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0.xml" ContentType="application/vnd.openxmlformats-officedocument.spreadsheetml.pivotTable+xml"/>
  <Override PartName="/xl/pivotTables/pivotTable81.xml" ContentType="application/vnd.openxmlformats-officedocument.spreadsheetml.pivotTable+xml"/>
  <Override PartName="/xl/pivotTables/pivotTable82.xml" ContentType="application/vnd.openxmlformats-officedocument.spreadsheetml.pivotTable+xml"/>
  <Override PartName="/xl/pivotTables/pivotTable83.xml" ContentType="application/vnd.openxmlformats-officedocument.spreadsheetml.pivotTable+xml"/>
  <Override PartName="/xl/pivotTables/pivotTable84.xml" ContentType="application/vnd.openxmlformats-officedocument.spreadsheetml.pivotTable+xml"/>
  <Override PartName="/xl/pivotTables/pivotTable85.xml" ContentType="application/vnd.openxmlformats-officedocument.spreadsheetml.pivotTable+xml"/>
  <Override PartName="/xl/pivotTables/pivotTable86.xml" ContentType="application/vnd.openxmlformats-officedocument.spreadsheetml.pivotTable+xml"/>
  <Override PartName="/xl/pivotTables/pivotTable87.xml" ContentType="application/vnd.openxmlformats-officedocument.spreadsheetml.pivotTable+xml"/>
  <Override PartName="/xl/pivotTables/pivotTable88.xml" ContentType="application/vnd.openxmlformats-officedocument.spreadsheetml.pivotTable+xml"/>
  <Override PartName="/xl/pivotTables/pivotTable89.xml" ContentType="application/vnd.openxmlformats-officedocument.spreadsheetml.pivotTable+xml"/>
  <Override PartName="/xl/pivotTables/pivotTable90.xml" ContentType="application/vnd.openxmlformats-officedocument.spreadsheetml.pivotTable+xml"/>
  <Override PartName="/xl/pivotTables/pivotTable91.xml" ContentType="application/vnd.openxmlformats-officedocument.spreadsheetml.pivotTable+xml"/>
  <Override PartName="/xl/pivotTables/pivotTable92.xml" ContentType="application/vnd.openxmlformats-officedocument.spreadsheetml.pivotTable+xml"/>
  <Override PartName="/xl/pivotTables/pivotTable93.xml" ContentType="application/vnd.openxmlformats-officedocument.spreadsheetml.pivotTable+xml"/>
  <Override PartName="/xl/pivotTables/pivotTable94.xml" ContentType="application/vnd.openxmlformats-officedocument.spreadsheetml.pivotTable+xml"/>
  <Override PartName="/xl/pivotTables/pivotTable95.xml" ContentType="application/vnd.openxmlformats-officedocument.spreadsheetml.pivotTable+xml"/>
  <Override PartName="/xl/pivotTables/pivotTable96.xml" ContentType="application/vnd.openxmlformats-officedocument.spreadsheetml.pivotTable+xml"/>
  <Override PartName="/xl/pivotTables/pivotTable97.xml" ContentType="application/vnd.openxmlformats-officedocument.spreadsheetml.pivotTable+xml"/>
  <Override PartName="/xl/pivotTables/pivotTable98.xml" ContentType="application/vnd.openxmlformats-officedocument.spreadsheetml.pivotTable+xml"/>
  <Override PartName="/xl/pivotTables/pivotTable99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kast1\Google Drive\PhD\2.Analysis\1.Quantitative synthesis\5. Data Analysis\Paper 1 - meta-averages\V3\BE-TU-Meta-analysis\"/>
    </mc:Choice>
  </mc:AlternateContent>
  <xr:revisionPtr revIDLastSave="0" documentId="13_ncr:1_{CB980BF5-B28A-4C9E-A672-BBB18BA4B795}" xr6:coauthVersionLast="36" xr6:coauthVersionMax="36" xr10:uidLastSave="{00000000-0000-0000-0000-000000000000}"/>
  <bookViews>
    <workbookView xWindow="0" yWindow="0" windowWidth="28800" windowHeight="12225" activeTab="2" xr2:uid="{D6F88465-1FFE-4AA0-B9AB-CC6DB10AAC67}"/>
  </bookViews>
  <sheets>
    <sheet name="Content" sheetId="3" r:id="rId1"/>
    <sheet name="Overview" sheetId="2" r:id="rId2"/>
    <sheet name="Database" sheetId="4" r:id="rId3"/>
    <sheet name="Sheet1" sheetId="10" r:id="rId4"/>
    <sheet name="2 - Outliers" sheetId="5" r:id="rId5"/>
    <sheet name="3 -Impute_SE" sheetId="6" r:id="rId6"/>
    <sheet name="5_Weighting" sheetId="7" r:id="rId7"/>
    <sheet name="8 Meta-averages" sheetId="8" r:id="rId8"/>
    <sheet name="Geographic coverage" sheetId="13" r:id="rId9"/>
    <sheet name="9.1 Meta-Averages_t-test" sheetId="18" r:id="rId10"/>
    <sheet name="9.3 time period t-test" sheetId="15" r:id="rId11"/>
    <sheet name="9.5 SS_t-test" sheetId="11" r:id="rId12"/>
    <sheet name="9.6 RA t-test" sheetId="19" r:id="rId13"/>
  </sheets>
  <definedNames>
    <definedName name="_xlnm._FilterDatabase" localSheetId="2" hidden="1">Database!$A$1:$BE$506</definedName>
    <definedName name="_xlnm._FilterDatabase" localSheetId="3" hidden="1">Sheet1!$B$1:$D$449</definedName>
    <definedName name="solver_eng" localSheetId="9" hidden="1">1</definedName>
    <definedName name="solver_eng" localSheetId="10" hidden="1">1</definedName>
    <definedName name="solver_eng" localSheetId="11" hidden="1">1</definedName>
    <definedName name="solver_eng" localSheetId="12" hidden="1">1</definedName>
    <definedName name="solver_neg" localSheetId="9" hidden="1">1</definedName>
    <definedName name="solver_neg" localSheetId="10" hidden="1">1</definedName>
    <definedName name="solver_neg" localSheetId="11" hidden="1">1</definedName>
    <definedName name="solver_neg" localSheetId="12" hidden="1">1</definedName>
    <definedName name="solver_num" localSheetId="9" hidden="1">0</definedName>
    <definedName name="solver_num" localSheetId="10" hidden="1">0</definedName>
    <definedName name="solver_num" localSheetId="11" hidden="1">0</definedName>
    <definedName name="solver_num" localSheetId="12" hidden="1">0</definedName>
    <definedName name="solver_opt" localSheetId="9" hidden="1">'9.1 Meta-Averages_t-test'!$AN$26</definedName>
    <definedName name="solver_opt" localSheetId="10" hidden="1">'9.3 time period t-test'!$AQ$27</definedName>
    <definedName name="solver_opt" localSheetId="11" hidden="1">'9.5 SS_t-test'!$AQ$27</definedName>
    <definedName name="solver_opt" localSheetId="12" hidden="1">'9.6 RA t-test'!$AQ$27</definedName>
    <definedName name="solver_typ" localSheetId="9" hidden="1">1</definedName>
    <definedName name="solver_typ" localSheetId="10" hidden="1">1</definedName>
    <definedName name="solver_typ" localSheetId="11" hidden="1">1</definedName>
    <definedName name="solver_typ" localSheetId="12" hidden="1">1</definedName>
    <definedName name="solver_val" localSheetId="9" hidden="1">0</definedName>
    <definedName name="solver_val" localSheetId="10" hidden="1">0</definedName>
    <definedName name="solver_val" localSheetId="11" hidden="1">0</definedName>
    <definedName name="solver_val" localSheetId="12" hidden="1">0</definedName>
    <definedName name="solver_ver" localSheetId="9" hidden="1">3</definedName>
    <definedName name="solver_ver" localSheetId="10" hidden="1">3</definedName>
    <definedName name="solver_ver" localSheetId="11" hidden="1">3</definedName>
    <definedName name="solver_ver" localSheetId="12" hidden="1">3</definedName>
  </definedNames>
  <calcPr calcId="191029"/>
  <pivotCaches>
    <pivotCache cacheId="0" r:id="rId14"/>
    <pivotCache cacheId="2" r:id="rId15"/>
    <pivotCache cacheId="55" r:id="rId16"/>
    <pivotCache cacheId="91" r:id="rId1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4" i="4" l="1"/>
  <c r="J64" i="4" s="1"/>
  <c r="I65" i="4"/>
  <c r="J65" i="4" s="1"/>
  <c r="I66" i="4"/>
  <c r="J66" i="4" s="1"/>
  <c r="I241" i="4"/>
  <c r="J241" i="4" s="1"/>
  <c r="I68" i="4"/>
  <c r="J68" i="4" s="1"/>
  <c r="I69" i="4"/>
  <c r="J69" i="4" s="1"/>
  <c r="L69" i="4" s="1"/>
  <c r="M69" i="4" s="1"/>
  <c r="I70" i="4"/>
  <c r="J70" i="4" s="1"/>
  <c r="I71" i="4"/>
  <c r="J71" i="4" s="1"/>
  <c r="I72" i="4"/>
  <c r="J72" i="4" s="1"/>
  <c r="I73" i="4"/>
  <c r="J73" i="4" s="1"/>
  <c r="I74" i="4"/>
  <c r="J74" i="4" s="1"/>
  <c r="I75" i="4"/>
  <c r="J75" i="4" s="1"/>
  <c r="I76" i="4"/>
  <c r="J76" i="4" s="1"/>
  <c r="I77" i="4"/>
  <c r="J77" i="4" s="1"/>
  <c r="I78" i="4"/>
  <c r="J78" i="4" s="1"/>
  <c r="I79" i="4"/>
  <c r="J79" i="4" s="1"/>
  <c r="I80" i="4"/>
  <c r="J80" i="4" s="1"/>
  <c r="I81" i="4"/>
  <c r="J81" i="4" s="1"/>
  <c r="I82" i="4"/>
  <c r="J82" i="4" s="1"/>
  <c r="I83" i="4"/>
  <c r="J83" i="4" s="1"/>
  <c r="I84" i="4"/>
  <c r="J84" i="4" s="1"/>
  <c r="I85" i="4"/>
  <c r="J85" i="4" s="1"/>
  <c r="I86" i="4"/>
  <c r="J86" i="4" s="1"/>
  <c r="I92" i="4"/>
  <c r="J92" i="4" s="1"/>
  <c r="K92" i="4" s="1"/>
  <c r="I246" i="4"/>
  <c r="J246" i="4" s="1"/>
  <c r="I89" i="4"/>
  <c r="J89" i="4" s="1"/>
  <c r="I90" i="4"/>
  <c r="J90" i="4" s="1"/>
  <c r="I91" i="4"/>
  <c r="J91" i="4" s="1"/>
  <c r="I193" i="4"/>
  <c r="J193" i="4" s="1"/>
  <c r="K193" i="4" s="1"/>
  <c r="I247" i="4"/>
  <c r="J247" i="4" s="1"/>
  <c r="I94" i="4"/>
  <c r="J94" i="4" s="1"/>
  <c r="I95" i="4"/>
  <c r="J95" i="4" s="1"/>
  <c r="I96" i="4"/>
  <c r="J96" i="4" s="1"/>
  <c r="I97" i="4"/>
  <c r="J97" i="4" s="1"/>
  <c r="I98" i="4"/>
  <c r="J98" i="4" s="1"/>
  <c r="I99" i="4"/>
  <c r="J99" i="4" s="1"/>
  <c r="I100" i="4"/>
  <c r="J100" i="4" s="1"/>
  <c r="I101" i="4"/>
  <c r="J101" i="4" s="1"/>
  <c r="I102" i="4"/>
  <c r="J102" i="4" s="1"/>
  <c r="I103" i="4"/>
  <c r="J103" i="4" s="1"/>
  <c r="I104" i="4"/>
  <c r="J104" i="4" s="1"/>
  <c r="I105" i="4"/>
  <c r="J105" i="4" s="1"/>
  <c r="I106" i="4"/>
  <c r="J106" i="4" s="1"/>
  <c r="I107" i="4"/>
  <c r="J107" i="4" s="1"/>
  <c r="I108" i="4"/>
  <c r="J108" i="4" s="1"/>
  <c r="I109" i="4"/>
  <c r="J109" i="4" s="1"/>
  <c r="I110" i="4"/>
  <c r="J110" i="4" s="1"/>
  <c r="I111" i="4"/>
  <c r="J111" i="4" s="1"/>
  <c r="I112" i="4"/>
  <c r="J112" i="4" s="1"/>
  <c r="I113" i="4"/>
  <c r="J113" i="4" s="1"/>
  <c r="I114" i="4"/>
  <c r="J114" i="4" s="1"/>
  <c r="I115" i="4"/>
  <c r="J115" i="4" s="1"/>
  <c r="I116" i="4"/>
  <c r="J116" i="4" s="1"/>
  <c r="I117" i="4"/>
  <c r="J117" i="4" s="1"/>
  <c r="I118" i="4"/>
  <c r="J118" i="4" s="1"/>
  <c r="I119" i="4"/>
  <c r="J119" i="4" s="1"/>
  <c r="I120" i="4"/>
  <c r="J120" i="4" s="1"/>
  <c r="I121" i="4"/>
  <c r="J121" i="4" s="1"/>
  <c r="I122" i="4"/>
  <c r="J122" i="4" s="1"/>
  <c r="I123" i="4"/>
  <c r="J123" i="4" s="1"/>
  <c r="I124" i="4"/>
  <c r="J124" i="4" s="1"/>
  <c r="I125" i="4"/>
  <c r="J125" i="4" s="1"/>
  <c r="I126" i="4"/>
  <c r="J126" i="4" s="1"/>
  <c r="L126" i="4" s="1"/>
  <c r="M126" i="4" s="1"/>
  <c r="I127" i="4"/>
  <c r="J127" i="4" s="1"/>
  <c r="I128" i="4"/>
  <c r="J128" i="4" s="1"/>
  <c r="I129" i="4"/>
  <c r="J129" i="4" s="1"/>
  <c r="I130" i="4"/>
  <c r="J130" i="4" s="1"/>
  <c r="I131" i="4"/>
  <c r="J131" i="4" s="1"/>
  <c r="I132" i="4"/>
  <c r="J132" i="4" s="1"/>
  <c r="I133" i="4"/>
  <c r="J133" i="4" s="1"/>
  <c r="I134" i="4"/>
  <c r="J134" i="4" s="1"/>
  <c r="I135" i="4"/>
  <c r="J135" i="4" s="1"/>
  <c r="I136" i="4"/>
  <c r="J136" i="4" s="1"/>
  <c r="I137" i="4"/>
  <c r="J137" i="4" s="1"/>
  <c r="I138" i="4"/>
  <c r="J138" i="4" s="1"/>
  <c r="I139" i="4"/>
  <c r="J139" i="4" s="1"/>
  <c r="I140" i="4"/>
  <c r="J140" i="4" s="1"/>
  <c r="I141" i="4"/>
  <c r="J141" i="4" s="1"/>
  <c r="I142" i="4"/>
  <c r="J142" i="4" s="1"/>
  <c r="I143" i="4"/>
  <c r="J143" i="4" s="1"/>
  <c r="I144" i="4"/>
  <c r="J144" i="4" s="1"/>
  <c r="I145" i="4"/>
  <c r="J145" i="4" s="1"/>
  <c r="I146" i="4"/>
  <c r="J146" i="4" s="1"/>
  <c r="I147" i="4"/>
  <c r="J147" i="4" s="1"/>
  <c r="I148" i="4"/>
  <c r="J148" i="4" s="1"/>
  <c r="I149" i="4"/>
  <c r="J149" i="4" s="1"/>
  <c r="L149" i="4" s="1"/>
  <c r="M149" i="4" s="1"/>
  <c r="I150" i="4"/>
  <c r="J150" i="4" s="1"/>
  <c r="I151" i="4"/>
  <c r="J151" i="4" s="1"/>
  <c r="I152" i="4"/>
  <c r="J152" i="4" s="1"/>
  <c r="I153" i="4"/>
  <c r="J153" i="4" s="1"/>
  <c r="I154" i="4"/>
  <c r="J154" i="4" s="1"/>
  <c r="I155" i="4"/>
  <c r="J155" i="4" s="1"/>
  <c r="I156" i="4"/>
  <c r="J156" i="4" s="1"/>
  <c r="L156" i="4" s="1"/>
  <c r="M156" i="4" s="1"/>
  <c r="I157" i="4"/>
  <c r="J157" i="4" s="1"/>
  <c r="I158" i="4"/>
  <c r="J158" i="4" s="1"/>
  <c r="I159" i="4"/>
  <c r="J159" i="4" s="1"/>
  <c r="I160" i="4"/>
  <c r="J160" i="4" s="1"/>
  <c r="I161" i="4"/>
  <c r="J161" i="4" s="1"/>
  <c r="I162" i="4"/>
  <c r="J162" i="4" s="1"/>
  <c r="I163" i="4"/>
  <c r="J163" i="4" s="1"/>
  <c r="I164" i="4"/>
  <c r="J164" i="4" s="1"/>
  <c r="I165" i="4"/>
  <c r="J165" i="4" s="1"/>
  <c r="I166" i="4"/>
  <c r="J166" i="4" s="1"/>
  <c r="I167" i="4"/>
  <c r="J167" i="4" s="1"/>
  <c r="I168" i="4"/>
  <c r="J168" i="4" s="1"/>
  <c r="I169" i="4"/>
  <c r="J169" i="4" s="1"/>
  <c r="I170" i="4"/>
  <c r="J170" i="4" s="1"/>
  <c r="I171" i="4"/>
  <c r="J171" i="4" s="1"/>
  <c r="I172" i="4"/>
  <c r="J172" i="4" s="1"/>
  <c r="I173" i="4"/>
  <c r="J173" i="4" s="1"/>
  <c r="I174" i="4"/>
  <c r="J174" i="4" s="1"/>
  <c r="I175" i="4"/>
  <c r="J175" i="4" s="1"/>
  <c r="I176" i="4"/>
  <c r="J176" i="4" s="1"/>
  <c r="I177" i="4"/>
  <c r="J177" i="4" s="1"/>
  <c r="I178" i="4"/>
  <c r="J178" i="4" s="1"/>
  <c r="I179" i="4"/>
  <c r="J179" i="4" s="1"/>
  <c r="I180" i="4"/>
  <c r="J180" i="4" s="1"/>
  <c r="I181" i="4"/>
  <c r="J181" i="4" s="1"/>
  <c r="I182" i="4"/>
  <c r="J182" i="4" s="1"/>
  <c r="I183" i="4"/>
  <c r="J183" i="4" s="1"/>
  <c r="I184" i="4"/>
  <c r="J184" i="4" s="1"/>
  <c r="I185" i="4"/>
  <c r="J185" i="4" s="1"/>
  <c r="I186" i="4"/>
  <c r="J186" i="4" s="1"/>
  <c r="I187" i="4"/>
  <c r="J187" i="4" s="1"/>
  <c r="I188" i="4"/>
  <c r="J188" i="4" s="1"/>
  <c r="I189" i="4"/>
  <c r="J189" i="4" s="1"/>
  <c r="I190" i="4"/>
  <c r="J190" i="4" s="1"/>
  <c r="I191" i="4"/>
  <c r="J191" i="4" s="1"/>
  <c r="I192" i="4"/>
  <c r="J192" i="4" s="1"/>
  <c r="I196" i="4"/>
  <c r="J196" i="4" s="1"/>
  <c r="I194" i="4"/>
  <c r="J194" i="4" s="1"/>
  <c r="I195" i="4"/>
  <c r="J195" i="4" s="1"/>
  <c r="I486" i="4"/>
  <c r="J486" i="4" s="1"/>
  <c r="I197" i="4"/>
  <c r="J197" i="4" s="1"/>
  <c r="L197" i="4" s="1"/>
  <c r="M197" i="4" s="1"/>
  <c r="I67" i="4"/>
  <c r="J67" i="4" s="1"/>
  <c r="I199" i="4"/>
  <c r="J199" i="4" s="1"/>
  <c r="I200" i="4"/>
  <c r="J200" i="4" s="1"/>
  <c r="I201" i="4"/>
  <c r="J201" i="4" s="1"/>
  <c r="I202" i="4"/>
  <c r="J202" i="4" s="1"/>
  <c r="I203" i="4"/>
  <c r="J203" i="4" s="1"/>
  <c r="I204" i="4"/>
  <c r="J204" i="4" s="1"/>
  <c r="I205" i="4"/>
  <c r="J205" i="4" s="1"/>
  <c r="I206" i="4"/>
  <c r="J206" i="4" s="1"/>
  <c r="I207" i="4"/>
  <c r="J207" i="4" s="1"/>
  <c r="I208" i="4"/>
  <c r="J208" i="4" s="1"/>
  <c r="I209" i="4"/>
  <c r="J209" i="4" s="1"/>
  <c r="I210" i="4"/>
  <c r="J210" i="4" s="1"/>
  <c r="I211" i="4"/>
  <c r="J211" i="4" s="1"/>
  <c r="I212" i="4"/>
  <c r="J212" i="4" s="1"/>
  <c r="I213" i="4"/>
  <c r="J213" i="4" s="1"/>
  <c r="L213" i="4" s="1"/>
  <c r="M213" i="4" s="1"/>
  <c r="I214" i="4"/>
  <c r="J214" i="4" s="1"/>
  <c r="I215" i="4"/>
  <c r="J215" i="4" s="1"/>
  <c r="I216" i="4"/>
  <c r="J216" i="4" s="1"/>
  <c r="I217" i="4"/>
  <c r="J217" i="4" s="1"/>
  <c r="I218" i="4"/>
  <c r="J218" i="4" s="1"/>
  <c r="I219" i="4"/>
  <c r="J219" i="4" s="1"/>
  <c r="I220" i="4"/>
  <c r="J220" i="4" s="1"/>
  <c r="L220" i="4" s="1"/>
  <c r="M220" i="4" s="1"/>
  <c r="I221" i="4"/>
  <c r="J221" i="4" s="1"/>
  <c r="I222" i="4"/>
  <c r="J222" i="4" s="1"/>
  <c r="I223" i="4"/>
  <c r="J223" i="4" s="1"/>
  <c r="I224" i="4"/>
  <c r="J224" i="4" s="1"/>
  <c r="I225" i="4"/>
  <c r="J225" i="4" s="1"/>
  <c r="I226" i="4"/>
  <c r="J226" i="4" s="1"/>
  <c r="I227" i="4"/>
  <c r="J227" i="4" s="1"/>
  <c r="I228" i="4"/>
  <c r="J228" i="4" s="1"/>
  <c r="I229" i="4"/>
  <c r="J229" i="4" s="1"/>
  <c r="I230" i="4"/>
  <c r="J230" i="4" s="1"/>
  <c r="I231" i="4"/>
  <c r="J231" i="4" s="1"/>
  <c r="I232" i="4"/>
  <c r="J232" i="4" s="1"/>
  <c r="I233" i="4"/>
  <c r="J233" i="4" s="1"/>
  <c r="I234" i="4"/>
  <c r="J234" i="4" s="1"/>
  <c r="I235" i="4"/>
  <c r="J235" i="4" s="1"/>
  <c r="I236" i="4"/>
  <c r="J236" i="4" s="1"/>
  <c r="L236" i="4" s="1"/>
  <c r="M236" i="4" s="1"/>
  <c r="I237" i="4"/>
  <c r="J237" i="4" s="1"/>
  <c r="I238" i="4"/>
  <c r="J238" i="4" s="1"/>
  <c r="L238" i="4" s="1"/>
  <c r="M238" i="4" s="1"/>
  <c r="I239" i="4"/>
  <c r="J239" i="4" s="1"/>
  <c r="I240" i="4"/>
  <c r="J240" i="4" s="1"/>
  <c r="I88" i="4"/>
  <c r="J88" i="4" s="1"/>
  <c r="I242" i="4"/>
  <c r="J242" i="4" s="1"/>
  <c r="I243" i="4"/>
  <c r="J243" i="4" s="1"/>
  <c r="I244" i="4"/>
  <c r="J244" i="4" s="1"/>
  <c r="I245" i="4"/>
  <c r="J245" i="4" s="1"/>
  <c r="I93" i="4"/>
  <c r="J93" i="4" s="1"/>
  <c r="I198" i="4"/>
  <c r="J198" i="4" s="1"/>
  <c r="I248" i="4"/>
  <c r="J248" i="4" s="1"/>
  <c r="I249" i="4"/>
  <c r="J249" i="4" s="1"/>
  <c r="I250" i="4"/>
  <c r="J250" i="4" s="1"/>
  <c r="I251" i="4"/>
  <c r="J251" i="4" s="1"/>
  <c r="I252" i="4"/>
  <c r="J252" i="4" s="1"/>
  <c r="I253" i="4"/>
  <c r="J253" i="4" s="1"/>
  <c r="I254" i="4"/>
  <c r="J254" i="4" s="1"/>
  <c r="I255" i="4"/>
  <c r="J255" i="4" s="1"/>
  <c r="I256" i="4"/>
  <c r="J256" i="4" s="1"/>
  <c r="I257" i="4"/>
  <c r="J257" i="4" s="1"/>
  <c r="I258" i="4"/>
  <c r="J258" i="4" s="1"/>
  <c r="I259" i="4"/>
  <c r="J259" i="4" s="1"/>
  <c r="I260" i="4"/>
  <c r="J260" i="4" s="1"/>
  <c r="I261" i="4"/>
  <c r="J261" i="4" s="1"/>
  <c r="I262" i="4"/>
  <c r="J262" i="4" s="1"/>
  <c r="I263" i="4"/>
  <c r="J263" i="4" s="1"/>
  <c r="I264" i="4"/>
  <c r="J264" i="4" s="1"/>
  <c r="I265" i="4"/>
  <c r="J265" i="4" s="1"/>
  <c r="I266" i="4"/>
  <c r="J266" i="4" s="1"/>
  <c r="I267" i="4"/>
  <c r="J267" i="4" s="1"/>
  <c r="I268" i="4"/>
  <c r="J268" i="4" s="1"/>
  <c r="I269" i="4"/>
  <c r="J269" i="4" s="1"/>
  <c r="I270" i="4"/>
  <c r="J270" i="4" s="1"/>
  <c r="I271" i="4"/>
  <c r="J271" i="4" s="1"/>
  <c r="I272" i="4"/>
  <c r="J272" i="4" s="1"/>
  <c r="I273" i="4"/>
  <c r="J273" i="4" s="1"/>
  <c r="I274" i="4"/>
  <c r="J274" i="4" s="1"/>
  <c r="I275" i="4"/>
  <c r="J275" i="4" s="1"/>
  <c r="I276" i="4"/>
  <c r="J276" i="4" s="1"/>
  <c r="I277" i="4"/>
  <c r="J277" i="4" s="1"/>
  <c r="L277" i="4" s="1"/>
  <c r="M277" i="4" s="1"/>
  <c r="I278" i="4"/>
  <c r="J278" i="4" s="1"/>
  <c r="I279" i="4"/>
  <c r="J279" i="4" s="1"/>
  <c r="I280" i="4"/>
  <c r="J280" i="4" s="1"/>
  <c r="I281" i="4"/>
  <c r="J281" i="4" s="1"/>
  <c r="I282" i="4"/>
  <c r="J282" i="4" s="1"/>
  <c r="I283" i="4"/>
  <c r="J283" i="4" s="1"/>
  <c r="I284" i="4"/>
  <c r="J284" i="4" s="1"/>
  <c r="I285" i="4"/>
  <c r="J285" i="4" s="1"/>
  <c r="I286" i="4"/>
  <c r="J286" i="4" s="1"/>
  <c r="I287" i="4"/>
  <c r="J287" i="4" s="1"/>
  <c r="I288" i="4"/>
  <c r="J288" i="4" s="1"/>
  <c r="I289" i="4"/>
  <c r="J289" i="4" s="1"/>
  <c r="I290" i="4"/>
  <c r="J290" i="4" s="1"/>
  <c r="I291" i="4"/>
  <c r="J291" i="4" s="1"/>
  <c r="I292" i="4"/>
  <c r="J292" i="4" s="1"/>
  <c r="I293" i="4"/>
  <c r="J293" i="4" s="1"/>
  <c r="I294" i="4"/>
  <c r="J294" i="4" s="1"/>
  <c r="I295" i="4"/>
  <c r="J295" i="4" s="1"/>
  <c r="I296" i="4"/>
  <c r="J296" i="4" s="1"/>
  <c r="I297" i="4"/>
  <c r="J297" i="4" s="1"/>
  <c r="I298" i="4"/>
  <c r="J298" i="4" s="1"/>
  <c r="I299" i="4"/>
  <c r="J299" i="4" s="1"/>
  <c r="I300" i="4"/>
  <c r="J300" i="4" s="1"/>
  <c r="I301" i="4"/>
  <c r="J301" i="4" s="1"/>
  <c r="I302" i="4"/>
  <c r="J302" i="4" s="1"/>
  <c r="I303" i="4"/>
  <c r="J303" i="4" s="1"/>
  <c r="I304" i="4"/>
  <c r="J304" i="4" s="1"/>
  <c r="I305" i="4"/>
  <c r="J305" i="4" s="1"/>
  <c r="I306" i="4"/>
  <c r="J306" i="4" s="1"/>
  <c r="I307" i="4"/>
  <c r="J307" i="4" s="1"/>
  <c r="I308" i="4"/>
  <c r="J308" i="4" s="1"/>
  <c r="I309" i="4"/>
  <c r="J309" i="4" s="1"/>
  <c r="I310" i="4"/>
  <c r="J310" i="4" s="1"/>
  <c r="I311" i="4"/>
  <c r="J311" i="4" s="1"/>
  <c r="I312" i="4"/>
  <c r="J312" i="4" s="1"/>
  <c r="I313" i="4"/>
  <c r="J313" i="4" s="1"/>
  <c r="I314" i="4"/>
  <c r="J314" i="4" s="1"/>
  <c r="I315" i="4"/>
  <c r="J315" i="4" s="1"/>
  <c r="I316" i="4"/>
  <c r="J316" i="4" s="1"/>
  <c r="I317" i="4"/>
  <c r="J317" i="4" s="1"/>
  <c r="I318" i="4"/>
  <c r="J318" i="4" s="1"/>
  <c r="L318" i="4" s="1"/>
  <c r="M318" i="4" s="1"/>
  <c r="I319" i="4"/>
  <c r="J319" i="4" s="1"/>
  <c r="I320" i="4"/>
  <c r="J320" i="4" s="1"/>
  <c r="I321" i="4"/>
  <c r="J321" i="4" s="1"/>
  <c r="I322" i="4"/>
  <c r="J322" i="4" s="1"/>
  <c r="I323" i="4"/>
  <c r="J323" i="4" s="1"/>
  <c r="I324" i="4"/>
  <c r="J324" i="4" s="1"/>
  <c r="I325" i="4"/>
  <c r="J325" i="4" s="1"/>
  <c r="L325" i="4" s="1"/>
  <c r="M325" i="4" s="1"/>
  <c r="I326" i="4"/>
  <c r="J326" i="4" s="1"/>
  <c r="I327" i="4"/>
  <c r="J327" i="4" s="1"/>
  <c r="I328" i="4"/>
  <c r="J328" i="4" s="1"/>
  <c r="I329" i="4"/>
  <c r="J329" i="4" s="1"/>
  <c r="I330" i="4"/>
  <c r="J330" i="4" s="1"/>
  <c r="I331" i="4"/>
  <c r="J331" i="4" s="1"/>
  <c r="I332" i="4"/>
  <c r="J332" i="4" s="1"/>
  <c r="I333" i="4"/>
  <c r="J333" i="4" s="1"/>
  <c r="I334" i="4"/>
  <c r="J334" i="4" s="1"/>
  <c r="I335" i="4"/>
  <c r="J335" i="4" s="1"/>
  <c r="I336" i="4"/>
  <c r="J336" i="4" s="1"/>
  <c r="I337" i="4"/>
  <c r="J337" i="4" s="1"/>
  <c r="I338" i="4"/>
  <c r="J338" i="4" s="1"/>
  <c r="I339" i="4"/>
  <c r="J339" i="4" s="1"/>
  <c r="I340" i="4"/>
  <c r="J340" i="4" s="1"/>
  <c r="I341" i="4"/>
  <c r="J341" i="4" s="1"/>
  <c r="I342" i="4"/>
  <c r="J342" i="4" s="1"/>
  <c r="I343" i="4"/>
  <c r="J343" i="4" s="1"/>
  <c r="I344" i="4"/>
  <c r="J344" i="4" s="1"/>
  <c r="I345" i="4"/>
  <c r="J345" i="4" s="1"/>
  <c r="I346" i="4"/>
  <c r="J346" i="4" s="1"/>
  <c r="I347" i="4"/>
  <c r="J347" i="4" s="1"/>
  <c r="I348" i="4"/>
  <c r="J348" i="4" s="1"/>
  <c r="I349" i="4"/>
  <c r="J349" i="4" s="1"/>
  <c r="I350" i="4"/>
  <c r="J350" i="4" s="1"/>
  <c r="I351" i="4"/>
  <c r="J351" i="4" s="1"/>
  <c r="I352" i="4"/>
  <c r="J352" i="4" s="1"/>
  <c r="I353" i="4"/>
  <c r="J353" i="4" s="1"/>
  <c r="I354" i="4"/>
  <c r="J354" i="4" s="1"/>
  <c r="I355" i="4"/>
  <c r="J355" i="4" s="1"/>
  <c r="I356" i="4"/>
  <c r="J356" i="4" s="1"/>
  <c r="I357" i="4"/>
  <c r="J357" i="4" s="1"/>
  <c r="I358" i="4"/>
  <c r="J358" i="4" s="1"/>
  <c r="I359" i="4"/>
  <c r="J359" i="4" s="1"/>
  <c r="I360" i="4"/>
  <c r="J360" i="4" s="1"/>
  <c r="I361" i="4"/>
  <c r="J361" i="4" s="1"/>
  <c r="I362" i="4"/>
  <c r="J362" i="4" s="1"/>
  <c r="I363" i="4"/>
  <c r="J363" i="4" s="1"/>
  <c r="I364" i="4"/>
  <c r="J364" i="4" s="1"/>
  <c r="I365" i="4"/>
  <c r="J365" i="4" s="1"/>
  <c r="I366" i="4"/>
  <c r="J366" i="4" s="1"/>
  <c r="I367" i="4"/>
  <c r="J367" i="4" s="1"/>
  <c r="I368" i="4"/>
  <c r="J368" i="4" s="1"/>
  <c r="I369" i="4"/>
  <c r="J369" i="4" s="1"/>
  <c r="I370" i="4"/>
  <c r="J370" i="4" s="1"/>
  <c r="I371" i="4"/>
  <c r="J371" i="4" s="1"/>
  <c r="I372" i="4"/>
  <c r="J372" i="4" s="1"/>
  <c r="I373" i="4"/>
  <c r="J373" i="4" s="1"/>
  <c r="I374" i="4"/>
  <c r="J374" i="4" s="1"/>
  <c r="I375" i="4"/>
  <c r="J375" i="4" s="1"/>
  <c r="I376" i="4"/>
  <c r="J376" i="4" s="1"/>
  <c r="P376" i="4" s="1"/>
  <c r="Q376" i="4" s="1"/>
  <c r="I377" i="4"/>
  <c r="J377" i="4" s="1"/>
  <c r="I378" i="4"/>
  <c r="J378" i="4" s="1"/>
  <c r="I379" i="4"/>
  <c r="J379" i="4" s="1"/>
  <c r="I380" i="4"/>
  <c r="J380" i="4" s="1"/>
  <c r="I381" i="4"/>
  <c r="J381" i="4" s="1"/>
  <c r="I382" i="4"/>
  <c r="J382" i="4" s="1"/>
  <c r="I383" i="4"/>
  <c r="J383" i="4" s="1"/>
  <c r="I384" i="4"/>
  <c r="J384" i="4" s="1"/>
  <c r="I385" i="4"/>
  <c r="J385" i="4" s="1"/>
  <c r="I386" i="4"/>
  <c r="J386" i="4" s="1"/>
  <c r="I387" i="4"/>
  <c r="J387" i="4" s="1"/>
  <c r="I388" i="4"/>
  <c r="J388" i="4" s="1"/>
  <c r="I389" i="4"/>
  <c r="J389" i="4" s="1"/>
  <c r="L389" i="4" s="1"/>
  <c r="M389" i="4" s="1"/>
  <c r="I390" i="4"/>
  <c r="J390" i="4" s="1"/>
  <c r="R390" i="4" s="1"/>
  <c r="S390" i="4" s="1"/>
  <c r="I391" i="4"/>
  <c r="J391" i="4" s="1"/>
  <c r="I392" i="4"/>
  <c r="J392" i="4" s="1"/>
  <c r="I393" i="4"/>
  <c r="J393" i="4" s="1"/>
  <c r="I394" i="4"/>
  <c r="J394" i="4" s="1"/>
  <c r="T394" i="4" s="1"/>
  <c r="U394" i="4" s="1"/>
  <c r="I395" i="4"/>
  <c r="J395" i="4" s="1"/>
  <c r="I396" i="4"/>
  <c r="J396" i="4" s="1"/>
  <c r="I397" i="4"/>
  <c r="J397" i="4" s="1"/>
  <c r="I398" i="4"/>
  <c r="J398" i="4" s="1"/>
  <c r="I399" i="4"/>
  <c r="J399" i="4" s="1"/>
  <c r="I400" i="4"/>
  <c r="J400" i="4" s="1"/>
  <c r="I401" i="4"/>
  <c r="J401" i="4" s="1"/>
  <c r="I402" i="4"/>
  <c r="J402" i="4" s="1"/>
  <c r="I403" i="4"/>
  <c r="J403" i="4" s="1"/>
  <c r="I404" i="4"/>
  <c r="J404" i="4" s="1"/>
  <c r="I405" i="4"/>
  <c r="J405" i="4" s="1"/>
  <c r="L405" i="4" s="1"/>
  <c r="M405" i="4" s="1"/>
  <c r="I406" i="4"/>
  <c r="J406" i="4" s="1"/>
  <c r="I407" i="4"/>
  <c r="J407" i="4" s="1"/>
  <c r="I408" i="4"/>
  <c r="J408" i="4" s="1"/>
  <c r="I409" i="4"/>
  <c r="J409" i="4" s="1"/>
  <c r="I410" i="4"/>
  <c r="J410" i="4" s="1"/>
  <c r="I411" i="4"/>
  <c r="J411" i="4" s="1"/>
  <c r="I412" i="4"/>
  <c r="J412" i="4" s="1"/>
  <c r="L412" i="4" s="1"/>
  <c r="M412" i="4" s="1"/>
  <c r="I413" i="4"/>
  <c r="J413" i="4" s="1"/>
  <c r="I414" i="4"/>
  <c r="J414" i="4" s="1"/>
  <c r="I415" i="4"/>
  <c r="J415" i="4" s="1"/>
  <c r="I416" i="4"/>
  <c r="J416" i="4" s="1"/>
  <c r="I417" i="4"/>
  <c r="J417" i="4" s="1"/>
  <c r="N417" i="4" s="1"/>
  <c r="O417" i="4" s="1"/>
  <c r="I418" i="4"/>
  <c r="J418" i="4" s="1"/>
  <c r="I419" i="4"/>
  <c r="J419" i="4" s="1"/>
  <c r="I420" i="4"/>
  <c r="J420" i="4" s="1"/>
  <c r="R420" i="4" s="1"/>
  <c r="S420" i="4" s="1"/>
  <c r="I421" i="4"/>
  <c r="J421" i="4" s="1"/>
  <c r="I422" i="4"/>
  <c r="J422" i="4" s="1"/>
  <c r="I423" i="4"/>
  <c r="J423" i="4" s="1"/>
  <c r="I424" i="4"/>
  <c r="J424" i="4" s="1"/>
  <c r="P424" i="4" s="1"/>
  <c r="Q424" i="4" s="1"/>
  <c r="I425" i="4"/>
  <c r="J425" i="4" s="1"/>
  <c r="I426" i="4"/>
  <c r="J426" i="4" s="1"/>
  <c r="I427" i="4"/>
  <c r="J427" i="4" s="1"/>
  <c r="I428" i="4"/>
  <c r="J428" i="4" s="1"/>
  <c r="P428" i="4" s="1"/>
  <c r="Q428" i="4" s="1"/>
  <c r="I429" i="4"/>
  <c r="J429" i="4" s="1"/>
  <c r="I430" i="4"/>
  <c r="J430" i="4" s="1"/>
  <c r="I431" i="4"/>
  <c r="J431" i="4" s="1"/>
  <c r="I432" i="4"/>
  <c r="J432" i="4" s="1"/>
  <c r="I433" i="4"/>
  <c r="J433" i="4" s="1"/>
  <c r="I434" i="4"/>
  <c r="J434" i="4" s="1"/>
  <c r="I435" i="4"/>
  <c r="J435" i="4" s="1"/>
  <c r="I436" i="4"/>
  <c r="J436" i="4" s="1"/>
  <c r="I437" i="4"/>
  <c r="J437" i="4" s="1"/>
  <c r="I438" i="4"/>
  <c r="J438" i="4" s="1"/>
  <c r="V438" i="4" s="1"/>
  <c r="W438" i="4" s="1"/>
  <c r="I439" i="4"/>
  <c r="J439" i="4" s="1"/>
  <c r="I440" i="4"/>
  <c r="J440" i="4" s="1"/>
  <c r="I441" i="4"/>
  <c r="J441" i="4" s="1"/>
  <c r="R441" i="4" s="1"/>
  <c r="S441" i="4" s="1"/>
  <c r="I442" i="4"/>
  <c r="J442" i="4" s="1"/>
  <c r="I443" i="4"/>
  <c r="J443" i="4" s="1"/>
  <c r="I444" i="4"/>
  <c r="J444" i="4" s="1"/>
  <c r="I445" i="4"/>
  <c r="J445" i="4" s="1"/>
  <c r="P445" i="4" s="1"/>
  <c r="Q445" i="4" s="1"/>
  <c r="I446" i="4"/>
  <c r="J446" i="4" s="1"/>
  <c r="R446" i="4" s="1"/>
  <c r="S446" i="4" s="1"/>
  <c r="I447" i="4"/>
  <c r="J447" i="4" s="1"/>
  <c r="I448" i="4"/>
  <c r="J448" i="4" s="1"/>
  <c r="I449" i="4"/>
  <c r="J449" i="4" s="1"/>
  <c r="N449" i="4" s="1"/>
  <c r="O449" i="4" s="1"/>
  <c r="I450" i="4"/>
  <c r="J450" i="4" s="1"/>
  <c r="I451" i="4"/>
  <c r="J451" i="4" s="1"/>
  <c r="I452" i="4"/>
  <c r="J452" i="4" s="1"/>
  <c r="I453" i="4"/>
  <c r="J453" i="4" s="1"/>
  <c r="I454" i="4"/>
  <c r="J454" i="4" s="1"/>
  <c r="I455" i="4"/>
  <c r="J455" i="4" s="1"/>
  <c r="I456" i="4"/>
  <c r="J456" i="4" s="1"/>
  <c r="V456" i="4" s="1"/>
  <c r="W456" i="4" s="1"/>
  <c r="I457" i="4"/>
  <c r="J457" i="4" s="1"/>
  <c r="I458" i="4"/>
  <c r="J458" i="4" s="1"/>
  <c r="I459" i="4"/>
  <c r="J459" i="4" s="1"/>
  <c r="V459" i="4" s="1"/>
  <c r="W459" i="4" s="1"/>
  <c r="I460" i="4"/>
  <c r="J460" i="4" s="1"/>
  <c r="I461" i="4"/>
  <c r="J461" i="4" s="1"/>
  <c r="L461" i="4" s="1"/>
  <c r="M461" i="4" s="1"/>
  <c r="I462" i="4"/>
  <c r="J462" i="4" s="1"/>
  <c r="I463" i="4"/>
  <c r="J463" i="4" s="1"/>
  <c r="I464" i="4"/>
  <c r="J464" i="4" s="1"/>
  <c r="I465" i="4"/>
  <c r="J465" i="4" s="1"/>
  <c r="I466" i="4"/>
  <c r="J466" i="4" s="1"/>
  <c r="I467" i="4"/>
  <c r="J467" i="4" s="1"/>
  <c r="I468" i="4"/>
  <c r="J468" i="4" s="1"/>
  <c r="I469" i="4"/>
  <c r="J469" i="4" s="1"/>
  <c r="I470" i="4"/>
  <c r="J470" i="4" s="1"/>
  <c r="I471" i="4"/>
  <c r="J471" i="4" s="1"/>
  <c r="I472" i="4"/>
  <c r="J472" i="4" s="1"/>
  <c r="I473" i="4"/>
  <c r="J473" i="4" s="1"/>
  <c r="I474" i="4"/>
  <c r="J474" i="4" s="1"/>
  <c r="T474" i="4" s="1"/>
  <c r="U474" i="4" s="1"/>
  <c r="I475" i="4"/>
  <c r="J475" i="4" s="1"/>
  <c r="I476" i="4"/>
  <c r="J476" i="4" s="1"/>
  <c r="I477" i="4"/>
  <c r="J477" i="4" s="1"/>
  <c r="R477" i="4" s="1"/>
  <c r="S477" i="4" s="1"/>
  <c r="I478" i="4"/>
  <c r="J478" i="4" s="1"/>
  <c r="T478" i="4" s="1"/>
  <c r="U478" i="4" s="1"/>
  <c r="I479" i="4"/>
  <c r="J479" i="4" s="1"/>
  <c r="I480" i="4"/>
  <c r="J480" i="4" s="1"/>
  <c r="I481" i="4"/>
  <c r="J481" i="4" s="1"/>
  <c r="I482" i="4"/>
  <c r="J482" i="4" s="1"/>
  <c r="I483" i="4"/>
  <c r="J483" i="4" s="1"/>
  <c r="I484" i="4"/>
  <c r="J484" i="4" s="1"/>
  <c r="I485" i="4"/>
  <c r="J485" i="4" s="1"/>
  <c r="V485" i="4" s="1"/>
  <c r="W485" i="4" s="1"/>
  <c r="I87" i="4"/>
  <c r="J87" i="4" s="1"/>
  <c r="I487" i="4"/>
  <c r="J487" i="4" s="1"/>
  <c r="I488" i="4"/>
  <c r="J488" i="4" s="1"/>
  <c r="R488" i="4" s="1"/>
  <c r="S488" i="4" s="1"/>
  <c r="I489" i="4"/>
  <c r="J489" i="4" s="1"/>
  <c r="R489" i="4" s="1"/>
  <c r="S489" i="4" s="1"/>
  <c r="I490" i="4"/>
  <c r="J490" i="4" s="1"/>
  <c r="I491" i="4"/>
  <c r="J491" i="4" s="1"/>
  <c r="I492" i="4"/>
  <c r="J492" i="4" s="1"/>
  <c r="N492" i="4" s="1"/>
  <c r="O492" i="4" s="1"/>
  <c r="I493" i="4"/>
  <c r="J493" i="4" s="1"/>
  <c r="L493" i="4" s="1"/>
  <c r="M493" i="4" s="1"/>
  <c r="I494" i="4"/>
  <c r="J494" i="4" s="1"/>
  <c r="I495" i="4"/>
  <c r="J495" i="4" s="1"/>
  <c r="I496" i="4"/>
  <c r="J496" i="4" s="1"/>
  <c r="T496" i="4" s="1"/>
  <c r="U496" i="4" s="1"/>
  <c r="I497" i="4"/>
  <c r="J497" i="4" s="1"/>
  <c r="I498" i="4"/>
  <c r="J498" i="4" s="1"/>
  <c r="I499" i="4"/>
  <c r="J499" i="4" s="1"/>
  <c r="I500" i="4"/>
  <c r="J500" i="4" s="1"/>
  <c r="T500" i="4" s="1"/>
  <c r="U500" i="4" s="1"/>
  <c r="I501" i="4"/>
  <c r="J501" i="4" s="1"/>
  <c r="I502" i="4"/>
  <c r="J502" i="4" s="1"/>
  <c r="I503" i="4"/>
  <c r="J503" i="4" s="1"/>
  <c r="I504" i="4"/>
  <c r="J504" i="4" s="1"/>
  <c r="I505" i="4"/>
  <c r="J505" i="4" s="1"/>
  <c r="I506" i="4"/>
  <c r="I3" i="4"/>
  <c r="J3" i="4" s="1"/>
  <c r="I4" i="4"/>
  <c r="J4" i="4" s="1"/>
  <c r="I5" i="4"/>
  <c r="J5" i="4" s="1"/>
  <c r="I6" i="4"/>
  <c r="J6" i="4" s="1"/>
  <c r="I7" i="4"/>
  <c r="J7" i="4" s="1"/>
  <c r="I8" i="4"/>
  <c r="J8" i="4" s="1"/>
  <c r="I9" i="4"/>
  <c r="J9" i="4" s="1"/>
  <c r="I10" i="4"/>
  <c r="J10" i="4" s="1"/>
  <c r="I11" i="4"/>
  <c r="J11" i="4" s="1"/>
  <c r="I12" i="4"/>
  <c r="J12" i="4" s="1"/>
  <c r="L12" i="4" s="1"/>
  <c r="I13" i="4"/>
  <c r="J13" i="4" s="1"/>
  <c r="L13" i="4" s="1"/>
  <c r="M13" i="4" s="1"/>
  <c r="I14" i="4"/>
  <c r="J14" i="4" s="1"/>
  <c r="I15" i="4"/>
  <c r="J15" i="4" s="1"/>
  <c r="I16" i="4"/>
  <c r="J16" i="4" s="1"/>
  <c r="I17" i="4"/>
  <c r="J17" i="4" s="1"/>
  <c r="I18" i="4"/>
  <c r="J18" i="4" s="1"/>
  <c r="I19" i="4"/>
  <c r="J19" i="4" s="1"/>
  <c r="I20" i="4"/>
  <c r="J20" i="4" s="1"/>
  <c r="I21" i="4"/>
  <c r="J21" i="4" s="1"/>
  <c r="L21" i="4" s="1"/>
  <c r="M21" i="4" s="1"/>
  <c r="I22" i="4"/>
  <c r="J22" i="4" s="1"/>
  <c r="I23" i="4"/>
  <c r="J23" i="4" s="1"/>
  <c r="I24" i="4"/>
  <c r="J24" i="4" s="1"/>
  <c r="I25" i="4"/>
  <c r="J25" i="4" s="1"/>
  <c r="I26" i="4"/>
  <c r="J26" i="4" s="1"/>
  <c r="I27" i="4"/>
  <c r="J27" i="4" s="1"/>
  <c r="I28" i="4"/>
  <c r="J28" i="4" s="1"/>
  <c r="I29" i="4"/>
  <c r="J29" i="4" s="1"/>
  <c r="I30" i="4"/>
  <c r="J30" i="4" s="1"/>
  <c r="I31" i="4"/>
  <c r="J31" i="4" s="1"/>
  <c r="I32" i="4"/>
  <c r="J32" i="4" s="1"/>
  <c r="I33" i="4"/>
  <c r="J33" i="4" s="1"/>
  <c r="I34" i="4"/>
  <c r="J34" i="4" s="1"/>
  <c r="I35" i="4"/>
  <c r="J35" i="4" s="1"/>
  <c r="I36" i="4"/>
  <c r="J36" i="4" s="1"/>
  <c r="I37" i="4"/>
  <c r="J37" i="4" s="1"/>
  <c r="I38" i="4"/>
  <c r="J38" i="4" s="1"/>
  <c r="I39" i="4"/>
  <c r="J39" i="4" s="1"/>
  <c r="I40" i="4"/>
  <c r="J40" i="4" s="1"/>
  <c r="I41" i="4"/>
  <c r="J41" i="4" s="1"/>
  <c r="I42" i="4"/>
  <c r="J42" i="4" s="1"/>
  <c r="I43" i="4"/>
  <c r="J43" i="4" s="1"/>
  <c r="I44" i="4"/>
  <c r="J44" i="4" s="1"/>
  <c r="I45" i="4"/>
  <c r="J45" i="4" s="1"/>
  <c r="L45" i="4" s="1"/>
  <c r="M45" i="4" s="1"/>
  <c r="I46" i="4"/>
  <c r="J46" i="4" s="1"/>
  <c r="I47" i="4"/>
  <c r="J47" i="4" s="1"/>
  <c r="I48" i="4"/>
  <c r="J48" i="4" s="1"/>
  <c r="I49" i="4"/>
  <c r="J49" i="4" s="1"/>
  <c r="I50" i="4"/>
  <c r="J50" i="4" s="1"/>
  <c r="I51" i="4"/>
  <c r="J51" i="4" s="1"/>
  <c r="I52" i="4"/>
  <c r="J52" i="4" s="1"/>
  <c r="I53" i="4"/>
  <c r="J53" i="4" s="1"/>
  <c r="L53" i="4" s="1"/>
  <c r="M53" i="4" s="1"/>
  <c r="I54" i="4"/>
  <c r="J54" i="4" s="1"/>
  <c r="I55" i="4"/>
  <c r="J55" i="4" s="1"/>
  <c r="I56" i="4"/>
  <c r="J56" i="4" s="1"/>
  <c r="I57" i="4"/>
  <c r="J57" i="4" s="1"/>
  <c r="I58" i="4"/>
  <c r="J58" i="4" s="1"/>
  <c r="I59" i="4"/>
  <c r="J59" i="4" s="1"/>
  <c r="I60" i="4"/>
  <c r="J60" i="4" s="1"/>
  <c r="I61" i="4"/>
  <c r="J61" i="4" s="1"/>
  <c r="I62" i="4"/>
  <c r="J62" i="4" s="1"/>
  <c r="I63" i="4"/>
  <c r="J63" i="4" s="1"/>
  <c r="R492" i="4" l="1"/>
  <c r="S492" i="4" s="1"/>
  <c r="N55" i="4"/>
  <c r="O55" i="4" s="1"/>
  <c r="P55" i="4"/>
  <c r="Q55" i="4" s="1"/>
  <c r="R55" i="4"/>
  <c r="S55" i="4" s="1"/>
  <c r="T55" i="4"/>
  <c r="U55" i="4" s="1"/>
  <c r="V55" i="4"/>
  <c r="W55" i="4" s="1"/>
  <c r="L55" i="4"/>
  <c r="M55" i="4" s="1"/>
  <c r="V39" i="4"/>
  <c r="W39" i="4" s="1"/>
  <c r="N39" i="4"/>
  <c r="O39" i="4" s="1"/>
  <c r="P39" i="4"/>
  <c r="Q39" i="4" s="1"/>
  <c r="R39" i="4"/>
  <c r="S39" i="4" s="1"/>
  <c r="T39" i="4"/>
  <c r="U39" i="4" s="1"/>
  <c r="L39" i="4"/>
  <c r="M39" i="4" s="1"/>
  <c r="N23" i="4"/>
  <c r="O23" i="4" s="1"/>
  <c r="P23" i="4"/>
  <c r="Q23" i="4" s="1"/>
  <c r="R23" i="4"/>
  <c r="S23" i="4" s="1"/>
  <c r="T23" i="4"/>
  <c r="U23" i="4" s="1"/>
  <c r="V23" i="4"/>
  <c r="W23" i="4" s="1"/>
  <c r="L23" i="4"/>
  <c r="M23" i="4" s="1"/>
  <c r="P7" i="4"/>
  <c r="Q7" i="4" s="1"/>
  <c r="R7" i="4"/>
  <c r="S7" i="4" s="1"/>
  <c r="T7" i="4"/>
  <c r="U7" i="4" s="1"/>
  <c r="V7" i="4"/>
  <c r="W7" i="4" s="1"/>
  <c r="N7" i="4"/>
  <c r="O7" i="4" s="1"/>
  <c r="L7" i="4"/>
  <c r="M7" i="4" s="1"/>
  <c r="T495" i="4"/>
  <c r="U495" i="4" s="1"/>
  <c r="V495" i="4"/>
  <c r="W495" i="4" s="1"/>
  <c r="N495" i="4"/>
  <c r="O495" i="4" s="1"/>
  <c r="P495" i="4"/>
  <c r="Q495" i="4" s="1"/>
  <c r="R495" i="4"/>
  <c r="S495" i="4" s="1"/>
  <c r="L495" i="4"/>
  <c r="M495" i="4" s="1"/>
  <c r="T487" i="4"/>
  <c r="U487" i="4" s="1"/>
  <c r="V487" i="4"/>
  <c r="W487" i="4" s="1"/>
  <c r="N487" i="4"/>
  <c r="O487" i="4" s="1"/>
  <c r="P487" i="4"/>
  <c r="Q487" i="4" s="1"/>
  <c r="R487" i="4"/>
  <c r="S487" i="4" s="1"/>
  <c r="L487" i="4"/>
  <c r="M487" i="4" s="1"/>
  <c r="N471" i="4"/>
  <c r="O471" i="4" s="1"/>
  <c r="P471" i="4"/>
  <c r="Q471" i="4" s="1"/>
  <c r="R471" i="4"/>
  <c r="S471" i="4" s="1"/>
  <c r="T471" i="4"/>
  <c r="U471" i="4" s="1"/>
  <c r="V471" i="4"/>
  <c r="W471" i="4" s="1"/>
  <c r="L471" i="4"/>
  <c r="M471" i="4" s="1"/>
  <c r="N463" i="4"/>
  <c r="O463" i="4" s="1"/>
  <c r="P463" i="4"/>
  <c r="Q463" i="4" s="1"/>
  <c r="R463" i="4"/>
  <c r="S463" i="4" s="1"/>
  <c r="T463" i="4"/>
  <c r="U463" i="4" s="1"/>
  <c r="V463" i="4"/>
  <c r="W463" i="4" s="1"/>
  <c r="L463" i="4"/>
  <c r="M463" i="4" s="1"/>
  <c r="V455" i="4"/>
  <c r="W455" i="4" s="1"/>
  <c r="N455" i="4"/>
  <c r="O455" i="4" s="1"/>
  <c r="P455" i="4"/>
  <c r="Q455" i="4" s="1"/>
  <c r="R455" i="4"/>
  <c r="S455" i="4" s="1"/>
  <c r="T455" i="4"/>
  <c r="U455" i="4" s="1"/>
  <c r="L455" i="4"/>
  <c r="M455" i="4" s="1"/>
  <c r="N447" i="4"/>
  <c r="O447" i="4" s="1"/>
  <c r="P447" i="4"/>
  <c r="Q447" i="4" s="1"/>
  <c r="R447" i="4"/>
  <c r="S447" i="4" s="1"/>
  <c r="T447" i="4"/>
  <c r="U447" i="4" s="1"/>
  <c r="V447" i="4"/>
  <c r="W447" i="4" s="1"/>
  <c r="L447" i="4"/>
  <c r="M447" i="4" s="1"/>
  <c r="R439" i="4"/>
  <c r="S439" i="4" s="1"/>
  <c r="L439" i="4"/>
  <c r="M439" i="4" s="1"/>
  <c r="T439" i="4"/>
  <c r="U439" i="4" s="1"/>
  <c r="V439" i="4"/>
  <c r="W439" i="4" s="1"/>
  <c r="N439" i="4"/>
  <c r="O439" i="4" s="1"/>
  <c r="P439" i="4"/>
  <c r="Q439" i="4" s="1"/>
  <c r="P431" i="4"/>
  <c r="Q431" i="4" s="1"/>
  <c r="L431" i="4"/>
  <c r="M431" i="4" s="1"/>
  <c r="R431" i="4"/>
  <c r="S431" i="4" s="1"/>
  <c r="T431" i="4"/>
  <c r="U431" i="4" s="1"/>
  <c r="V431" i="4"/>
  <c r="W431" i="4" s="1"/>
  <c r="N431" i="4"/>
  <c r="O431" i="4" s="1"/>
  <c r="R423" i="4"/>
  <c r="S423" i="4" s="1"/>
  <c r="L423" i="4"/>
  <c r="M423" i="4" s="1"/>
  <c r="T423" i="4"/>
  <c r="U423" i="4" s="1"/>
  <c r="V423" i="4"/>
  <c r="W423" i="4" s="1"/>
  <c r="N423" i="4"/>
  <c r="O423" i="4" s="1"/>
  <c r="P423" i="4"/>
  <c r="Q423" i="4" s="1"/>
  <c r="L415" i="4"/>
  <c r="M415" i="4" s="1"/>
  <c r="N415" i="4"/>
  <c r="O415" i="4" s="1"/>
  <c r="P415" i="4"/>
  <c r="Q415" i="4" s="1"/>
  <c r="R415" i="4"/>
  <c r="S415" i="4" s="1"/>
  <c r="T415" i="4"/>
  <c r="U415" i="4" s="1"/>
  <c r="V415" i="4"/>
  <c r="W415" i="4" s="1"/>
  <c r="L407" i="4"/>
  <c r="M407" i="4" s="1"/>
  <c r="N407" i="4"/>
  <c r="O407" i="4" s="1"/>
  <c r="P407" i="4"/>
  <c r="Q407" i="4" s="1"/>
  <c r="R407" i="4"/>
  <c r="S407" i="4" s="1"/>
  <c r="T407" i="4"/>
  <c r="U407" i="4" s="1"/>
  <c r="V407" i="4"/>
  <c r="W407" i="4" s="1"/>
  <c r="R399" i="4"/>
  <c r="S399" i="4" s="1"/>
  <c r="L399" i="4"/>
  <c r="M399" i="4" s="1"/>
  <c r="T399" i="4"/>
  <c r="U399" i="4" s="1"/>
  <c r="V399" i="4"/>
  <c r="W399" i="4" s="1"/>
  <c r="P399" i="4"/>
  <c r="Q399" i="4" s="1"/>
  <c r="N399" i="4"/>
  <c r="O399" i="4" s="1"/>
  <c r="L391" i="4"/>
  <c r="M391" i="4" s="1"/>
  <c r="N391" i="4"/>
  <c r="O391" i="4" s="1"/>
  <c r="P391" i="4"/>
  <c r="Q391" i="4" s="1"/>
  <c r="R391" i="4"/>
  <c r="S391" i="4" s="1"/>
  <c r="T391" i="4"/>
  <c r="U391" i="4" s="1"/>
  <c r="V391" i="4"/>
  <c r="W391" i="4" s="1"/>
  <c r="L383" i="4"/>
  <c r="M383" i="4" s="1"/>
  <c r="N383" i="4"/>
  <c r="O383" i="4" s="1"/>
  <c r="P383" i="4"/>
  <c r="Q383" i="4" s="1"/>
  <c r="T383" i="4"/>
  <c r="U383" i="4" s="1"/>
  <c r="V383" i="4"/>
  <c r="W383" i="4" s="1"/>
  <c r="R383" i="4"/>
  <c r="S383" i="4" s="1"/>
  <c r="L375" i="4"/>
  <c r="M375" i="4" s="1"/>
  <c r="N375" i="4"/>
  <c r="O375" i="4" s="1"/>
  <c r="P375" i="4"/>
  <c r="Q375" i="4" s="1"/>
  <c r="R375" i="4"/>
  <c r="S375" i="4" s="1"/>
  <c r="T375" i="4"/>
  <c r="U375" i="4" s="1"/>
  <c r="V375" i="4"/>
  <c r="W375" i="4" s="1"/>
  <c r="N367" i="4"/>
  <c r="O367" i="4" s="1"/>
  <c r="P367" i="4"/>
  <c r="Q367" i="4" s="1"/>
  <c r="R367" i="4"/>
  <c r="S367" i="4" s="1"/>
  <c r="T367" i="4"/>
  <c r="U367" i="4" s="1"/>
  <c r="L367" i="4"/>
  <c r="M367" i="4" s="1"/>
  <c r="V367" i="4"/>
  <c r="W367" i="4" s="1"/>
  <c r="N359" i="4"/>
  <c r="O359" i="4" s="1"/>
  <c r="P359" i="4"/>
  <c r="Q359" i="4" s="1"/>
  <c r="R359" i="4"/>
  <c r="S359" i="4" s="1"/>
  <c r="V359" i="4"/>
  <c r="W359" i="4" s="1"/>
  <c r="L359" i="4"/>
  <c r="M359" i="4" s="1"/>
  <c r="T359" i="4"/>
  <c r="U359" i="4" s="1"/>
  <c r="N351" i="4"/>
  <c r="O351" i="4" s="1"/>
  <c r="P351" i="4"/>
  <c r="Q351" i="4" s="1"/>
  <c r="R351" i="4"/>
  <c r="S351" i="4" s="1"/>
  <c r="V351" i="4"/>
  <c r="W351" i="4" s="1"/>
  <c r="L351" i="4"/>
  <c r="M351" i="4" s="1"/>
  <c r="T351" i="4"/>
  <c r="U351" i="4" s="1"/>
  <c r="N343" i="4"/>
  <c r="O343" i="4" s="1"/>
  <c r="P343" i="4"/>
  <c r="Q343" i="4" s="1"/>
  <c r="R343" i="4"/>
  <c r="S343" i="4" s="1"/>
  <c r="T343" i="4"/>
  <c r="U343" i="4" s="1"/>
  <c r="L343" i="4"/>
  <c r="M343" i="4" s="1"/>
  <c r="V343" i="4"/>
  <c r="W343" i="4" s="1"/>
  <c r="P335" i="4"/>
  <c r="Q335" i="4" s="1"/>
  <c r="R335" i="4"/>
  <c r="S335" i="4" s="1"/>
  <c r="T335" i="4"/>
  <c r="U335" i="4" s="1"/>
  <c r="V335" i="4"/>
  <c r="W335" i="4" s="1"/>
  <c r="L335" i="4"/>
  <c r="M335" i="4" s="1"/>
  <c r="N335" i="4"/>
  <c r="O335" i="4" s="1"/>
  <c r="R327" i="4"/>
  <c r="S327" i="4" s="1"/>
  <c r="T327" i="4"/>
  <c r="U327" i="4" s="1"/>
  <c r="V327" i="4"/>
  <c r="W327" i="4" s="1"/>
  <c r="N327" i="4"/>
  <c r="O327" i="4" s="1"/>
  <c r="L327" i="4"/>
  <c r="M327" i="4" s="1"/>
  <c r="P327" i="4"/>
  <c r="Q327" i="4" s="1"/>
  <c r="T319" i="4"/>
  <c r="U319" i="4" s="1"/>
  <c r="V319" i="4"/>
  <c r="W319" i="4" s="1"/>
  <c r="P319" i="4"/>
  <c r="Q319" i="4" s="1"/>
  <c r="N319" i="4"/>
  <c r="O319" i="4" s="1"/>
  <c r="L319" i="4"/>
  <c r="M319" i="4" s="1"/>
  <c r="R319" i="4"/>
  <c r="S319" i="4" s="1"/>
  <c r="T311" i="4"/>
  <c r="U311" i="4" s="1"/>
  <c r="V311" i="4"/>
  <c r="W311" i="4" s="1"/>
  <c r="N311" i="4"/>
  <c r="O311" i="4" s="1"/>
  <c r="L311" i="4"/>
  <c r="M311" i="4" s="1"/>
  <c r="P311" i="4"/>
  <c r="Q311" i="4" s="1"/>
  <c r="R311" i="4"/>
  <c r="S311" i="4" s="1"/>
  <c r="R303" i="4"/>
  <c r="S303" i="4" s="1"/>
  <c r="T303" i="4"/>
  <c r="U303" i="4" s="1"/>
  <c r="V303" i="4"/>
  <c r="W303" i="4" s="1"/>
  <c r="N303" i="4"/>
  <c r="O303" i="4" s="1"/>
  <c r="L303" i="4"/>
  <c r="M303" i="4" s="1"/>
  <c r="P303" i="4"/>
  <c r="Q303" i="4" s="1"/>
  <c r="T295" i="4"/>
  <c r="U295" i="4" s="1"/>
  <c r="V295" i="4"/>
  <c r="W295" i="4" s="1"/>
  <c r="N295" i="4"/>
  <c r="O295" i="4" s="1"/>
  <c r="L295" i="4"/>
  <c r="M295" i="4" s="1"/>
  <c r="P295" i="4"/>
  <c r="Q295" i="4" s="1"/>
  <c r="R295" i="4"/>
  <c r="S295" i="4" s="1"/>
  <c r="N287" i="4"/>
  <c r="O287" i="4" s="1"/>
  <c r="P287" i="4"/>
  <c r="Q287" i="4" s="1"/>
  <c r="R287" i="4"/>
  <c r="S287" i="4" s="1"/>
  <c r="T287" i="4"/>
  <c r="U287" i="4" s="1"/>
  <c r="V287" i="4"/>
  <c r="W287" i="4" s="1"/>
  <c r="L287" i="4"/>
  <c r="M287" i="4" s="1"/>
  <c r="T279" i="4"/>
  <c r="U279" i="4" s="1"/>
  <c r="V279" i="4"/>
  <c r="W279" i="4" s="1"/>
  <c r="N279" i="4"/>
  <c r="O279" i="4" s="1"/>
  <c r="P279" i="4"/>
  <c r="Q279" i="4" s="1"/>
  <c r="L279" i="4"/>
  <c r="M279" i="4" s="1"/>
  <c r="R279" i="4"/>
  <c r="S279" i="4" s="1"/>
  <c r="N271" i="4"/>
  <c r="O271" i="4" s="1"/>
  <c r="P271" i="4"/>
  <c r="Q271" i="4" s="1"/>
  <c r="R271" i="4"/>
  <c r="S271" i="4" s="1"/>
  <c r="T271" i="4"/>
  <c r="U271" i="4" s="1"/>
  <c r="V271" i="4"/>
  <c r="W271" i="4" s="1"/>
  <c r="L271" i="4"/>
  <c r="M271" i="4" s="1"/>
  <c r="N263" i="4"/>
  <c r="O263" i="4" s="1"/>
  <c r="P263" i="4"/>
  <c r="Q263" i="4" s="1"/>
  <c r="R263" i="4"/>
  <c r="S263" i="4" s="1"/>
  <c r="T263" i="4"/>
  <c r="U263" i="4" s="1"/>
  <c r="V263" i="4"/>
  <c r="W263" i="4" s="1"/>
  <c r="L263" i="4"/>
  <c r="M263" i="4" s="1"/>
  <c r="P255" i="4"/>
  <c r="Q255" i="4" s="1"/>
  <c r="R255" i="4"/>
  <c r="S255" i="4" s="1"/>
  <c r="T255" i="4"/>
  <c r="U255" i="4" s="1"/>
  <c r="V255" i="4"/>
  <c r="W255" i="4" s="1"/>
  <c r="L255" i="4"/>
  <c r="M255" i="4" s="1"/>
  <c r="N255" i="4"/>
  <c r="O255" i="4" s="1"/>
  <c r="P198" i="4"/>
  <c r="Q198" i="4" s="1"/>
  <c r="R198" i="4"/>
  <c r="S198" i="4" s="1"/>
  <c r="T198" i="4"/>
  <c r="U198" i="4" s="1"/>
  <c r="V198" i="4"/>
  <c r="W198" i="4" s="1"/>
  <c r="N198" i="4"/>
  <c r="O198" i="4" s="1"/>
  <c r="L198" i="4"/>
  <c r="M198" i="4" s="1"/>
  <c r="P239" i="4"/>
  <c r="Q239" i="4" s="1"/>
  <c r="R239" i="4"/>
  <c r="S239" i="4" s="1"/>
  <c r="T239" i="4"/>
  <c r="U239" i="4" s="1"/>
  <c r="V239" i="4"/>
  <c r="W239" i="4" s="1"/>
  <c r="L239" i="4"/>
  <c r="M239" i="4" s="1"/>
  <c r="N239" i="4"/>
  <c r="O239" i="4" s="1"/>
  <c r="P231" i="4"/>
  <c r="Q231" i="4" s="1"/>
  <c r="R231" i="4"/>
  <c r="S231" i="4" s="1"/>
  <c r="T231" i="4"/>
  <c r="U231" i="4" s="1"/>
  <c r="V231" i="4"/>
  <c r="W231" i="4" s="1"/>
  <c r="N231" i="4"/>
  <c r="O231" i="4" s="1"/>
  <c r="L231" i="4"/>
  <c r="M231" i="4" s="1"/>
  <c r="P223" i="4"/>
  <c r="Q223" i="4" s="1"/>
  <c r="R223" i="4"/>
  <c r="S223" i="4" s="1"/>
  <c r="T223" i="4"/>
  <c r="U223" i="4" s="1"/>
  <c r="V223" i="4"/>
  <c r="W223" i="4" s="1"/>
  <c r="L223" i="4"/>
  <c r="M223" i="4" s="1"/>
  <c r="N223" i="4"/>
  <c r="O223" i="4" s="1"/>
  <c r="R215" i="4"/>
  <c r="S215" i="4" s="1"/>
  <c r="T215" i="4"/>
  <c r="U215" i="4" s="1"/>
  <c r="V215" i="4"/>
  <c r="W215" i="4" s="1"/>
  <c r="N215" i="4"/>
  <c r="O215" i="4" s="1"/>
  <c r="P215" i="4"/>
  <c r="Q215" i="4" s="1"/>
  <c r="L215" i="4"/>
  <c r="M215" i="4" s="1"/>
  <c r="T207" i="4"/>
  <c r="U207" i="4" s="1"/>
  <c r="V207" i="4"/>
  <c r="W207" i="4" s="1"/>
  <c r="N207" i="4"/>
  <c r="O207" i="4" s="1"/>
  <c r="R207" i="4"/>
  <c r="S207" i="4" s="1"/>
  <c r="P207" i="4"/>
  <c r="Q207" i="4" s="1"/>
  <c r="L207" i="4"/>
  <c r="M207" i="4" s="1"/>
  <c r="V199" i="4"/>
  <c r="W199" i="4" s="1"/>
  <c r="N199" i="4"/>
  <c r="O199" i="4" s="1"/>
  <c r="R199" i="4"/>
  <c r="S199" i="4" s="1"/>
  <c r="P199" i="4"/>
  <c r="Q199" i="4" s="1"/>
  <c r="T199" i="4"/>
  <c r="U199" i="4" s="1"/>
  <c r="L199" i="4"/>
  <c r="M199" i="4" s="1"/>
  <c r="R191" i="4"/>
  <c r="S191" i="4" s="1"/>
  <c r="T191" i="4"/>
  <c r="U191" i="4" s="1"/>
  <c r="V191" i="4"/>
  <c r="W191" i="4" s="1"/>
  <c r="N191" i="4"/>
  <c r="O191" i="4" s="1"/>
  <c r="P191" i="4"/>
  <c r="Q191" i="4" s="1"/>
  <c r="L191" i="4"/>
  <c r="M191" i="4" s="1"/>
  <c r="N183" i="4"/>
  <c r="O183" i="4" s="1"/>
  <c r="P183" i="4"/>
  <c r="Q183" i="4" s="1"/>
  <c r="R183" i="4"/>
  <c r="S183" i="4" s="1"/>
  <c r="T183" i="4"/>
  <c r="U183" i="4" s="1"/>
  <c r="V183" i="4"/>
  <c r="W183" i="4" s="1"/>
  <c r="L183" i="4"/>
  <c r="M183" i="4" s="1"/>
  <c r="T175" i="4"/>
  <c r="U175" i="4" s="1"/>
  <c r="V175" i="4"/>
  <c r="W175" i="4" s="1"/>
  <c r="N175" i="4"/>
  <c r="O175" i="4" s="1"/>
  <c r="P175" i="4"/>
  <c r="Q175" i="4" s="1"/>
  <c r="R175" i="4"/>
  <c r="S175" i="4" s="1"/>
  <c r="L175" i="4"/>
  <c r="M175" i="4" s="1"/>
  <c r="R167" i="4"/>
  <c r="S167" i="4" s="1"/>
  <c r="T167" i="4"/>
  <c r="U167" i="4" s="1"/>
  <c r="V167" i="4"/>
  <c r="W167" i="4" s="1"/>
  <c r="N167" i="4"/>
  <c r="O167" i="4" s="1"/>
  <c r="P167" i="4"/>
  <c r="Q167" i="4" s="1"/>
  <c r="L167" i="4"/>
  <c r="M167" i="4" s="1"/>
  <c r="V159" i="4"/>
  <c r="W159" i="4" s="1"/>
  <c r="N159" i="4"/>
  <c r="O159" i="4" s="1"/>
  <c r="P159" i="4"/>
  <c r="Q159" i="4" s="1"/>
  <c r="R159" i="4"/>
  <c r="S159" i="4" s="1"/>
  <c r="L159" i="4"/>
  <c r="M159" i="4" s="1"/>
  <c r="T159" i="4"/>
  <c r="U159" i="4" s="1"/>
  <c r="R151" i="4"/>
  <c r="S151" i="4" s="1"/>
  <c r="T151" i="4"/>
  <c r="U151" i="4" s="1"/>
  <c r="V151" i="4"/>
  <c r="W151" i="4" s="1"/>
  <c r="N151" i="4"/>
  <c r="O151" i="4" s="1"/>
  <c r="P151" i="4"/>
  <c r="Q151" i="4" s="1"/>
  <c r="L151" i="4"/>
  <c r="M151" i="4" s="1"/>
  <c r="P143" i="4"/>
  <c r="Q143" i="4" s="1"/>
  <c r="R143" i="4"/>
  <c r="S143" i="4" s="1"/>
  <c r="T143" i="4"/>
  <c r="U143" i="4" s="1"/>
  <c r="V143" i="4"/>
  <c r="W143" i="4" s="1"/>
  <c r="N143" i="4"/>
  <c r="O143" i="4" s="1"/>
  <c r="L143" i="4"/>
  <c r="M143" i="4" s="1"/>
  <c r="N135" i="4"/>
  <c r="O135" i="4" s="1"/>
  <c r="P135" i="4"/>
  <c r="Q135" i="4" s="1"/>
  <c r="R135" i="4"/>
  <c r="S135" i="4" s="1"/>
  <c r="T135" i="4"/>
  <c r="U135" i="4" s="1"/>
  <c r="L135" i="4"/>
  <c r="M135" i="4" s="1"/>
  <c r="V135" i="4"/>
  <c r="W135" i="4" s="1"/>
  <c r="P127" i="4"/>
  <c r="Q127" i="4" s="1"/>
  <c r="R127" i="4"/>
  <c r="S127" i="4" s="1"/>
  <c r="T127" i="4"/>
  <c r="U127" i="4" s="1"/>
  <c r="N127" i="4"/>
  <c r="O127" i="4" s="1"/>
  <c r="V127" i="4"/>
  <c r="W127" i="4" s="1"/>
  <c r="L127" i="4"/>
  <c r="M127" i="4" s="1"/>
  <c r="P119" i="4"/>
  <c r="Q119" i="4" s="1"/>
  <c r="R119" i="4"/>
  <c r="S119" i="4" s="1"/>
  <c r="T119" i="4"/>
  <c r="U119" i="4" s="1"/>
  <c r="V119" i="4"/>
  <c r="W119" i="4" s="1"/>
  <c r="N119" i="4"/>
  <c r="O119" i="4" s="1"/>
  <c r="L119" i="4"/>
  <c r="M119" i="4" s="1"/>
  <c r="P111" i="4"/>
  <c r="Q111" i="4" s="1"/>
  <c r="R111" i="4"/>
  <c r="S111" i="4" s="1"/>
  <c r="T111" i="4"/>
  <c r="U111" i="4" s="1"/>
  <c r="V111" i="4"/>
  <c r="W111" i="4" s="1"/>
  <c r="N111" i="4"/>
  <c r="O111" i="4" s="1"/>
  <c r="L111" i="4"/>
  <c r="M111" i="4" s="1"/>
  <c r="R103" i="4"/>
  <c r="S103" i="4" s="1"/>
  <c r="T103" i="4"/>
  <c r="U103" i="4" s="1"/>
  <c r="V103" i="4"/>
  <c r="W103" i="4" s="1"/>
  <c r="P103" i="4"/>
  <c r="Q103" i="4" s="1"/>
  <c r="N103" i="4"/>
  <c r="O103" i="4" s="1"/>
  <c r="L103" i="4"/>
  <c r="M103" i="4" s="1"/>
  <c r="N95" i="4"/>
  <c r="O95" i="4" s="1"/>
  <c r="P95" i="4"/>
  <c r="Q95" i="4" s="1"/>
  <c r="R95" i="4"/>
  <c r="S95" i="4" s="1"/>
  <c r="T95" i="4"/>
  <c r="U95" i="4" s="1"/>
  <c r="V95" i="4"/>
  <c r="W95" i="4" s="1"/>
  <c r="L95" i="4"/>
  <c r="M95" i="4" s="1"/>
  <c r="N92" i="4"/>
  <c r="O92" i="4" s="1"/>
  <c r="P92" i="4"/>
  <c r="Q92" i="4" s="1"/>
  <c r="R92" i="4"/>
  <c r="S92" i="4" s="1"/>
  <c r="T92" i="4"/>
  <c r="U92" i="4" s="1"/>
  <c r="V92" i="4"/>
  <c r="W92" i="4" s="1"/>
  <c r="L92" i="4"/>
  <c r="M92" i="4" s="1"/>
  <c r="V79" i="4"/>
  <c r="W79" i="4" s="1"/>
  <c r="N79" i="4"/>
  <c r="O79" i="4" s="1"/>
  <c r="P79" i="4"/>
  <c r="Q79" i="4" s="1"/>
  <c r="R79" i="4"/>
  <c r="S79" i="4" s="1"/>
  <c r="T79" i="4"/>
  <c r="U79" i="4" s="1"/>
  <c r="L79" i="4"/>
  <c r="M79" i="4" s="1"/>
  <c r="N71" i="4"/>
  <c r="O71" i="4" s="1"/>
  <c r="P71" i="4"/>
  <c r="Q71" i="4" s="1"/>
  <c r="R71" i="4"/>
  <c r="S71" i="4" s="1"/>
  <c r="T71" i="4"/>
  <c r="U71" i="4" s="1"/>
  <c r="V71" i="4"/>
  <c r="W71" i="4" s="1"/>
  <c r="L71" i="4"/>
  <c r="M71" i="4" s="1"/>
  <c r="R63" i="4"/>
  <c r="S63" i="4" s="1"/>
  <c r="T63" i="4"/>
  <c r="U63" i="4" s="1"/>
  <c r="V63" i="4"/>
  <c r="W63" i="4" s="1"/>
  <c r="N63" i="4"/>
  <c r="O63" i="4" s="1"/>
  <c r="P63" i="4"/>
  <c r="Q63" i="4" s="1"/>
  <c r="L63" i="4"/>
  <c r="M63" i="4" s="1"/>
  <c r="N47" i="4"/>
  <c r="O47" i="4" s="1"/>
  <c r="P47" i="4"/>
  <c r="Q47" i="4" s="1"/>
  <c r="R47" i="4"/>
  <c r="S47" i="4" s="1"/>
  <c r="T47" i="4"/>
  <c r="U47" i="4" s="1"/>
  <c r="V47" i="4"/>
  <c r="W47" i="4" s="1"/>
  <c r="L47" i="4"/>
  <c r="M47" i="4" s="1"/>
  <c r="R31" i="4"/>
  <c r="S31" i="4" s="1"/>
  <c r="T31" i="4"/>
  <c r="U31" i="4" s="1"/>
  <c r="V31" i="4"/>
  <c r="W31" i="4" s="1"/>
  <c r="N31" i="4"/>
  <c r="O31" i="4" s="1"/>
  <c r="P31" i="4"/>
  <c r="Q31" i="4" s="1"/>
  <c r="L31" i="4"/>
  <c r="M31" i="4" s="1"/>
  <c r="N15" i="4"/>
  <c r="O15" i="4" s="1"/>
  <c r="P15" i="4"/>
  <c r="Q15" i="4" s="1"/>
  <c r="R15" i="4"/>
  <c r="S15" i="4" s="1"/>
  <c r="T15" i="4"/>
  <c r="U15" i="4" s="1"/>
  <c r="V15" i="4"/>
  <c r="W15" i="4" s="1"/>
  <c r="L15" i="4"/>
  <c r="M15" i="4" s="1"/>
  <c r="N503" i="4"/>
  <c r="O503" i="4" s="1"/>
  <c r="P503" i="4"/>
  <c r="Q503" i="4" s="1"/>
  <c r="T503" i="4"/>
  <c r="U503" i="4" s="1"/>
  <c r="L503" i="4"/>
  <c r="M503" i="4" s="1"/>
  <c r="R503" i="4"/>
  <c r="S503" i="4" s="1"/>
  <c r="V503" i="4"/>
  <c r="W503" i="4" s="1"/>
  <c r="P479" i="4"/>
  <c r="Q479" i="4" s="1"/>
  <c r="R479" i="4"/>
  <c r="S479" i="4" s="1"/>
  <c r="T479" i="4"/>
  <c r="U479" i="4" s="1"/>
  <c r="V479" i="4"/>
  <c r="W479" i="4" s="1"/>
  <c r="N479" i="4"/>
  <c r="O479" i="4" s="1"/>
  <c r="L479" i="4"/>
  <c r="M479" i="4" s="1"/>
  <c r="R505" i="4"/>
  <c r="S505" i="4" s="1"/>
  <c r="T505" i="4"/>
  <c r="U505" i="4" s="1"/>
  <c r="V505" i="4"/>
  <c r="W505" i="4" s="1"/>
  <c r="N505" i="4"/>
  <c r="O505" i="4" s="1"/>
  <c r="L505" i="4"/>
  <c r="M505" i="4" s="1"/>
  <c r="P505" i="4"/>
  <c r="Q505" i="4" s="1"/>
  <c r="T345" i="4"/>
  <c r="U345" i="4" s="1"/>
  <c r="V345" i="4"/>
  <c r="W345" i="4" s="1"/>
  <c r="P345" i="4"/>
  <c r="Q345" i="4" s="1"/>
  <c r="N345" i="4"/>
  <c r="O345" i="4" s="1"/>
  <c r="R345" i="4"/>
  <c r="S345" i="4" s="1"/>
  <c r="L345" i="4"/>
  <c r="M345" i="4" s="1"/>
  <c r="N217" i="4"/>
  <c r="O217" i="4" s="1"/>
  <c r="P217" i="4"/>
  <c r="Q217" i="4" s="1"/>
  <c r="R217" i="4"/>
  <c r="S217" i="4" s="1"/>
  <c r="T217" i="4"/>
  <c r="U217" i="4" s="1"/>
  <c r="L217" i="4"/>
  <c r="M217" i="4" s="1"/>
  <c r="T89" i="4"/>
  <c r="U89" i="4" s="1"/>
  <c r="V89" i="4"/>
  <c r="W89" i="4" s="1"/>
  <c r="N89" i="4"/>
  <c r="O89" i="4" s="1"/>
  <c r="P89" i="4"/>
  <c r="Q89" i="4" s="1"/>
  <c r="R89" i="4"/>
  <c r="S89" i="4" s="1"/>
  <c r="L89" i="4"/>
  <c r="M89" i="4" s="1"/>
  <c r="T46" i="4"/>
  <c r="U46" i="4" s="1"/>
  <c r="V46" i="4"/>
  <c r="W46" i="4" s="1"/>
  <c r="N46" i="4"/>
  <c r="O46" i="4" s="1"/>
  <c r="P46" i="4"/>
  <c r="Q46" i="4" s="1"/>
  <c r="R46" i="4"/>
  <c r="S46" i="4" s="1"/>
  <c r="L46" i="4"/>
  <c r="M46" i="4" s="1"/>
  <c r="V502" i="4"/>
  <c r="W502" i="4" s="1"/>
  <c r="N502" i="4"/>
  <c r="O502" i="4" s="1"/>
  <c r="P502" i="4"/>
  <c r="Q502" i="4" s="1"/>
  <c r="R502" i="4"/>
  <c r="S502" i="4" s="1"/>
  <c r="T502" i="4"/>
  <c r="U502" i="4" s="1"/>
  <c r="L502" i="4"/>
  <c r="M502" i="4" s="1"/>
  <c r="N470" i="4"/>
  <c r="O470" i="4" s="1"/>
  <c r="P470" i="4"/>
  <c r="Q470" i="4" s="1"/>
  <c r="T470" i="4"/>
  <c r="U470" i="4" s="1"/>
  <c r="L470" i="4"/>
  <c r="M470" i="4" s="1"/>
  <c r="N430" i="4"/>
  <c r="O430" i="4" s="1"/>
  <c r="P430" i="4"/>
  <c r="Q430" i="4" s="1"/>
  <c r="R430" i="4"/>
  <c r="S430" i="4" s="1"/>
  <c r="T430" i="4"/>
  <c r="U430" i="4" s="1"/>
  <c r="V430" i="4"/>
  <c r="W430" i="4" s="1"/>
  <c r="V382" i="4"/>
  <c r="W382" i="4" s="1"/>
  <c r="N382" i="4"/>
  <c r="O382" i="4" s="1"/>
  <c r="P382" i="4"/>
  <c r="Q382" i="4" s="1"/>
  <c r="R382" i="4"/>
  <c r="S382" i="4" s="1"/>
  <c r="T382" i="4"/>
  <c r="U382" i="4" s="1"/>
  <c r="N342" i="4"/>
  <c r="O342" i="4" s="1"/>
  <c r="P342" i="4"/>
  <c r="Q342" i="4" s="1"/>
  <c r="R342" i="4"/>
  <c r="S342" i="4" s="1"/>
  <c r="V342" i="4"/>
  <c r="W342" i="4" s="1"/>
  <c r="T342" i="4"/>
  <c r="U342" i="4" s="1"/>
  <c r="L342" i="4"/>
  <c r="M342" i="4" s="1"/>
  <c r="P302" i="4"/>
  <c r="Q302" i="4" s="1"/>
  <c r="R302" i="4"/>
  <c r="S302" i="4" s="1"/>
  <c r="T302" i="4"/>
  <c r="U302" i="4" s="1"/>
  <c r="V302" i="4"/>
  <c r="W302" i="4" s="1"/>
  <c r="N302" i="4"/>
  <c r="O302" i="4" s="1"/>
  <c r="N262" i="4"/>
  <c r="O262" i="4" s="1"/>
  <c r="P262" i="4"/>
  <c r="Q262" i="4" s="1"/>
  <c r="R262" i="4"/>
  <c r="S262" i="4" s="1"/>
  <c r="V262" i="4"/>
  <c r="W262" i="4" s="1"/>
  <c r="T262" i="4"/>
  <c r="U262" i="4" s="1"/>
  <c r="L262" i="4"/>
  <c r="M262" i="4" s="1"/>
  <c r="R214" i="4"/>
  <c r="S214" i="4" s="1"/>
  <c r="T214" i="4"/>
  <c r="U214" i="4" s="1"/>
  <c r="V214" i="4"/>
  <c r="W214" i="4" s="1"/>
  <c r="N214" i="4"/>
  <c r="O214" i="4" s="1"/>
  <c r="P214" i="4"/>
  <c r="Q214" i="4" s="1"/>
  <c r="L214" i="4"/>
  <c r="M214" i="4" s="1"/>
  <c r="N182" i="4"/>
  <c r="O182" i="4" s="1"/>
  <c r="P182" i="4"/>
  <c r="Q182" i="4" s="1"/>
  <c r="R182" i="4"/>
  <c r="S182" i="4" s="1"/>
  <c r="T182" i="4"/>
  <c r="U182" i="4" s="1"/>
  <c r="V182" i="4"/>
  <c r="W182" i="4" s="1"/>
  <c r="L182" i="4"/>
  <c r="M182" i="4" s="1"/>
  <c r="R150" i="4"/>
  <c r="S150" i="4" s="1"/>
  <c r="T150" i="4"/>
  <c r="U150" i="4" s="1"/>
  <c r="V150" i="4"/>
  <c r="W150" i="4" s="1"/>
  <c r="N150" i="4"/>
  <c r="O150" i="4" s="1"/>
  <c r="P150" i="4"/>
  <c r="Q150" i="4" s="1"/>
  <c r="L150" i="4"/>
  <c r="M150" i="4" s="1"/>
  <c r="N110" i="4"/>
  <c r="O110" i="4" s="1"/>
  <c r="P110" i="4"/>
  <c r="Q110" i="4" s="1"/>
  <c r="R110" i="4"/>
  <c r="S110" i="4" s="1"/>
  <c r="T110" i="4"/>
  <c r="U110" i="4" s="1"/>
  <c r="V110" i="4"/>
  <c r="W110" i="4" s="1"/>
  <c r="T70" i="4"/>
  <c r="U70" i="4" s="1"/>
  <c r="V70" i="4"/>
  <c r="W70" i="4" s="1"/>
  <c r="N70" i="4"/>
  <c r="O70" i="4" s="1"/>
  <c r="P70" i="4"/>
  <c r="Q70" i="4" s="1"/>
  <c r="R70" i="4"/>
  <c r="S70" i="4" s="1"/>
  <c r="L70" i="4"/>
  <c r="M70" i="4" s="1"/>
  <c r="V21" i="4"/>
  <c r="W21" i="4" s="1"/>
  <c r="N21" i="4"/>
  <c r="O21" i="4" s="1"/>
  <c r="P21" i="4"/>
  <c r="Q21" i="4" s="1"/>
  <c r="R21" i="4"/>
  <c r="S21" i="4" s="1"/>
  <c r="T21" i="4"/>
  <c r="U21" i="4" s="1"/>
  <c r="V477" i="4"/>
  <c r="W477" i="4" s="1"/>
  <c r="N477" i="4"/>
  <c r="O477" i="4" s="1"/>
  <c r="P477" i="4"/>
  <c r="Q477" i="4" s="1"/>
  <c r="T477" i="4"/>
  <c r="U477" i="4" s="1"/>
  <c r="V437" i="4"/>
  <c r="W437" i="4" s="1"/>
  <c r="N437" i="4"/>
  <c r="O437" i="4" s="1"/>
  <c r="P437" i="4"/>
  <c r="Q437" i="4" s="1"/>
  <c r="L437" i="4"/>
  <c r="M437" i="4" s="1"/>
  <c r="R437" i="4"/>
  <c r="S437" i="4" s="1"/>
  <c r="T437" i="4"/>
  <c r="U437" i="4" s="1"/>
  <c r="R405" i="4"/>
  <c r="S405" i="4" s="1"/>
  <c r="T405" i="4"/>
  <c r="U405" i="4" s="1"/>
  <c r="V405" i="4"/>
  <c r="W405" i="4" s="1"/>
  <c r="N405" i="4"/>
  <c r="O405" i="4" s="1"/>
  <c r="P405" i="4"/>
  <c r="Q405" i="4" s="1"/>
  <c r="N373" i="4"/>
  <c r="O373" i="4" s="1"/>
  <c r="T373" i="4"/>
  <c r="U373" i="4" s="1"/>
  <c r="V373" i="4"/>
  <c r="W373" i="4" s="1"/>
  <c r="L373" i="4"/>
  <c r="M373" i="4" s="1"/>
  <c r="P373" i="4"/>
  <c r="Q373" i="4" s="1"/>
  <c r="R373" i="4"/>
  <c r="S373" i="4" s="1"/>
  <c r="N317" i="4"/>
  <c r="O317" i="4" s="1"/>
  <c r="P317" i="4"/>
  <c r="Q317" i="4" s="1"/>
  <c r="R317" i="4"/>
  <c r="S317" i="4" s="1"/>
  <c r="T317" i="4"/>
  <c r="U317" i="4" s="1"/>
  <c r="L317" i="4"/>
  <c r="M317" i="4" s="1"/>
  <c r="V317" i="4"/>
  <c r="W317" i="4" s="1"/>
  <c r="N285" i="4"/>
  <c r="O285" i="4" s="1"/>
  <c r="P285" i="4"/>
  <c r="Q285" i="4" s="1"/>
  <c r="R285" i="4"/>
  <c r="S285" i="4" s="1"/>
  <c r="T285" i="4"/>
  <c r="U285" i="4" s="1"/>
  <c r="V285" i="4"/>
  <c r="W285" i="4" s="1"/>
  <c r="L285" i="4"/>
  <c r="M285" i="4" s="1"/>
  <c r="V261" i="4"/>
  <c r="W261" i="4" s="1"/>
  <c r="N261" i="4"/>
  <c r="O261" i="4" s="1"/>
  <c r="P261" i="4"/>
  <c r="Q261" i="4" s="1"/>
  <c r="T261" i="4"/>
  <c r="U261" i="4" s="1"/>
  <c r="R261" i="4"/>
  <c r="S261" i="4" s="1"/>
  <c r="N237" i="4"/>
  <c r="O237" i="4" s="1"/>
  <c r="P237" i="4"/>
  <c r="Q237" i="4" s="1"/>
  <c r="T237" i="4"/>
  <c r="U237" i="4" s="1"/>
  <c r="R237" i="4"/>
  <c r="S237" i="4" s="1"/>
  <c r="L237" i="4"/>
  <c r="M237" i="4" s="1"/>
  <c r="V237" i="4"/>
  <c r="W237" i="4" s="1"/>
  <c r="V221" i="4"/>
  <c r="W221" i="4" s="1"/>
  <c r="N221" i="4"/>
  <c r="O221" i="4" s="1"/>
  <c r="P221" i="4"/>
  <c r="Q221" i="4" s="1"/>
  <c r="R221" i="4"/>
  <c r="S221" i="4" s="1"/>
  <c r="T221" i="4"/>
  <c r="U221" i="4" s="1"/>
  <c r="L221" i="4"/>
  <c r="M221" i="4" s="1"/>
  <c r="N189" i="4"/>
  <c r="O189" i="4" s="1"/>
  <c r="P189" i="4"/>
  <c r="Q189" i="4" s="1"/>
  <c r="R189" i="4"/>
  <c r="S189" i="4" s="1"/>
  <c r="V189" i="4"/>
  <c r="W189" i="4" s="1"/>
  <c r="T189" i="4"/>
  <c r="U189" i="4" s="1"/>
  <c r="L189" i="4"/>
  <c r="M189" i="4" s="1"/>
  <c r="V181" i="4"/>
  <c r="W181" i="4" s="1"/>
  <c r="N181" i="4"/>
  <c r="O181" i="4" s="1"/>
  <c r="R181" i="4"/>
  <c r="S181" i="4" s="1"/>
  <c r="P181" i="4"/>
  <c r="Q181" i="4" s="1"/>
  <c r="T181" i="4"/>
  <c r="U181" i="4" s="1"/>
  <c r="L181" i="4"/>
  <c r="M181" i="4" s="1"/>
  <c r="P173" i="4"/>
  <c r="Q173" i="4" s="1"/>
  <c r="R173" i="4"/>
  <c r="S173" i="4" s="1"/>
  <c r="T173" i="4"/>
  <c r="U173" i="4" s="1"/>
  <c r="V173" i="4"/>
  <c r="W173" i="4" s="1"/>
  <c r="N173" i="4"/>
  <c r="O173" i="4" s="1"/>
  <c r="L173" i="4"/>
  <c r="M173" i="4" s="1"/>
  <c r="N165" i="4"/>
  <c r="O165" i="4" s="1"/>
  <c r="P165" i="4"/>
  <c r="Q165" i="4" s="1"/>
  <c r="R165" i="4"/>
  <c r="S165" i="4" s="1"/>
  <c r="T165" i="4"/>
  <c r="U165" i="4" s="1"/>
  <c r="V165" i="4"/>
  <c r="W165" i="4" s="1"/>
  <c r="L165" i="4"/>
  <c r="M165" i="4" s="1"/>
  <c r="T157" i="4"/>
  <c r="U157" i="4" s="1"/>
  <c r="V157" i="4"/>
  <c r="W157" i="4" s="1"/>
  <c r="P157" i="4"/>
  <c r="Q157" i="4" s="1"/>
  <c r="N157" i="4"/>
  <c r="O157" i="4" s="1"/>
  <c r="R157" i="4"/>
  <c r="S157" i="4" s="1"/>
  <c r="L157" i="4"/>
  <c r="M157" i="4" s="1"/>
  <c r="P149" i="4"/>
  <c r="Q149" i="4" s="1"/>
  <c r="R149" i="4"/>
  <c r="S149" i="4" s="1"/>
  <c r="T149" i="4"/>
  <c r="U149" i="4" s="1"/>
  <c r="V149" i="4"/>
  <c r="W149" i="4" s="1"/>
  <c r="N149" i="4"/>
  <c r="O149" i="4" s="1"/>
  <c r="P141" i="4"/>
  <c r="Q141" i="4" s="1"/>
  <c r="R141" i="4"/>
  <c r="S141" i="4" s="1"/>
  <c r="T141" i="4"/>
  <c r="U141" i="4" s="1"/>
  <c r="V141" i="4"/>
  <c r="W141" i="4" s="1"/>
  <c r="N141" i="4"/>
  <c r="O141" i="4" s="1"/>
  <c r="L141" i="4"/>
  <c r="M141" i="4" s="1"/>
  <c r="R133" i="4"/>
  <c r="S133" i="4" s="1"/>
  <c r="T133" i="4"/>
  <c r="U133" i="4" s="1"/>
  <c r="V133" i="4"/>
  <c r="W133" i="4" s="1"/>
  <c r="N133" i="4"/>
  <c r="O133" i="4" s="1"/>
  <c r="P133" i="4"/>
  <c r="Q133" i="4" s="1"/>
  <c r="T125" i="4"/>
  <c r="U125" i="4" s="1"/>
  <c r="V125" i="4"/>
  <c r="W125" i="4" s="1"/>
  <c r="N125" i="4"/>
  <c r="O125" i="4" s="1"/>
  <c r="P125" i="4"/>
  <c r="Q125" i="4" s="1"/>
  <c r="R125" i="4"/>
  <c r="S125" i="4" s="1"/>
  <c r="L125" i="4"/>
  <c r="M125" i="4" s="1"/>
  <c r="T117" i="4"/>
  <c r="U117" i="4" s="1"/>
  <c r="V117" i="4"/>
  <c r="W117" i="4" s="1"/>
  <c r="N117" i="4"/>
  <c r="O117" i="4" s="1"/>
  <c r="P117" i="4"/>
  <c r="Q117" i="4" s="1"/>
  <c r="R117" i="4"/>
  <c r="S117" i="4" s="1"/>
  <c r="L117" i="4"/>
  <c r="M117" i="4" s="1"/>
  <c r="N109" i="4"/>
  <c r="O109" i="4" s="1"/>
  <c r="P109" i="4"/>
  <c r="Q109" i="4" s="1"/>
  <c r="T109" i="4"/>
  <c r="U109" i="4" s="1"/>
  <c r="R109" i="4"/>
  <c r="S109" i="4" s="1"/>
  <c r="V109" i="4"/>
  <c r="W109" i="4" s="1"/>
  <c r="L109" i="4"/>
  <c r="M109" i="4" s="1"/>
  <c r="V101" i="4"/>
  <c r="W101" i="4" s="1"/>
  <c r="N101" i="4"/>
  <c r="O101" i="4" s="1"/>
  <c r="P101" i="4"/>
  <c r="Q101" i="4" s="1"/>
  <c r="R101" i="4"/>
  <c r="S101" i="4" s="1"/>
  <c r="T101" i="4"/>
  <c r="U101" i="4" s="1"/>
  <c r="L101" i="4"/>
  <c r="M101" i="4" s="1"/>
  <c r="V247" i="4"/>
  <c r="W247" i="4" s="1"/>
  <c r="N247" i="4"/>
  <c r="O247" i="4" s="1"/>
  <c r="P247" i="4"/>
  <c r="Q247" i="4" s="1"/>
  <c r="R247" i="4"/>
  <c r="S247" i="4" s="1"/>
  <c r="T247" i="4"/>
  <c r="U247" i="4" s="1"/>
  <c r="L247" i="4"/>
  <c r="M247" i="4" s="1"/>
  <c r="R85" i="4"/>
  <c r="S85" i="4" s="1"/>
  <c r="T85" i="4"/>
  <c r="U85" i="4" s="1"/>
  <c r="V85" i="4"/>
  <c r="W85" i="4" s="1"/>
  <c r="N85" i="4"/>
  <c r="O85" i="4" s="1"/>
  <c r="P85" i="4"/>
  <c r="Q85" i="4" s="1"/>
  <c r="P77" i="4"/>
  <c r="Q77" i="4" s="1"/>
  <c r="R77" i="4"/>
  <c r="S77" i="4" s="1"/>
  <c r="T77" i="4"/>
  <c r="U77" i="4" s="1"/>
  <c r="V77" i="4"/>
  <c r="W77" i="4" s="1"/>
  <c r="N77" i="4"/>
  <c r="O77" i="4" s="1"/>
  <c r="L77" i="4"/>
  <c r="M77" i="4" s="1"/>
  <c r="P69" i="4"/>
  <c r="Q69" i="4" s="1"/>
  <c r="R69" i="4"/>
  <c r="S69" i="4" s="1"/>
  <c r="T69" i="4"/>
  <c r="U69" i="4" s="1"/>
  <c r="V69" i="4"/>
  <c r="W69" i="4" s="1"/>
  <c r="N69" i="4"/>
  <c r="O69" i="4" s="1"/>
  <c r="N497" i="4"/>
  <c r="O497" i="4" s="1"/>
  <c r="P497" i="4"/>
  <c r="Q497" i="4" s="1"/>
  <c r="R497" i="4"/>
  <c r="S497" i="4" s="1"/>
  <c r="T497" i="4"/>
  <c r="U497" i="4" s="1"/>
  <c r="V497" i="4"/>
  <c r="W497" i="4" s="1"/>
  <c r="L497" i="4"/>
  <c r="M497" i="4" s="1"/>
  <c r="P465" i="4"/>
  <c r="Q465" i="4" s="1"/>
  <c r="R465" i="4"/>
  <c r="S465" i="4" s="1"/>
  <c r="T465" i="4"/>
  <c r="U465" i="4" s="1"/>
  <c r="V465" i="4"/>
  <c r="W465" i="4" s="1"/>
  <c r="L465" i="4"/>
  <c r="M465" i="4" s="1"/>
  <c r="N465" i="4"/>
  <c r="O465" i="4" s="1"/>
  <c r="V433" i="4"/>
  <c r="W433" i="4" s="1"/>
  <c r="N433" i="4"/>
  <c r="O433" i="4" s="1"/>
  <c r="L433" i="4"/>
  <c r="M433" i="4" s="1"/>
  <c r="P433" i="4"/>
  <c r="Q433" i="4" s="1"/>
  <c r="R433" i="4"/>
  <c r="S433" i="4" s="1"/>
  <c r="T433" i="4"/>
  <c r="U433" i="4" s="1"/>
  <c r="N401" i="4"/>
  <c r="O401" i="4" s="1"/>
  <c r="P401" i="4"/>
  <c r="Q401" i="4" s="1"/>
  <c r="L401" i="4"/>
  <c r="M401" i="4" s="1"/>
  <c r="R401" i="4"/>
  <c r="S401" i="4" s="1"/>
  <c r="T401" i="4"/>
  <c r="U401" i="4" s="1"/>
  <c r="V401" i="4"/>
  <c r="W401" i="4" s="1"/>
  <c r="P369" i="4"/>
  <c r="Q369" i="4" s="1"/>
  <c r="R369" i="4"/>
  <c r="S369" i="4" s="1"/>
  <c r="T369" i="4"/>
  <c r="U369" i="4" s="1"/>
  <c r="V369" i="4"/>
  <c r="W369" i="4" s="1"/>
  <c r="L369" i="4"/>
  <c r="M369" i="4" s="1"/>
  <c r="N369" i="4"/>
  <c r="O369" i="4" s="1"/>
  <c r="N337" i="4"/>
  <c r="O337" i="4" s="1"/>
  <c r="P337" i="4"/>
  <c r="Q337" i="4" s="1"/>
  <c r="R337" i="4"/>
  <c r="S337" i="4" s="1"/>
  <c r="T337" i="4"/>
  <c r="U337" i="4" s="1"/>
  <c r="L337" i="4"/>
  <c r="M337" i="4" s="1"/>
  <c r="V337" i="4"/>
  <c r="W337" i="4" s="1"/>
  <c r="N305" i="4"/>
  <c r="O305" i="4" s="1"/>
  <c r="P305" i="4"/>
  <c r="Q305" i="4" s="1"/>
  <c r="R305" i="4"/>
  <c r="S305" i="4" s="1"/>
  <c r="T305" i="4"/>
  <c r="U305" i="4" s="1"/>
  <c r="L305" i="4"/>
  <c r="M305" i="4" s="1"/>
  <c r="V305" i="4"/>
  <c r="W305" i="4" s="1"/>
  <c r="T273" i="4"/>
  <c r="U273" i="4" s="1"/>
  <c r="V273" i="4"/>
  <c r="W273" i="4" s="1"/>
  <c r="P273" i="4"/>
  <c r="Q273" i="4" s="1"/>
  <c r="N273" i="4"/>
  <c r="O273" i="4" s="1"/>
  <c r="R273" i="4"/>
  <c r="S273" i="4" s="1"/>
  <c r="L273" i="4"/>
  <c r="M273" i="4" s="1"/>
  <c r="N88" i="4"/>
  <c r="O88" i="4" s="1"/>
  <c r="P88" i="4"/>
  <c r="Q88" i="4" s="1"/>
  <c r="R88" i="4"/>
  <c r="S88" i="4" s="1"/>
  <c r="T88" i="4"/>
  <c r="U88" i="4" s="1"/>
  <c r="V88" i="4"/>
  <c r="W88" i="4" s="1"/>
  <c r="L88" i="4"/>
  <c r="M88" i="4" s="1"/>
  <c r="N209" i="4"/>
  <c r="O209" i="4" s="1"/>
  <c r="P209" i="4"/>
  <c r="Q209" i="4" s="1"/>
  <c r="R209" i="4"/>
  <c r="S209" i="4" s="1"/>
  <c r="T209" i="4"/>
  <c r="U209" i="4" s="1"/>
  <c r="V209" i="4"/>
  <c r="W209" i="4" s="1"/>
  <c r="L209" i="4"/>
  <c r="M209" i="4" s="1"/>
  <c r="N177" i="4"/>
  <c r="O177" i="4" s="1"/>
  <c r="P177" i="4"/>
  <c r="Q177" i="4" s="1"/>
  <c r="R177" i="4"/>
  <c r="S177" i="4" s="1"/>
  <c r="V177" i="4"/>
  <c r="W177" i="4" s="1"/>
  <c r="T177" i="4"/>
  <c r="U177" i="4" s="1"/>
  <c r="L177" i="4"/>
  <c r="M177" i="4" s="1"/>
  <c r="P145" i="4"/>
  <c r="Q145" i="4" s="1"/>
  <c r="R145" i="4"/>
  <c r="S145" i="4" s="1"/>
  <c r="T145" i="4"/>
  <c r="U145" i="4" s="1"/>
  <c r="V145" i="4"/>
  <c r="W145" i="4" s="1"/>
  <c r="N145" i="4"/>
  <c r="O145" i="4" s="1"/>
  <c r="L145" i="4"/>
  <c r="M145" i="4" s="1"/>
  <c r="V113" i="4"/>
  <c r="W113" i="4" s="1"/>
  <c r="N113" i="4"/>
  <c r="O113" i="4" s="1"/>
  <c r="P113" i="4"/>
  <c r="Q113" i="4" s="1"/>
  <c r="T113" i="4"/>
  <c r="U113" i="4" s="1"/>
  <c r="R113" i="4"/>
  <c r="S113" i="4" s="1"/>
  <c r="L113" i="4"/>
  <c r="M113" i="4" s="1"/>
  <c r="P81" i="4"/>
  <c r="Q81" i="4" s="1"/>
  <c r="R81" i="4"/>
  <c r="S81" i="4" s="1"/>
  <c r="T81" i="4"/>
  <c r="U81" i="4" s="1"/>
  <c r="V81" i="4"/>
  <c r="W81" i="4" s="1"/>
  <c r="N81" i="4"/>
  <c r="O81" i="4" s="1"/>
  <c r="L81" i="4"/>
  <c r="M81" i="4" s="1"/>
  <c r="T49" i="4"/>
  <c r="U49" i="4" s="1"/>
  <c r="V49" i="4"/>
  <c r="W49" i="4" s="1"/>
  <c r="N49" i="4"/>
  <c r="O49" i="4" s="1"/>
  <c r="P49" i="4"/>
  <c r="Q49" i="4" s="1"/>
  <c r="R49" i="4"/>
  <c r="S49" i="4" s="1"/>
  <c r="L49" i="4"/>
  <c r="M49" i="4" s="1"/>
  <c r="T17" i="4"/>
  <c r="U17" i="4" s="1"/>
  <c r="V17" i="4"/>
  <c r="W17" i="4" s="1"/>
  <c r="N17" i="4"/>
  <c r="O17" i="4" s="1"/>
  <c r="P17" i="4"/>
  <c r="Q17" i="4" s="1"/>
  <c r="R17" i="4"/>
  <c r="S17" i="4" s="1"/>
  <c r="L17" i="4"/>
  <c r="M17" i="4" s="1"/>
  <c r="L302" i="4"/>
  <c r="M302" i="4" s="1"/>
  <c r="L133" i="4"/>
  <c r="M133" i="4" s="1"/>
  <c r="V473" i="4"/>
  <c r="W473" i="4" s="1"/>
  <c r="N473" i="4"/>
  <c r="O473" i="4" s="1"/>
  <c r="P473" i="4"/>
  <c r="Q473" i="4" s="1"/>
  <c r="L473" i="4"/>
  <c r="M473" i="4" s="1"/>
  <c r="R473" i="4"/>
  <c r="S473" i="4" s="1"/>
  <c r="V377" i="4"/>
  <c r="W377" i="4" s="1"/>
  <c r="L377" i="4"/>
  <c r="M377" i="4" s="1"/>
  <c r="N377" i="4"/>
  <c r="O377" i="4" s="1"/>
  <c r="T377" i="4"/>
  <c r="U377" i="4" s="1"/>
  <c r="P377" i="4"/>
  <c r="Q377" i="4" s="1"/>
  <c r="R377" i="4"/>
  <c r="S377" i="4" s="1"/>
  <c r="N249" i="4"/>
  <c r="O249" i="4" s="1"/>
  <c r="P249" i="4"/>
  <c r="Q249" i="4" s="1"/>
  <c r="T249" i="4"/>
  <c r="U249" i="4" s="1"/>
  <c r="R249" i="4"/>
  <c r="S249" i="4" s="1"/>
  <c r="L249" i="4"/>
  <c r="M249" i="4" s="1"/>
  <c r="V249" i="4"/>
  <c r="W249" i="4" s="1"/>
  <c r="T153" i="4"/>
  <c r="U153" i="4" s="1"/>
  <c r="V153" i="4"/>
  <c r="W153" i="4" s="1"/>
  <c r="N153" i="4"/>
  <c r="O153" i="4" s="1"/>
  <c r="P153" i="4"/>
  <c r="Q153" i="4" s="1"/>
  <c r="R153" i="4"/>
  <c r="S153" i="4" s="1"/>
  <c r="L153" i="4"/>
  <c r="M153" i="4" s="1"/>
  <c r="N57" i="4"/>
  <c r="O57" i="4" s="1"/>
  <c r="P57" i="4"/>
  <c r="Q57" i="4" s="1"/>
  <c r="R57" i="4"/>
  <c r="S57" i="4" s="1"/>
  <c r="T57" i="4"/>
  <c r="U57" i="4" s="1"/>
  <c r="V57" i="4"/>
  <c r="W57" i="4" s="1"/>
  <c r="L57" i="4"/>
  <c r="M57" i="4" s="1"/>
  <c r="N25" i="4"/>
  <c r="O25" i="4" s="1"/>
  <c r="P25" i="4"/>
  <c r="Q25" i="4" s="1"/>
  <c r="R25" i="4"/>
  <c r="S25" i="4" s="1"/>
  <c r="T25" i="4"/>
  <c r="U25" i="4" s="1"/>
  <c r="V25" i="4"/>
  <c r="W25" i="4" s="1"/>
  <c r="L25" i="4"/>
  <c r="M25" i="4" s="1"/>
  <c r="R38" i="4"/>
  <c r="S38" i="4" s="1"/>
  <c r="T38" i="4"/>
  <c r="U38" i="4" s="1"/>
  <c r="V38" i="4"/>
  <c r="W38" i="4" s="1"/>
  <c r="N38" i="4"/>
  <c r="O38" i="4" s="1"/>
  <c r="P38" i="4"/>
  <c r="Q38" i="4" s="1"/>
  <c r="L38" i="4"/>
  <c r="M38" i="4" s="1"/>
  <c r="P494" i="4"/>
  <c r="Q494" i="4" s="1"/>
  <c r="R494" i="4"/>
  <c r="S494" i="4" s="1"/>
  <c r="T494" i="4"/>
  <c r="U494" i="4" s="1"/>
  <c r="V494" i="4"/>
  <c r="W494" i="4" s="1"/>
  <c r="N494" i="4"/>
  <c r="O494" i="4" s="1"/>
  <c r="L494" i="4"/>
  <c r="M494" i="4" s="1"/>
  <c r="N446" i="4"/>
  <c r="O446" i="4" s="1"/>
  <c r="P446" i="4"/>
  <c r="Q446" i="4" s="1"/>
  <c r="T446" i="4"/>
  <c r="U446" i="4" s="1"/>
  <c r="V446" i="4"/>
  <c r="W446" i="4" s="1"/>
  <c r="L446" i="4"/>
  <c r="M446" i="4" s="1"/>
  <c r="V414" i="4"/>
  <c r="W414" i="4" s="1"/>
  <c r="N414" i="4"/>
  <c r="O414" i="4" s="1"/>
  <c r="P414" i="4"/>
  <c r="Q414" i="4" s="1"/>
  <c r="T414" i="4"/>
  <c r="U414" i="4" s="1"/>
  <c r="L414" i="4"/>
  <c r="M414" i="4" s="1"/>
  <c r="R414" i="4"/>
  <c r="S414" i="4" s="1"/>
  <c r="V366" i="4"/>
  <c r="W366" i="4" s="1"/>
  <c r="N366" i="4"/>
  <c r="O366" i="4" s="1"/>
  <c r="P366" i="4"/>
  <c r="Q366" i="4" s="1"/>
  <c r="T366" i="4"/>
  <c r="U366" i="4" s="1"/>
  <c r="R366" i="4"/>
  <c r="S366" i="4" s="1"/>
  <c r="P318" i="4"/>
  <c r="Q318" i="4" s="1"/>
  <c r="R318" i="4"/>
  <c r="S318" i="4" s="1"/>
  <c r="T318" i="4"/>
  <c r="U318" i="4" s="1"/>
  <c r="V318" i="4"/>
  <c r="W318" i="4" s="1"/>
  <c r="N318" i="4"/>
  <c r="O318" i="4" s="1"/>
  <c r="T278" i="4"/>
  <c r="U278" i="4" s="1"/>
  <c r="V278" i="4"/>
  <c r="W278" i="4" s="1"/>
  <c r="P278" i="4"/>
  <c r="Q278" i="4" s="1"/>
  <c r="N278" i="4"/>
  <c r="O278" i="4" s="1"/>
  <c r="R278" i="4"/>
  <c r="S278" i="4" s="1"/>
  <c r="L278" i="4"/>
  <c r="M278" i="4" s="1"/>
  <c r="P230" i="4"/>
  <c r="Q230" i="4" s="1"/>
  <c r="R230" i="4"/>
  <c r="S230" i="4" s="1"/>
  <c r="T230" i="4"/>
  <c r="U230" i="4" s="1"/>
  <c r="N230" i="4"/>
  <c r="O230" i="4" s="1"/>
  <c r="V230" i="4"/>
  <c r="W230" i="4" s="1"/>
  <c r="L230" i="4"/>
  <c r="M230" i="4" s="1"/>
  <c r="P190" i="4"/>
  <c r="Q190" i="4" s="1"/>
  <c r="R190" i="4"/>
  <c r="S190" i="4" s="1"/>
  <c r="T190" i="4"/>
  <c r="U190" i="4" s="1"/>
  <c r="V190" i="4"/>
  <c r="W190" i="4" s="1"/>
  <c r="N190" i="4"/>
  <c r="O190" i="4" s="1"/>
  <c r="V158" i="4"/>
  <c r="W158" i="4" s="1"/>
  <c r="N158" i="4"/>
  <c r="O158" i="4" s="1"/>
  <c r="P158" i="4"/>
  <c r="Q158" i="4" s="1"/>
  <c r="R158" i="4"/>
  <c r="S158" i="4" s="1"/>
  <c r="T158" i="4"/>
  <c r="U158" i="4" s="1"/>
  <c r="L158" i="4"/>
  <c r="M158" i="4" s="1"/>
  <c r="N118" i="4"/>
  <c r="O118" i="4" s="1"/>
  <c r="P118" i="4"/>
  <c r="Q118" i="4" s="1"/>
  <c r="R118" i="4"/>
  <c r="S118" i="4" s="1"/>
  <c r="T118" i="4"/>
  <c r="U118" i="4" s="1"/>
  <c r="V118" i="4"/>
  <c r="W118" i="4" s="1"/>
  <c r="L118" i="4"/>
  <c r="M118" i="4" s="1"/>
  <c r="V86" i="4"/>
  <c r="W86" i="4" s="1"/>
  <c r="N86" i="4"/>
  <c r="O86" i="4" s="1"/>
  <c r="P86" i="4"/>
  <c r="Q86" i="4" s="1"/>
  <c r="R86" i="4"/>
  <c r="S86" i="4" s="1"/>
  <c r="T86" i="4"/>
  <c r="U86" i="4" s="1"/>
  <c r="L86" i="4"/>
  <c r="M86" i="4" s="1"/>
  <c r="R453" i="4"/>
  <c r="S453" i="4" s="1"/>
  <c r="T453" i="4"/>
  <c r="U453" i="4" s="1"/>
  <c r="V453" i="4"/>
  <c r="W453" i="4" s="1"/>
  <c r="P453" i="4"/>
  <c r="Q453" i="4" s="1"/>
  <c r="V421" i="4"/>
  <c r="W421" i="4" s="1"/>
  <c r="N421" i="4"/>
  <c r="O421" i="4" s="1"/>
  <c r="P421" i="4"/>
  <c r="Q421" i="4" s="1"/>
  <c r="L421" i="4"/>
  <c r="M421" i="4" s="1"/>
  <c r="R421" i="4"/>
  <c r="S421" i="4" s="1"/>
  <c r="T421" i="4"/>
  <c r="U421" i="4" s="1"/>
  <c r="V381" i="4"/>
  <c r="W381" i="4" s="1"/>
  <c r="N381" i="4"/>
  <c r="O381" i="4" s="1"/>
  <c r="R381" i="4"/>
  <c r="S381" i="4" s="1"/>
  <c r="T381" i="4"/>
  <c r="U381" i="4" s="1"/>
  <c r="L381" i="4"/>
  <c r="M381" i="4" s="1"/>
  <c r="P381" i="4"/>
  <c r="Q381" i="4" s="1"/>
  <c r="T349" i="4"/>
  <c r="U349" i="4" s="1"/>
  <c r="V349" i="4"/>
  <c r="W349" i="4" s="1"/>
  <c r="P349" i="4"/>
  <c r="Q349" i="4" s="1"/>
  <c r="L349" i="4"/>
  <c r="M349" i="4" s="1"/>
  <c r="N349" i="4"/>
  <c r="O349" i="4" s="1"/>
  <c r="R349" i="4"/>
  <c r="S349" i="4" s="1"/>
  <c r="N325" i="4"/>
  <c r="O325" i="4" s="1"/>
  <c r="P325" i="4"/>
  <c r="Q325" i="4" s="1"/>
  <c r="R325" i="4"/>
  <c r="S325" i="4" s="1"/>
  <c r="V325" i="4"/>
  <c r="W325" i="4" s="1"/>
  <c r="T325" i="4"/>
  <c r="U325" i="4" s="1"/>
  <c r="N293" i="4"/>
  <c r="O293" i="4" s="1"/>
  <c r="P293" i="4"/>
  <c r="Q293" i="4" s="1"/>
  <c r="R293" i="4"/>
  <c r="S293" i="4" s="1"/>
  <c r="T293" i="4"/>
  <c r="U293" i="4" s="1"/>
  <c r="V293" i="4"/>
  <c r="W293" i="4" s="1"/>
  <c r="L293" i="4"/>
  <c r="M293" i="4" s="1"/>
  <c r="N245" i="4"/>
  <c r="O245" i="4" s="1"/>
  <c r="P245" i="4"/>
  <c r="Q245" i="4" s="1"/>
  <c r="T245" i="4"/>
  <c r="U245" i="4" s="1"/>
  <c r="R245" i="4"/>
  <c r="S245" i="4" s="1"/>
  <c r="V245" i="4"/>
  <c r="W245" i="4" s="1"/>
  <c r="L245" i="4"/>
  <c r="M245" i="4" s="1"/>
  <c r="V60" i="4"/>
  <c r="W60" i="4" s="1"/>
  <c r="N60" i="4"/>
  <c r="O60" i="4" s="1"/>
  <c r="P60" i="4"/>
  <c r="Q60" i="4" s="1"/>
  <c r="R60" i="4"/>
  <c r="S60" i="4" s="1"/>
  <c r="T60" i="4"/>
  <c r="U60" i="4" s="1"/>
  <c r="L60" i="4"/>
  <c r="M60" i="4" s="1"/>
  <c r="N12" i="4"/>
  <c r="O12" i="4" s="1"/>
  <c r="P12" i="4"/>
  <c r="Q12" i="4" s="1"/>
  <c r="R12" i="4"/>
  <c r="S12" i="4" s="1"/>
  <c r="T12" i="4"/>
  <c r="U12" i="4" s="1"/>
  <c r="V12" i="4"/>
  <c r="W12" i="4" s="1"/>
  <c r="M12" i="4"/>
  <c r="T492" i="4"/>
  <c r="U492" i="4" s="1"/>
  <c r="V492" i="4"/>
  <c r="W492" i="4" s="1"/>
  <c r="L492" i="4"/>
  <c r="M492" i="4" s="1"/>
  <c r="P492" i="4"/>
  <c r="Q492" i="4" s="1"/>
  <c r="N468" i="4"/>
  <c r="O468" i="4" s="1"/>
  <c r="P468" i="4"/>
  <c r="Q468" i="4" s="1"/>
  <c r="R468" i="4"/>
  <c r="S468" i="4" s="1"/>
  <c r="T468" i="4"/>
  <c r="U468" i="4" s="1"/>
  <c r="V468" i="4"/>
  <c r="W468" i="4" s="1"/>
  <c r="L468" i="4"/>
  <c r="M468" i="4" s="1"/>
  <c r="N460" i="4"/>
  <c r="O460" i="4" s="1"/>
  <c r="P460" i="4"/>
  <c r="Q460" i="4" s="1"/>
  <c r="R460" i="4"/>
  <c r="S460" i="4" s="1"/>
  <c r="T460" i="4"/>
  <c r="U460" i="4" s="1"/>
  <c r="V460" i="4"/>
  <c r="W460" i="4" s="1"/>
  <c r="L460" i="4"/>
  <c r="M460" i="4" s="1"/>
  <c r="P444" i="4"/>
  <c r="Q444" i="4" s="1"/>
  <c r="R444" i="4"/>
  <c r="S444" i="4" s="1"/>
  <c r="T444" i="4"/>
  <c r="U444" i="4" s="1"/>
  <c r="V444" i="4"/>
  <c r="W444" i="4" s="1"/>
  <c r="N444" i="4"/>
  <c r="O444" i="4" s="1"/>
  <c r="L444" i="4"/>
  <c r="M444" i="4" s="1"/>
  <c r="T436" i="4"/>
  <c r="U436" i="4" s="1"/>
  <c r="V436" i="4"/>
  <c r="W436" i="4" s="1"/>
  <c r="P436" i="4"/>
  <c r="Q436" i="4" s="1"/>
  <c r="L436" i="4"/>
  <c r="M436" i="4" s="1"/>
  <c r="R436" i="4"/>
  <c r="S436" i="4" s="1"/>
  <c r="N436" i="4"/>
  <c r="O436" i="4" s="1"/>
  <c r="T428" i="4"/>
  <c r="U428" i="4" s="1"/>
  <c r="V428" i="4"/>
  <c r="W428" i="4" s="1"/>
  <c r="N428" i="4"/>
  <c r="O428" i="4" s="1"/>
  <c r="R428" i="4"/>
  <c r="S428" i="4" s="1"/>
  <c r="T420" i="4"/>
  <c r="U420" i="4" s="1"/>
  <c r="V420" i="4"/>
  <c r="W420" i="4" s="1"/>
  <c r="L420" i="4"/>
  <c r="M420" i="4" s="1"/>
  <c r="N420" i="4"/>
  <c r="O420" i="4" s="1"/>
  <c r="P420" i="4"/>
  <c r="Q420" i="4" s="1"/>
  <c r="N412" i="4"/>
  <c r="O412" i="4" s="1"/>
  <c r="P412" i="4"/>
  <c r="Q412" i="4" s="1"/>
  <c r="R412" i="4"/>
  <c r="S412" i="4" s="1"/>
  <c r="T412" i="4"/>
  <c r="U412" i="4" s="1"/>
  <c r="V412" i="4"/>
  <c r="W412" i="4" s="1"/>
  <c r="N404" i="4"/>
  <c r="O404" i="4" s="1"/>
  <c r="P404" i="4"/>
  <c r="Q404" i="4" s="1"/>
  <c r="R404" i="4"/>
  <c r="S404" i="4" s="1"/>
  <c r="T404" i="4"/>
  <c r="U404" i="4" s="1"/>
  <c r="V404" i="4"/>
  <c r="W404" i="4" s="1"/>
  <c r="L404" i="4"/>
  <c r="M404" i="4" s="1"/>
  <c r="R396" i="4"/>
  <c r="S396" i="4" s="1"/>
  <c r="T396" i="4"/>
  <c r="U396" i="4" s="1"/>
  <c r="V396" i="4"/>
  <c r="W396" i="4" s="1"/>
  <c r="N396" i="4"/>
  <c r="O396" i="4" s="1"/>
  <c r="L396" i="4"/>
  <c r="M396" i="4" s="1"/>
  <c r="P396" i="4"/>
  <c r="Q396" i="4" s="1"/>
  <c r="P388" i="4"/>
  <c r="Q388" i="4" s="1"/>
  <c r="R388" i="4"/>
  <c r="S388" i="4" s="1"/>
  <c r="T388" i="4"/>
  <c r="U388" i="4" s="1"/>
  <c r="V388" i="4"/>
  <c r="W388" i="4" s="1"/>
  <c r="N388" i="4"/>
  <c r="O388" i="4" s="1"/>
  <c r="L388" i="4"/>
  <c r="M388" i="4" s="1"/>
  <c r="T380" i="4"/>
  <c r="U380" i="4" s="1"/>
  <c r="V380" i="4"/>
  <c r="W380" i="4" s="1"/>
  <c r="L380" i="4"/>
  <c r="M380" i="4" s="1"/>
  <c r="N380" i="4"/>
  <c r="O380" i="4" s="1"/>
  <c r="R380" i="4"/>
  <c r="S380" i="4" s="1"/>
  <c r="P372" i="4"/>
  <c r="Q372" i="4" s="1"/>
  <c r="R372" i="4"/>
  <c r="S372" i="4" s="1"/>
  <c r="T372" i="4"/>
  <c r="U372" i="4" s="1"/>
  <c r="N372" i="4"/>
  <c r="O372" i="4" s="1"/>
  <c r="V372" i="4"/>
  <c r="W372" i="4" s="1"/>
  <c r="L372" i="4"/>
  <c r="M372" i="4" s="1"/>
  <c r="P364" i="4"/>
  <c r="Q364" i="4" s="1"/>
  <c r="R364" i="4"/>
  <c r="S364" i="4" s="1"/>
  <c r="T364" i="4"/>
  <c r="U364" i="4" s="1"/>
  <c r="V364" i="4"/>
  <c r="W364" i="4" s="1"/>
  <c r="N364" i="4"/>
  <c r="O364" i="4" s="1"/>
  <c r="T356" i="4"/>
  <c r="U356" i="4" s="1"/>
  <c r="V356" i="4"/>
  <c r="W356" i="4" s="1"/>
  <c r="N356" i="4"/>
  <c r="O356" i="4" s="1"/>
  <c r="L356" i="4"/>
  <c r="M356" i="4" s="1"/>
  <c r="P356" i="4"/>
  <c r="Q356" i="4" s="1"/>
  <c r="R356" i="4"/>
  <c r="S356" i="4" s="1"/>
  <c r="P348" i="4"/>
  <c r="Q348" i="4" s="1"/>
  <c r="R348" i="4"/>
  <c r="S348" i="4" s="1"/>
  <c r="T348" i="4"/>
  <c r="U348" i="4" s="1"/>
  <c r="V348" i="4"/>
  <c r="W348" i="4" s="1"/>
  <c r="N348" i="4"/>
  <c r="O348" i="4" s="1"/>
  <c r="R340" i="4"/>
  <c r="S340" i="4" s="1"/>
  <c r="T340" i="4"/>
  <c r="U340" i="4" s="1"/>
  <c r="V340" i="4"/>
  <c r="W340" i="4" s="1"/>
  <c r="N340" i="4"/>
  <c r="O340" i="4" s="1"/>
  <c r="P340" i="4"/>
  <c r="Q340" i="4" s="1"/>
  <c r="L340" i="4"/>
  <c r="M340" i="4" s="1"/>
  <c r="N332" i="4"/>
  <c r="O332" i="4" s="1"/>
  <c r="P332" i="4"/>
  <c r="Q332" i="4" s="1"/>
  <c r="T332" i="4"/>
  <c r="U332" i="4" s="1"/>
  <c r="R332" i="4"/>
  <c r="S332" i="4" s="1"/>
  <c r="L332" i="4"/>
  <c r="M332" i="4" s="1"/>
  <c r="V332" i="4"/>
  <c r="W332" i="4" s="1"/>
  <c r="V324" i="4"/>
  <c r="W324" i="4" s="1"/>
  <c r="N324" i="4"/>
  <c r="O324" i="4" s="1"/>
  <c r="R324" i="4"/>
  <c r="S324" i="4" s="1"/>
  <c r="P324" i="4"/>
  <c r="Q324" i="4" s="1"/>
  <c r="T324" i="4"/>
  <c r="U324" i="4" s="1"/>
  <c r="L324" i="4"/>
  <c r="M324" i="4" s="1"/>
  <c r="N316" i="4"/>
  <c r="O316" i="4" s="1"/>
  <c r="P316" i="4"/>
  <c r="Q316" i="4" s="1"/>
  <c r="T316" i="4"/>
  <c r="U316" i="4" s="1"/>
  <c r="R316" i="4"/>
  <c r="S316" i="4" s="1"/>
  <c r="L316" i="4"/>
  <c r="M316" i="4" s="1"/>
  <c r="V316" i="4"/>
  <c r="W316" i="4" s="1"/>
  <c r="N308" i="4"/>
  <c r="O308" i="4" s="1"/>
  <c r="P308" i="4"/>
  <c r="Q308" i="4" s="1"/>
  <c r="R308" i="4"/>
  <c r="S308" i="4" s="1"/>
  <c r="T308" i="4"/>
  <c r="U308" i="4" s="1"/>
  <c r="V308" i="4"/>
  <c r="W308" i="4" s="1"/>
  <c r="L308" i="4"/>
  <c r="M308" i="4" s="1"/>
  <c r="N300" i="4"/>
  <c r="O300" i="4" s="1"/>
  <c r="P300" i="4"/>
  <c r="Q300" i="4" s="1"/>
  <c r="T300" i="4"/>
  <c r="U300" i="4" s="1"/>
  <c r="R300" i="4"/>
  <c r="S300" i="4" s="1"/>
  <c r="V300" i="4"/>
  <c r="W300" i="4" s="1"/>
  <c r="N292" i="4"/>
  <c r="O292" i="4" s="1"/>
  <c r="P292" i="4"/>
  <c r="Q292" i="4" s="1"/>
  <c r="R292" i="4"/>
  <c r="S292" i="4" s="1"/>
  <c r="T292" i="4"/>
  <c r="U292" i="4" s="1"/>
  <c r="V292" i="4"/>
  <c r="W292" i="4" s="1"/>
  <c r="L292" i="4"/>
  <c r="M292" i="4" s="1"/>
  <c r="N284" i="4"/>
  <c r="O284" i="4" s="1"/>
  <c r="P284" i="4"/>
  <c r="Q284" i="4" s="1"/>
  <c r="T284" i="4"/>
  <c r="U284" i="4" s="1"/>
  <c r="R284" i="4"/>
  <c r="S284" i="4" s="1"/>
  <c r="V284" i="4"/>
  <c r="W284" i="4" s="1"/>
  <c r="N276" i="4"/>
  <c r="O276" i="4" s="1"/>
  <c r="P276" i="4"/>
  <c r="Q276" i="4" s="1"/>
  <c r="R276" i="4"/>
  <c r="S276" i="4" s="1"/>
  <c r="T276" i="4"/>
  <c r="U276" i="4" s="1"/>
  <c r="V276" i="4"/>
  <c r="W276" i="4" s="1"/>
  <c r="L276" i="4"/>
  <c r="M276" i="4" s="1"/>
  <c r="R268" i="4"/>
  <c r="S268" i="4" s="1"/>
  <c r="T268" i="4"/>
  <c r="U268" i="4" s="1"/>
  <c r="V268" i="4"/>
  <c r="W268" i="4" s="1"/>
  <c r="N268" i="4"/>
  <c r="O268" i="4" s="1"/>
  <c r="P268" i="4"/>
  <c r="Q268" i="4" s="1"/>
  <c r="L268" i="4"/>
  <c r="M268" i="4" s="1"/>
  <c r="T260" i="4"/>
  <c r="U260" i="4" s="1"/>
  <c r="V260" i="4"/>
  <c r="W260" i="4" s="1"/>
  <c r="N260" i="4"/>
  <c r="O260" i="4" s="1"/>
  <c r="P260" i="4"/>
  <c r="Q260" i="4" s="1"/>
  <c r="R260" i="4"/>
  <c r="S260" i="4" s="1"/>
  <c r="L260" i="4"/>
  <c r="M260" i="4" s="1"/>
  <c r="R252" i="4"/>
  <c r="S252" i="4" s="1"/>
  <c r="T252" i="4"/>
  <c r="U252" i="4" s="1"/>
  <c r="V252" i="4"/>
  <c r="W252" i="4" s="1"/>
  <c r="N252" i="4"/>
  <c r="O252" i="4" s="1"/>
  <c r="P252" i="4"/>
  <c r="Q252" i="4" s="1"/>
  <c r="L252" i="4"/>
  <c r="M252" i="4" s="1"/>
  <c r="T244" i="4"/>
  <c r="U244" i="4" s="1"/>
  <c r="V244" i="4"/>
  <c r="W244" i="4" s="1"/>
  <c r="N244" i="4"/>
  <c r="O244" i="4" s="1"/>
  <c r="P244" i="4"/>
  <c r="Q244" i="4" s="1"/>
  <c r="R244" i="4"/>
  <c r="S244" i="4" s="1"/>
  <c r="L244" i="4"/>
  <c r="M244" i="4" s="1"/>
  <c r="T236" i="4"/>
  <c r="U236" i="4" s="1"/>
  <c r="V236" i="4"/>
  <c r="W236" i="4" s="1"/>
  <c r="N236" i="4"/>
  <c r="O236" i="4" s="1"/>
  <c r="P236" i="4"/>
  <c r="Q236" i="4" s="1"/>
  <c r="R236" i="4"/>
  <c r="S236" i="4" s="1"/>
  <c r="V228" i="4"/>
  <c r="W228" i="4" s="1"/>
  <c r="N228" i="4"/>
  <c r="O228" i="4" s="1"/>
  <c r="R228" i="4"/>
  <c r="S228" i="4" s="1"/>
  <c r="P228" i="4"/>
  <c r="Q228" i="4" s="1"/>
  <c r="T228" i="4"/>
  <c r="U228" i="4" s="1"/>
  <c r="L228" i="4"/>
  <c r="M228" i="4" s="1"/>
  <c r="T220" i="4"/>
  <c r="U220" i="4" s="1"/>
  <c r="V220" i="4"/>
  <c r="W220" i="4" s="1"/>
  <c r="N220" i="4"/>
  <c r="O220" i="4" s="1"/>
  <c r="P220" i="4"/>
  <c r="Q220" i="4" s="1"/>
  <c r="R220" i="4"/>
  <c r="S220" i="4" s="1"/>
  <c r="N212" i="4"/>
  <c r="O212" i="4" s="1"/>
  <c r="P212" i="4"/>
  <c r="Q212" i="4" s="1"/>
  <c r="R212" i="4"/>
  <c r="S212" i="4" s="1"/>
  <c r="T212" i="4"/>
  <c r="U212" i="4" s="1"/>
  <c r="V212" i="4"/>
  <c r="W212" i="4" s="1"/>
  <c r="L212" i="4"/>
  <c r="M212" i="4" s="1"/>
  <c r="N204" i="4"/>
  <c r="O204" i="4" s="1"/>
  <c r="P204" i="4"/>
  <c r="Q204" i="4" s="1"/>
  <c r="R204" i="4"/>
  <c r="S204" i="4" s="1"/>
  <c r="T204" i="4"/>
  <c r="U204" i="4" s="1"/>
  <c r="V204" i="4"/>
  <c r="W204" i="4" s="1"/>
  <c r="L204" i="4"/>
  <c r="M204" i="4" s="1"/>
  <c r="R486" i="4"/>
  <c r="S486" i="4" s="1"/>
  <c r="T486" i="4"/>
  <c r="U486" i="4" s="1"/>
  <c r="V486" i="4"/>
  <c r="W486" i="4" s="1"/>
  <c r="N486" i="4"/>
  <c r="O486" i="4" s="1"/>
  <c r="P486" i="4"/>
  <c r="Q486" i="4" s="1"/>
  <c r="L486" i="4"/>
  <c r="M486" i="4" s="1"/>
  <c r="V188" i="4"/>
  <c r="W188" i="4" s="1"/>
  <c r="N188" i="4"/>
  <c r="O188" i="4" s="1"/>
  <c r="P188" i="4"/>
  <c r="Q188" i="4" s="1"/>
  <c r="T188" i="4"/>
  <c r="U188" i="4" s="1"/>
  <c r="R188" i="4"/>
  <c r="S188" i="4" s="1"/>
  <c r="L188" i="4"/>
  <c r="M188" i="4" s="1"/>
  <c r="T180" i="4"/>
  <c r="U180" i="4" s="1"/>
  <c r="V180" i="4"/>
  <c r="W180" i="4" s="1"/>
  <c r="N180" i="4"/>
  <c r="O180" i="4" s="1"/>
  <c r="P180" i="4"/>
  <c r="Q180" i="4" s="1"/>
  <c r="R180" i="4"/>
  <c r="S180" i="4" s="1"/>
  <c r="L180" i="4"/>
  <c r="M180" i="4" s="1"/>
  <c r="N172" i="4"/>
  <c r="O172" i="4" s="1"/>
  <c r="P172" i="4"/>
  <c r="Q172" i="4" s="1"/>
  <c r="R172" i="4"/>
  <c r="S172" i="4" s="1"/>
  <c r="V172" i="4"/>
  <c r="W172" i="4" s="1"/>
  <c r="T172" i="4"/>
  <c r="U172" i="4" s="1"/>
  <c r="N164" i="4"/>
  <c r="O164" i="4" s="1"/>
  <c r="P164" i="4"/>
  <c r="Q164" i="4" s="1"/>
  <c r="R164" i="4"/>
  <c r="S164" i="4" s="1"/>
  <c r="T164" i="4"/>
  <c r="U164" i="4" s="1"/>
  <c r="V164" i="4"/>
  <c r="W164" i="4" s="1"/>
  <c r="L164" i="4"/>
  <c r="M164" i="4" s="1"/>
  <c r="P156" i="4"/>
  <c r="Q156" i="4" s="1"/>
  <c r="R156" i="4"/>
  <c r="S156" i="4" s="1"/>
  <c r="T156" i="4"/>
  <c r="U156" i="4" s="1"/>
  <c r="V156" i="4"/>
  <c r="W156" i="4" s="1"/>
  <c r="N156" i="4"/>
  <c r="O156" i="4" s="1"/>
  <c r="N148" i="4"/>
  <c r="O148" i="4" s="1"/>
  <c r="P148" i="4"/>
  <c r="Q148" i="4" s="1"/>
  <c r="R148" i="4"/>
  <c r="S148" i="4" s="1"/>
  <c r="V148" i="4"/>
  <c r="W148" i="4" s="1"/>
  <c r="T148" i="4"/>
  <c r="U148" i="4" s="1"/>
  <c r="L148" i="4"/>
  <c r="M148" i="4" s="1"/>
  <c r="N140" i="4"/>
  <c r="O140" i="4" s="1"/>
  <c r="P140" i="4"/>
  <c r="Q140" i="4" s="1"/>
  <c r="R140" i="4"/>
  <c r="S140" i="4" s="1"/>
  <c r="V140" i="4"/>
  <c r="W140" i="4" s="1"/>
  <c r="T140" i="4"/>
  <c r="U140" i="4" s="1"/>
  <c r="L140" i="4"/>
  <c r="M140" i="4" s="1"/>
  <c r="P132" i="4"/>
  <c r="Q132" i="4" s="1"/>
  <c r="R132" i="4"/>
  <c r="S132" i="4" s="1"/>
  <c r="T132" i="4"/>
  <c r="U132" i="4" s="1"/>
  <c r="V132" i="4"/>
  <c r="W132" i="4" s="1"/>
  <c r="N132" i="4"/>
  <c r="O132" i="4" s="1"/>
  <c r="L132" i="4"/>
  <c r="M132" i="4" s="1"/>
  <c r="P124" i="4"/>
  <c r="Q124" i="4" s="1"/>
  <c r="R124" i="4"/>
  <c r="S124" i="4" s="1"/>
  <c r="T124" i="4"/>
  <c r="U124" i="4" s="1"/>
  <c r="V124" i="4"/>
  <c r="W124" i="4" s="1"/>
  <c r="N124" i="4"/>
  <c r="O124" i="4" s="1"/>
  <c r="L124" i="4"/>
  <c r="M124" i="4" s="1"/>
  <c r="P116" i="4"/>
  <c r="Q116" i="4" s="1"/>
  <c r="R116" i="4"/>
  <c r="S116" i="4" s="1"/>
  <c r="T116" i="4"/>
  <c r="U116" i="4" s="1"/>
  <c r="V116" i="4"/>
  <c r="W116" i="4" s="1"/>
  <c r="N116" i="4"/>
  <c r="O116" i="4" s="1"/>
  <c r="L116" i="4"/>
  <c r="M116" i="4" s="1"/>
  <c r="T108" i="4"/>
  <c r="U108" i="4" s="1"/>
  <c r="V108" i="4"/>
  <c r="W108" i="4" s="1"/>
  <c r="N108" i="4"/>
  <c r="O108" i="4" s="1"/>
  <c r="P108" i="4"/>
  <c r="Q108" i="4" s="1"/>
  <c r="R108" i="4"/>
  <c r="S108" i="4" s="1"/>
  <c r="T100" i="4"/>
  <c r="U100" i="4" s="1"/>
  <c r="V100" i="4"/>
  <c r="W100" i="4" s="1"/>
  <c r="N100" i="4"/>
  <c r="O100" i="4" s="1"/>
  <c r="P100" i="4"/>
  <c r="Q100" i="4" s="1"/>
  <c r="R100" i="4"/>
  <c r="S100" i="4" s="1"/>
  <c r="L100" i="4"/>
  <c r="M100" i="4" s="1"/>
  <c r="P193" i="4"/>
  <c r="Q193" i="4" s="1"/>
  <c r="R193" i="4"/>
  <c r="S193" i="4" s="1"/>
  <c r="T193" i="4"/>
  <c r="U193" i="4" s="1"/>
  <c r="V193" i="4"/>
  <c r="W193" i="4" s="1"/>
  <c r="N193" i="4"/>
  <c r="O193" i="4" s="1"/>
  <c r="N84" i="4"/>
  <c r="O84" i="4" s="1"/>
  <c r="P84" i="4"/>
  <c r="Q84" i="4" s="1"/>
  <c r="R84" i="4"/>
  <c r="S84" i="4" s="1"/>
  <c r="T84" i="4"/>
  <c r="U84" i="4" s="1"/>
  <c r="V84" i="4"/>
  <c r="W84" i="4" s="1"/>
  <c r="L84" i="4"/>
  <c r="M84" i="4" s="1"/>
  <c r="N76" i="4"/>
  <c r="O76" i="4" s="1"/>
  <c r="P76" i="4"/>
  <c r="Q76" i="4" s="1"/>
  <c r="R76" i="4"/>
  <c r="S76" i="4" s="1"/>
  <c r="T76" i="4"/>
  <c r="U76" i="4" s="1"/>
  <c r="V76" i="4"/>
  <c r="W76" i="4" s="1"/>
  <c r="L76" i="4"/>
  <c r="M76" i="4" s="1"/>
  <c r="N68" i="4"/>
  <c r="O68" i="4" s="1"/>
  <c r="P68" i="4"/>
  <c r="Q68" i="4" s="1"/>
  <c r="R68" i="4"/>
  <c r="S68" i="4" s="1"/>
  <c r="T68" i="4"/>
  <c r="U68" i="4" s="1"/>
  <c r="V68" i="4"/>
  <c r="W68" i="4" s="1"/>
  <c r="L68" i="4"/>
  <c r="M68" i="4" s="1"/>
  <c r="L485" i="4"/>
  <c r="M485" i="4" s="1"/>
  <c r="L453" i="4"/>
  <c r="M453" i="4" s="1"/>
  <c r="L382" i="4"/>
  <c r="M382" i="4" s="1"/>
  <c r="L300" i="4"/>
  <c r="M300" i="4" s="1"/>
  <c r="T473" i="4"/>
  <c r="U473" i="4" s="1"/>
  <c r="N313" i="4"/>
  <c r="O313" i="4" s="1"/>
  <c r="P313" i="4"/>
  <c r="Q313" i="4" s="1"/>
  <c r="R313" i="4"/>
  <c r="S313" i="4" s="1"/>
  <c r="T313" i="4"/>
  <c r="U313" i="4" s="1"/>
  <c r="V313" i="4"/>
  <c r="W313" i="4" s="1"/>
  <c r="L313" i="4"/>
  <c r="M313" i="4" s="1"/>
  <c r="T121" i="4"/>
  <c r="U121" i="4" s="1"/>
  <c r="V121" i="4"/>
  <c r="W121" i="4" s="1"/>
  <c r="N121" i="4"/>
  <c r="O121" i="4" s="1"/>
  <c r="P121" i="4"/>
  <c r="Q121" i="4" s="1"/>
  <c r="R121" i="4"/>
  <c r="S121" i="4" s="1"/>
  <c r="L121" i="4"/>
  <c r="M121" i="4" s="1"/>
  <c r="T14" i="4"/>
  <c r="U14" i="4" s="1"/>
  <c r="V14" i="4"/>
  <c r="W14" i="4" s="1"/>
  <c r="N14" i="4"/>
  <c r="O14" i="4" s="1"/>
  <c r="P14" i="4"/>
  <c r="Q14" i="4" s="1"/>
  <c r="R14" i="4"/>
  <c r="S14" i="4" s="1"/>
  <c r="L14" i="4"/>
  <c r="M14" i="4" s="1"/>
  <c r="V454" i="4"/>
  <c r="W454" i="4" s="1"/>
  <c r="N454" i="4"/>
  <c r="O454" i="4" s="1"/>
  <c r="P454" i="4"/>
  <c r="Q454" i="4" s="1"/>
  <c r="R454" i="4"/>
  <c r="S454" i="4" s="1"/>
  <c r="T454" i="4"/>
  <c r="U454" i="4" s="1"/>
  <c r="L454" i="4"/>
  <c r="M454" i="4" s="1"/>
  <c r="N398" i="4"/>
  <c r="O398" i="4" s="1"/>
  <c r="P398" i="4"/>
  <c r="Q398" i="4" s="1"/>
  <c r="R398" i="4"/>
  <c r="S398" i="4" s="1"/>
  <c r="T398" i="4"/>
  <c r="U398" i="4" s="1"/>
  <c r="L398" i="4"/>
  <c r="M398" i="4" s="1"/>
  <c r="V398" i="4"/>
  <c r="W398" i="4" s="1"/>
  <c r="N334" i="4"/>
  <c r="O334" i="4" s="1"/>
  <c r="P334" i="4"/>
  <c r="Q334" i="4" s="1"/>
  <c r="R334" i="4"/>
  <c r="S334" i="4" s="1"/>
  <c r="V334" i="4"/>
  <c r="W334" i="4" s="1"/>
  <c r="T334" i="4"/>
  <c r="U334" i="4" s="1"/>
  <c r="L334" i="4"/>
  <c r="M334" i="4" s="1"/>
  <c r="N270" i="4"/>
  <c r="O270" i="4" s="1"/>
  <c r="P270" i="4"/>
  <c r="Q270" i="4" s="1"/>
  <c r="R270" i="4"/>
  <c r="S270" i="4" s="1"/>
  <c r="V270" i="4"/>
  <c r="W270" i="4" s="1"/>
  <c r="T270" i="4"/>
  <c r="U270" i="4" s="1"/>
  <c r="L270" i="4"/>
  <c r="M270" i="4" s="1"/>
  <c r="T206" i="4"/>
  <c r="U206" i="4" s="1"/>
  <c r="V206" i="4"/>
  <c r="W206" i="4" s="1"/>
  <c r="P206" i="4"/>
  <c r="Q206" i="4" s="1"/>
  <c r="N206" i="4"/>
  <c r="O206" i="4" s="1"/>
  <c r="R206" i="4"/>
  <c r="S206" i="4" s="1"/>
  <c r="L206" i="4"/>
  <c r="M206" i="4" s="1"/>
  <c r="P142" i="4"/>
  <c r="Q142" i="4" s="1"/>
  <c r="R142" i="4"/>
  <c r="S142" i="4" s="1"/>
  <c r="T142" i="4"/>
  <c r="U142" i="4" s="1"/>
  <c r="N142" i="4"/>
  <c r="O142" i="4" s="1"/>
  <c r="V142" i="4"/>
  <c r="W142" i="4" s="1"/>
  <c r="L142" i="4"/>
  <c r="M142" i="4" s="1"/>
  <c r="N61" i="4"/>
  <c r="O61" i="4" s="1"/>
  <c r="P61" i="4"/>
  <c r="Q61" i="4" s="1"/>
  <c r="R61" i="4"/>
  <c r="S61" i="4" s="1"/>
  <c r="T61" i="4"/>
  <c r="U61" i="4" s="1"/>
  <c r="V61" i="4"/>
  <c r="W61" i="4" s="1"/>
  <c r="R45" i="4"/>
  <c r="S45" i="4" s="1"/>
  <c r="T45" i="4"/>
  <c r="U45" i="4" s="1"/>
  <c r="V45" i="4"/>
  <c r="W45" i="4" s="1"/>
  <c r="N45" i="4"/>
  <c r="O45" i="4" s="1"/>
  <c r="P45" i="4"/>
  <c r="Q45" i="4" s="1"/>
  <c r="R13" i="4"/>
  <c r="S13" i="4" s="1"/>
  <c r="T13" i="4"/>
  <c r="U13" i="4" s="1"/>
  <c r="V13" i="4"/>
  <c r="W13" i="4" s="1"/>
  <c r="N13" i="4"/>
  <c r="O13" i="4" s="1"/>
  <c r="P13" i="4"/>
  <c r="Q13" i="4" s="1"/>
  <c r="N493" i="4"/>
  <c r="O493" i="4" s="1"/>
  <c r="P493" i="4"/>
  <c r="Q493" i="4" s="1"/>
  <c r="R493" i="4"/>
  <c r="S493" i="4" s="1"/>
  <c r="T493" i="4"/>
  <c r="U493" i="4" s="1"/>
  <c r="V493" i="4"/>
  <c r="W493" i="4" s="1"/>
  <c r="R461" i="4"/>
  <c r="S461" i="4" s="1"/>
  <c r="T461" i="4"/>
  <c r="U461" i="4" s="1"/>
  <c r="V461" i="4"/>
  <c r="W461" i="4" s="1"/>
  <c r="N461" i="4"/>
  <c r="O461" i="4" s="1"/>
  <c r="P461" i="4"/>
  <c r="Q461" i="4" s="1"/>
  <c r="R413" i="4"/>
  <c r="S413" i="4" s="1"/>
  <c r="T413" i="4"/>
  <c r="U413" i="4" s="1"/>
  <c r="V413" i="4"/>
  <c r="W413" i="4" s="1"/>
  <c r="L413" i="4"/>
  <c r="M413" i="4" s="1"/>
  <c r="P413" i="4"/>
  <c r="Q413" i="4" s="1"/>
  <c r="R365" i="4"/>
  <c r="S365" i="4" s="1"/>
  <c r="T365" i="4"/>
  <c r="U365" i="4" s="1"/>
  <c r="V365" i="4"/>
  <c r="W365" i="4" s="1"/>
  <c r="N365" i="4"/>
  <c r="O365" i="4" s="1"/>
  <c r="P365" i="4"/>
  <c r="Q365" i="4" s="1"/>
  <c r="L365" i="4"/>
  <c r="M365" i="4" s="1"/>
  <c r="N309" i="4"/>
  <c r="O309" i="4" s="1"/>
  <c r="P309" i="4"/>
  <c r="Q309" i="4" s="1"/>
  <c r="R309" i="4"/>
  <c r="S309" i="4" s="1"/>
  <c r="T309" i="4"/>
  <c r="U309" i="4" s="1"/>
  <c r="V309" i="4"/>
  <c r="W309" i="4" s="1"/>
  <c r="L309" i="4"/>
  <c r="M309" i="4" s="1"/>
  <c r="N213" i="4"/>
  <c r="O213" i="4" s="1"/>
  <c r="P213" i="4"/>
  <c r="Q213" i="4" s="1"/>
  <c r="R213" i="4"/>
  <c r="S213" i="4" s="1"/>
  <c r="T213" i="4"/>
  <c r="U213" i="4" s="1"/>
  <c r="V213" i="4"/>
  <c r="W213" i="4" s="1"/>
  <c r="N36" i="4"/>
  <c r="O36" i="4" s="1"/>
  <c r="P36" i="4"/>
  <c r="Q36" i="4" s="1"/>
  <c r="R36" i="4"/>
  <c r="S36" i="4" s="1"/>
  <c r="T36" i="4"/>
  <c r="U36" i="4" s="1"/>
  <c r="V36" i="4"/>
  <c r="W36" i="4" s="1"/>
  <c r="L36" i="4"/>
  <c r="M36" i="4" s="1"/>
  <c r="R20" i="4"/>
  <c r="S20" i="4" s="1"/>
  <c r="T20" i="4"/>
  <c r="U20" i="4" s="1"/>
  <c r="V20" i="4"/>
  <c r="W20" i="4" s="1"/>
  <c r="N20" i="4"/>
  <c r="O20" i="4" s="1"/>
  <c r="P20" i="4"/>
  <c r="Q20" i="4" s="1"/>
  <c r="L20" i="4"/>
  <c r="M20" i="4" s="1"/>
  <c r="V484" i="4"/>
  <c r="W484" i="4" s="1"/>
  <c r="N484" i="4"/>
  <c r="O484" i="4" s="1"/>
  <c r="P484" i="4"/>
  <c r="Q484" i="4" s="1"/>
  <c r="R484" i="4"/>
  <c r="S484" i="4" s="1"/>
  <c r="L484" i="4"/>
  <c r="M484" i="4" s="1"/>
  <c r="T59" i="4"/>
  <c r="U59" i="4" s="1"/>
  <c r="V59" i="4"/>
  <c r="W59" i="4" s="1"/>
  <c r="N59" i="4"/>
  <c r="O59" i="4" s="1"/>
  <c r="P59" i="4"/>
  <c r="Q59" i="4" s="1"/>
  <c r="R59" i="4"/>
  <c r="S59" i="4" s="1"/>
  <c r="L59" i="4"/>
  <c r="M59" i="4" s="1"/>
  <c r="V35" i="4"/>
  <c r="W35" i="4" s="1"/>
  <c r="N35" i="4"/>
  <c r="O35" i="4" s="1"/>
  <c r="P35" i="4"/>
  <c r="Q35" i="4" s="1"/>
  <c r="R35" i="4"/>
  <c r="S35" i="4" s="1"/>
  <c r="T35" i="4"/>
  <c r="U35" i="4" s="1"/>
  <c r="L35" i="4"/>
  <c r="M35" i="4" s="1"/>
  <c r="N3" i="4"/>
  <c r="O3" i="4" s="1"/>
  <c r="P3" i="4"/>
  <c r="Q3" i="4" s="1"/>
  <c r="R3" i="4"/>
  <c r="S3" i="4" s="1"/>
  <c r="T3" i="4"/>
  <c r="U3" i="4" s="1"/>
  <c r="V3" i="4"/>
  <c r="W3" i="4" s="1"/>
  <c r="L3" i="4"/>
  <c r="M3" i="4" s="1"/>
  <c r="N475" i="4"/>
  <c r="O475" i="4" s="1"/>
  <c r="P475" i="4"/>
  <c r="Q475" i="4" s="1"/>
  <c r="R475" i="4"/>
  <c r="S475" i="4" s="1"/>
  <c r="T475" i="4"/>
  <c r="U475" i="4" s="1"/>
  <c r="V475" i="4"/>
  <c r="W475" i="4" s="1"/>
  <c r="L475" i="4"/>
  <c r="M475" i="4" s="1"/>
  <c r="N443" i="4"/>
  <c r="O443" i="4" s="1"/>
  <c r="P443" i="4"/>
  <c r="Q443" i="4" s="1"/>
  <c r="R443" i="4"/>
  <c r="S443" i="4" s="1"/>
  <c r="T443" i="4"/>
  <c r="U443" i="4" s="1"/>
  <c r="V443" i="4"/>
  <c r="W443" i="4" s="1"/>
  <c r="L443" i="4"/>
  <c r="M443" i="4" s="1"/>
  <c r="N411" i="4"/>
  <c r="O411" i="4" s="1"/>
  <c r="P411" i="4"/>
  <c r="Q411" i="4" s="1"/>
  <c r="R411" i="4"/>
  <c r="S411" i="4" s="1"/>
  <c r="L411" i="4"/>
  <c r="M411" i="4" s="1"/>
  <c r="T411" i="4"/>
  <c r="U411" i="4" s="1"/>
  <c r="V411" i="4"/>
  <c r="W411" i="4" s="1"/>
  <c r="N379" i="4"/>
  <c r="O379" i="4" s="1"/>
  <c r="P379" i="4"/>
  <c r="Q379" i="4" s="1"/>
  <c r="R379" i="4"/>
  <c r="S379" i="4" s="1"/>
  <c r="T379" i="4"/>
  <c r="U379" i="4" s="1"/>
  <c r="V379" i="4"/>
  <c r="W379" i="4" s="1"/>
  <c r="L379" i="4"/>
  <c r="M379" i="4" s="1"/>
  <c r="N355" i="4"/>
  <c r="O355" i="4" s="1"/>
  <c r="P355" i="4"/>
  <c r="Q355" i="4" s="1"/>
  <c r="R355" i="4"/>
  <c r="S355" i="4" s="1"/>
  <c r="T355" i="4"/>
  <c r="U355" i="4" s="1"/>
  <c r="V355" i="4"/>
  <c r="W355" i="4" s="1"/>
  <c r="L355" i="4"/>
  <c r="M355" i="4" s="1"/>
  <c r="V315" i="4"/>
  <c r="W315" i="4" s="1"/>
  <c r="N315" i="4"/>
  <c r="O315" i="4" s="1"/>
  <c r="R315" i="4"/>
  <c r="S315" i="4" s="1"/>
  <c r="P315" i="4"/>
  <c r="Q315" i="4" s="1"/>
  <c r="T315" i="4"/>
  <c r="U315" i="4" s="1"/>
  <c r="L315" i="4"/>
  <c r="M315" i="4" s="1"/>
  <c r="R283" i="4"/>
  <c r="S283" i="4" s="1"/>
  <c r="T283" i="4"/>
  <c r="U283" i="4" s="1"/>
  <c r="V283" i="4"/>
  <c r="W283" i="4" s="1"/>
  <c r="N283" i="4"/>
  <c r="O283" i="4" s="1"/>
  <c r="P283" i="4"/>
  <c r="Q283" i="4" s="1"/>
  <c r="L283" i="4"/>
  <c r="M283" i="4" s="1"/>
  <c r="P259" i="4"/>
  <c r="Q259" i="4" s="1"/>
  <c r="R259" i="4"/>
  <c r="S259" i="4" s="1"/>
  <c r="T259" i="4"/>
  <c r="U259" i="4" s="1"/>
  <c r="V259" i="4"/>
  <c r="W259" i="4" s="1"/>
  <c r="N259" i="4"/>
  <c r="O259" i="4" s="1"/>
  <c r="L259" i="4"/>
  <c r="M259" i="4" s="1"/>
  <c r="P235" i="4"/>
  <c r="Q235" i="4" s="1"/>
  <c r="R235" i="4"/>
  <c r="S235" i="4" s="1"/>
  <c r="T235" i="4"/>
  <c r="U235" i="4" s="1"/>
  <c r="V235" i="4"/>
  <c r="W235" i="4" s="1"/>
  <c r="N235" i="4"/>
  <c r="O235" i="4" s="1"/>
  <c r="L235" i="4"/>
  <c r="M235" i="4" s="1"/>
  <c r="P227" i="4"/>
  <c r="Q227" i="4" s="1"/>
  <c r="R227" i="4"/>
  <c r="S227" i="4" s="1"/>
  <c r="T227" i="4"/>
  <c r="U227" i="4" s="1"/>
  <c r="V227" i="4"/>
  <c r="W227" i="4" s="1"/>
  <c r="N227" i="4"/>
  <c r="O227" i="4" s="1"/>
  <c r="L227" i="4"/>
  <c r="M227" i="4" s="1"/>
  <c r="R219" i="4"/>
  <c r="S219" i="4" s="1"/>
  <c r="T219" i="4"/>
  <c r="U219" i="4" s="1"/>
  <c r="V219" i="4"/>
  <c r="W219" i="4" s="1"/>
  <c r="N219" i="4"/>
  <c r="O219" i="4" s="1"/>
  <c r="P219" i="4"/>
  <c r="Q219" i="4" s="1"/>
  <c r="L219" i="4"/>
  <c r="M219" i="4" s="1"/>
  <c r="P195" i="4"/>
  <c r="Q195" i="4" s="1"/>
  <c r="R195" i="4"/>
  <c r="S195" i="4" s="1"/>
  <c r="T195" i="4"/>
  <c r="U195" i="4" s="1"/>
  <c r="V195" i="4"/>
  <c r="W195" i="4" s="1"/>
  <c r="N195" i="4"/>
  <c r="O195" i="4" s="1"/>
  <c r="L195" i="4"/>
  <c r="M195" i="4" s="1"/>
  <c r="V187" i="4"/>
  <c r="W187" i="4" s="1"/>
  <c r="N187" i="4"/>
  <c r="O187" i="4" s="1"/>
  <c r="R187" i="4"/>
  <c r="S187" i="4" s="1"/>
  <c r="P187" i="4"/>
  <c r="Q187" i="4" s="1"/>
  <c r="T187" i="4"/>
  <c r="U187" i="4" s="1"/>
  <c r="L187" i="4"/>
  <c r="M187" i="4" s="1"/>
  <c r="R179" i="4"/>
  <c r="S179" i="4" s="1"/>
  <c r="T179" i="4"/>
  <c r="U179" i="4" s="1"/>
  <c r="V179" i="4"/>
  <c r="W179" i="4" s="1"/>
  <c r="N179" i="4"/>
  <c r="O179" i="4" s="1"/>
  <c r="L179" i="4"/>
  <c r="M179" i="4" s="1"/>
  <c r="P179" i="4"/>
  <c r="Q179" i="4" s="1"/>
  <c r="V171" i="4"/>
  <c r="W171" i="4" s="1"/>
  <c r="N171" i="4"/>
  <c r="O171" i="4" s="1"/>
  <c r="P171" i="4"/>
  <c r="Q171" i="4" s="1"/>
  <c r="R171" i="4"/>
  <c r="S171" i="4" s="1"/>
  <c r="T171" i="4"/>
  <c r="U171" i="4" s="1"/>
  <c r="L171" i="4"/>
  <c r="M171" i="4" s="1"/>
  <c r="V163" i="4"/>
  <c r="W163" i="4" s="1"/>
  <c r="N163" i="4"/>
  <c r="O163" i="4" s="1"/>
  <c r="P163" i="4"/>
  <c r="Q163" i="4" s="1"/>
  <c r="R163" i="4"/>
  <c r="S163" i="4" s="1"/>
  <c r="T163" i="4"/>
  <c r="U163" i="4" s="1"/>
  <c r="L163" i="4"/>
  <c r="M163" i="4" s="1"/>
  <c r="N155" i="4"/>
  <c r="O155" i="4" s="1"/>
  <c r="P155" i="4"/>
  <c r="Q155" i="4" s="1"/>
  <c r="R155" i="4"/>
  <c r="S155" i="4" s="1"/>
  <c r="T155" i="4"/>
  <c r="U155" i="4" s="1"/>
  <c r="V155" i="4"/>
  <c r="W155" i="4" s="1"/>
  <c r="L155" i="4"/>
  <c r="M155" i="4" s="1"/>
  <c r="V147" i="4"/>
  <c r="W147" i="4" s="1"/>
  <c r="N147" i="4"/>
  <c r="O147" i="4" s="1"/>
  <c r="R147" i="4"/>
  <c r="S147" i="4" s="1"/>
  <c r="P147" i="4"/>
  <c r="Q147" i="4" s="1"/>
  <c r="T147" i="4"/>
  <c r="U147" i="4" s="1"/>
  <c r="L147" i="4"/>
  <c r="M147" i="4" s="1"/>
  <c r="V139" i="4"/>
  <c r="W139" i="4" s="1"/>
  <c r="N139" i="4"/>
  <c r="O139" i="4" s="1"/>
  <c r="R139" i="4"/>
  <c r="S139" i="4" s="1"/>
  <c r="P139" i="4"/>
  <c r="Q139" i="4" s="1"/>
  <c r="T139" i="4"/>
  <c r="U139" i="4" s="1"/>
  <c r="L139" i="4"/>
  <c r="M139" i="4" s="1"/>
  <c r="P131" i="4"/>
  <c r="Q131" i="4" s="1"/>
  <c r="R131" i="4"/>
  <c r="S131" i="4" s="1"/>
  <c r="T131" i="4"/>
  <c r="U131" i="4" s="1"/>
  <c r="V131" i="4"/>
  <c r="W131" i="4" s="1"/>
  <c r="N131" i="4"/>
  <c r="O131" i="4" s="1"/>
  <c r="L131" i="4"/>
  <c r="M131" i="4" s="1"/>
  <c r="N123" i="4"/>
  <c r="O123" i="4" s="1"/>
  <c r="P123" i="4"/>
  <c r="Q123" i="4" s="1"/>
  <c r="R123" i="4"/>
  <c r="S123" i="4" s="1"/>
  <c r="T123" i="4"/>
  <c r="U123" i="4" s="1"/>
  <c r="V123" i="4"/>
  <c r="W123" i="4" s="1"/>
  <c r="L123" i="4"/>
  <c r="M123" i="4" s="1"/>
  <c r="R115" i="4"/>
  <c r="S115" i="4" s="1"/>
  <c r="T115" i="4"/>
  <c r="U115" i="4" s="1"/>
  <c r="N115" i="4"/>
  <c r="O115" i="4" s="1"/>
  <c r="P115" i="4"/>
  <c r="Q115" i="4" s="1"/>
  <c r="V115" i="4"/>
  <c r="W115" i="4" s="1"/>
  <c r="L115" i="4"/>
  <c r="M115" i="4" s="1"/>
  <c r="R107" i="4"/>
  <c r="S107" i="4" s="1"/>
  <c r="T107" i="4"/>
  <c r="U107" i="4" s="1"/>
  <c r="V107" i="4"/>
  <c r="W107" i="4" s="1"/>
  <c r="N107" i="4"/>
  <c r="O107" i="4" s="1"/>
  <c r="P107" i="4"/>
  <c r="Q107" i="4" s="1"/>
  <c r="L107" i="4"/>
  <c r="M107" i="4" s="1"/>
  <c r="P99" i="4"/>
  <c r="Q99" i="4" s="1"/>
  <c r="R99" i="4"/>
  <c r="S99" i="4" s="1"/>
  <c r="T99" i="4"/>
  <c r="U99" i="4" s="1"/>
  <c r="V99" i="4"/>
  <c r="W99" i="4" s="1"/>
  <c r="N99" i="4"/>
  <c r="O99" i="4" s="1"/>
  <c r="L99" i="4"/>
  <c r="M99" i="4" s="1"/>
  <c r="N91" i="4"/>
  <c r="O91" i="4" s="1"/>
  <c r="P91" i="4"/>
  <c r="Q91" i="4" s="1"/>
  <c r="R91" i="4"/>
  <c r="S91" i="4" s="1"/>
  <c r="T91" i="4"/>
  <c r="U91" i="4" s="1"/>
  <c r="V91" i="4"/>
  <c r="W91" i="4" s="1"/>
  <c r="L91" i="4"/>
  <c r="M91" i="4" s="1"/>
  <c r="N83" i="4"/>
  <c r="O83" i="4" s="1"/>
  <c r="P83" i="4"/>
  <c r="Q83" i="4" s="1"/>
  <c r="R83" i="4"/>
  <c r="S83" i="4" s="1"/>
  <c r="T83" i="4"/>
  <c r="U83" i="4" s="1"/>
  <c r="V83" i="4"/>
  <c r="W83" i="4" s="1"/>
  <c r="L83" i="4"/>
  <c r="M83" i="4" s="1"/>
  <c r="N75" i="4"/>
  <c r="O75" i="4" s="1"/>
  <c r="P75" i="4"/>
  <c r="Q75" i="4" s="1"/>
  <c r="R75" i="4"/>
  <c r="S75" i="4" s="1"/>
  <c r="T75" i="4"/>
  <c r="U75" i="4" s="1"/>
  <c r="V75" i="4"/>
  <c r="W75" i="4" s="1"/>
  <c r="L75" i="4"/>
  <c r="M75" i="4" s="1"/>
  <c r="V241" i="4"/>
  <c r="W241" i="4" s="1"/>
  <c r="N241" i="4"/>
  <c r="O241" i="4" s="1"/>
  <c r="P241" i="4"/>
  <c r="Q241" i="4" s="1"/>
  <c r="R241" i="4"/>
  <c r="S241" i="4" s="1"/>
  <c r="T241" i="4"/>
  <c r="U241" i="4" s="1"/>
  <c r="L241" i="4"/>
  <c r="M241" i="4" s="1"/>
  <c r="N489" i="4"/>
  <c r="O489" i="4" s="1"/>
  <c r="P489" i="4"/>
  <c r="Q489" i="4" s="1"/>
  <c r="T489" i="4"/>
  <c r="U489" i="4" s="1"/>
  <c r="V489" i="4"/>
  <c r="W489" i="4" s="1"/>
  <c r="L489" i="4"/>
  <c r="M489" i="4" s="1"/>
  <c r="R457" i="4"/>
  <c r="S457" i="4" s="1"/>
  <c r="T457" i="4"/>
  <c r="U457" i="4" s="1"/>
  <c r="V457" i="4"/>
  <c r="W457" i="4" s="1"/>
  <c r="N457" i="4"/>
  <c r="O457" i="4" s="1"/>
  <c r="P457" i="4"/>
  <c r="Q457" i="4" s="1"/>
  <c r="L457" i="4"/>
  <c r="M457" i="4" s="1"/>
  <c r="N425" i="4"/>
  <c r="O425" i="4" s="1"/>
  <c r="L425" i="4"/>
  <c r="M425" i="4" s="1"/>
  <c r="P425" i="4"/>
  <c r="Q425" i="4" s="1"/>
  <c r="T425" i="4"/>
  <c r="U425" i="4" s="1"/>
  <c r="V425" i="4"/>
  <c r="W425" i="4" s="1"/>
  <c r="R425" i="4"/>
  <c r="S425" i="4" s="1"/>
  <c r="T393" i="4"/>
  <c r="U393" i="4" s="1"/>
  <c r="V393" i="4"/>
  <c r="W393" i="4" s="1"/>
  <c r="L393" i="4"/>
  <c r="M393" i="4" s="1"/>
  <c r="N393" i="4"/>
  <c r="O393" i="4" s="1"/>
  <c r="P393" i="4"/>
  <c r="Q393" i="4" s="1"/>
  <c r="R393" i="4"/>
  <c r="S393" i="4" s="1"/>
  <c r="T361" i="4"/>
  <c r="U361" i="4" s="1"/>
  <c r="V361" i="4"/>
  <c r="W361" i="4" s="1"/>
  <c r="P361" i="4"/>
  <c r="Q361" i="4" s="1"/>
  <c r="N361" i="4"/>
  <c r="O361" i="4" s="1"/>
  <c r="R361" i="4"/>
  <c r="S361" i="4" s="1"/>
  <c r="L361" i="4"/>
  <c r="M361" i="4" s="1"/>
  <c r="N329" i="4"/>
  <c r="O329" i="4" s="1"/>
  <c r="P329" i="4"/>
  <c r="Q329" i="4" s="1"/>
  <c r="T329" i="4"/>
  <c r="U329" i="4" s="1"/>
  <c r="R329" i="4"/>
  <c r="S329" i="4" s="1"/>
  <c r="V329" i="4"/>
  <c r="W329" i="4" s="1"/>
  <c r="L329" i="4"/>
  <c r="M329" i="4" s="1"/>
  <c r="N297" i="4"/>
  <c r="O297" i="4" s="1"/>
  <c r="P297" i="4"/>
  <c r="Q297" i="4" s="1"/>
  <c r="R297" i="4"/>
  <c r="S297" i="4" s="1"/>
  <c r="T297" i="4"/>
  <c r="U297" i="4" s="1"/>
  <c r="V297" i="4"/>
  <c r="W297" i="4" s="1"/>
  <c r="L297" i="4"/>
  <c r="M297" i="4" s="1"/>
  <c r="V265" i="4"/>
  <c r="W265" i="4" s="1"/>
  <c r="N265" i="4"/>
  <c r="O265" i="4" s="1"/>
  <c r="P265" i="4"/>
  <c r="Q265" i="4" s="1"/>
  <c r="T265" i="4"/>
  <c r="U265" i="4" s="1"/>
  <c r="R265" i="4"/>
  <c r="S265" i="4" s="1"/>
  <c r="L265" i="4"/>
  <c r="M265" i="4" s="1"/>
  <c r="V233" i="4"/>
  <c r="W233" i="4" s="1"/>
  <c r="N233" i="4"/>
  <c r="O233" i="4" s="1"/>
  <c r="P233" i="4"/>
  <c r="Q233" i="4" s="1"/>
  <c r="R233" i="4"/>
  <c r="S233" i="4" s="1"/>
  <c r="L233" i="4"/>
  <c r="M233" i="4" s="1"/>
  <c r="T233" i="4"/>
  <c r="U233" i="4" s="1"/>
  <c r="V201" i="4"/>
  <c r="W201" i="4" s="1"/>
  <c r="N201" i="4"/>
  <c r="O201" i="4" s="1"/>
  <c r="P201" i="4"/>
  <c r="Q201" i="4" s="1"/>
  <c r="T201" i="4"/>
  <c r="U201" i="4" s="1"/>
  <c r="R201" i="4"/>
  <c r="S201" i="4" s="1"/>
  <c r="L201" i="4"/>
  <c r="M201" i="4" s="1"/>
  <c r="T169" i="4"/>
  <c r="U169" i="4" s="1"/>
  <c r="V169" i="4"/>
  <c r="W169" i="4" s="1"/>
  <c r="N169" i="4"/>
  <c r="O169" i="4" s="1"/>
  <c r="P169" i="4"/>
  <c r="Q169" i="4" s="1"/>
  <c r="R169" i="4"/>
  <c r="S169" i="4" s="1"/>
  <c r="L169" i="4"/>
  <c r="M169" i="4" s="1"/>
  <c r="P137" i="4"/>
  <c r="Q137" i="4" s="1"/>
  <c r="R137" i="4"/>
  <c r="S137" i="4" s="1"/>
  <c r="T137" i="4"/>
  <c r="U137" i="4" s="1"/>
  <c r="V137" i="4"/>
  <c r="W137" i="4" s="1"/>
  <c r="N137" i="4"/>
  <c r="O137" i="4" s="1"/>
  <c r="L137" i="4"/>
  <c r="M137" i="4" s="1"/>
  <c r="N105" i="4"/>
  <c r="O105" i="4" s="1"/>
  <c r="P105" i="4"/>
  <c r="Q105" i="4" s="1"/>
  <c r="R105" i="4"/>
  <c r="S105" i="4" s="1"/>
  <c r="T105" i="4"/>
  <c r="U105" i="4" s="1"/>
  <c r="V105" i="4"/>
  <c r="W105" i="4" s="1"/>
  <c r="L105" i="4"/>
  <c r="M105" i="4" s="1"/>
  <c r="R73" i="4"/>
  <c r="S73" i="4" s="1"/>
  <c r="T73" i="4"/>
  <c r="U73" i="4" s="1"/>
  <c r="V73" i="4"/>
  <c r="W73" i="4" s="1"/>
  <c r="N73" i="4"/>
  <c r="O73" i="4" s="1"/>
  <c r="P73" i="4"/>
  <c r="Q73" i="4" s="1"/>
  <c r="L73" i="4"/>
  <c r="M73" i="4" s="1"/>
  <c r="P41" i="4"/>
  <c r="Q41" i="4" s="1"/>
  <c r="R41" i="4"/>
  <c r="S41" i="4" s="1"/>
  <c r="T41" i="4"/>
  <c r="U41" i="4" s="1"/>
  <c r="V41" i="4"/>
  <c r="W41" i="4" s="1"/>
  <c r="N41" i="4"/>
  <c r="O41" i="4" s="1"/>
  <c r="L41" i="4"/>
  <c r="M41" i="4" s="1"/>
  <c r="N9" i="4"/>
  <c r="O9" i="4" s="1"/>
  <c r="P9" i="4"/>
  <c r="Q9" i="4" s="1"/>
  <c r="R9" i="4"/>
  <c r="S9" i="4" s="1"/>
  <c r="T9" i="4"/>
  <c r="U9" i="4" s="1"/>
  <c r="V9" i="4"/>
  <c r="W9" i="4" s="1"/>
  <c r="L9" i="4"/>
  <c r="M9" i="4" s="1"/>
  <c r="L366" i="4"/>
  <c r="M366" i="4" s="1"/>
  <c r="L284" i="4"/>
  <c r="M284" i="4" s="1"/>
  <c r="L110" i="4"/>
  <c r="M110" i="4" s="1"/>
  <c r="V470" i="4"/>
  <c r="W470" i="4" s="1"/>
  <c r="N413" i="4"/>
  <c r="O413" i="4" s="1"/>
  <c r="T441" i="4"/>
  <c r="U441" i="4" s="1"/>
  <c r="V441" i="4"/>
  <c r="W441" i="4" s="1"/>
  <c r="L441" i="4"/>
  <c r="M441" i="4" s="1"/>
  <c r="N441" i="4"/>
  <c r="O441" i="4" s="1"/>
  <c r="P441" i="4"/>
  <c r="Q441" i="4" s="1"/>
  <c r="N54" i="4"/>
  <c r="O54" i="4" s="1"/>
  <c r="P54" i="4"/>
  <c r="Q54" i="4" s="1"/>
  <c r="R54" i="4"/>
  <c r="S54" i="4" s="1"/>
  <c r="T54" i="4"/>
  <c r="U54" i="4" s="1"/>
  <c r="V54" i="4"/>
  <c r="W54" i="4" s="1"/>
  <c r="L54" i="4"/>
  <c r="M54" i="4" s="1"/>
  <c r="N6" i="4"/>
  <c r="O6" i="4" s="1"/>
  <c r="P6" i="4"/>
  <c r="Q6" i="4" s="1"/>
  <c r="R6" i="4"/>
  <c r="S6" i="4" s="1"/>
  <c r="T6" i="4"/>
  <c r="U6" i="4" s="1"/>
  <c r="V6" i="4"/>
  <c r="W6" i="4" s="1"/>
  <c r="L6" i="4"/>
  <c r="M6" i="4" s="1"/>
  <c r="V462" i="4"/>
  <c r="W462" i="4" s="1"/>
  <c r="N462" i="4"/>
  <c r="O462" i="4" s="1"/>
  <c r="P462" i="4"/>
  <c r="Q462" i="4" s="1"/>
  <c r="R462" i="4"/>
  <c r="S462" i="4" s="1"/>
  <c r="T462" i="4"/>
  <c r="U462" i="4" s="1"/>
  <c r="L462" i="4"/>
  <c r="M462" i="4" s="1"/>
  <c r="V406" i="4"/>
  <c r="W406" i="4" s="1"/>
  <c r="N406" i="4"/>
  <c r="O406" i="4" s="1"/>
  <c r="R406" i="4"/>
  <c r="S406" i="4" s="1"/>
  <c r="L406" i="4"/>
  <c r="M406" i="4" s="1"/>
  <c r="T406" i="4"/>
  <c r="U406" i="4" s="1"/>
  <c r="V358" i="4"/>
  <c r="W358" i="4" s="1"/>
  <c r="N358" i="4"/>
  <c r="O358" i="4" s="1"/>
  <c r="R358" i="4"/>
  <c r="S358" i="4" s="1"/>
  <c r="P358" i="4"/>
  <c r="Q358" i="4" s="1"/>
  <c r="T358" i="4"/>
  <c r="U358" i="4" s="1"/>
  <c r="L358" i="4"/>
  <c r="M358" i="4" s="1"/>
  <c r="R310" i="4"/>
  <c r="S310" i="4" s="1"/>
  <c r="T310" i="4"/>
  <c r="U310" i="4" s="1"/>
  <c r="V310" i="4"/>
  <c r="W310" i="4" s="1"/>
  <c r="N310" i="4"/>
  <c r="O310" i="4" s="1"/>
  <c r="P310" i="4"/>
  <c r="Q310" i="4" s="1"/>
  <c r="L310" i="4"/>
  <c r="M310" i="4" s="1"/>
  <c r="N93" i="4"/>
  <c r="O93" i="4" s="1"/>
  <c r="P93" i="4"/>
  <c r="Q93" i="4" s="1"/>
  <c r="R93" i="4"/>
  <c r="S93" i="4" s="1"/>
  <c r="V93" i="4"/>
  <c r="W93" i="4" s="1"/>
  <c r="T93" i="4"/>
  <c r="U93" i="4" s="1"/>
  <c r="L93" i="4"/>
  <c r="M93" i="4" s="1"/>
  <c r="T67" i="4"/>
  <c r="U67" i="4" s="1"/>
  <c r="V67" i="4"/>
  <c r="W67" i="4" s="1"/>
  <c r="N67" i="4"/>
  <c r="O67" i="4" s="1"/>
  <c r="P67" i="4"/>
  <c r="Q67" i="4" s="1"/>
  <c r="R67" i="4"/>
  <c r="S67" i="4" s="1"/>
  <c r="L67" i="4"/>
  <c r="M67" i="4" s="1"/>
  <c r="N126" i="4"/>
  <c r="O126" i="4" s="1"/>
  <c r="P126" i="4"/>
  <c r="Q126" i="4" s="1"/>
  <c r="R126" i="4"/>
  <c r="S126" i="4" s="1"/>
  <c r="V126" i="4"/>
  <c r="W126" i="4" s="1"/>
  <c r="T126" i="4"/>
  <c r="U126" i="4" s="1"/>
  <c r="N94" i="4"/>
  <c r="O94" i="4" s="1"/>
  <c r="P94" i="4"/>
  <c r="Q94" i="4" s="1"/>
  <c r="R94" i="4"/>
  <c r="S94" i="4" s="1"/>
  <c r="V94" i="4"/>
  <c r="W94" i="4" s="1"/>
  <c r="T94" i="4"/>
  <c r="U94" i="4" s="1"/>
  <c r="L94" i="4"/>
  <c r="M94" i="4" s="1"/>
  <c r="V53" i="4"/>
  <c r="W53" i="4" s="1"/>
  <c r="N53" i="4"/>
  <c r="O53" i="4" s="1"/>
  <c r="P53" i="4"/>
  <c r="Q53" i="4" s="1"/>
  <c r="R53" i="4"/>
  <c r="S53" i="4" s="1"/>
  <c r="T53" i="4"/>
  <c r="U53" i="4" s="1"/>
  <c r="N37" i="4"/>
  <c r="O37" i="4" s="1"/>
  <c r="P37" i="4"/>
  <c r="Q37" i="4" s="1"/>
  <c r="R37" i="4"/>
  <c r="S37" i="4" s="1"/>
  <c r="T37" i="4"/>
  <c r="U37" i="4" s="1"/>
  <c r="V37" i="4"/>
  <c r="W37" i="4" s="1"/>
  <c r="N5" i="4"/>
  <c r="O5" i="4" s="1"/>
  <c r="P5" i="4"/>
  <c r="Q5" i="4" s="1"/>
  <c r="R5" i="4"/>
  <c r="S5" i="4" s="1"/>
  <c r="T5" i="4"/>
  <c r="U5" i="4" s="1"/>
  <c r="V5" i="4"/>
  <c r="W5" i="4" s="1"/>
  <c r="N485" i="4"/>
  <c r="O485" i="4" s="1"/>
  <c r="P485" i="4"/>
  <c r="Q485" i="4" s="1"/>
  <c r="R485" i="4"/>
  <c r="S485" i="4" s="1"/>
  <c r="T485" i="4"/>
  <c r="U485" i="4" s="1"/>
  <c r="R445" i="4"/>
  <c r="S445" i="4" s="1"/>
  <c r="T445" i="4"/>
  <c r="U445" i="4" s="1"/>
  <c r="V445" i="4"/>
  <c r="W445" i="4" s="1"/>
  <c r="N445" i="4"/>
  <c r="O445" i="4" s="1"/>
  <c r="T389" i="4"/>
  <c r="U389" i="4" s="1"/>
  <c r="V389" i="4"/>
  <c r="W389" i="4" s="1"/>
  <c r="N389" i="4"/>
  <c r="O389" i="4" s="1"/>
  <c r="P389" i="4"/>
  <c r="Q389" i="4" s="1"/>
  <c r="R389" i="4"/>
  <c r="S389" i="4" s="1"/>
  <c r="N333" i="4"/>
  <c r="O333" i="4" s="1"/>
  <c r="P333" i="4"/>
  <c r="Q333" i="4" s="1"/>
  <c r="R333" i="4"/>
  <c r="S333" i="4" s="1"/>
  <c r="V333" i="4"/>
  <c r="W333" i="4" s="1"/>
  <c r="T333" i="4"/>
  <c r="U333" i="4" s="1"/>
  <c r="L333" i="4"/>
  <c r="M333" i="4" s="1"/>
  <c r="N269" i="4"/>
  <c r="O269" i="4" s="1"/>
  <c r="P269" i="4"/>
  <c r="Q269" i="4" s="1"/>
  <c r="T269" i="4"/>
  <c r="U269" i="4" s="1"/>
  <c r="R269" i="4"/>
  <c r="S269" i="4" s="1"/>
  <c r="V269" i="4"/>
  <c r="W269" i="4" s="1"/>
  <c r="L269" i="4"/>
  <c r="M269" i="4" s="1"/>
  <c r="N229" i="4"/>
  <c r="O229" i="4" s="1"/>
  <c r="P229" i="4"/>
  <c r="Q229" i="4" s="1"/>
  <c r="R229" i="4"/>
  <c r="S229" i="4" s="1"/>
  <c r="V229" i="4"/>
  <c r="W229" i="4" s="1"/>
  <c r="T229" i="4"/>
  <c r="U229" i="4" s="1"/>
  <c r="L229" i="4"/>
  <c r="M229" i="4" s="1"/>
  <c r="V197" i="4"/>
  <c r="W197" i="4" s="1"/>
  <c r="N197" i="4"/>
  <c r="O197" i="4" s="1"/>
  <c r="R197" i="4"/>
  <c r="S197" i="4" s="1"/>
  <c r="P197" i="4"/>
  <c r="Q197" i="4" s="1"/>
  <c r="T197" i="4"/>
  <c r="U197" i="4" s="1"/>
  <c r="N44" i="4"/>
  <c r="O44" i="4" s="1"/>
  <c r="P44" i="4"/>
  <c r="Q44" i="4" s="1"/>
  <c r="R44" i="4"/>
  <c r="S44" i="4" s="1"/>
  <c r="T44" i="4"/>
  <c r="U44" i="4" s="1"/>
  <c r="V44" i="4"/>
  <c r="W44" i="4" s="1"/>
  <c r="L44" i="4"/>
  <c r="M44" i="4" s="1"/>
  <c r="V28" i="4"/>
  <c r="W28" i="4" s="1"/>
  <c r="N28" i="4"/>
  <c r="O28" i="4" s="1"/>
  <c r="P28" i="4"/>
  <c r="Q28" i="4" s="1"/>
  <c r="R28" i="4"/>
  <c r="S28" i="4" s="1"/>
  <c r="T28" i="4"/>
  <c r="U28" i="4" s="1"/>
  <c r="L28" i="4"/>
  <c r="M28" i="4" s="1"/>
  <c r="R4" i="4"/>
  <c r="S4" i="4" s="1"/>
  <c r="T4" i="4"/>
  <c r="U4" i="4" s="1"/>
  <c r="V4" i="4"/>
  <c r="W4" i="4" s="1"/>
  <c r="N4" i="4"/>
  <c r="O4" i="4" s="1"/>
  <c r="P4" i="4"/>
  <c r="Q4" i="4" s="1"/>
  <c r="L4" i="4"/>
  <c r="M4" i="4" s="1"/>
  <c r="N500" i="4"/>
  <c r="O500" i="4" s="1"/>
  <c r="P500" i="4"/>
  <c r="Q500" i="4" s="1"/>
  <c r="R500" i="4"/>
  <c r="S500" i="4" s="1"/>
  <c r="V500" i="4"/>
  <c r="W500" i="4" s="1"/>
  <c r="L500" i="4"/>
  <c r="M500" i="4" s="1"/>
  <c r="R476" i="4"/>
  <c r="S476" i="4" s="1"/>
  <c r="T476" i="4"/>
  <c r="U476" i="4" s="1"/>
  <c r="V476" i="4"/>
  <c r="W476" i="4" s="1"/>
  <c r="N476" i="4"/>
  <c r="O476" i="4" s="1"/>
  <c r="P476" i="4"/>
  <c r="Q476" i="4" s="1"/>
  <c r="L476" i="4"/>
  <c r="M476" i="4" s="1"/>
  <c r="N452" i="4"/>
  <c r="O452" i="4" s="1"/>
  <c r="P452" i="4"/>
  <c r="Q452" i="4" s="1"/>
  <c r="R452" i="4"/>
  <c r="S452" i="4" s="1"/>
  <c r="T452" i="4"/>
  <c r="U452" i="4" s="1"/>
  <c r="L452" i="4"/>
  <c r="M452" i="4" s="1"/>
  <c r="V452" i="4"/>
  <c r="W452" i="4" s="1"/>
  <c r="N43" i="4"/>
  <c r="O43" i="4" s="1"/>
  <c r="P43" i="4"/>
  <c r="Q43" i="4" s="1"/>
  <c r="R43" i="4"/>
  <c r="S43" i="4" s="1"/>
  <c r="T43" i="4"/>
  <c r="U43" i="4" s="1"/>
  <c r="V43" i="4"/>
  <c r="W43" i="4" s="1"/>
  <c r="L43" i="4"/>
  <c r="M43" i="4" s="1"/>
  <c r="P19" i="4"/>
  <c r="Q19" i="4" s="1"/>
  <c r="R19" i="4"/>
  <c r="S19" i="4" s="1"/>
  <c r="T19" i="4"/>
  <c r="U19" i="4" s="1"/>
  <c r="V19" i="4"/>
  <c r="W19" i="4" s="1"/>
  <c r="N19" i="4"/>
  <c r="O19" i="4" s="1"/>
  <c r="L19" i="4"/>
  <c r="M19" i="4" s="1"/>
  <c r="V499" i="4"/>
  <c r="W499" i="4" s="1"/>
  <c r="N499" i="4"/>
  <c r="O499" i="4" s="1"/>
  <c r="P499" i="4"/>
  <c r="Q499" i="4" s="1"/>
  <c r="L499" i="4"/>
  <c r="M499" i="4" s="1"/>
  <c r="R499" i="4"/>
  <c r="S499" i="4" s="1"/>
  <c r="T499" i="4"/>
  <c r="U499" i="4" s="1"/>
  <c r="R483" i="4"/>
  <c r="S483" i="4" s="1"/>
  <c r="T483" i="4"/>
  <c r="U483" i="4" s="1"/>
  <c r="V483" i="4"/>
  <c r="W483" i="4" s="1"/>
  <c r="N483" i="4"/>
  <c r="O483" i="4" s="1"/>
  <c r="P483" i="4"/>
  <c r="Q483" i="4" s="1"/>
  <c r="L483" i="4"/>
  <c r="M483" i="4" s="1"/>
  <c r="N459" i="4"/>
  <c r="O459" i="4" s="1"/>
  <c r="P459" i="4"/>
  <c r="Q459" i="4" s="1"/>
  <c r="R459" i="4"/>
  <c r="S459" i="4" s="1"/>
  <c r="L459" i="4"/>
  <c r="M459" i="4" s="1"/>
  <c r="T459" i="4"/>
  <c r="U459" i="4" s="1"/>
  <c r="P435" i="4"/>
  <c r="Q435" i="4" s="1"/>
  <c r="R435" i="4"/>
  <c r="S435" i="4" s="1"/>
  <c r="T435" i="4"/>
  <c r="U435" i="4" s="1"/>
  <c r="V435" i="4"/>
  <c r="W435" i="4" s="1"/>
  <c r="L435" i="4"/>
  <c r="M435" i="4" s="1"/>
  <c r="N435" i="4"/>
  <c r="O435" i="4" s="1"/>
  <c r="P419" i="4"/>
  <c r="Q419" i="4" s="1"/>
  <c r="R419" i="4"/>
  <c r="S419" i="4" s="1"/>
  <c r="T419" i="4"/>
  <c r="U419" i="4" s="1"/>
  <c r="V419" i="4"/>
  <c r="W419" i="4" s="1"/>
  <c r="L419" i="4"/>
  <c r="M419" i="4" s="1"/>
  <c r="N419" i="4"/>
  <c r="O419" i="4" s="1"/>
  <c r="P395" i="4"/>
  <c r="Q395" i="4" s="1"/>
  <c r="R395" i="4"/>
  <c r="S395" i="4" s="1"/>
  <c r="T395" i="4"/>
  <c r="U395" i="4" s="1"/>
  <c r="V395" i="4"/>
  <c r="W395" i="4" s="1"/>
  <c r="L395" i="4"/>
  <c r="M395" i="4" s="1"/>
  <c r="N395" i="4"/>
  <c r="O395" i="4" s="1"/>
  <c r="N371" i="4"/>
  <c r="O371" i="4" s="1"/>
  <c r="P371" i="4"/>
  <c r="Q371" i="4" s="1"/>
  <c r="T371" i="4"/>
  <c r="U371" i="4" s="1"/>
  <c r="R371" i="4"/>
  <c r="S371" i="4" s="1"/>
  <c r="V371" i="4"/>
  <c r="W371" i="4" s="1"/>
  <c r="L371" i="4"/>
  <c r="M371" i="4" s="1"/>
  <c r="P339" i="4"/>
  <c r="Q339" i="4" s="1"/>
  <c r="R339" i="4"/>
  <c r="S339" i="4" s="1"/>
  <c r="T339" i="4"/>
  <c r="U339" i="4" s="1"/>
  <c r="V339" i="4"/>
  <c r="W339" i="4" s="1"/>
  <c r="L339" i="4"/>
  <c r="M339" i="4" s="1"/>
  <c r="N339" i="4"/>
  <c r="O339" i="4" s="1"/>
  <c r="T323" i="4"/>
  <c r="U323" i="4" s="1"/>
  <c r="V323" i="4"/>
  <c r="W323" i="4" s="1"/>
  <c r="P323" i="4"/>
  <c r="Q323" i="4" s="1"/>
  <c r="L323" i="4"/>
  <c r="M323" i="4" s="1"/>
  <c r="N323" i="4"/>
  <c r="O323" i="4" s="1"/>
  <c r="R323" i="4"/>
  <c r="S323" i="4" s="1"/>
  <c r="V299" i="4"/>
  <c r="W299" i="4" s="1"/>
  <c r="N299" i="4"/>
  <c r="O299" i="4" s="1"/>
  <c r="R299" i="4"/>
  <c r="S299" i="4" s="1"/>
  <c r="P299" i="4"/>
  <c r="Q299" i="4" s="1"/>
  <c r="T299" i="4"/>
  <c r="U299" i="4" s="1"/>
  <c r="L299" i="4"/>
  <c r="M299" i="4" s="1"/>
  <c r="N275" i="4"/>
  <c r="O275" i="4" s="1"/>
  <c r="P275" i="4"/>
  <c r="Q275" i="4" s="1"/>
  <c r="T275" i="4"/>
  <c r="U275" i="4" s="1"/>
  <c r="R275" i="4"/>
  <c r="S275" i="4" s="1"/>
  <c r="L275" i="4"/>
  <c r="M275" i="4" s="1"/>
  <c r="V275" i="4"/>
  <c r="W275" i="4" s="1"/>
  <c r="P251" i="4"/>
  <c r="Q251" i="4" s="1"/>
  <c r="R251" i="4"/>
  <c r="S251" i="4" s="1"/>
  <c r="T251" i="4"/>
  <c r="U251" i="4" s="1"/>
  <c r="V251" i="4"/>
  <c r="W251" i="4" s="1"/>
  <c r="N251" i="4"/>
  <c r="O251" i="4" s="1"/>
  <c r="L251" i="4"/>
  <c r="M251" i="4" s="1"/>
  <c r="T211" i="4"/>
  <c r="U211" i="4" s="1"/>
  <c r="V211" i="4"/>
  <c r="W211" i="4" s="1"/>
  <c r="P211" i="4"/>
  <c r="Q211" i="4" s="1"/>
  <c r="N211" i="4"/>
  <c r="O211" i="4" s="1"/>
  <c r="R211" i="4"/>
  <c r="S211" i="4" s="1"/>
  <c r="L211" i="4"/>
  <c r="M211" i="4" s="1"/>
  <c r="N50" i="4"/>
  <c r="O50" i="4" s="1"/>
  <c r="P50" i="4"/>
  <c r="Q50" i="4" s="1"/>
  <c r="R50" i="4"/>
  <c r="S50" i="4" s="1"/>
  <c r="T50" i="4"/>
  <c r="U50" i="4" s="1"/>
  <c r="V50" i="4"/>
  <c r="W50" i="4" s="1"/>
  <c r="L50" i="4"/>
  <c r="M50" i="4" s="1"/>
  <c r="R34" i="4"/>
  <c r="S34" i="4" s="1"/>
  <c r="T34" i="4"/>
  <c r="U34" i="4" s="1"/>
  <c r="V34" i="4"/>
  <c r="W34" i="4" s="1"/>
  <c r="N34" i="4"/>
  <c r="O34" i="4" s="1"/>
  <c r="P34" i="4"/>
  <c r="Q34" i="4" s="1"/>
  <c r="L34" i="4"/>
  <c r="M34" i="4" s="1"/>
  <c r="N18" i="4"/>
  <c r="O18" i="4" s="1"/>
  <c r="P18" i="4"/>
  <c r="Q18" i="4" s="1"/>
  <c r="R18" i="4"/>
  <c r="S18" i="4" s="1"/>
  <c r="T18" i="4"/>
  <c r="U18" i="4" s="1"/>
  <c r="V18" i="4"/>
  <c r="W18" i="4" s="1"/>
  <c r="L18" i="4"/>
  <c r="M18" i="4" s="1"/>
  <c r="T498" i="4"/>
  <c r="U498" i="4" s="1"/>
  <c r="V498" i="4"/>
  <c r="W498" i="4" s="1"/>
  <c r="N498" i="4"/>
  <c r="O498" i="4" s="1"/>
  <c r="P498" i="4"/>
  <c r="Q498" i="4" s="1"/>
  <c r="L498" i="4"/>
  <c r="M498" i="4" s="1"/>
  <c r="R498" i="4"/>
  <c r="S498" i="4" s="1"/>
  <c r="N482" i="4"/>
  <c r="O482" i="4" s="1"/>
  <c r="P482" i="4"/>
  <c r="Q482" i="4" s="1"/>
  <c r="R482" i="4"/>
  <c r="S482" i="4" s="1"/>
  <c r="T482" i="4"/>
  <c r="U482" i="4" s="1"/>
  <c r="V482" i="4"/>
  <c r="W482" i="4" s="1"/>
  <c r="L482" i="4"/>
  <c r="M482" i="4" s="1"/>
  <c r="T466" i="4"/>
  <c r="U466" i="4" s="1"/>
  <c r="V466" i="4"/>
  <c r="W466" i="4" s="1"/>
  <c r="L466" i="4"/>
  <c r="M466" i="4" s="1"/>
  <c r="N466" i="4"/>
  <c r="O466" i="4" s="1"/>
  <c r="R466" i="4"/>
  <c r="S466" i="4" s="1"/>
  <c r="V442" i="4"/>
  <c r="W442" i="4" s="1"/>
  <c r="N442" i="4"/>
  <c r="O442" i="4" s="1"/>
  <c r="L442" i="4"/>
  <c r="M442" i="4" s="1"/>
  <c r="P442" i="4"/>
  <c r="Q442" i="4" s="1"/>
  <c r="T442" i="4"/>
  <c r="U442" i="4" s="1"/>
  <c r="R442" i="4"/>
  <c r="S442" i="4" s="1"/>
  <c r="N418" i="4"/>
  <c r="O418" i="4" s="1"/>
  <c r="P418" i="4"/>
  <c r="Q418" i="4" s="1"/>
  <c r="L418" i="4"/>
  <c r="M418" i="4" s="1"/>
  <c r="R418" i="4"/>
  <c r="S418" i="4" s="1"/>
  <c r="T418" i="4"/>
  <c r="U418" i="4" s="1"/>
  <c r="V418" i="4"/>
  <c r="W418" i="4" s="1"/>
  <c r="N394" i="4"/>
  <c r="O394" i="4" s="1"/>
  <c r="P394" i="4"/>
  <c r="Q394" i="4" s="1"/>
  <c r="L394" i="4"/>
  <c r="M394" i="4" s="1"/>
  <c r="R394" i="4"/>
  <c r="S394" i="4" s="1"/>
  <c r="V394" i="4"/>
  <c r="W394" i="4" s="1"/>
  <c r="N378" i="4"/>
  <c r="O378" i="4" s="1"/>
  <c r="P378" i="4"/>
  <c r="Q378" i="4" s="1"/>
  <c r="L378" i="4"/>
  <c r="M378" i="4" s="1"/>
  <c r="R378" i="4"/>
  <c r="S378" i="4" s="1"/>
  <c r="T378" i="4"/>
  <c r="U378" i="4" s="1"/>
  <c r="V378" i="4"/>
  <c r="W378" i="4" s="1"/>
  <c r="V362" i="4"/>
  <c r="W362" i="4" s="1"/>
  <c r="N362" i="4"/>
  <c r="O362" i="4" s="1"/>
  <c r="R362" i="4"/>
  <c r="S362" i="4" s="1"/>
  <c r="P362" i="4"/>
  <c r="Q362" i="4" s="1"/>
  <c r="L362" i="4"/>
  <c r="M362" i="4" s="1"/>
  <c r="T362" i="4"/>
  <c r="U362" i="4" s="1"/>
  <c r="N346" i="4"/>
  <c r="O346" i="4" s="1"/>
  <c r="P346" i="4"/>
  <c r="Q346" i="4" s="1"/>
  <c r="R346" i="4"/>
  <c r="S346" i="4" s="1"/>
  <c r="T346" i="4"/>
  <c r="U346" i="4" s="1"/>
  <c r="V346" i="4"/>
  <c r="W346" i="4" s="1"/>
  <c r="L346" i="4"/>
  <c r="M346" i="4" s="1"/>
  <c r="N330" i="4"/>
  <c r="O330" i="4" s="1"/>
  <c r="P330" i="4"/>
  <c r="Q330" i="4" s="1"/>
  <c r="R330" i="4"/>
  <c r="S330" i="4" s="1"/>
  <c r="T330" i="4"/>
  <c r="U330" i="4" s="1"/>
  <c r="V330" i="4"/>
  <c r="W330" i="4" s="1"/>
  <c r="L330" i="4"/>
  <c r="M330" i="4" s="1"/>
  <c r="R306" i="4"/>
  <c r="S306" i="4" s="1"/>
  <c r="T306" i="4"/>
  <c r="U306" i="4" s="1"/>
  <c r="V306" i="4"/>
  <c r="W306" i="4" s="1"/>
  <c r="N306" i="4"/>
  <c r="O306" i="4" s="1"/>
  <c r="L306" i="4"/>
  <c r="M306" i="4" s="1"/>
  <c r="P306" i="4"/>
  <c r="Q306" i="4" s="1"/>
  <c r="P290" i="4"/>
  <c r="Q290" i="4" s="1"/>
  <c r="R290" i="4"/>
  <c r="S290" i="4" s="1"/>
  <c r="T290" i="4"/>
  <c r="U290" i="4" s="1"/>
  <c r="V290" i="4"/>
  <c r="W290" i="4" s="1"/>
  <c r="L290" i="4"/>
  <c r="M290" i="4" s="1"/>
  <c r="N290" i="4"/>
  <c r="O290" i="4" s="1"/>
  <c r="T274" i="4"/>
  <c r="U274" i="4" s="1"/>
  <c r="V274" i="4"/>
  <c r="W274" i="4" s="1"/>
  <c r="N274" i="4"/>
  <c r="O274" i="4" s="1"/>
  <c r="R274" i="4"/>
  <c r="S274" i="4" s="1"/>
  <c r="P274" i="4"/>
  <c r="Q274" i="4" s="1"/>
  <c r="L274" i="4"/>
  <c r="M274" i="4" s="1"/>
  <c r="N258" i="4"/>
  <c r="O258" i="4" s="1"/>
  <c r="P258" i="4"/>
  <c r="Q258" i="4" s="1"/>
  <c r="R258" i="4"/>
  <c r="S258" i="4" s="1"/>
  <c r="T258" i="4"/>
  <c r="U258" i="4" s="1"/>
  <c r="V258" i="4"/>
  <c r="W258" i="4" s="1"/>
  <c r="L258" i="4"/>
  <c r="M258" i="4" s="1"/>
  <c r="N242" i="4"/>
  <c r="O242" i="4" s="1"/>
  <c r="P242" i="4"/>
  <c r="Q242" i="4" s="1"/>
  <c r="R242" i="4"/>
  <c r="S242" i="4" s="1"/>
  <c r="T242" i="4"/>
  <c r="U242" i="4" s="1"/>
  <c r="V242" i="4"/>
  <c r="W242" i="4" s="1"/>
  <c r="L242" i="4"/>
  <c r="M242" i="4" s="1"/>
  <c r="N226" i="4"/>
  <c r="O226" i="4" s="1"/>
  <c r="P226" i="4"/>
  <c r="Q226" i="4" s="1"/>
  <c r="R226" i="4"/>
  <c r="S226" i="4" s="1"/>
  <c r="T226" i="4"/>
  <c r="U226" i="4" s="1"/>
  <c r="V226" i="4"/>
  <c r="W226" i="4" s="1"/>
  <c r="L226" i="4"/>
  <c r="M226" i="4" s="1"/>
  <c r="R210" i="4"/>
  <c r="S210" i="4" s="1"/>
  <c r="T210" i="4"/>
  <c r="U210" i="4" s="1"/>
  <c r="V210" i="4"/>
  <c r="W210" i="4" s="1"/>
  <c r="N210" i="4"/>
  <c r="O210" i="4" s="1"/>
  <c r="P210" i="4"/>
  <c r="Q210" i="4" s="1"/>
  <c r="L210" i="4"/>
  <c r="M210" i="4" s="1"/>
  <c r="N202" i="4"/>
  <c r="O202" i="4" s="1"/>
  <c r="P202" i="4"/>
  <c r="Q202" i="4" s="1"/>
  <c r="R202" i="4"/>
  <c r="S202" i="4" s="1"/>
  <c r="V202" i="4"/>
  <c r="W202" i="4" s="1"/>
  <c r="T202" i="4"/>
  <c r="U202" i="4" s="1"/>
  <c r="L202" i="4"/>
  <c r="M202" i="4" s="1"/>
  <c r="N194" i="4"/>
  <c r="O194" i="4" s="1"/>
  <c r="P194" i="4"/>
  <c r="Q194" i="4" s="1"/>
  <c r="R194" i="4"/>
  <c r="S194" i="4" s="1"/>
  <c r="V194" i="4"/>
  <c r="W194" i="4" s="1"/>
  <c r="T194" i="4"/>
  <c r="U194" i="4" s="1"/>
  <c r="L194" i="4"/>
  <c r="M194" i="4" s="1"/>
  <c r="P178" i="4"/>
  <c r="Q178" i="4" s="1"/>
  <c r="R178" i="4"/>
  <c r="S178" i="4" s="1"/>
  <c r="T178" i="4"/>
  <c r="U178" i="4" s="1"/>
  <c r="V178" i="4"/>
  <c r="W178" i="4" s="1"/>
  <c r="N178" i="4"/>
  <c r="O178" i="4" s="1"/>
  <c r="L178" i="4"/>
  <c r="M178" i="4" s="1"/>
  <c r="T170" i="4"/>
  <c r="U170" i="4" s="1"/>
  <c r="V170" i="4"/>
  <c r="W170" i="4" s="1"/>
  <c r="N170" i="4"/>
  <c r="O170" i="4" s="1"/>
  <c r="P170" i="4"/>
  <c r="Q170" i="4" s="1"/>
  <c r="R170" i="4"/>
  <c r="S170" i="4" s="1"/>
  <c r="L170" i="4"/>
  <c r="M170" i="4" s="1"/>
  <c r="R162" i="4"/>
  <c r="S162" i="4" s="1"/>
  <c r="T162" i="4"/>
  <c r="U162" i="4" s="1"/>
  <c r="V162" i="4"/>
  <c r="W162" i="4" s="1"/>
  <c r="N162" i="4"/>
  <c r="O162" i="4" s="1"/>
  <c r="P162" i="4"/>
  <c r="Q162" i="4" s="1"/>
  <c r="L162" i="4"/>
  <c r="M162" i="4" s="1"/>
  <c r="V154" i="4"/>
  <c r="W154" i="4" s="1"/>
  <c r="N154" i="4"/>
  <c r="O154" i="4" s="1"/>
  <c r="P154" i="4"/>
  <c r="Q154" i="4" s="1"/>
  <c r="R154" i="4"/>
  <c r="S154" i="4" s="1"/>
  <c r="L154" i="4"/>
  <c r="M154" i="4" s="1"/>
  <c r="T154" i="4"/>
  <c r="U154" i="4" s="1"/>
  <c r="T146" i="4"/>
  <c r="U146" i="4" s="1"/>
  <c r="V146" i="4"/>
  <c r="W146" i="4" s="1"/>
  <c r="P146" i="4"/>
  <c r="Q146" i="4" s="1"/>
  <c r="N146" i="4"/>
  <c r="O146" i="4" s="1"/>
  <c r="R146" i="4"/>
  <c r="S146" i="4" s="1"/>
  <c r="L146" i="4"/>
  <c r="M146" i="4" s="1"/>
  <c r="T138" i="4"/>
  <c r="U138" i="4" s="1"/>
  <c r="V138" i="4"/>
  <c r="W138" i="4" s="1"/>
  <c r="P138" i="4"/>
  <c r="Q138" i="4" s="1"/>
  <c r="N138" i="4"/>
  <c r="O138" i="4" s="1"/>
  <c r="R138" i="4"/>
  <c r="S138" i="4" s="1"/>
  <c r="L138" i="4"/>
  <c r="M138" i="4" s="1"/>
  <c r="N130" i="4"/>
  <c r="O130" i="4" s="1"/>
  <c r="P130" i="4"/>
  <c r="Q130" i="4" s="1"/>
  <c r="R130" i="4"/>
  <c r="S130" i="4" s="1"/>
  <c r="V130" i="4"/>
  <c r="W130" i="4" s="1"/>
  <c r="T130" i="4"/>
  <c r="U130" i="4" s="1"/>
  <c r="L130" i="4"/>
  <c r="M130" i="4" s="1"/>
  <c r="N122" i="4"/>
  <c r="O122" i="4" s="1"/>
  <c r="P122" i="4"/>
  <c r="Q122" i="4" s="1"/>
  <c r="T122" i="4"/>
  <c r="U122" i="4" s="1"/>
  <c r="R122" i="4"/>
  <c r="S122" i="4" s="1"/>
  <c r="V122" i="4"/>
  <c r="W122" i="4" s="1"/>
  <c r="L122" i="4"/>
  <c r="M122" i="4" s="1"/>
  <c r="N114" i="4"/>
  <c r="O114" i="4" s="1"/>
  <c r="P114" i="4"/>
  <c r="Q114" i="4" s="1"/>
  <c r="R114" i="4"/>
  <c r="S114" i="4" s="1"/>
  <c r="T114" i="4"/>
  <c r="U114" i="4" s="1"/>
  <c r="V114" i="4"/>
  <c r="W114" i="4" s="1"/>
  <c r="L114" i="4"/>
  <c r="M114" i="4" s="1"/>
  <c r="N106" i="4"/>
  <c r="O106" i="4" s="1"/>
  <c r="P106" i="4"/>
  <c r="Q106" i="4" s="1"/>
  <c r="R106" i="4"/>
  <c r="S106" i="4" s="1"/>
  <c r="T106" i="4"/>
  <c r="U106" i="4" s="1"/>
  <c r="V106" i="4"/>
  <c r="W106" i="4" s="1"/>
  <c r="L106" i="4"/>
  <c r="M106" i="4" s="1"/>
  <c r="N98" i="4"/>
  <c r="O98" i="4" s="1"/>
  <c r="P98" i="4"/>
  <c r="Q98" i="4" s="1"/>
  <c r="R98" i="4"/>
  <c r="S98" i="4" s="1"/>
  <c r="V98" i="4"/>
  <c r="W98" i="4" s="1"/>
  <c r="T98" i="4"/>
  <c r="U98" i="4" s="1"/>
  <c r="L98" i="4"/>
  <c r="M98" i="4" s="1"/>
  <c r="V90" i="4"/>
  <c r="W90" i="4" s="1"/>
  <c r="N90" i="4"/>
  <c r="O90" i="4" s="1"/>
  <c r="P90" i="4"/>
  <c r="Q90" i="4" s="1"/>
  <c r="R90" i="4"/>
  <c r="S90" i="4" s="1"/>
  <c r="T90" i="4"/>
  <c r="U90" i="4" s="1"/>
  <c r="L90" i="4"/>
  <c r="M90" i="4" s="1"/>
  <c r="T82" i="4"/>
  <c r="U82" i="4" s="1"/>
  <c r="V82" i="4"/>
  <c r="W82" i="4" s="1"/>
  <c r="N82" i="4"/>
  <c r="O82" i="4" s="1"/>
  <c r="P82" i="4"/>
  <c r="Q82" i="4" s="1"/>
  <c r="R82" i="4"/>
  <c r="S82" i="4" s="1"/>
  <c r="L82" i="4"/>
  <c r="M82" i="4" s="1"/>
  <c r="V74" i="4"/>
  <c r="W74" i="4" s="1"/>
  <c r="N74" i="4"/>
  <c r="O74" i="4" s="1"/>
  <c r="P74" i="4"/>
  <c r="Q74" i="4" s="1"/>
  <c r="R74" i="4"/>
  <c r="S74" i="4" s="1"/>
  <c r="T74" i="4"/>
  <c r="U74" i="4" s="1"/>
  <c r="L74" i="4"/>
  <c r="M74" i="4" s="1"/>
  <c r="R66" i="4"/>
  <c r="S66" i="4" s="1"/>
  <c r="T66" i="4"/>
  <c r="U66" i="4" s="1"/>
  <c r="V66" i="4"/>
  <c r="W66" i="4" s="1"/>
  <c r="N66" i="4"/>
  <c r="O66" i="4" s="1"/>
  <c r="P66" i="4"/>
  <c r="Q66" i="4" s="1"/>
  <c r="L66" i="4"/>
  <c r="M66" i="4" s="1"/>
  <c r="L37" i="4"/>
  <c r="M37" i="4" s="1"/>
  <c r="L5" i="4"/>
  <c r="M5" i="4" s="1"/>
  <c r="L477" i="4"/>
  <c r="M477" i="4" s="1"/>
  <c r="L445" i="4"/>
  <c r="M445" i="4" s="1"/>
  <c r="L364" i="4"/>
  <c r="M364" i="4" s="1"/>
  <c r="L190" i="4"/>
  <c r="M190" i="4" s="1"/>
  <c r="L108" i="4"/>
  <c r="M108" i="4" s="1"/>
  <c r="T484" i="4"/>
  <c r="U484" i="4" s="1"/>
  <c r="R470" i="4"/>
  <c r="S470" i="4" s="1"/>
  <c r="P380" i="4"/>
  <c r="Q380" i="4" s="1"/>
  <c r="N281" i="4"/>
  <c r="O281" i="4" s="1"/>
  <c r="P281" i="4"/>
  <c r="Q281" i="4" s="1"/>
  <c r="R281" i="4"/>
  <c r="S281" i="4" s="1"/>
  <c r="V281" i="4"/>
  <c r="W281" i="4" s="1"/>
  <c r="T281" i="4"/>
  <c r="U281" i="4" s="1"/>
  <c r="L281" i="4"/>
  <c r="M281" i="4" s="1"/>
  <c r="N30" i="4"/>
  <c r="O30" i="4" s="1"/>
  <c r="P30" i="4"/>
  <c r="Q30" i="4" s="1"/>
  <c r="R30" i="4"/>
  <c r="S30" i="4" s="1"/>
  <c r="T30" i="4"/>
  <c r="U30" i="4" s="1"/>
  <c r="V30" i="4"/>
  <c r="W30" i="4" s="1"/>
  <c r="L30" i="4"/>
  <c r="M30" i="4" s="1"/>
  <c r="P87" i="4"/>
  <c r="Q87" i="4" s="1"/>
  <c r="R87" i="4"/>
  <c r="S87" i="4" s="1"/>
  <c r="T87" i="4"/>
  <c r="U87" i="4" s="1"/>
  <c r="V87" i="4"/>
  <c r="W87" i="4" s="1"/>
  <c r="N87" i="4"/>
  <c r="O87" i="4" s="1"/>
  <c r="L87" i="4"/>
  <c r="M87" i="4" s="1"/>
  <c r="N438" i="4"/>
  <c r="O438" i="4" s="1"/>
  <c r="P438" i="4"/>
  <c r="Q438" i="4" s="1"/>
  <c r="R438" i="4"/>
  <c r="S438" i="4" s="1"/>
  <c r="T438" i="4"/>
  <c r="U438" i="4" s="1"/>
  <c r="L438" i="4"/>
  <c r="M438" i="4" s="1"/>
  <c r="V390" i="4"/>
  <c r="W390" i="4" s="1"/>
  <c r="N390" i="4"/>
  <c r="O390" i="4" s="1"/>
  <c r="P390" i="4"/>
  <c r="Q390" i="4" s="1"/>
  <c r="L390" i="4"/>
  <c r="M390" i="4" s="1"/>
  <c r="T390" i="4"/>
  <c r="U390" i="4" s="1"/>
  <c r="N350" i="4"/>
  <c r="O350" i="4" s="1"/>
  <c r="P350" i="4"/>
  <c r="Q350" i="4" s="1"/>
  <c r="T350" i="4"/>
  <c r="U350" i="4" s="1"/>
  <c r="R350" i="4"/>
  <c r="S350" i="4" s="1"/>
  <c r="V350" i="4"/>
  <c r="W350" i="4" s="1"/>
  <c r="L350" i="4"/>
  <c r="M350" i="4" s="1"/>
  <c r="R294" i="4"/>
  <c r="S294" i="4" s="1"/>
  <c r="T294" i="4"/>
  <c r="U294" i="4" s="1"/>
  <c r="V294" i="4"/>
  <c r="W294" i="4" s="1"/>
  <c r="N294" i="4"/>
  <c r="O294" i="4" s="1"/>
  <c r="P294" i="4"/>
  <c r="Q294" i="4" s="1"/>
  <c r="L294" i="4"/>
  <c r="M294" i="4" s="1"/>
  <c r="N254" i="4"/>
  <c r="O254" i="4" s="1"/>
  <c r="P254" i="4"/>
  <c r="Q254" i="4" s="1"/>
  <c r="R254" i="4"/>
  <c r="S254" i="4" s="1"/>
  <c r="V254" i="4"/>
  <c r="W254" i="4" s="1"/>
  <c r="T254" i="4"/>
  <c r="U254" i="4" s="1"/>
  <c r="N222" i="4"/>
  <c r="O222" i="4" s="1"/>
  <c r="P222" i="4"/>
  <c r="Q222" i="4" s="1"/>
  <c r="R222" i="4"/>
  <c r="S222" i="4" s="1"/>
  <c r="V222" i="4"/>
  <c r="W222" i="4" s="1"/>
  <c r="T222" i="4"/>
  <c r="U222" i="4" s="1"/>
  <c r="L222" i="4"/>
  <c r="M222" i="4" s="1"/>
  <c r="R174" i="4"/>
  <c r="S174" i="4" s="1"/>
  <c r="T174" i="4"/>
  <c r="U174" i="4" s="1"/>
  <c r="V174" i="4"/>
  <c r="W174" i="4" s="1"/>
  <c r="N174" i="4"/>
  <c r="O174" i="4" s="1"/>
  <c r="P174" i="4"/>
  <c r="Q174" i="4" s="1"/>
  <c r="N134" i="4"/>
  <c r="O134" i="4" s="1"/>
  <c r="P134" i="4"/>
  <c r="Q134" i="4" s="1"/>
  <c r="T134" i="4"/>
  <c r="U134" i="4" s="1"/>
  <c r="R134" i="4"/>
  <c r="S134" i="4" s="1"/>
  <c r="V134" i="4"/>
  <c r="W134" i="4" s="1"/>
  <c r="L134" i="4"/>
  <c r="M134" i="4" s="1"/>
  <c r="N102" i="4"/>
  <c r="O102" i="4" s="1"/>
  <c r="P102" i="4"/>
  <c r="Q102" i="4" s="1"/>
  <c r="R102" i="4"/>
  <c r="S102" i="4" s="1"/>
  <c r="T102" i="4"/>
  <c r="U102" i="4" s="1"/>
  <c r="V102" i="4"/>
  <c r="W102" i="4" s="1"/>
  <c r="L102" i="4"/>
  <c r="M102" i="4" s="1"/>
  <c r="R78" i="4"/>
  <c r="S78" i="4" s="1"/>
  <c r="T78" i="4"/>
  <c r="U78" i="4" s="1"/>
  <c r="V78" i="4"/>
  <c r="W78" i="4" s="1"/>
  <c r="N78" i="4"/>
  <c r="O78" i="4" s="1"/>
  <c r="P78" i="4"/>
  <c r="Q78" i="4" s="1"/>
  <c r="L78" i="4"/>
  <c r="M78" i="4" s="1"/>
  <c r="N29" i="4"/>
  <c r="O29" i="4" s="1"/>
  <c r="P29" i="4"/>
  <c r="Q29" i="4" s="1"/>
  <c r="R29" i="4"/>
  <c r="S29" i="4" s="1"/>
  <c r="T29" i="4"/>
  <c r="U29" i="4" s="1"/>
  <c r="V29" i="4"/>
  <c r="W29" i="4" s="1"/>
  <c r="P501" i="4"/>
  <c r="Q501" i="4" s="1"/>
  <c r="R501" i="4"/>
  <c r="S501" i="4" s="1"/>
  <c r="T501" i="4"/>
  <c r="U501" i="4" s="1"/>
  <c r="V501" i="4"/>
  <c r="W501" i="4" s="1"/>
  <c r="N501" i="4"/>
  <c r="O501" i="4" s="1"/>
  <c r="T469" i="4"/>
  <c r="U469" i="4" s="1"/>
  <c r="V469" i="4"/>
  <c r="W469" i="4" s="1"/>
  <c r="N469" i="4"/>
  <c r="O469" i="4" s="1"/>
  <c r="P469" i="4"/>
  <c r="Q469" i="4" s="1"/>
  <c r="R469" i="4"/>
  <c r="S469" i="4" s="1"/>
  <c r="N429" i="4"/>
  <c r="O429" i="4" s="1"/>
  <c r="P429" i="4"/>
  <c r="Q429" i="4" s="1"/>
  <c r="R429" i="4"/>
  <c r="S429" i="4" s="1"/>
  <c r="T429" i="4"/>
  <c r="U429" i="4" s="1"/>
  <c r="V429" i="4"/>
  <c r="W429" i="4" s="1"/>
  <c r="L429" i="4"/>
  <c r="M429" i="4" s="1"/>
  <c r="V397" i="4"/>
  <c r="W397" i="4" s="1"/>
  <c r="N397" i="4"/>
  <c r="O397" i="4" s="1"/>
  <c r="P397" i="4"/>
  <c r="Q397" i="4" s="1"/>
  <c r="L397" i="4"/>
  <c r="M397" i="4" s="1"/>
  <c r="R397" i="4"/>
  <c r="S397" i="4" s="1"/>
  <c r="T397" i="4"/>
  <c r="U397" i="4" s="1"/>
  <c r="V357" i="4"/>
  <c r="W357" i="4" s="1"/>
  <c r="N357" i="4"/>
  <c r="O357" i="4" s="1"/>
  <c r="P357" i="4"/>
  <c r="Q357" i="4" s="1"/>
  <c r="R357" i="4"/>
  <c r="S357" i="4" s="1"/>
  <c r="T357" i="4"/>
  <c r="U357" i="4" s="1"/>
  <c r="L357" i="4"/>
  <c r="M357" i="4" s="1"/>
  <c r="V341" i="4"/>
  <c r="W341" i="4" s="1"/>
  <c r="N341" i="4"/>
  <c r="O341" i="4" s="1"/>
  <c r="R341" i="4"/>
  <c r="S341" i="4" s="1"/>
  <c r="P341" i="4"/>
  <c r="Q341" i="4" s="1"/>
  <c r="T341" i="4"/>
  <c r="U341" i="4" s="1"/>
  <c r="N301" i="4"/>
  <c r="O301" i="4" s="1"/>
  <c r="P301" i="4"/>
  <c r="Q301" i="4" s="1"/>
  <c r="R301" i="4"/>
  <c r="S301" i="4" s="1"/>
  <c r="T301" i="4"/>
  <c r="U301" i="4" s="1"/>
  <c r="V301" i="4"/>
  <c r="W301" i="4" s="1"/>
  <c r="L301" i="4"/>
  <c r="M301" i="4" s="1"/>
  <c r="P277" i="4"/>
  <c r="Q277" i="4" s="1"/>
  <c r="R277" i="4"/>
  <c r="S277" i="4" s="1"/>
  <c r="T277" i="4"/>
  <c r="U277" i="4" s="1"/>
  <c r="V277" i="4"/>
  <c r="W277" i="4" s="1"/>
  <c r="N277" i="4"/>
  <c r="O277" i="4" s="1"/>
  <c r="V253" i="4"/>
  <c r="W253" i="4" s="1"/>
  <c r="N253" i="4"/>
  <c r="O253" i="4" s="1"/>
  <c r="R253" i="4"/>
  <c r="S253" i="4" s="1"/>
  <c r="P253" i="4"/>
  <c r="Q253" i="4" s="1"/>
  <c r="T253" i="4"/>
  <c r="U253" i="4" s="1"/>
  <c r="L253" i="4"/>
  <c r="M253" i="4" s="1"/>
  <c r="N205" i="4"/>
  <c r="O205" i="4" s="1"/>
  <c r="P205" i="4"/>
  <c r="Q205" i="4" s="1"/>
  <c r="R205" i="4"/>
  <c r="S205" i="4" s="1"/>
  <c r="T205" i="4"/>
  <c r="U205" i="4" s="1"/>
  <c r="V205" i="4"/>
  <c r="W205" i="4" s="1"/>
  <c r="L205" i="4"/>
  <c r="M205" i="4" s="1"/>
  <c r="R52" i="4"/>
  <c r="S52" i="4" s="1"/>
  <c r="T52" i="4"/>
  <c r="U52" i="4" s="1"/>
  <c r="V52" i="4"/>
  <c r="W52" i="4" s="1"/>
  <c r="N52" i="4"/>
  <c r="O52" i="4" s="1"/>
  <c r="P52" i="4"/>
  <c r="Q52" i="4" s="1"/>
  <c r="L52" i="4"/>
  <c r="M52" i="4" s="1"/>
  <c r="P51" i="4"/>
  <c r="Q51" i="4" s="1"/>
  <c r="R51" i="4"/>
  <c r="S51" i="4" s="1"/>
  <c r="T51" i="4"/>
  <c r="U51" i="4" s="1"/>
  <c r="V51" i="4"/>
  <c r="W51" i="4" s="1"/>
  <c r="N51" i="4"/>
  <c r="O51" i="4" s="1"/>
  <c r="L51" i="4"/>
  <c r="M51" i="4" s="1"/>
  <c r="T27" i="4"/>
  <c r="U27" i="4" s="1"/>
  <c r="V27" i="4"/>
  <c r="W27" i="4" s="1"/>
  <c r="N27" i="4"/>
  <c r="O27" i="4" s="1"/>
  <c r="P27" i="4"/>
  <c r="Q27" i="4" s="1"/>
  <c r="R27" i="4"/>
  <c r="S27" i="4" s="1"/>
  <c r="L27" i="4"/>
  <c r="M27" i="4" s="1"/>
  <c r="V11" i="4"/>
  <c r="W11" i="4" s="1"/>
  <c r="N11" i="4"/>
  <c r="O11" i="4" s="1"/>
  <c r="P11" i="4"/>
  <c r="Q11" i="4" s="1"/>
  <c r="R11" i="4"/>
  <c r="S11" i="4" s="1"/>
  <c r="T11" i="4"/>
  <c r="U11" i="4" s="1"/>
  <c r="L11" i="4"/>
  <c r="M11" i="4" s="1"/>
  <c r="P491" i="4"/>
  <c r="Q491" i="4" s="1"/>
  <c r="R491" i="4"/>
  <c r="S491" i="4" s="1"/>
  <c r="T491" i="4"/>
  <c r="U491" i="4" s="1"/>
  <c r="V491" i="4"/>
  <c r="W491" i="4" s="1"/>
  <c r="N491" i="4"/>
  <c r="O491" i="4" s="1"/>
  <c r="L491" i="4"/>
  <c r="M491" i="4" s="1"/>
  <c r="N467" i="4"/>
  <c r="O467" i="4" s="1"/>
  <c r="P467" i="4"/>
  <c r="Q467" i="4" s="1"/>
  <c r="T467" i="4"/>
  <c r="U467" i="4" s="1"/>
  <c r="V467" i="4"/>
  <c r="W467" i="4" s="1"/>
  <c r="L467" i="4"/>
  <c r="M467" i="4" s="1"/>
  <c r="N451" i="4"/>
  <c r="O451" i="4" s="1"/>
  <c r="P451" i="4"/>
  <c r="Q451" i="4" s="1"/>
  <c r="R451" i="4"/>
  <c r="S451" i="4" s="1"/>
  <c r="T451" i="4"/>
  <c r="U451" i="4" s="1"/>
  <c r="L451" i="4"/>
  <c r="M451" i="4" s="1"/>
  <c r="V451" i="4"/>
  <c r="W451" i="4" s="1"/>
  <c r="R427" i="4"/>
  <c r="S427" i="4" s="1"/>
  <c r="T427" i="4"/>
  <c r="U427" i="4" s="1"/>
  <c r="V427" i="4"/>
  <c r="W427" i="4" s="1"/>
  <c r="L427" i="4"/>
  <c r="M427" i="4" s="1"/>
  <c r="N427" i="4"/>
  <c r="O427" i="4" s="1"/>
  <c r="P427" i="4"/>
  <c r="Q427" i="4" s="1"/>
  <c r="V403" i="4"/>
  <c r="W403" i="4" s="1"/>
  <c r="N403" i="4"/>
  <c r="O403" i="4" s="1"/>
  <c r="L403" i="4"/>
  <c r="M403" i="4" s="1"/>
  <c r="R403" i="4"/>
  <c r="S403" i="4" s="1"/>
  <c r="T403" i="4"/>
  <c r="U403" i="4" s="1"/>
  <c r="P403" i="4"/>
  <c r="Q403" i="4" s="1"/>
  <c r="N387" i="4"/>
  <c r="O387" i="4" s="1"/>
  <c r="P387" i="4"/>
  <c r="Q387" i="4" s="1"/>
  <c r="R387" i="4"/>
  <c r="S387" i="4" s="1"/>
  <c r="L387" i="4"/>
  <c r="M387" i="4" s="1"/>
  <c r="T387" i="4"/>
  <c r="U387" i="4" s="1"/>
  <c r="V387" i="4"/>
  <c r="W387" i="4" s="1"/>
  <c r="N363" i="4"/>
  <c r="O363" i="4" s="1"/>
  <c r="P363" i="4"/>
  <c r="Q363" i="4" s="1"/>
  <c r="R363" i="4"/>
  <c r="S363" i="4" s="1"/>
  <c r="L363" i="4"/>
  <c r="M363" i="4" s="1"/>
  <c r="T363" i="4"/>
  <c r="U363" i="4" s="1"/>
  <c r="V363" i="4"/>
  <c r="W363" i="4" s="1"/>
  <c r="N347" i="4"/>
  <c r="O347" i="4" s="1"/>
  <c r="P347" i="4"/>
  <c r="Q347" i="4" s="1"/>
  <c r="R347" i="4"/>
  <c r="S347" i="4" s="1"/>
  <c r="T347" i="4"/>
  <c r="U347" i="4" s="1"/>
  <c r="V347" i="4"/>
  <c r="W347" i="4" s="1"/>
  <c r="L347" i="4"/>
  <c r="M347" i="4" s="1"/>
  <c r="R331" i="4"/>
  <c r="S331" i="4" s="1"/>
  <c r="T331" i="4"/>
  <c r="U331" i="4" s="1"/>
  <c r="V331" i="4"/>
  <c r="W331" i="4" s="1"/>
  <c r="N331" i="4"/>
  <c r="O331" i="4" s="1"/>
  <c r="P331" i="4"/>
  <c r="Q331" i="4" s="1"/>
  <c r="L331" i="4"/>
  <c r="M331" i="4" s="1"/>
  <c r="V307" i="4"/>
  <c r="W307" i="4" s="1"/>
  <c r="N307" i="4"/>
  <c r="O307" i="4" s="1"/>
  <c r="R307" i="4"/>
  <c r="S307" i="4" s="1"/>
  <c r="L307" i="4"/>
  <c r="M307" i="4" s="1"/>
  <c r="P307" i="4"/>
  <c r="Q307" i="4" s="1"/>
  <c r="T307" i="4"/>
  <c r="U307" i="4" s="1"/>
  <c r="V291" i="4"/>
  <c r="W291" i="4" s="1"/>
  <c r="N291" i="4"/>
  <c r="O291" i="4" s="1"/>
  <c r="R291" i="4"/>
  <c r="S291" i="4" s="1"/>
  <c r="L291" i="4"/>
  <c r="M291" i="4" s="1"/>
  <c r="P291" i="4"/>
  <c r="Q291" i="4" s="1"/>
  <c r="T291" i="4"/>
  <c r="U291" i="4" s="1"/>
  <c r="P267" i="4"/>
  <c r="Q267" i="4" s="1"/>
  <c r="R267" i="4"/>
  <c r="S267" i="4" s="1"/>
  <c r="T267" i="4"/>
  <c r="U267" i="4" s="1"/>
  <c r="V267" i="4"/>
  <c r="W267" i="4" s="1"/>
  <c r="N267" i="4"/>
  <c r="O267" i="4" s="1"/>
  <c r="L267" i="4"/>
  <c r="M267" i="4" s="1"/>
  <c r="T243" i="4"/>
  <c r="U243" i="4" s="1"/>
  <c r="V243" i="4"/>
  <c r="W243" i="4" s="1"/>
  <c r="P243" i="4"/>
  <c r="Q243" i="4" s="1"/>
  <c r="N243" i="4"/>
  <c r="O243" i="4" s="1"/>
  <c r="R243" i="4"/>
  <c r="S243" i="4" s="1"/>
  <c r="L243" i="4"/>
  <c r="M243" i="4" s="1"/>
  <c r="P203" i="4"/>
  <c r="Q203" i="4" s="1"/>
  <c r="R203" i="4"/>
  <c r="S203" i="4" s="1"/>
  <c r="T203" i="4"/>
  <c r="U203" i="4" s="1"/>
  <c r="V203" i="4"/>
  <c r="W203" i="4" s="1"/>
  <c r="N203" i="4"/>
  <c r="O203" i="4" s="1"/>
  <c r="L203" i="4"/>
  <c r="M203" i="4" s="1"/>
  <c r="N58" i="4"/>
  <c r="O58" i="4" s="1"/>
  <c r="P58" i="4"/>
  <c r="Q58" i="4" s="1"/>
  <c r="R58" i="4"/>
  <c r="S58" i="4" s="1"/>
  <c r="T58" i="4"/>
  <c r="U58" i="4" s="1"/>
  <c r="V58" i="4"/>
  <c r="W58" i="4" s="1"/>
  <c r="L58" i="4"/>
  <c r="M58" i="4" s="1"/>
  <c r="V42" i="4"/>
  <c r="W42" i="4" s="1"/>
  <c r="N42" i="4"/>
  <c r="O42" i="4" s="1"/>
  <c r="P42" i="4"/>
  <c r="Q42" i="4" s="1"/>
  <c r="R42" i="4"/>
  <c r="S42" i="4" s="1"/>
  <c r="T42" i="4"/>
  <c r="U42" i="4" s="1"/>
  <c r="L42" i="4"/>
  <c r="M42" i="4" s="1"/>
  <c r="N26" i="4"/>
  <c r="O26" i="4" s="1"/>
  <c r="P26" i="4"/>
  <c r="Q26" i="4" s="1"/>
  <c r="R26" i="4"/>
  <c r="S26" i="4" s="1"/>
  <c r="T26" i="4"/>
  <c r="U26" i="4" s="1"/>
  <c r="V26" i="4"/>
  <c r="W26" i="4" s="1"/>
  <c r="L26" i="4"/>
  <c r="M26" i="4" s="1"/>
  <c r="R10" i="4"/>
  <c r="S10" i="4" s="1"/>
  <c r="T10" i="4"/>
  <c r="U10" i="4" s="1"/>
  <c r="V10" i="4"/>
  <c r="W10" i="4" s="1"/>
  <c r="N10" i="4"/>
  <c r="O10" i="4" s="1"/>
  <c r="P10" i="4"/>
  <c r="Q10" i="4" s="1"/>
  <c r="L10" i="4"/>
  <c r="M10" i="4" s="1"/>
  <c r="N490" i="4"/>
  <c r="O490" i="4" s="1"/>
  <c r="P490" i="4"/>
  <c r="Q490" i="4" s="1"/>
  <c r="R490" i="4"/>
  <c r="S490" i="4" s="1"/>
  <c r="T490" i="4"/>
  <c r="U490" i="4" s="1"/>
  <c r="V490" i="4"/>
  <c r="W490" i="4" s="1"/>
  <c r="L490" i="4"/>
  <c r="M490" i="4" s="1"/>
  <c r="N474" i="4"/>
  <c r="O474" i="4" s="1"/>
  <c r="P474" i="4"/>
  <c r="Q474" i="4" s="1"/>
  <c r="V474" i="4"/>
  <c r="W474" i="4" s="1"/>
  <c r="L474" i="4"/>
  <c r="M474" i="4" s="1"/>
  <c r="R474" i="4"/>
  <c r="S474" i="4" s="1"/>
  <c r="V458" i="4"/>
  <c r="W458" i="4" s="1"/>
  <c r="N458" i="4"/>
  <c r="O458" i="4" s="1"/>
  <c r="P458" i="4"/>
  <c r="Q458" i="4" s="1"/>
  <c r="L458" i="4"/>
  <c r="M458" i="4" s="1"/>
  <c r="R458" i="4"/>
  <c r="S458" i="4" s="1"/>
  <c r="T458" i="4"/>
  <c r="U458" i="4" s="1"/>
  <c r="V450" i="4"/>
  <c r="W450" i="4" s="1"/>
  <c r="N450" i="4"/>
  <c r="O450" i="4" s="1"/>
  <c r="P450" i="4"/>
  <c r="Q450" i="4" s="1"/>
  <c r="R450" i="4"/>
  <c r="S450" i="4" s="1"/>
  <c r="T450" i="4"/>
  <c r="U450" i="4" s="1"/>
  <c r="L450" i="4"/>
  <c r="M450" i="4" s="1"/>
  <c r="N434" i="4"/>
  <c r="O434" i="4" s="1"/>
  <c r="P434" i="4"/>
  <c r="Q434" i="4" s="1"/>
  <c r="L434" i="4"/>
  <c r="M434" i="4" s="1"/>
  <c r="R434" i="4"/>
  <c r="S434" i="4" s="1"/>
  <c r="T434" i="4"/>
  <c r="U434" i="4" s="1"/>
  <c r="N426" i="4"/>
  <c r="O426" i="4" s="1"/>
  <c r="P426" i="4"/>
  <c r="Q426" i="4" s="1"/>
  <c r="R426" i="4"/>
  <c r="S426" i="4" s="1"/>
  <c r="T426" i="4"/>
  <c r="U426" i="4" s="1"/>
  <c r="L426" i="4"/>
  <c r="M426" i="4" s="1"/>
  <c r="V426" i="4"/>
  <c r="W426" i="4" s="1"/>
  <c r="V410" i="4"/>
  <c r="W410" i="4" s="1"/>
  <c r="L410" i="4"/>
  <c r="M410" i="4" s="1"/>
  <c r="N410" i="4"/>
  <c r="O410" i="4" s="1"/>
  <c r="T410" i="4"/>
  <c r="U410" i="4" s="1"/>
  <c r="P410" i="4"/>
  <c r="Q410" i="4" s="1"/>
  <c r="R410" i="4"/>
  <c r="S410" i="4" s="1"/>
  <c r="R402" i="4"/>
  <c r="S402" i="4" s="1"/>
  <c r="T402" i="4"/>
  <c r="U402" i="4" s="1"/>
  <c r="V402" i="4"/>
  <c r="W402" i="4" s="1"/>
  <c r="L402" i="4"/>
  <c r="M402" i="4" s="1"/>
  <c r="P402" i="4"/>
  <c r="Q402" i="4" s="1"/>
  <c r="T386" i="4"/>
  <c r="U386" i="4" s="1"/>
  <c r="V386" i="4"/>
  <c r="W386" i="4" s="1"/>
  <c r="L386" i="4"/>
  <c r="M386" i="4" s="1"/>
  <c r="N386" i="4"/>
  <c r="O386" i="4" s="1"/>
  <c r="P386" i="4"/>
  <c r="Q386" i="4" s="1"/>
  <c r="R386" i="4"/>
  <c r="S386" i="4" s="1"/>
  <c r="V370" i="4"/>
  <c r="W370" i="4" s="1"/>
  <c r="P370" i="4"/>
  <c r="Q370" i="4" s="1"/>
  <c r="L370" i="4"/>
  <c r="M370" i="4" s="1"/>
  <c r="N370" i="4"/>
  <c r="O370" i="4" s="1"/>
  <c r="R370" i="4"/>
  <c r="S370" i="4" s="1"/>
  <c r="T370" i="4"/>
  <c r="U370" i="4" s="1"/>
  <c r="N354" i="4"/>
  <c r="O354" i="4" s="1"/>
  <c r="P354" i="4"/>
  <c r="Q354" i="4" s="1"/>
  <c r="T354" i="4"/>
  <c r="U354" i="4" s="1"/>
  <c r="R354" i="4"/>
  <c r="S354" i="4" s="1"/>
  <c r="V354" i="4"/>
  <c r="W354" i="4" s="1"/>
  <c r="L354" i="4"/>
  <c r="M354" i="4" s="1"/>
  <c r="N338" i="4"/>
  <c r="O338" i="4" s="1"/>
  <c r="P338" i="4"/>
  <c r="Q338" i="4" s="1"/>
  <c r="R338" i="4"/>
  <c r="S338" i="4" s="1"/>
  <c r="V338" i="4"/>
  <c r="W338" i="4" s="1"/>
  <c r="L338" i="4"/>
  <c r="M338" i="4" s="1"/>
  <c r="T338" i="4"/>
  <c r="U338" i="4" s="1"/>
  <c r="P322" i="4"/>
  <c r="Q322" i="4" s="1"/>
  <c r="R322" i="4"/>
  <c r="S322" i="4" s="1"/>
  <c r="T322" i="4"/>
  <c r="U322" i="4" s="1"/>
  <c r="V322" i="4"/>
  <c r="W322" i="4" s="1"/>
  <c r="N322" i="4"/>
  <c r="O322" i="4" s="1"/>
  <c r="L322" i="4"/>
  <c r="M322" i="4" s="1"/>
  <c r="R314" i="4"/>
  <c r="S314" i="4" s="1"/>
  <c r="T314" i="4"/>
  <c r="U314" i="4" s="1"/>
  <c r="V314" i="4"/>
  <c r="W314" i="4" s="1"/>
  <c r="N314" i="4"/>
  <c r="O314" i="4" s="1"/>
  <c r="P314" i="4"/>
  <c r="Q314" i="4" s="1"/>
  <c r="L314" i="4"/>
  <c r="M314" i="4" s="1"/>
  <c r="R298" i="4"/>
  <c r="S298" i="4" s="1"/>
  <c r="T298" i="4"/>
  <c r="U298" i="4" s="1"/>
  <c r="V298" i="4"/>
  <c r="W298" i="4" s="1"/>
  <c r="N298" i="4"/>
  <c r="O298" i="4" s="1"/>
  <c r="P298" i="4"/>
  <c r="Q298" i="4" s="1"/>
  <c r="L298" i="4"/>
  <c r="M298" i="4" s="1"/>
  <c r="P282" i="4"/>
  <c r="Q282" i="4" s="1"/>
  <c r="R282" i="4"/>
  <c r="S282" i="4" s="1"/>
  <c r="T282" i="4"/>
  <c r="U282" i="4" s="1"/>
  <c r="N282" i="4"/>
  <c r="O282" i="4" s="1"/>
  <c r="V282" i="4"/>
  <c r="W282" i="4" s="1"/>
  <c r="L282" i="4"/>
  <c r="M282" i="4" s="1"/>
  <c r="N266" i="4"/>
  <c r="O266" i="4" s="1"/>
  <c r="P266" i="4"/>
  <c r="Q266" i="4" s="1"/>
  <c r="R266" i="4"/>
  <c r="S266" i="4" s="1"/>
  <c r="T266" i="4"/>
  <c r="U266" i="4" s="1"/>
  <c r="V266" i="4"/>
  <c r="W266" i="4" s="1"/>
  <c r="L266" i="4"/>
  <c r="M266" i="4" s="1"/>
  <c r="N250" i="4"/>
  <c r="O250" i="4" s="1"/>
  <c r="P250" i="4"/>
  <c r="Q250" i="4" s="1"/>
  <c r="R250" i="4"/>
  <c r="S250" i="4" s="1"/>
  <c r="T250" i="4"/>
  <c r="U250" i="4" s="1"/>
  <c r="V250" i="4"/>
  <c r="W250" i="4" s="1"/>
  <c r="L250" i="4"/>
  <c r="M250" i="4" s="1"/>
  <c r="N234" i="4"/>
  <c r="O234" i="4" s="1"/>
  <c r="P234" i="4"/>
  <c r="Q234" i="4" s="1"/>
  <c r="R234" i="4"/>
  <c r="S234" i="4" s="1"/>
  <c r="V234" i="4"/>
  <c r="W234" i="4" s="1"/>
  <c r="T234" i="4"/>
  <c r="U234" i="4" s="1"/>
  <c r="L234" i="4"/>
  <c r="M234" i="4" s="1"/>
  <c r="N218" i="4"/>
  <c r="O218" i="4" s="1"/>
  <c r="P218" i="4"/>
  <c r="Q218" i="4" s="1"/>
  <c r="R218" i="4"/>
  <c r="S218" i="4" s="1"/>
  <c r="T218" i="4"/>
  <c r="U218" i="4" s="1"/>
  <c r="V218" i="4"/>
  <c r="W218" i="4" s="1"/>
  <c r="L218" i="4"/>
  <c r="M218" i="4" s="1"/>
  <c r="T186" i="4"/>
  <c r="U186" i="4" s="1"/>
  <c r="V186" i="4"/>
  <c r="W186" i="4" s="1"/>
  <c r="N186" i="4"/>
  <c r="O186" i="4" s="1"/>
  <c r="P186" i="4"/>
  <c r="Q186" i="4" s="1"/>
  <c r="R186" i="4"/>
  <c r="S186" i="4" s="1"/>
  <c r="L186" i="4"/>
  <c r="M186" i="4" s="1"/>
  <c r="V481" i="4"/>
  <c r="W481" i="4" s="1"/>
  <c r="N481" i="4"/>
  <c r="O481" i="4" s="1"/>
  <c r="P481" i="4"/>
  <c r="Q481" i="4" s="1"/>
  <c r="L481" i="4"/>
  <c r="M481" i="4" s="1"/>
  <c r="T481" i="4"/>
  <c r="U481" i="4" s="1"/>
  <c r="R449" i="4"/>
  <c r="S449" i="4" s="1"/>
  <c r="T449" i="4"/>
  <c r="U449" i="4" s="1"/>
  <c r="V449" i="4"/>
  <c r="W449" i="4" s="1"/>
  <c r="L449" i="4"/>
  <c r="M449" i="4" s="1"/>
  <c r="P449" i="4"/>
  <c r="Q449" i="4" s="1"/>
  <c r="T417" i="4"/>
  <c r="U417" i="4" s="1"/>
  <c r="V417" i="4"/>
  <c r="W417" i="4" s="1"/>
  <c r="L417" i="4"/>
  <c r="M417" i="4" s="1"/>
  <c r="P417" i="4"/>
  <c r="Q417" i="4" s="1"/>
  <c r="R417" i="4"/>
  <c r="S417" i="4" s="1"/>
  <c r="R385" i="4"/>
  <c r="S385" i="4" s="1"/>
  <c r="T385" i="4"/>
  <c r="U385" i="4" s="1"/>
  <c r="L385" i="4"/>
  <c r="M385" i="4" s="1"/>
  <c r="V385" i="4"/>
  <c r="W385" i="4" s="1"/>
  <c r="N385" i="4"/>
  <c r="O385" i="4" s="1"/>
  <c r="P385" i="4"/>
  <c r="Q385" i="4" s="1"/>
  <c r="T353" i="4"/>
  <c r="U353" i="4" s="1"/>
  <c r="V353" i="4"/>
  <c r="W353" i="4" s="1"/>
  <c r="N353" i="4"/>
  <c r="O353" i="4" s="1"/>
  <c r="R353" i="4"/>
  <c r="S353" i="4" s="1"/>
  <c r="L353" i="4"/>
  <c r="M353" i="4" s="1"/>
  <c r="P353" i="4"/>
  <c r="Q353" i="4" s="1"/>
  <c r="N321" i="4"/>
  <c r="O321" i="4" s="1"/>
  <c r="P321" i="4"/>
  <c r="Q321" i="4" s="1"/>
  <c r="R321" i="4"/>
  <c r="S321" i="4" s="1"/>
  <c r="T321" i="4"/>
  <c r="U321" i="4" s="1"/>
  <c r="L321" i="4"/>
  <c r="M321" i="4" s="1"/>
  <c r="V321" i="4"/>
  <c r="W321" i="4" s="1"/>
  <c r="N289" i="4"/>
  <c r="O289" i="4" s="1"/>
  <c r="P289" i="4"/>
  <c r="Q289" i="4" s="1"/>
  <c r="R289" i="4"/>
  <c r="S289" i="4" s="1"/>
  <c r="V289" i="4"/>
  <c r="W289" i="4" s="1"/>
  <c r="L289" i="4"/>
  <c r="M289" i="4" s="1"/>
  <c r="T289" i="4"/>
  <c r="U289" i="4" s="1"/>
  <c r="N257" i="4"/>
  <c r="O257" i="4" s="1"/>
  <c r="P257" i="4"/>
  <c r="Q257" i="4" s="1"/>
  <c r="T257" i="4"/>
  <c r="U257" i="4" s="1"/>
  <c r="R257" i="4"/>
  <c r="S257" i="4" s="1"/>
  <c r="V257" i="4"/>
  <c r="W257" i="4" s="1"/>
  <c r="L257" i="4"/>
  <c r="M257" i="4" s="1"/>
  <c r="N225" i="4"/>
  <c r="O225" i="4" s="1"/>
  <c r="P225" i="4"/>
  <c r="Q225" i="4" s="1"/>
  <c r="R225" i="4"/>
  <c r="S225" i="4" s="1"/>
  <c r="T225" i="4"/>
  <c r="U225" i="4" s="1"/>
  <c r="V225" i="4"/>
  <c r="W225" i="4" s="1"/>
  <c r="L225" i="4"/>
  <c r="M225" i="4" s="1"/>
  <c r="V196" i="4"/>
  <c r="W196" i="4" s="1"/>
  <c r="N196" i="4"/>
  <c r="O196" i="4" s="1"/>
  <c r="P196" i="4"/>
  <c r="Q196" i="4" s="1"/>
  <c r="R196" i="4"/>
  <c r="S196" i="4" s="1"/>
  <c r="T196" i="4"/>
  <c r="U196" i="4" s="1"/>
  <c r="L196" i="4"/>
  <c r="M196" i="4" s="1"/>
  <c r="N161" i="4"/>
  <c r="O161" i="4" s="1"/>
  <c r="P161" i="4"/>
  <c r="Q161" i="4" s="1"/>
  <c r="R161" i="4"/>
  <c r="S161" i="4" s="1"/>
  <c r="T161" i="4"/>
  <c r="U161" i="4" s="1"/>
  <c r="V161" i="4"/>
  <c r="W161" i="4" s="1"/>
  <c r="L161" i="4"/>
  <c r="M161" i="4" s="1"/>
  <c r="V129" i="4"/>
  <c r="W129" i="4" s="1"/>
  <c r="N129" i="4"/>
  <c r="O129" i="4" s="1"/>
  <c r="R129" i="4"/>
  <c r="S129" i="4" s="1"/>
  <c r="P129" i="4"/>
  <c r="Q129" i="4" s="1"/>
  <c r="T129" i="4"/>
  <c r="U129" i="4" s="1"/>
  <c r="L129" i="4"/>
  <c r="M129" i="4" s="1"/>
  <c r="T97" i="4"/>
  <c r="U97" i="4" s="1"/>
  <c r="V97" i="4"/>
  <c r="W97" i="4" s="1"/>
  <c r="N97" i="4"/>
  <c r="O97" i="4" s="1"/>
  <c r="P97" i="4"/>
  <c r="Q97" i="4" s="1"/>
  <c r="R97" i="4"/>
  <c r="S97" i="4" s="1"/>
  <c r="L97" i="4"/>
  <c r="M97" i="4" s="1"/>
  <c r="N65" i="4"/>
  <c r="O65" i="4" s="1"/>
  <c r="P65" i="4"/>
  <c r="Q65" i="4" s="1"/>
  <c r="R65" i="4"/>
  <c r="S65" i="4" s="1"/>
  <c r="T65" i="4"/>
  <c r="U65" i="4" s="1"/>
  <c r="V65" i="4"/>
  <c r="W65" i="4" s="1"/>
  <c r="L65" i="4"/>
  <c r="M65" i="4" s="1"/>
  <c r="N33" i="4"/>
  <c r="O33" i="4" s="1"/>
  <c r="P33" i="4"/>
  <c r="Q33" i="4" s="1"/>
  <c r="R33" i="4"/>
  <c r="S33" i="4" s="1"/>
  <c r="T33" i="4"/>
  <c r="U33" i="4" s="1"/>
  <c r="V33" i="4"/>
  <c r="W33" i="4" s="1"/>
  <c r="L33" i="4"/>
  <c r="M33" i="4" s="1"/>
  <c r="L430" i="4"/>
  <c r="M430" i="4" s="1"/>
  <c r="L348" i="4"/>
  <c r="M348" i="4" s="1"/>
  <c r="L261" i="4"/>
  <c r="M261" i="4" s="1"/>
  <c r="L174" i="4"/>
  <c r="M174" i="4" s="1"/>
  <c r="L193" i="4"/>
  <c r="M193" i="4" s="1"/>
  <c r="R467" i="4"/>
  <c r="S467" i="4" s="1"/>
  <c r="N453" i="4"/>
  <c r="O453" i="4" s="1"/>
  <c r="V434" i="4"/>
  <c r="W434" i="4" s="1"/>
  <c r="P406" i="4"/>
  <c r="Q406" i="4" s="1"/>
  <c r="R409" i="4"/>
  <c r="S409" i="4" s="1"/>
  <c r="T409" i="4"/>
  <c r="U409" i="4" s="1"/>
  <c r="L409" i="4"/>
  <c r="M409" i="4" s="1"/>
  <c r="V409" i="4"/>
  <c r="W409" i="4" s="1"/>
  <c r="N409" i="4"/>
  <c r="O409" i="4" s="1"/>
  <c r="P409" i="4"/>
  <c r="Q409" i="4" s="1"/>
  <c r="R185" i="4"/>
  <c r="S185" i="4" s="1"/>
  <c r="T185" i="4"/>
  <c r="U185" i="4" s="1"/>
  <c r="V185" i="4"/>
  <c r="W185" i="4" s="1"/>
  <c r="N185" i="4"/>
  <c r="O185" i="4" s="1"/>
  <c r="P185" i="4"/>
  <c r="Q185" i="4" s="1"/>
  <c r="L185" i="4"/>
  <c r="M185" i="4" s="1"/>
  <c r="N62" i="4"/>
  <c r="O62" i="4" s="1"/>
  <c r="P62" i="4"/>
  <c r="Q62" i="4" s="1"/>
  <c r="R62" i="4"/>
  <c r="S62" i="4" s="1"/>
  <c r="T62" i="4"/>
  <c r="U62" i="4" s="1"/>
  <c r="V62" i="4"/>
  <c r="W62" i="4" s="1"/>
  <c r="L62" i="4"/>
  <c r="M62" i="4" s="1"/>
  <c r="N22" i="4"/>
  <c r="O22" i="4" s="1"/>
  <c r="P22" i="4"/>
  <c r="Q22" i="4" s="1"/>
  <c r="R22" i="4"/>
  <c r="S22" i="4" s="1"/>
  <c r="T22" i="4"/>
  <c r="U22" i="4" s="1"/>
  <c r="V22" i="4"/>
  <c r="W22" i="4" s="1"/>
  <c r="L22" i="4"/>
  <c r="M22" i="4" s="1"/>
  <c r="N478" i="4"/>
  <c r="O478" i="4" s="1"/>
  <c r="P478" i="4"/>
  <c r="Q478" i="4" s="1"/>
  <c r="R478" i="4"/>
  <c r="S478" i="4" s="1"/>
  <c r="V478" i="4"/>
  <c r="W478" i="4" s="1"/>
  <c r="L478" i="4"/>
  <c r="M478" i="4" s="1"/>
  <c r="N422" i="4"/>
  <c r="O422" i="4" s="1"/>
  <c r="P422" i="4"/>
  <c r="Q422" i="4" s="1"/>
  <c r="R422" i="4"/>
  <c r="S422" i="4" s="1"/>
  <c r="T422" i="4"/>
  <c r="U422" i="4" s="1"/>
  <c r="V422" i="4"/>
  <c r="W422" i="4" s="1"/>
  <c r="L422" i="4"/>
  <c r="M422" i="4" s="1"/>
  <c r="V374" i="4"/>
  <c r="W374" i="4" s="1"/>
  <c r="N374" i="4"/>
  <c r="O374" i="4" s="1"/>
  <c r="P374" i="4"/>
  <c r="Q374" i="4" s="1"/>
  <c r="R374" i="4"/>
  <c r="S374" i="4" s="1"/>
  <c r="T374" i="4"/>
  <c r="U374" i="4" s="1"/>
  <c r="L374" i="4"/>
  <c r="M374" i="4" s="1"/>
  <c r="P326" i="4"/>
  <c r="Q326" i="4" s="1"/>
  <c r="R326" i="4"/>
  <c r="S326" i="4" s="1"/>
  <c r="T326" i="4"/>
  <c r="U326" i="4" s="1"/>
  <c r="V326" i="4"/>
  <c r="W326" i="4" s="1"/>
  <c r="N326" i="4"/>
  <c r="O326" i="4" s="1"/>
  <c r="L326" i="4"/>
  <c r="M326" i="4" s="1"/>
  <c r="P286" i="4"/>
  <c r="Q286" i="4" s="1"/>
  <c r="R286" i="4"/>
  <c r="S286" i="4" s="1"/>
  <c r="T286" i="4"/>
  <c r="U286" i="4" s="1"/>
  <c r="V286" i="4"/>
  <c r="W286" i="4" s="1"/>
  <c r="N286" i="4"/>
  <c r="O286" i="4" s="1"/>
  <c r="L286" i="4"/>
  <c r="M286" i="4" s="1"/>
  <c r="N238" i="4"/>
  <c r="O238" i="4" s="1"/>
  <c r="P238" i="4"/>
  <c r="Q238" i="4" s="1"/>
  <c r="R238" i="4"/>
  <c r="S238" i="4" s="1"/>
  <c r="T238" i="4"/>
  <c r="U238" i="4" s="1"/>
  <c r="V238" i="4"/>
  <c r="W238" i="4" s="1"/>
  <c r="R166" i="4"/>
  <c r="S166" i="4" s="1"/>
  <c r="T166" i="4"/>
  <c r="U166" i="4" s="1"/>
  <c r="V166" i="4"/>
  <c r="W166" i="4" s="1"/>
  <c r="N166" i="4"/>
  <c r="O166" i="4" s="1"/>
  <c r="P166" i="4"/>
  <c r="Q166" i="4" s="1"/>
  <c r="L166" i="4"/>
  <c r="M166" i="4" s="1"/>
  <c r="T56" i="4"/>
  <c r="U56" i="4" s="1"/>
  <c r="V56" i="4"/>
  <c r="W56" i="4" s="1"/>
  <c r="N56" i="4"/>
  <c r="O56" i="4" s="1"/>
  <c r="P56" i="4"/>
  <c r="Q56" i="4" s="1"/>
  <c r="R56" i="4"/>
  <c r="S56" i="4" s="1"/>
  <c r="L56" i="4"/>
  <c r="M56" i="4" s="1"/>
  <c r="P48" i="4"/>
  <c r="Q48" i="4" s="1"/>
  <c r="R48" i="4"/>
  <c r="S48" i="4" s="1"/>
  <c r="T48" i="4"/>
  <c r="U48" i="4" s="1"/>
  <c r="V48" i="4"/>
  <c r="W48" i="4" s="1"/>
  <c r="N48" i="4"/>
  <c r="O48" i="4" s="1"/>
  <c r="L48" i="4"/>
  <c r="M48" i="4" s="1"/>
  <c r="N40" i="4"/>
  <c r="O40" i="4" s="1"/>
  <c r="P40" i="4"/>
  <c r="Q40" i="4" s="1"/>
  <c r="R40" i="4"/>
  <c r="S40" i="4" s="1"/>
  <c r="T40" i="4"/>
  <c r="U40" i="4" s="1"/>
  <c r="V40" i="4"/>
  <c r="W40" i="4" s="1"/>
  <c r="L40" i="4"/>
  <c r="M40" i="4" s="1"/>
  <c r="N32" i="4"/>
  <c r="O32" i="4" s="1"/>
  <c r="P32" i="4"/>
  <c r="Q32" i="4" s="1"/>
  <c r="R32" i="4"/>
  <c r="S32" i="4" s="1"/>
  <c r="T32" i="4"/>
  <c r="U32" i="4" s="1"/>
  <c r="V32" i="4"/>
  <c r="W32" i="4" s="1"/>
  <c r="L32" i="4"/>
  <c r="M32" i="4" s="1"/>
  <c r="T24" i="4"/>
  <c r="U24" i="4" s="1"/>
  <c r="V24" i="4"/>
  <c r="W24" i="4" s="1"/>
  <c r="N24" i="4"/>
  <c r="O24" i="4" s="1"/>
  <c r="P24" i="4"/>
  <c r="Q24" i="4" s="1"/>
  <c r="R24" i="4"/>
  <c r="S24" i="4" s="1"/>
  <c r="L24" i="4"/>
  <c r="M24" i="4" s="1"/>
  <c r="P16" i="4"/>
  <c r="Q16" i="4" s="1"/>
  <c r="R16" i="4"/>
  <c r="S16" i="4" s="1"/>
  <c r="T16" i="4"/>
  <c r="U16" i="4" s="1"/>
  <c r="V16" i="4"/>
  <c r="W16" i="4" s="1"/>
  <c r="N16" i="4"/>
  <c r="O16" i="4" s="1"/>
  <c r="L16" i="4"/>
  <c r="M16" i="4" s="1"/>
  <c r="V8" i="4"/>
  <c r="W8" i="4" s="1"/>
  <c r="N8" i="4"/>
  <c r="O8" i="4" s="1"/>
  <c r="P8" i="4"/>
  <c r="Q8" i="4" s="1"/>
  <c r="R8" i="4"/>
  <c r="S8" i="4" s="1"/>
  <c r="T8" i="4"/>
  <c r="U8" i="4" s="1"/>
  <c r="L8" i="4"/>
  <c r="M8" i="4" s="1"/>
  <c r="N504" i="4"/>
  <c r="O504" i="4" s="1"/>
  <c r="P504" i="4"/>
  <c r="Q504" i="4" s="1"/>
  <c r="R504" i="4"/>
  <c r="S504" i="4" s="1"/>
  <c r="T504" i="4"/>
  <c r="U504" i="4" s="1"/>
  <c r="V504" i="4"/>
  <c r="W504" i="4" s="1"/>
  <c r="L504" i="4"/>
  <c r="M504" i="4" s="1"/>
  <c r="N496" i="4"/>
  <c r="O496" i="4" s="1"/>
  <c r="P496" i="4"/>
  <c r="Q496" i="4" s="1"/>
  <c r="V496" i="4"/>
  <c r="W496" i="4" s="1"/>
  <c r="L496" i="4"/>
  <c r="M496" i="4" s="1"/>
  <c r="R496" i="4"/>
  <c r="S496" i="4" s="1"/>
  <c r="V488" i="4"/>
  <c r="W488" i="4" s="1"/>
  <c r="N488" i="4"/>
  <c r="O488" i="4" s="1"/>
  <c r="L488" i="4"/>
  <c r="M488" i="4" s="1"/>
  <c r="P488" i="4"/>
  <c r="Q488" i="4" s="1"/>
  <c r="T488" i="4"/>
  <c r="U488" i="4" s="1"/>
  <c r="R480" i="4"/>
  <c r="S480" i="4" s="1"/>
  <c r="T480" i="4"/>
  <c r="U480" i="4" s="1"/>
  <c r="V480" i="4"/>
  <c r="W480" i="4" s="1"/>
  <c r="L480" i="4"/>
  <c r="M480" i="4" s="1"/>
  <c r="N480" i="4"/>
  <c r="O480" i="4" s="1"/>
  <c r="P480" i="4"/>
  <c r="Q480" i="4" s="1"/>
  <c r="R472" i="4"/>
  <c r="S472" i="4" s="1"/>
  <c r="T472" i="4"/>
  <c r="U472" i="4" s="1"/>
  <c r="V472" i="4"/>
  <c r="W472" i="4" s="1"/>
  <c r="N472" i="4"/>
  <c r="O472" i="4" s="1"/>
  <c r="L472" i="4"/>
  <c r="M472" i="4" s="1"/>
  <c r="P472" i="4"/>
  <c r="Q472" i="4" s="1"/>
  <c r="N464" i="4"/>
  <c r="O464" i="4" s="1"/>
  <c r="P464" i="4"/>
  <c r="Q464" i="4" s="1"/>
  <c r="R464" i="4"/>
  <c r="S464" i="4" s="1"/>
  <c r="T464" i="4"/>
  <c r="U464" i="4" s="1"/>
  <c r="L464" i="4"/>
  <c r="M464" i="4" s="1"/>
  <c r="V464" i="4"/>
  <c r="W464" i="4" s="1"/>
  <c r="N456" i="4"/>
  <c r="O456" i="4" s="1"/>
  <c r="P456" i="4"/>
  <c r="Q456" i="4" s="1"/>
  <c r="R456" i="4"/>
  <c r="S456" i="4" s="1"/>
  <c r="T456" i="4"/>
  <c r="U456" i="4" s="1"/>
  <c r="L456" i="4"/>
  <c r="M456" i="4" s="1"/>
  <c r="P448" i="4"/>
  <c r="Q448" i="4" s="1"/>
  <c r="R448" i="4"/>
  <c r="S448" i="4" s="1"/>
  <c r="T448" i="4"/>
  <c r="U448" i="4" s="1"/>
  <c r="V448" i="4"/>
  <c r="W448" i="4" s="1"/>
  <c r="L448" i="4"/>
  <c r="M448" i="4" s="1"/>
  <c r="N448" i="4"/>
  <c r="O448" i="4" s="1"/>
  <c r="R440" i="4"/>
  <c r="S440" i="4" s="1"/>
  <c r="T440" i="4"/>
  <c r="U440" i="4" s="1"/>
  <c r="L440" i="4"/>
  <c r="M440" i="4" s="1"/>
  <c r="V440" i="4"/>
  <c r="W440" i="4" s="1"/>
  <c r="N440" i="4"/>
  <c r="O440" i="4" s="1"/>
  <c r="P440" i="4"/>
  <c r="Q440" i="4" s="1"/>
  <c r="T432" i="4"/>
  <c r="U432" i="4" s="1"/>
  <c r="V432" i="4"/>
  <c r="W432" i="4" s="1"/>
  <c r="L432" i="4"/>
  <c r="M432" i="4" s="1"/>
  <c r="N432" i="4"/>
  <c r="O432" i="4" s="1"/>
  <c r="R432" i="4"/>
  <c r="S432" i="4" s="1"/>
  <c r="P432" i="4"/>
  <c r="Q432" i="4" s="1"/>
  <c r="T424" i="4"/>
  <c r="U424" i="4" s="1"/>
  <c r="V424" i="4"/>
  <c r="W424" i="4" s="1"/>
  <c r="L424" i="4"/>
  <c r="M424" i="4" s="1"/>
  <c r="N424" i="4"/>
  <c r="O424" i="4" s="1"/>
  <c r="R424" i="4"/>
  <c r="S424" i="4" s="1"/>
  <c r="N416" i="4"/>
  <c r="O416" i="4" s="1"/>
  <c r="P416" i="4"/>
  <c r="Q416" i="4" s="1"/>
  <c r="L416" i="4"/>
  <c r="M416" i="4" s="1"/>
  <c r="R416" i="4"/>
  <c r="S416" i="4" s="1"/>
  <c r="T416" i="4"/>
  <c r="U416" i="4" s="1"/>
  <c r="V416" i="4"/>
  <c r="W416" i="4" s="1"/>
  <c r="N408" i="4"/>
  <c r="O408" i="4" s="1"/>
  <c r="P408" i="4"/>
  <c r="Q408" i="4" s="1"/>
  <c r="L408" i="4"/>
  <c r="M408" i="4" s="1"/>
  <c r="R408" i="4"/>
  <c r="S408" i="4" s="1"/>
  <c r="T408" i="4"/>
  <c r="U408" i="4" s="1"/>
  <c r="V408" i="4"/>
  <c r="W408" i="4" s="1"/>
  <c r="V400" i="4"/>
  <c r="W400" i="4" s="1"/>
  <c r="L400" i="4"/>
  <c r="M400" i="4" s="1"/>
  <c r="N400" i="4"/>
  <c r="O400" i="4" s="1"/>
  <c r="P400" i="4"/>
  <c r="Q400" i="4" s="1"/>
  <c r="R400" i="4"/>
  <c r="S400" i="4" s="1"/>
  <c r="T400" i="4"/>
  <c r="U400" i="4" s="1"/>
  <c r="R392" i="4"/>
  <c r="S392" i="4" s="1"/>
  <c r="L392" i="4"/>
  <c r="M392" i="4" s="1"/>
  <c r="T392" i="4"/>
  <c r="U392" i="4" s="1"/>
  <c r="V392" i="4"/>
  <c r="W392" i="4" s="1"/>
  <c r="N392" i="4"/>
  <c r="O392" i="4" s="1"/>
  <c r="P392" i="4"/>
  <c r="Q392" i="4" s="1"/>
  <c r="N384" i="4"/>
  <c r="O384" i="4" s="1"/>
  <c r="P384" i="4"/>
  <c r="Q384" i="4" s="1"/>
  <c r="L384" i="4"/>
  <c r="M384" i="4" s="1"/>
  <c r="R384" i="4"/>
  <c r="S384" i="4" s="1"/>
  <c r="T384" i="4"/>
  <c r="U384" i="4" s="1"/>
  <c r="V384" i="4"/>
  <c r="W384" i="4" s="1"/>
  <c r="R376" i="4"/>
  <c r="S376" i="4" s="1"/>
  <c r="L376" i="4"/>
  <c r="M376" i="4" s="1"/>
  <c r="T376" i="4"/>
  <c r="U376" i="4" s="1"/>
  <c r="V376" i="4"/>
  <c r="W376" i="4" s="1"/>
  <c r="N376" i="4"/>
  <c r="O376" i="4" s="1"/>
  <c r="N368" i="4"/>
  <c r="O368" i="4" s="1"/>
  <c r="P368" i="4"/>
  <c r="Q368" i="4" s="1"/>
  <c r="R368" i="4"/>
  <c r="S368" i="4" s="1"/>
  <c r="L368" i="4"/>
  <c r="M368" i="4" s="1"/>
  <c r="T368" i="4"/>
  <c r="U368" i="4" s="1"/>
  <c r="V368" i="4"/>
  <c r="W368" i="4" s="1"/>
  <c r="R360" i="4"/>
  <c r="S360" i="4" s="1"/>
  <c r="T360" i="4"/>
  <c r="U360" i="4" s="1"/>
  <c r="V360" i="4"/>
  <c r="W360" i="4" s="1"/>
  <c r="L360" i="4"/>
  <c r="M360" i="4" s="1"/>
  <c r="N360" i="4"/>
  <c r="O360" i="4" s="1"/>
  <c r="P360" i="4"/>
  <c r="Q360" i="4" s="1"/>
  <c r="R352" i="4"/>
  <c r="S352" i="4" s="1"/>
  <c r="T352" i="4"/>
  <c r="U352" i="4" s="1"/>
  <c r="L352" i="4"/>
  <c r="M352" i="4" s="1"/>
  <c r="N352" i="4"/>
  <c r="O352" i="4" s="1"/>
  <c r="P352" i="4"/>
  <c r="Q352" i="4" s="1"/>
  <c r="V352" i="4"/>
  <c r="W352" i="4" s="1"/>
  <c r="R344" i="4"/>
  <c r="S344" i="4" s="1"/>
  <c r="T344" i="4"/>
  <c r="U344" i="4" s="1"/>
  <c r="V344" i="4"/>
  <c r="W344" i="4" s="1"/>
  <c r="N344" i="4"/>
  <c r="O344" i="4" s="1"/>
  <c r="L344" i="4"/>
  <c r="M344" i="4" s="1"/>
  <c r="P344" i="4"/>
  <c r="Q344" i="4" s="1"/>
  <c r="T336" i="4"/>
  <c r="U336" i="4" s="1"/>
  <c r="V336" i="4"/>
  <c r="W336" i="4" s="1"/>
  <c r="N336" i="4"/>
  <c r="O336" i="4" s="1"/>
  <c r="R336" i="4"/>
  <c r="S336" i="4" s="1"/>
  <c r="L336" i="4"/>
  <c r="M336" i="4" s="1"/>
  <c r="P336" i="4"/>
  <c r="Q336" i="4" s="1"/>
  <c r="T328" i="4"/>
  <c r="U328" i="4" s="1"/>
  <c r="V328" i="4"/>
  <c r="W328" i="4" s="1"/>
  <c r="N328" i="4"/>
  <c r="O328" i="4" s="1"/>
  <c r="L328" i="4"/>
  <c r="M328" i="4" s="1"/>
  <c r="P328" i="4"/>
  <c r="Q328" i="4" s="1"/>
  <c r="R328" i="4"/>
  <c r="S328" i="4" s="1"/>
  <c r="V320" i="4"/>
  <c r="W320" i="4" s="1"/>
  <c r="N320" i="4"/>
  <c r="O320" i="4" s="1"/>
  <c r="P320" i="4"/>
  <c r="Q320" i="4" s="1"/>
  <c r="T320" i="4"/>
  <c r="U320" i="4" s="1"/>
  <c r="L320" i="4"/>
  <c r="M320" i="4" s="1"/>
  <c r="R320" i="4"/>
  <c r="S320" i="4" s="1"/>
  <c r="N312" i="4"/>
  <c r="O312" i="4" s="1"/>
  <c r="P312" i="4"/>
  <c r="Q312" i="4" s="1"/>
  <c r="R312" i="4"/>
  <c r="S312" i="4" s="1"/>
  <c r="L312" i="4"/>
  <c r="M312" i="4" s="1"/>
  <c r="T312" i="4"/>
  <c r="U312" i="4" s="1"/>
  <c r="V312" i="4"/>
  <c r="W312" i="4" s="1"/>
  <c r="V304" i="4"/>
  <c r="W304" i="4" s="1"/>
  <c r="N304" i="4"/>
  <c r="O304" i="4" s="1"/>
  <c r="R304" i="4"/>
  <c r="S304" i="4" s="1"/>
  <c r="L304" i="4"/>
  <c r="M304" i="4" s="1"/>
  <c r="P304" i="4"/>
  <c r="Q304" i="4" s="1"/>
  <c r="T304" i="4"/>
  <c r="U304" i="4" s="1"/>
  <c r="N296" i="4"/>
  <c r="O296" i="4" s="1"/>
  <c r="P296" i="4"/>
  <c r="Q296" i="4" s="1"/>
  <c r="R296" i="4"/>
  <c r="S296" i="4" s="1"/>
  <c r="T296" i="4"/>
  <c r="U296" i="4" s="1"/>
  <c r="L296" i="4"/>
  <c r="M296" i="4" s="1"/>
  <c r="V296" i="4"/>
  <c r="W296" i="4" s="1"/>
  <c r="T288" i="4"/>
  <c r="U288" i="4" s="1"/>
  <c r="V288" i="4"/>
  <c r="W288" i="4" s="1"/>
  <c r="P288" i="4"/>
  <c r="Q288" i="4" s="1"/>
  <c r="L288" i="4"/>
  <c r="M288" i="4" s="1"/>
  <c r="N288" i="4"/>
  <c r="O288" i="4" s="1"/>
  <c r="R288" i="4"/>
  <c r="S288" i="4" s="1"/>
  <c r="V280" i="4"/>
  <c r="W280" i="4" s="1"/>
  <c r="N280" i="4"/>
  <c r="O280" i="4" s="1"/>
  <c r="P280" i="4"/>
  <c r="Q280" i="4" s="1"/>
  <c r="R280" i="4"/>
  <c r="S280" i="4" s="1"/>
  <c r="T280" i="4"/>
  <c r="U280" i="4" s="1"/>
  <c r="L280" i="4"/>
  <c r="M280" i="4" s="1"/>
  <c r="R272" i="4"/>
  <c r="S272" i="4" s="1"/>
  <c r="T272" i="4"/>
  <c r="U272" i="4" s="1"/>
  <c r="V272" i="4"/>
  <c r="W272" i="4" s="1"/>
  <c r="P272" i="4"/>
  <c r="Q272" i="4" s="1"/>
  <c r="N272" i="4"/>
  <c r="O272" i="4" s="1"/>
  <c r="L272" i="4"/>
  <c r="M272" i="4" s="1"/>
  <c r="R264" i="4"/>
  <c r="S264" i="4" s="1"/>
  <c r="T264" i="4"/>
  <c r="U264" i="4" s="1"/>
  <c r="V264" i="4"/>
  <c r="W264" i="4" s="1"/>
  <c r="P264" i="4"/>
  <c r="Q264" i="4" s="1"/>
  <c r="N264" i="4"/>
  <c r="O264" i="4" s="1"/>
  <c r="L264" i="4"/>
  <c r="M264" i="4" s="1"/>
  <c r="T256" i="4"/>
  <c r="U256" i="4" s="1"/>
  <c r="V256" i="4"/>
  <c r="W256" i="4" s="1"/>
  <c r="P256" i="4"/>
  <c r="Q256" i="4" s="1"/>
  <c r="N256" i="4"/>
  <c r="O256" i="4" s="1"/>
  <c r="R256" i="4"/>
  <c r="S256" i="4" s="1"/>
  <c r="L256" i="4"/>
  <c r="M256" i="4" s="1"/>
  <c r="T248" i="4"/>
  <c r="U248" i="4" s="1"/>
  <c r="V248" i="4"/>
  <c r="W248" i="4" s="1"/>
  <c r="N248" i="4"/>
  <c r="O248" i="4" s="1"/>
  <c r="P248" i="4"/>
  <c r="Q248" i="4" s="1"/>
  <c r="L248" i="4"/>
  <c r="M248" i="4" s="1"/>
  <c r="R248" i="4"/>
  <c r="S248" i="4" s="1"/>
  <c r="T240" i="4"/>
  <c r="U240" i="4" s="1"/>
  <c r="V240" i="4"/>
  <c r="W240" i="4" s="1"/>
  <c r="P240" i="4"/>
  <c r="Q240" i="4" s="1"/>
  <c r="N240" i="4"/>
  <c r="O240" i="4" s="1"/>
  <c r="R240" i="4"/>
  <c r="S240" i="4" s="1"/>
  <c r="L240" i="4"/>
  <c r="M240" i="4" s="1"/>
  <c r="R232" i="4"/>
  <c r="S232" i="4" s="1"/>
  <c r="T232" i="4"/>
  <c r="U232" i="4" s="1"/>
  <c r="V232" i="4"/>
  <c r="W232" i="4" s="1"/>
  <c r="P232" i="4"/>
  <c r="Q232" i="4" s="1"/>
  <c r="N232" i="4"/>
  <c r="O232" i="4" s="1"/>
  <c r="L232" i="4"/>
  <c r="M232" i="4" s="1"/>
  <c r="T224" i="4"/>
  <c r="U224" i="4" s="1"/>
  <c r="V224" i="4"/>
  <c r="W224" i="4" s="1"/>
  <c r="P224" i="4"/>
  <c r="Q224" i="4" s="1"/>
  <c r="N224" i="4"/>
  <c r="O224" i="4" s="1"/>
  <c r="R224" i="4"/>
  <c r="S224" i="4" s="1"/>
  <c r="L224" i="4"/>
  <c r="M224" i="4" s="1"/>
  <c r="V216" i="4"/>
  <c r="W216" i="4" s="1"/>
  <c r="N216" i="4"/>
  <c r="O216" i="4" s="1"/>
  <c r="P216" i="4"/>
  <c r="Q216" i="4" s="1"/>
  <c r="R216" i="4"/>
  <c r="S216" i="4" s="1"/>
  <c r="L216" i="4"/>
  <c r="M216" i="4" s="1"/>
  <c r="T216" i="4"/>
  <c r="U216" i="4" s="1"/>
  <c r="N208" i="4"/>
  <c r="O208" i="4" s="1"/>
  <c r="P208" i="4"/>
  <c r="Q208" i="4" s="1"/>
  <c r="T208" i="4"/>
  <c r="U208" i="4" s="1"/>
  <c r="R208" i="4"/>
  <c r="S208" i="4" s="1"/>
  <c r="V208" i="4"/>
  <c r="W208" i="4" s="1"/>
  <c r="L208" i="4"/>
  <c r="M208" i="4" s="1"/>
  <c r="V200" i="4"/>
  <c r="W200" i="4" s="1"/>
  <c r="N200" i="4"/>
  <c r="O200" i="4" s="1"/>
  <c r="P200" i="4"/>
  <c r="Q200" i="4" s="1"/>
  <c r="R200" i="4"/>
  <c r="S200" i="4" s="1"/>
  <c r="T200" i="4"/>
  <c r="U200" i="4" s="1"/>
  <c r="L200" i="4"/>
  <c r="M200" i="4" s="1"/>
  <c r="T192" i="4"/>
  <c r="U192" i="4" s="1"/>
  <c r="V192" i="4"/>
  <c r="W192" i="4" s="1"/>
  <c r="N192" i="4"/>
  <c r="O192" i="4" s="1"/>
  <c r="P192" i="4"/>
  <c r="Q192" i="4" s="1"/>
  <c r="R192" i="4"/>
  <c r="S192" i="4" s="1"/>
  <c r="L192" i="4"/>
  <c r="M192" i="4" s="1"/>
  <c r="P184" i="4"/>
  <c r="Q184" i="4" s="1"/>
  <c r="R184" i="4"/>
  <c r="S184" i="4" s="1"/>
  <c r="T184" i="4"/>
  <c r="U184" i="4" s="1"/>
  <c r="V184" i="4"/>
  <c r="W184" i="4" s="1"/>
  <c r="N184" i="4"/>
  <c r="O184" i="4" s="1"/>
  <c r="L184" i="4"/>
  <c r="M184" i="4" s="1"/>
  <c r="V176" i="4"/>
  <c r="W176" i="4" s="1"/>
  <c r="N176" i="4"/>
  <c r="O176" i="4" s="1"/>
  <c r="P176" i="4"/>
  <c r="Q176" i="4" s="1"/>
  <c r="R176" i="4"/>
  <c r="S176" i="4" s="1"/>
  <c r="T176" i="4"/>
  <c r="U176" i="4" s="1"/>
  <c r="L176" i="4"/>
  <c r="M176" i="4" s="1"/>
  <c r="R168" i="4"/>
  <c r="S168" i="4" s="1"/>
  <c r="T168" i="4"/>
  <c r="U168" i="4" s="1"/>
  <c r="V168" i="4"/>
  <c r="W168" i="4" s="1"/>
  <c r="P168" i="4"/>
  <c r="Q168" i="4" s="1"/>
  <c r="N168" i="4"/>
  <c r="O168" i="4" s="1"/>
  <c r="L168" i="4"/>
  <c r="M168" i="4" s="1"/>
  <c r="N160" i="4"/>
  <c r="O160" i="4" s="1"/>
  <c r="P160" i="4"/>
  <c r="Q160" i="4" s="1"/>
  <c r="R160" i="4"/>
  <c r="S160" i="4" s="1"/>
  <c r="T160" i="4"/>
  <c r="U160" i="4" s="1"/>
  <c r="V160" i="4"/>
  <c r="W160" i="4" s="1"/>
  <c r="L160" i="4"/>
  <c r="M160" i="4" s="1"/>
  <c r="T152" i="4"/>
  <c r="U152" i="4" s="1"/>
  <c r="V152" i="4"/>
  <c r="W152" i="4" s="1"/>
  <c r="N152" i="4"/>
  <c r="O152" i="4" s="1"/>
  <c r="P152" i="4"/>
  <c r="Q152" i="4" s="1"/>
  <c r="R152" i="4"/>
  <c r="S152" i="4" s="1"/>
  <c r="L152" i="4"/>
  <c r="M152" i="4" s="1"/>
  <c r="R144" i="4"/>
  <c r="S144" i="4" s="1"/>
  <c r="T144" i="4"/>
  <c r="U144" i="4" s="1"/>
  <c r="N144" i="4"/>
  <c r="O144" i="4" s="1"/>
  <c r="V144" i="4"/>
  <c r="W144" i="4" s="1"/>
  <c r="P144" i="4"/>
  <c r="Q144" i="4" s="1"/>
  <c r="L144" i="4"/>
  <c r="M144" i="4" s="1"/>
  <c r="N136" i="4"/>
  <c r="O136" i="4" s="1"/>
  <c r="P136" i="4"/>
  <c r="Q136" i="4" s="1"/>
  <c r="R136" i="4"/>
  <c r="S136" i="4" s="1"/>
  <c r="T136" i="4"/>
  <c r="U136" i="4" s="1"/>
  <c r="V136" i="4"/>
  <c r="W136" i="4" s="1"/>
  <c r="L136" i="4"/>
  <c r="M136" i="4" s="1"/>
  <c r="R128" i="4"/>
  <c r="S128" i="4" s="1"/>
  <c r="T128" i="4"/>
  <c r="U128" i="4" s="1"/>
  <c r="V128" i="4"/>
  <c r="W128" i="4" s="1"/>
  <c r="N128" i="4"/>
  <c r="O128" i="4" s="1"/>
  <c r="P128" i="4"/>
  <c r="Q128" i="4" s="1"/>
  <c r="L128" i="4"/>
  <c r="M128" i="4" s="1"/>
  <c r="R120" i="4"/>
  <c r="S120" i="4" s="1"/>
  <c r="T120" i="4"/>
  <c r="U120" i="4" s="1"/>
  <c r="V120" i="4"/>
  <c r="W120" i="4" s="1"/>
  <c r="N120" i="4"/>
  <c r="O120" i="4" s="1"/>
  <c r="P120" i="4"/>
  <c r="Q120" i="4" s="1"/>
  <c r="L120" i="4"/>
  <c r="M120" i="4" s="1"/>
  <c r="T112" i="4"/>
  <c r="U112" i="4" s="1"/>
  <c r="V112" i="4"/>
  <c r="W112" i="4" s="1"/>
  <c r="N112" i="4"/>
  <c r="O112" i="4" s="1"/>
  <c r="P112" i="4"/>
  <c r="Q112" i="4" s="1"/>
  <c r="R112" i="4"/>
  <c r="S112" i="4" s="1"/>
  <c r="L112" i="4"/>
  <c r="M112" i="4" s="1"/>
  <c r="V104" i="4"/>
  <c r="W104" i="4" s="1"/>
  <c r="N104" i="4"/>
  <c r="O104" i="4" s="1"/>
  <c r="P104" i="4"/>
  <c r="Q104" i="4" s="1"/>
  <c r="R104" i="4"/>
  <c r="S104" i="4" s="1"/>
  <c r="T104" i="4"/>
  <c r="U104" i="4" s="1"/>
  <c r="L104" i="4"/>
  <c r="M104" i="4" s="1"/>
  <c r="R96" i="4"/>
  <c r="S96" i="4" s="1"/>
  <c r="T96" i="4"/>
  <c r="U96" i="4" s="1"/>
  <c r="V96" i="4"/>
  <c r="W96" i="4" s="1"/>
  <c r="N96" i="4"/>
  <c r="O96" i="4" s="1"/>
  <c r="P96" i="4"/>
  <c r="Q96" i="4" s="1"/>
  <c r="L96" i="4"/>
  <c r="M96" i="4" s="1"/>
  <c r="P246" i="4"/>
  <c r="Q246" i="4" s="1"/>
  <c r="R246" i="4"/>
  <c r="S246" i="4" s="1"/>
  <c r="T246" i="4"/>
  <c r="U246" i="4" s="1"/>
  <c r="V246" i="4"/>
  <c r="W246" i="4" s="1"/>
  <c r="N246" i="4"/>
  <c r="O246" i="4" s="1"/>
  <c r="L246" i="4"/>
  <c r="M246" i="4" s="1"/>
  <c r="N80" i="4"/>
  <c r="O80" i="4" s="1"/>
  <c r="P80" i="4"/>
  <c r="Q80" i="4" s="1"/>
  <c r="R80" i="4"/>
  <c r="S80" i="4" s="1"/>
  <c r="T80" i="4"/>
  <c r="U80" i="4" s="1"/>
  <c r="V80" i="4"/>
  <c r="W80" i="4" s="1"/>
  <c r="L80" i="4"/>
  <c r="M80" i="4" s="1"/>
  <c r="N72" i="4"/>
  <c r="O72" i="4" s="1"/>
  <c r="P72" i="4"/>
  <c r="Q72" i="4" s="1"/>
  <c r="R72" i="4"/>
  <c r="S72" i="4" s="1"/>
  <c r="T72" i="4"/>
  <c r="U72" i="4" s="1"/>
  <c r="V72" i="4"/>
  <c r="W72" i="4" s="1"/>
  <c r="L72" i="4"/>
  <c r="M72" i="4" s="1"/>
  <c r="N64" i="4"/>
  <c r="O64" i="4" s="1"/>
  <c r="P64" i="4"/>
  <c r="Q64" i="4" s="1"/>
  <c r="R64" i="4"/>
  <c r="S64" i="4" s="1"/>
  <c r="T64" i="4"/>
  <c r="U64" i="4" s="1"/>
  <c r="V64" i="4"/>
  <c r="W64" i="4" s="1"/>
  <c r="L64" i="4"/>
  <c r="M64" i="4" s="1"/>
  <c r="L61" i="4"/>
  <c r="M61" i="4" s="1"/>
  <c r="L29" i="4"/>
  <c r="M29" i="4" s="1"/>
  <c r="L501" i="4"/>
  <c r="M501" i="4" s="1"/>
  <c r="L469" i="4"/>
  <c r="M469" i="4" s="1"/>
  <c r="L428" i="4"/>
  <c r="M428" i="4" s="1"/>
  <c r="L341" i="4"/>
  <c r="M341" i="4" s="1"/>
  <c r="L254" i="4"/>
  <c r="M254" i="4" s="1"/>
  <c r="L172" i="4"/>
  <c r="M172" i="4" s="1"/>
  <c r="L85" i="4"/>
  <c r="M85" i="4" s="1"/>
  <c r="R481" i="4"/>
  <c r="S481" i="4" s="1"/>
  <c r="P466" i="4"/>
  <c r="Q466" i="4" s="1"/>
  <c r="N402" i="4"/>
  <c r="O402" i="4" s="1"/>
  <c r="V217" i="4"/>
  <c r="W217" i="4" s="1"/>
  <c r="J506" i="4" l="1"/>
  <c r="V506" i="4" l="1"/>
  <c r="W506" i="4" s="1"/>
  <c r="N506" i="4"/>
  <c r="O506" i="4" s="1"/>
  <c r="L506" i="4"/>
  <c r="M506" i="4" s="1"/>
  <c r="P506" i="4"/>
  <c r="Q506" i="4" s="1"/>
  <c r="R506" i="4"/>
  <c r="S506" i="4" s="1"/>
  <c r="T506" i="4"/>
  <c r="U506" i="4" s="1"/>
  <c r="K506" i="4"/>
  <c r="R46" i="8" l="1"/>
  <c r="R47" i="8"/>
  <c r="R48" i="8"/>
  <c r="R49" i="8"/>
  <c r="R50" i="8"/>
  <c r="R51" i="8"/>
  <c r="R52" i="8"/>
  <c r="R53" i="8"/>
  <c r="R54" i="8"/>
  <c r="R55" i="8"/>
  <c r="R56" i="8"/>
  <c r="R45" i="8"/>
  <c r="E44" i="8"/>
  <c r="E45" i="8"/>
  <c r="E46" i="8"/>
  <c r="E47" i="8"/>
  <c r="E48" i="8"/>
  <c r="E49" i="8"/>
  <c r="E50" i="8"/>
  <c r="E51" i="8"/>
  <c r="E52" i="8"/>
  <c r="E53" i="8"/>
  <c r="E54" i="8"/>
  <c r="E43" i="8"/>
  <c r="H160" i="4"/>
  <c r="H207" i="4"/>
  <c r="H181" i="4"/>
  <c r="H206" i="4"/>
  <c r="H212" i="4"/>
  <c r="H27" i="4"/>
  <c r="H205" i="4"/>
  <c r="H211" i="4"/>
  <c r="H218" i="4"/>
  <c r="H209" i="4"/>
  <c r="H216" i="4"/>
  <c r="H29" i="4"/>
  <c r="H208" i="4"/>
  <c r="H32" i="4"/>
  <c r="H128" i="4"/>
  <c r="H133" i="4"/>
  <c r="H215" i="4"/>
  <c r="H142" i="4"/>
  <c r="H144" i="4"/>
  <c r="H335" i="4"/>
  <c r="H21" i="4"/>
  <c r="H233" i="4"/>
  <c r="H240" i="4"/>
  <c r="H37" i="4"/>
  <c r="H191" i="4"/>
  <c r="H50" i="4"/>
  <c r="H189" i="4"/>
  <c r="H234" i="4"/>
  <c r="H227" i="4"/>
  <c r="H186" i="4"/>
  <c r="H30" i="4"/>
  <c r="H334" i="4"/>
  <c r="H31" i="4"/>
  <c r="H344" i="4"/>
  <c r="H54" i="4"/>
  <c r="H116" i="4"/>
  <c r="H466" i="4"/>
  <c r="H383" i="4"/>
  <c r="H18" i="4"/>
  <c r="H389" i="4"/>
  <c r="H371" i="4"/>
  <c r="H39" i="4"/>
  <c r="H23" i="4"/>
  <c r="H289" i="4"/>
  <c r="H354" i="4"/>
  <c r="H99" i="4"/>
  <c r="H472" i="4"/>
  <c r="H477" i="4"/>
  <c r="H315" i="4"/>
  <c r="H95" i="4"/>
  <c r="H396" i="4"/>
  <c r="H311" i="4"/>
  <c r="H190" i="4"/>
  <c r="H426" i="4"/>
  <c r="H414" i="4"/>
  <c r="H470" i="4"/>
  <c r="H427" i="4"/>
  <c r="H319" i="4"/>
  <c r="H468" i="4"/>
  <c r="H235" i="4"/>
  <c r="H162" i="4"/>
  <c r="H187" i="4"/>
  <c r="H266" i="4"/>
  <c r="H463" i="4"/>
  <c r="H121" i="4"/>
  <c r="H161" i="4"/>
  <c r="H25" i="4"/>
  <c r="H484" i="4"/>
  <c r="H462" i="4"/>
  <c r="H373" i="4"/>
  <c r="H152" i="4"/>
  <c r="H355" i="4"/>
  <c r="H326" i="4"/>
  <c r="H381" i="4"/>
  <c r="H100" i="4"/>
  <c r="H390" i="4"/>
  <c r="H417" i="4"/>
  <c r="H483" i="4"/>
  <c r="H391" i="4"/>
  <c r="H357" i="4"/>
  <c r="H241" i="4"/>
  <c r="H416" i="4"/>
  <c r="H406" i="4"/>
  <c r="H294" i="4"/>
  <c r="H433" i="4"/>
  <c r="H362" i="4"/>
  <c r="H382" i="4"/>
  <c r="H228" i="4"/>
  <c r="H52" i="4"/>
  <c r="H14" i="4"/>
  <c r="H398" i="4"/>
  <c r="H346" i="4"/>
  <c r="H16" i="4"/>
  <c r="H318" i="4"/>
  <c r="H251" i="4"/>
  <c r="H245" i="4"/>
  <c r="H118" i="4"/>
  <c r="H119" i="4"/>
  <c r="H378" i="4"/>
  <c r="H364" i="4"/>
  <c r="H353" i="4"/>
  <c r="H147" i="4"/>
  <c r="H314" i="4"/>
  <c r="H387" i="4"/>
  <c r="H300" i="4"/>
  <c r="H13" i="4"/>
  <c r="H141" i="4"/>
  <c r="H81" i="4"/>
  <c r="H320" i="4"/>
  <c r="H313" i="4"/>
  <c r="H312" i="4"/>
  <c r="H158" i="4"/>
  <c r="H487" i="4"/>
  <c r="H317" i="4"/>
  <c r="H321" i="4"/>
  <c r="H273" i="4"/>
  <c r="H316" i="4"/>
  <c r="H458" i="4"/>
  <c r="H167" i="4"/>
  <c r="H170" i="4"/>
  <c r="H171" i="4"/>
  <c r="H172" i="4"/>
  <c r="H174" i="4"/>
  <c r="H200" i="4"/>
  <c r="H82" i="4"/>
  <c r="H49" i="4"/>
  <c r="H76" i="4"/>
  <c r="H386" i="4"/>
  <c r="H157" i="4"/>
  <c r="H33" i="4"/>
  <c r="H379" i="4"/>
  <c r="H80" i="4"/>
  <c r="H182" i="4"/>
  <c r="H352" i="4"/>
  <c r="H331" i="4"/>
  <c r="H151" i="4"/>
  <c r="H83" i="4"/>
  <c r="H342" i="4"/>
  <c r="H369" i="4"/>
  <c r="H140" i="4"/>
  <c r="H365" i="4"/>
  <c r="H399" i="4"/>
  <c r="H412" i="4"/>
  <c r="H421" i="4"/>
  <c r="H322" i="4"/>
  <c r="H112" i="4"/>
  <c r="H351" i="4"/>
  <c r="H117" i="4"/>
  <c r="H425" i="4"/>
  <c r="H408" i="4"/>
  <c r="H96" i="4"/>
  <c r="H15" i="4"/>
  <c r="H51" i="4"/>
  <c r="H156" i="4"/>
  <c r="H79" i="4"/>
  <c r="H327" i="4"/>
  <c r="H374" i="4"/>
  <c r="H298" i="4"/>
  <c r="H394" i="4"/>
  <c r="H347" i="4"/>
  <c r="H350" i="4"/>
  <c r="H272" i="4"/>
  <c r="H179" i="4"/>
  <c r="H75" i="4"/>
  <c r="H385" i="4"/>
  <c r="H363" i="4"/>
  <c r="H473" i="4"/>
  <c r="H94" i="4"/>
  <c r="H422" i="4"/>
  <c r="H303" i="4"/>
  <c r="H356" i="4"/>
  <c r="H497" i="4"/>
  <c r="H53" i="4"/>
  <c r="H323" i="4"/>
  <c r="H77" i="4"/>
  <c r="H403" i="4"/>
  <c r="H457" i="4"/>
  <c r="H405" i="4"/>
  <c r="H499" i="4"/>
  <c r="H384" i="4"/>
  <c r="H360" i="4"/>
  <c r="H256" i="4"/>
  <c r="H377" i="4"/>
  <c r="H493" i="4"/>
  <c r="H388" i="4"/>
  <c r="H404" i="4"/>
  <c r="H219" i="4"/>
  <c r="H420" i="4"/>
  <c r="H184" i="4"/>
  <c r="H11" i="4"/>
  <c r="H409" i="4"/>
  <c r="H295" i="4"/>
  <c r="H370" i="4"/>
  <c r="H435" i="4"/>
  <c r="H67" i="4"/>
  <c r="H258" i="4"/>
  <c r="H395" i="4"/>
  <c r="H495" i="4"/>
  <c r="H153" i="4"/>
  <c r="H286" i="4"/>
  <c r="H348" i="4"/>
  <c r="H465" i="4"/>
  <c r="H460" i="4"/>
  <c r="H325" i="4"/>
  <c r="H413" i="4"/>
  <c r="H454" i="4"/>
  <c r="H424" i="4"/>
  <c r="H332" i="4"/>
  <c r="H361" i="4"/>
  <c r="H271" i="4"/>
  <c r="H150" i="4"/>
  <c r="H343" i="4"/>
  <c r="H296" i="4"/>
  <c r="H333" i="4"/>
  <c r="H324" i="4"/>
  <c r="H87" i="4"/>
  <c r="H496" i="4"/>
  <c r="H270" i="4"/>
  <c r="H411" i="4"/>
  <c r="H498" i="4"/>
  <c r="H275" i="4"/>
  <c r="H89" i="4"/>
  <c r="H368" i="4"/>
  <c r="H93" i="4"/>
  <c r="H4" i="4"/>
  <c r="H437" i="4"/>
  <c r="H400" i="4"/>
  <c r="H349" i="4"/>
  <c r="H276" i="4"/>
  <c r="H180" i="4"/>
  <c r="H264" i="4"/>
  <c r="H60" i="4"/>
  <c r="H494" i="4"/>
  <c r="H88" i="4"/>
  <c r="H8" i="4"/>
  <c r="H376" i="4"/>
  <c r="H48" i="4"/>
  <c r="H445" i="4"/>
  <c r="H120" i="4"/>
  <c r="H42" i="4"/>
  <c r="H280" i="4"/>
  <c r="H469" i="4"/>
  <c r="H480" i="4"/>
  <c r="H192" i="4"/>
  <c r="H44" i="4"/>
  <c r="H274" i="4"/>
  <c r="H86" i="4"/>
  <c r="H97" i="4"/>
  <c r="H464" i="4"/>
  <c r="H111" i="4"/>
  <c r="H415" i="4"/>
  <c r="H430" i="4"/>
  <c r="H372" i="4"/>
  <c r="H74" i="4"/>
  <c r="H164" i="4"/>
  <c r="H257" i="4"/>
  <c r="H59" i="4"/>
  <c r="H281" i="4"/>
  <c r="H482" i="4"/>
  <c r="H423" i="4"/>
  <c r="H58" i="4"/>
  <c r="H173" i="4"/>
  <c r="H309" i="4"/>
  <c r="H137" i="4"/>
  <c r="H56" i="4"/>
  <c r="H441" i="4"/>
  <c r="H459" i="4"/>
  <c r="H62" i="4"/>
  <c r="H455" i="4"/>
  <c r="H429" i="4"/>
  <c r="H47" i="4"/>
  <c r="H282" i="4"/>
  <c r="H366" i="4"/>
  <c r="H439" i="4"/>
  <c r="H486" i="4"/>
  <c r="H242" i="4"/>
  <c r="H138" i="4"/>
  <c r="H146" i="4"/>
  <c r="H12" i="4"/>
  <c r="H84" i="4"/>
  <c r="H492" i="4"/>
  <c r="H125" i="4"/>
  <c r="H453" i="4"/>
  <c r="H123" i="4"/>
  <c r="H197" i="4"/>
  <c r="H478" i="4"/>
  <c r="H284" i="4"/>
  <c r="H340" i="4"/>
  <c r="H71" i="4"/>
  <c r="H36" i="4"/>
  <c r="H45" i="4"/>
  <c r="H7" i="4"/>
  <c r="H419" i="4"/>
  <c r="H69" i="4"/>
  <c r="H201" i="4"/>
  <c r="H57" i="4"/>
  <c r="H456" i="4"/>
  <c r="H392" i="4"/>
  <c r="H393" i="4"/>
  <c r="H302" i="4"/>
  <c r="H73" i="4"/>
  <c r="H339" i="4"/>
  <c r="H253" i="4"/>
  <c r="H446" i="4"/>
  <c r="H293" i="4"/>
  <c r="H338" i="4"/>
  <c r="H488" i="4"/>
  <c r="H70" i="4"/>
  <c r="H443" i="4"/>
  <c r="H461" i="4"/>
  <c r="H489" i="4"/>
  <c r="H124" i="4"/>
  <c r="H397" i="4"/>
  <c r="H328" i="4"/>
  <c r="H40" i="4"/>
  <c r="H436" i="4"/>
  <c r="H43" i="4"/>
  <c r="H479" i="4"/>
  <c r="H5" i="4"/>
  <c r="H304" i="4"/>
  <c r="H177" i="4"/>
  <c r="H367" i="4"/>
  <c r="H221" i="4"/>
  <c r="H175" i="4"/>
  <c r="H110" i="4"/>
  <c r="H248" i="4"/>
  <c r="H10" i="4"/>
  <c r="H78" i="4"/>
  <c r="H194" i="4"/>
  <c r="H380" i="4"/>
  <c r="H418" i="4"/>
  <c r="H243" i="4"/>
  <c r="H287" i="4"/>
  <c r="H358" i="4"/>
  <c r="H490" i="4"/>
  <c r="H288" i="4"/>
  <c r="H341" i="4"/>
  <c r="H407" i="4"/>
  <c r="H163" i="4"/>
  <c r="H226" i="4"/>
  <c r="H202" i="4"/>
  <c r="H148" i="4"/>
  <c r="H232" i="4"/>
  <c r="H41" i="4"/>
  <c r="H223" i="4"/>
  <c r="H500" i="4"/>
  <c r="H35" i="4"/>
  <c r="H402" i="4"/>
  <c r="H154" i="4"/>
  <c r="H9" i="4"/>
  <c r="H401" i="4"/>
  <c r="H375" i="4"/>
  <c r="H450" i="4"/>
  <c r="H199" i="4"/>
  <c r="H410" i="4"/>
  <c r="H345" i="4"/>
  <c r="H359" i="4"/>
  <c r="H292" i="4"/>
  <c r="H46" i="4"/>
  <c r="H198" i="4"/>
  <c r="H336" i="4"/>
  <c r="H109" i="4"/>
  <c r="H166" i="4"/>
  <c r="H449" i="4"/>
  <c r="H434" i="4"/>
  <c r="H239" i="4"/>
  <c r="H447" i="4"/>
  <c r="H129" i="4"/>
  <c r="H305" i="4"/>
  <c r="H105" i="4"/>
  <c r="H451" i="4"/>
  <c r="H448" i="4"/>
  <c r="H428" i="4"/>
  <c r="H310" i="4"/>
  <c r="H63" i="4"/>
  <c r="H308" i="4"/>
  <c r="H102" i="4"/>
  <c r="H297" i="4"/>
  <c r="H452" i="4"/>
  <c r="H250" i="4"/>
  <c r="H103" i="4"/>
  <c r="H38" i="4"/>
  <c r="H149" i="4"/>
  <c r="H104" i="4"/>
  <c r="H307" i="4"/>
  <c r="H440" i="4"/>
  <c r="H145" i="4"/>
  <c r="H442" i="4"/>
  <c r="H113" i="4"/>
  <c r="H278" i="4"/>
  <c r="H283" i="4"/>
  <c r="H165" i="4"/>
  <c r="H143" i="4"/>
  <c r="H474" i="4"/>
  <c r="H6" i="4"/>
  <c r="H169" i="4"/>
  <c r="H252" i="4"/>
  <c r="H196" i="4"/>
  <c r="H438" i="4"/>
  <c r="H101" i="4"/>
  <c r="H107" i="4"/>
  <c r="H444" i="4"/>
  <c r="H106" i="4"/>
  <c r="H491" i="4"/>
  <c r="H214" i="4"/>
  <c r="H98" i="4"/>
  <c r="H135" i="4"/>
  <c r="H290" i="4"/>
  <c r="H244" i="4"/>
  <c r="H188" i="4"/>
  <c r="H22" i="4"/>
  <c r="H127" i="4"/>
  <c r="H277" i="4"/>
  <c r="H225" i="4"/>
  <c r="H108" i="4"/>
  <c r="H155" i="4"/>
  <c r="H291" i="4"/>
  <c r="H17" i="4"/>
  <c r="H255" i="4"/>
  <c r="H34" i="4"/>
  <c r="H249" i="4"/>
  <c r="H114" i="4"/>
  <c r="H24" i="4"/>
  <c r="H337" i="4"/>
  <c r="H139" i="4"/>
  <c r="H481" i="4"/>
  <c r="H222" i="4"/>
  <c r="H122" i="4"/>
  <c r="H268" i="4"/>
  <c r="H259" i="4"/>
  <c r="H61" i="4"/>
  <c r="H301" i="4"/>
  <c r="H299" i="4"/>
  <c r="H237" i="4"/>
  <c r="H230" i="4"/>
  <c r="H261" i="4"/>
  <c r="H475" i="4"/>
  <c r="H220" i="4"/>
  <c r="H68" i="4"/>
  <c r="H229" i="4"/>
  <c r="H285" i="4"/>
  <c r="H431" i="4"/>
  <c r="H330" i="4"/>
  <c r="H279" i="4"/>
  <c r="H132" i="4"/>
  <c r="H224" i="4"/>
  <c r="H236" i="4"/>
  <c r="H3" i="4"/>
  <c r="H20" i="4"/>
  <c r="H130" i="4"/>
  <c r="H55" i="4"/>
  <c r="H267" i="4"/>
  <c r="H195" i="4"/>
  <c r="H238" i="4"/>
  <c r="H136" i="4"/>
  <c r="H432" i="4"/>
  <c r="H115" i="4"/>
  <c r="H19" i="4"/>
  <c r="H471" i="4"/>
  <c r="H485" i="4"/>
  <c r="H185" i="4"/>
  <c r="H231" i="4"/>
  <c r="H203" i="4"/>
  <c r="H467" i="4"/>
  <c r="H476" i="4"/>
  <c r="H254" i="4"/>
  <c r="H269" i="4"/>
  <c r="H28" i="4"/>
  <c r="H262" i="4"/>
  <c r="H265" i="4"/>
  <c r="H26" i="4"/>
  <c r="H134" i="4"/>
  <c r="H72" i="4"/>
  <c r="H306" i="4"/>
  <c r="H263" i="4"/>
  <c r="H260" i="4"/>
  <c r="H126" i="4"/>
  <c r="H131" i="4"/>
  <c r="H217" i="4"/>
  <c r="H2" i="4"/>
  <c r="H168" i="4"/>
  <c r="H213" i="4"/>
  <c r="H204" i="4"/>
  <c r="H210" i="4"/>
  <c r="H329" i="4"/>
  <c r="H176" i="4"/>
  <c r="H178" i="4"/>
  <c r="H159" i="4"/>
  <c r="H183" i="4"/>
  <c r="I2" i="4"/>
  <c r="J2" i="4" s="1"/>
  <c r="V2" i="4" s="1"/>
  <c r="K213" i="4"/>
  <c r="K210" i="4" l="1"/>
  <c r="K204" i="4"/>
  <c r="K206" i="4"/>
  <c r="K183" i="4"/>
  <c r="K208" i="4"/>
  <c r="K212" i="4"/>
  <c r="K181" i="4"/>
  <c r="K209" i="4"/>
  <c r="K207" i="4"/>
  <c r="K160" i="4"/>
  <c r="K203" i="4"/>
  <c r="K211" i="4"/>
  <c r="K205" i="4"/>
  <c r="K214" i="4"/>
  <c r="AN136" i="4" l="1"/>
  <c r="AN432" i="4"/>
  <c r="AN115" i="4"/>
  <c r="AN19" i="4"/>
  <c r="AN471" i="4"/>
  <c r="AN485" i="4"/>
  <c r="AN185" i="4"/>
  <c r="AN231" i="4"/>
  <c r="AN467" i="4"/>
  <c r="AN476" i="4"/>
  <c r="AN254" i="4"/>
  <c r="AN269" i="4"/>
  <c r="AN28" i="4"/>
  <c r="AN262" i="4"/>
  <c r="AN265" i="4"/>
  <c r="AN26" i="4"/>
  <c r="AN134" i="4"/>
  <c r="AN72" i="4"/>
  <c r="AN306" i="4"/>
  <c r="AN263" i="4"/>
  <c r="AN260" i="4"/>
  <c r="AN126" i="4"/>
  <c r="AN131" i="4"/>
  <c r="AN217" i="4"/>
  <c r="AN2" i="4"/>
  <c r="AN168" i="4"/>
  <c r="AN329" i="4"/>
  <c r="AN176" i="4"/>
  <c r="AN178" i="4"/>
  <c r="AN159" i="4"/>
  <c r="K429" i="4" l="1"/>
  <c r="F8" i="5"/>
  <c r="F7" i="5"/>
  <c r="K261" i="4" l="1"/>
  <c r="K379" i="4"/>
  <c r="K448" i="4"/>
  <c r="K187" i="4"/>
  <c r="K122" i="4"/>
  <c r="K449" i="4"/>
  <c r="K414" i="4"/>
  <c r="K265" i="4"/>
  <c r="K130" i="4"/>
  <c r="K34" i="4"/>
  <c r="K345" i="4"/>
  <c r="K69" i="4"/>
  <c r="K264" i="4"/>
  <c r="K422" i="4"/>
  <c r="K141" i="4"/>
  <c r="K472" i="4"/>
  <c r="K19" i="4"/>
  <c r="K462" i="4"/>
  <c r="K86" i="4"/>
  <c r="K267" i="4"/>
  <c r="K120" i="4"/>
  <c r="K262" i="4"/>
  <c r="K127" i="4"/>
  <c r="K402" i="4"/>
  <c r="K478" i="4"/>
  <c r="K368" i="4"/>
  <c r="K350" i="4"/>
  <c r="K364" i="4"/>
  <c r="K18" i="4"/>
  <c r="K126" i="4"/>
  <c r="K43" i="4"/>
  <c r="K263" i="4"/>
  <c r="K443" i="4"/>
  <c r="K321" i="4"/>
  <c r="K159" i="4"/>
  <c r="K132" i="4"/>
  <c r="K176" i="4"/>
  <c r="K269" i="4"/>
  <c r="K279" i="4"/>
  <c r="K106" i="4"/>
  <c r="K226" i="4"/>
  <c r="K146" i="4"/>
  <c r="K87" i="4"/>
  <c r="K346" i="4"/>
  <c r="K30" i="4"/>
  <c r="K164" i="4"/>
  <c r="K237" i="4"/>
  <c r="K174" i="4"/>
  <c r="K73" i="4"/>
  <c r="K185" i="4"/>
  <c r="K6" i="4"/>
  <c r="K332" i="4"/>
  <c r="K112" i="4"/>
  <c r="K433" i="4"/>
  <c r="K240" i="4"/>
  <c r="K452" i="4"/>
  <c r="K295" i="4"/>
  <c r="K195" i="4"/>
  <c r="K493" i="4"/>
  <c r="K72" i="4"/>
  <c r="K403" i="4"/>
  <c r="K168" i="4"/>
  <c r="K431" i="4"/>
  <c r="K131" i="4"/>
  <c r="K485" i="4"/>
  <c r="K475" i="4"/>
  <c r="K145" i="4"/>
  <c r="K110" i="4"/>
  <c r="K173" i="4"/>
  <c r="K286" i="4"/>
  <c r="K369" i="4"/>
  <c r="K417" i="4"/>
  <c r="K128" i="4"/>
  <c r="K55" i="4"/>
  <c r="K222" i="4"/>
  <c r="K33" i="4"/>
  <c r="K171" i="4"/>
  <c r="K7" i="4"/>
  <c r="K223" i="4"/>
  <c r="K430" i="4"/>
  <c r="K53" i="4"/>
  <c r="K52" i="4"/>
  <c r="K36" i="4"/>
  <c r="K167" i="4"/>
  <c r="K4" i="4"/>
  <c r="K271" i="4"/>
  <c r="K37" i="4"/>
  <c r="F9" i="5"/>
  <c r="F10" i="5" s="1"/>
  <c r="F11" i="5" s="1"/>
  <c r="K371" i="4" l="1"/>
  <c r="K108" i="4"/>
  <c r="K325" i="4"/>
  <c r="K360" i="4"/>
  <c r="K116" i="4"/>
  <c r="K163" i="4"/>
  <c r="K477" i="4"/>
  <c r="K494" i="4"/>
  <c r="K292" i="4"/>
  <c r="K215" i="4"/>
  <c r="K56" i="4"/>
  <c r="K78" i="4"/>
  <c r="K136" i="4"/>
  <c r="K194" i="4"/>
  <c r="K3" i="4"/>
  <c r="K348" i="4"/>
  <c r="K142" i="4"/>
  <c r="K408" i="4"/>
  <c r="K155" i="4"/>
  <c r="K48" i="4"/>
  <c r="K54" i="4"/>
  <c r="K298" i="4"/>
  <c r="K199" i="4"/>
  <c r="K100" i="4"/>
  <c r="K436" i="4"/>
  <c r="K427" i="4"/>
  <c r="K316" i="4"/>
  <c r="K405" i="4"/>
  <c r="K280" i="4"/>
  <c r="K253" i="4"/>
  <c r="K239" i="4"/>
  <c r="K259" i="4"/>
  <c r="K191" i="4"/>
  <c r="K228" i="4"/>
  <c r="K425" i="4"/>
  <c r="K150" i="4"/>
  <c r="K366" i="4"/>
  <c r="K490" i="4"/>
  <c r="K196" i="4"/>
  <c r="K467" i="4"/>
  <c r="K343" i="4"/>
  <c r="K41" i="4"/>
  <c r="K476" i="4"/>
  <c r="K40" i="4"/>
  <c r="K60" i="4"/>
  <c r="K50" i="4"/>
  <c r="K374" i="4"/>
  <c r="K337" i="4"/>
  <c r="K62" i="4"/>
  <c r="K388" i="4"/>
  <c r="K23" i="4"/>
  <c r="K300" i="4"/>
  <c r="K363" i="4"/>
  <c r="K349" i="4"/>
  <c r="K45" i="4"/>
  <c r="K450" i="4"/>
  <c r="K285" i="4"/>
  <c r="K102" i="4"/>
  <c r="K309" i="4"/>
  <c r="K335" i="4"/>
  <c r="K406" i="4"/>
  <c r="K421" i="4"/>
  <c r="K44" i="4"/>
  <c r="K29" i="4"/>
  <c r="K390" i="4"/>
  <c r="K342" i="4"/>
  <c r="K153" i="4"/>
  <c r="K58" i="4"/>
  <c r="K175" i="4"/>
  <c r="K440" i="4"/>
  <c r="K496" i="4"/>
  <c r="K233" i="4"/>
  <c r="K97" i="4"/>
  <c r="K59" i="4"/>
  <c r="K299" i="4"/>
  <c r="K373" i="4"/>
  <c r="K463" i="4"/>
  <c r="K82" i="4"/>
  <c r="K404" i="4"/>
  <c r="K464" i="4"/>
  <c r="K489" i="4"/>
  <c r="K310" i="4"/>
  <c r="K220" i="4"/>
  <c r="K31" i="4"/>
  <c r="K251" i="4"/>
  <c r="K327" i="4"/>
  <c r="K411" i="4"/>
  <c r="K492" i="4"/>
  <c r="K232" i="4"/>
  <c r="K135" i="4"/>
  <c r="K134" i="4"/>
  <c r="K498" i="4"/>
  <c r="K375" i="4"/>
  <c r="K244" i="4"/>
  <c r="K500" i="4"/>
  <c r="K257" i="4"/>
  <c r="K344" i="4"/>
  <c r="K245" i="4"/>
  <c r="K497" i="4"/>
  <c r="K293" i="4"/>
  <c r="K229" i="4"/>
  <c r="K393" i="4"/>
  <c r="K42" i="4"/>
  <c r="K311" i="4"/>
  <c r="K158" i="4"/>
  <c r="K376" i="4"/>
  <c r="K392" i="4"/>
  <c r="K336" i="4"/>
  <c r="K254" i="4"/>
  <c r="K107" i="4"/>
  <c r="K47" i="4"/>
  <c r="K234" i="4"/>
  <c r="K14" i="4"/>
  <c r="K15" i="4"/>
  <c r="K242" i="4"/>
  <c r="K21" i="4"/>
  <c r="K294" i="4"/>
  <c r="K322" i="4"/>
  <c r="K424" i="4"/>
  <c r="K455" i="4"/>
  <c r="K243" i="4"/>
  <c r="K474" i="4"/>
  <c r="K471" i="4"/>
  <c r="K12" i="4"/>
  <c r="K186" i="4"/>
  <c r="K479" i="4"/>
  <c r="K152" i="4"/>
  <c r="K103" i="4"/>
  <c r="K75" i="4"/>
  <c r="K2" i="4"/>
  <c r="K461" i="4"/>
  <c r="K177" i="4"/>
  <c r="K235" i="4"/>
  <c r="K192" i="4"/>
  <c r="K339" i="4"/>
  <c r="K488" i="4"/>
  <c r="K324" i="4"/>
  <c r="K28" i="4"/>
  <c r="K383" i="4"/>
  <c r="K133" i="4"/>
  <c r="K391" i="4"/>
  <c r="K365" i="4"/>
  <c r="K465" i="4"/>
  <c r="K137" i="4"/>
  <c r="K10" i="4"/>
  <c r="K113" i="4"/>
  <c r="K238" i="4"/>
  <c r="K315" i="4"/>
  <c r="K313" i="4"/>
  <c r="K356" i="4"/>
  <c r="K88" i="4"/>
  <c r="K57" i="4"/>
  <c r="K46" i="4"/>
  <c r="K24" i="4"/>
  <c r="K399" i="4"/>
  <c r="K482" i="4"/>
  <c r="K308" i="4"/>
  <c r="K20" i="4"/>
  <c r="K188" i="4"/>
  <c r="K202" i="4"/>
  <c r="K396" i="4"/>
  <c r="K312" i="4"/>
  <c r="K400" i="4"/>
  <c r="K288" i="4"/>
  <c r="K139" i="4"/>
  <c r="K407" i="4"/>
  <c r="K249" i="4"/>
  <c r="K25" i="4"/>
  <c r="K386" i="4"/>
  <c r="K184" i="4"/>
  <c r="K328" i="4"/>
  <c r="K276" i="4"/>
  <c r="K16" i="4"/>
  <c r="K287" i="4"/>
  <c r="K289" i="4"/>
  <c r="K473" i="4"/>
  <c r="K109" i="4"/>
  <c r="K466" i="4"/>
  <c r="K378" i="4"/>
  <c r="K347" i="4"/>
  <c r="K89" i="4"/>
  <c r="K197" i="4"/>
  <c r="K35" i="4"/>
  <c r="K22" i="4"/>
  <c r="K260" i="4"/>
  <c r="K154" i="4"/>
  <c r="K99" i="4"/>
  <c r="K491" i="4"/>
  <c r="K5" i="4"/>
  <c r="K437" i="4"/>
  <c r="K198" i="4"/>
  <c r="K387" i="4"/>
  <c r="K284" i="4"/>
  <c r="K338" i="4"/>
  <c r="K394" i="4"/>
  <c r="K138" i="4"/>
  <c r="K382" i="4"/>
  <c r="K117" i="4"/>
  <c r="K282" i="4"/>
  <c r="K358" i="4"/>
  <c r="K252" i="4"/>
  <c r="K231" i="4"/>
  <c r="K319" i="4"/>
  <c r="K458" i="4"/>
  <c r="K499" i="4"/>
  <c r="K469" i="4"/>
  <c r="K446" i="4"/>
  <c r="K447" i="4"/>
  <c r="K61" i="4"/>
  <c r="K385" i="4"/>
  <c r="K125" i="4"/>
  <c r="K283" i="4"/>
  <c r="K329" i="4"/>
  <c r="K353" i="4"/>
  <c r="K359" i="4"/>
  <c r="K468" i="4"/>
  <c r="K8" i="4"/>
  <c r="K129" i="4"/>
  <c r="K115" i="4"/>
  <c r="K105" i="4"/>
  <c r="K218" i="4"/>
  <c r="K381" i="4"/>
  <c r="K151" i="4"/>
  <c r="K395" i="4"/>
  <c r="K423" i="4"/>
  <c r="K367" i="4"/>
  <c r="K104" i="4"/>
  <c r="K200" i="4"/>
  <c r="K442" i="4"/>
  <c r="K190" i="4"/>
  <c r="K487" i="4"/>
  <c r="K323" i="4"/>
  <c r="K307" i="4"/>
  <c r="K354" i="4"/>
  <c r="K13" i="4"/>
  <c r="K94" i="4"/>
  <c r="K180" i="4"/>
  <c r="K419" i="4"/>
  <c r="K410" i="4"/>
  <c r="K255" i="4"/>
  <c r="K178" i="4"/>
  <c r="K434" i="4"/>
  <c r="K81" i="4"/>
  <c r="K266" i="4"/>
  <c r="K318" i="4"/>
  <c r="K270" i="4"/>
  <c r="K98" i="4"/>
  <c r="K121" i="4"/>
  <c r="K219" i="4"/>
  <c r="K124" i="4"/>
  <c r="K68" i="4"/>
  <c r="K456" i="4"/>
  <c r="K333" i="4"/>
  <c r="K250" i="4"/>
  <c r="K76" i="4"/>
  <c r="K149" i="4"/>
  <c r="K481" i="4"/>
  <c r="K416" i="4"/>
  <c r="K413" i="4"/>
  <c r="K380" i="4"/>
  <c r="K165" i="4"/>
  <c r="K351" i="4"/>
  <c r="K256" i="4"/>
  <c r="K317" i="4"/>
  <c r="K445" i="4"/>
  <c r="K166" i="4"/>
  <c r="K435" i="4"/>
  <c r="K224" i="4"/>
  <c r="K71" i="4"/>
  <c r="K480" i="4"/>
  <c r="K39" i="4"/>
  <c r="K221" i="4"/>
  <c r="K305" i="4"/>
  <c r="K119" i="4"/>
  <c r="K227" i="4"/>
  <c r="K51" i="4"/>
  <c r="K444" i="4"/>
  <c r="K248" i="4"/>
  <c r="K428" i="4"/>
  <c r="K334" i="4"/>
  <c r="K79" i="4"/>
  <c r="K84" i="4"/>
  <c r="K148" i="4"/>
  <c r="K26" i="4"/>
  <c r="K49" i="4"/>
  <c r="K111" i="4"/>
  <c r="K63" i="4"/>
  <c r="K384" i="4"/>
  <c r="K290" i="4"/>
  <c r="K273" i="4"/>
  <c r="K161" i="4"/>
  <c r="K415" i="4"/>
  <c r="K306" i="4"/>
  <c r="K144" i="4"/>
  <c r="K412" i="4"/>
  <c r="K459" i="4"/>
  <c r="K268" i="4"/>
  <c r="K17" i="4"/>
  <c r="K426" i="4"/>
  <c r="K77" i="4"/>
  <c r="K302" i="4"/>
  <c r="K483" i="4"/>
  <c r="K169" i="4"/>
  <c r="K80" i="4"/>
  <c r="K389" i="4"/>
  <c r="K147" i="4"/>
  <c r="K179" i="4"/>
  <c r="K340" i="4"/>
  <c r="K9" i="4"/>
  <c r="K225" i="4"/>
  <c r="K217" i="4"/>
  <c r="K355" i="4"/>
  <c r="K352" i="4"/>
  <c r="K67" i="4"/>
  <c r="K281" i="4"/>
  <c r="K304" i="4"/>
  <c r="K38" i="4"/>
  <c r="K236" i="4"/>
  <c r="K420" i="4"/>
  <c r="K397" i="4"/>
  <c r="K301" i="4"/>
  <c r="K372" i="4"/>
  <c r="K457" i="4"/>
  <c r="K27" i="4"/>
  <c r="K326" i="4"/>
  <c r="K331" i="4"/>
  <c r="K441" i="4"/>
  <c r="K438" i="4"/>
  <c r="K11" i="4"/>
  <c r="K470" i="4"/>
  <c r="K189" i="4"/>
  <c r="K96" i="4"/>
  <c r="K296" i="4"/>
  <c r="K486" i="4"/>
  <c r="K341" i="4"/>
  <c r="K101" i="4"/>
  <c r="K418" i="4"/>
  <c r="K303" i="4"/>
  <c r="K95" i="4"/>
  <c r="K484" i="4"/>
  <c r="K157" i="4"/>
  <c r="K454" i="4"/>
  <c r="K272" i="4"/>
  <c r="K162" i="4"/>
  <c r="K172" i="4"/>
  <c r="K377" i="4"/>
  <c r="K274" i="4"/>
  <c r="K70" i="4"/>
  <c r="K451" i="4"/>
  <c r="K230" i="4"/>
  <c r="K140" i="4"/>
  <c r="K277" i="4"/>
  <c r="K156" i="4"/>
  <c r="K182" i="4"/>
  <c r="K314" i="4"/>
  <c r="K401" i="4"/>
  <c r="K143" i="4"/>
  <c r="K432" i="4"/>
  <c r="K170" i="4"/>
  <c r="K495" i="4"/>
  <c r="K398" i="4"/>
  <c r="K320" i="4"/>
  <c r="K114" i="4"/>
  <c r="K357" i="4"/>
  <c r="K460" i="4"/>
  <c r="K278" i="4"/>
  <c r="K258" i="4"/>
  <c r="K123" i="4"/>
  <c r="K241" i="4"/>
  <c r="K439" i="4"/>
  <c r="K362" i="4"/>
  <c r="K118" i="4"/>
  <c r="K453" i="4"/>
  <c r="K291" i="4"/>
  <c r="K93" i="4"/>
  <c r="K216" i="4"/>
  <c r="K83" i="4"/>
  <c r="K275" i="4"/>
  <c r="K201" i="4"/>
  <c r="K409" i="4"/>
  <c r="K74" i="4"/>
  <c r="K297" i="4"/>
  <c r="K330" i="4"/>
  <c r="K370" i="4"/>
  <c r="K32" i="4"/>
  <c r="K361" i="4"/>
  <c r="P2" i="4"/>
  <c r="Q2" i="4" s="1"/>
  <c r="T2" i="4"/>
  <c r="U2" i="4" s="1"/>
  <c r="R2" i="4"/>
  <c r="S2" i="4" s="1"/>
  <c r="N2" i="4"/>
  <c r="O2" i="4" s="1"/>
  <c r="L2" i="4"/>
  <c r="M2" i="4" s="1"/>
  <c r="F12" i="5"/>
  <c r="W2" i="4" l="1"/>
  <c r="K504" i="4" l="1"/>
  <c r="K501" i="4"/>
  <c r="K502" i="4"/>
  <c r="K503" i="4"/>
  <c r="K505" i="4"/>
</calcChain>
</file>

<file path=xl/sharedStrings.xml><?xml version="1.0" encoding="utf-8"?>
<sst xmlns="http://schemas.openxmlformats.org/spreadsheetml/2006/main" count="17214" uniqueCount="2067">
  <si>
    <t>Ramos-Santiago and Brown 2016</t>
  </si>
  <si>
    <t>33.3.2</t>
  </si>
  <si>
    <t>(Modern Streetcar) Table 4, p. 931</t>
  </si>
  <si>
    <t>4b</t>
  </si>
  <si>
    <t>Source</t>
  </si>
  <si>
    <t>Y</t>
  </si>
  <si>
    <t>Pos</t>
  </si>
  <si>
    <t>Ridership</t>
  </si>
  <si>
    <t>boarding</t>
  </si>
  <si>
    <t>count</t>
  </si>
  <si>
    <t>Aggregate</t>
  </si>
  <si>
    <t>General</t>
  </si>
  <si>
    <t>USA</t>
  </si>
  <si>
    <t>varies</t>
  </si>
  <si>
    <t>2010 - 2017</t>
  </si>
  <si>
    <t>Density</t>
  </si>
  <si>
    <t>Employment density</t>
  </si>
  <si>
    <t>Emp_Den</t>
  </si>
  <si>
    <t>Negative binomial regression</t>
  </si>
  <si>
    <t>Derived (4b)</t>
  </si>
  <si>
    <t/>
  </si>
  <si>
    <t>Cervero et al. 2010</t>
  </si>
  <si>
    <t>51.1.7</t>
  </si>
  <si>
    <t>Table 3 p. 7</t>
  </si>
  <si>
    <t>6c, 8a</t>
  </si>
  <si>
    <t>derived (6c)</t>
  </si>
  <si>
    <t>Derived (8a)</t>
  </si>
  <si>
    <t>average daily boarding</t>
  </si>
  <si>
    <t>continuous</t>
  </si>
  <si>
    <t>Los Angeles</t>
  </si>
  <si>
    <t>Pre-2010</t>
  </si>
  <si>
    <t>Total density (employment and population)</t>
  </si>
  <si>
    <t>Act_Den</t>
  </si>
  <si>
    <t>OLS</t>
  </si>
  <si>
    <t>Brownet al. 2014</t>
  </si>
  <si>
    <t>107.9.1</t>
  </si>
  <si>
    <t>Table 2 p. 952 (rail to regional centres)</t>
  </si>
  <si>
    <t>trip</t>
  </si>
  <si>
    <t>Count</t>
  </si>
  <si>
    <t>Work</t>
  </si>
  <si>
    <t>Atlanta</t>
  </si>
  <si>
    <t>Population density</t>
  </si>
  <si>
    <t>Pop_Den</t>
  </si>
  <si>
    <t>Chakraborty and Mishra 2012</t>
  </si>
  <si>
    <t>32.1.3</t>
  </si>
  <si>
    <t>Table 4 - Model I p. 10</t>
  </si>
  <si>
    <t>6c, 8a, 5</t>
  </si>
  <si>
    <t>Derived (6c)</t>
  </si>
  <si>
    <t>boarding + alighting</t>
  </si>
  <si>
    <t>Maryland</t>
  </si>
  <si>
    <t>not stated</t>
  </si>
  <si>
    <t>residential density (household workers))</t>
  </si>
  <si>
    <t>Bento et al. 2005</t>
  </si>
  <si>
    <t>N</t>
  </si>
  <si>
    <t>insignificant</t>
  </si>
  <si>
    <t>Mode choice (probability)</t>
  </si>
  <si>
    <t>categorical</t>
  </si>
  <si>
    <t>Disaggregate</t>
  </si>
  <si>
    <t>Multinomial logistic</t>
  </si>
  <si>
    <t>automobile</t>
  </si>
  <si>
    <t>Derived (4a)</t>
  </si>
  <si>
    <t>Tsai et al. 2014</t>
  </si>
  <si>
    <t>69.1.2</t>
  </si>
  <si>
    <t>Table 6, p. 61 (derived from table 5 and equation 7)</t>
  </si>
  <si>
    <t>8a</t>
  </si>
  <si>
    <t>per capita trip</t>
  </si>
  <si>
    <t>Australia</t>
  </si>
  <si>
    <t>Sydney</t>
  </si>
  <si>
    <t>Zhang 2004</t>
  </si>
  <si>
    <t>131.4.1</t>
  </si>
  <si>
    <t>Table 4 (Hong Kong - non-work trip, expanded)</t>
  </si>
  <si>
    <t>7a, 8a</t>
  </si>
  <si>
    <t>Derived (7a)</t>
  </si>
  <si>
    <t>discrete</t>
  </si>
  <si>
    <t>Non-work</t>
  </si>
  <si>
    <t>Hong Kong</t>
  </si>
  <si>
    <t>population density (origin)</t>
  </si>
  <si>
    <t>logistic (nested)</t>
  </si>
  <si>
    <t>drive alone or active modes</t>
  </si>
  <si>
    <t>Spears 2013</t>
  </si>
  <si>
    <t>100.1.2</t>
  </si>
  <si>
    <t>Table 4.5 p. 52 (Model 1)</t>
  </si>
  <si>
    <t>7a, 8a, 8b</t>
  </si>
  <si>
    <t>Transit use (probability)</t>
  </si>
  <si>
    <t>individual</t>
  </si>
  <si>
    <t>ordered categorical</t>
  </si>
  <si>
    <t>South Los Angeles</t>
  </si>
  <si>
    <t>Commercial density</t>
  </si>
  <si>
    <t>Comm_Den</t>
  </si>
  <si>
    <t>Binary logistic</t>
  </si>
  <si>
    <t>no transit trip</t>
  </si>
  <si>
    <t>Derived (8b)</t>
  </si>
  <si>
    <t>69.1.1</t>
  </si>
  <si>
    <t>Siddiqui 2000</t>
  </si>
  <si>
    <t>4a, 8a</t>
  </si>
  <si>
    <t>binary</t>
  </si>
  <si>
    <t>Canada</t>
  </si>
  <si>
    <t>PT-Access</t>
  </si>
  <si>
    <t>logistic</t>
  </si>
  <si>
    <t>not choosing transit</t>
  </si>
  <si>
    <t>Blumenberg and Smart 2009</t>
  </si>
  <si>
    <t>Table 3 p. 11</t>
  </si>
  <si>
    <t>Mode share</t>
  </si>
  <si>
    <t>continuous (fraction)</t>
  </si>
  <si>
    <t>Choi et al. 2012</t>
  </si>
  <si>
    <t>38.2.12</t>
  </si>
  <si>
    <t>Table 2 p. 715 (poisson model)</t>
  </si>
  <si>
    <t>Peak</t>
  </si>
  <si>
    <t>South Korea</t>
  </si>
  <si>
    <t>Seoul</t>
  </si>
  <si>
    <t>commercial density (common catchment area)</t>
  </si>
  <si>
    <t>Poisson regression</t>
  </si>
  <si>
    <t>33.4.1</t>
  </si>
  <si>
    <t>(Legacy Streetcar) Table 4, p. 931</t>
  </si>
  <si>
    <t>38.4.3</t>
  </si>
  <si>
    <t>Table 2 p. 716 (poisson)</t>
  </si>
  <si>
    <t>33.3.1</t>
  </si>
  <si>
    <t>Table 2 p. 715 (multiplicative model)</t>
  </si>
  <si>
    <t>6b, 5</t>
  </si>
  <si>
    <t>Multiplicative</t>
  </si>
  <si>
    <t>Cervero. 2002</t>
  </si>
  <si>
    <t>3.1.1</t>
  </si>
  <si>
    <t>Table 2 p. 275, Table 4 p. 281</t>
  </si>
  <si>
    <t>8a, 8b</t>
  </si>
  <si>
    <t>Montgomery County</t>
  </si>
  <si>
    <t>derived (8b)</t>
  </si>
  <si>
    <t>Table 2 p. 716 (multiplicative)</t>
  </si>
  <si>
    <t>Imam and Tarawneh 2012</t>
  </si>
  <si>
    <t>60.1.1</t>
  </si>
  <si>
    <t>Table 5a p.238 (Model 2)</t>
  </si>
  <si>
    <t>6c, 8a, 8b</t>
  </si>
  <si>
    <t>European countries</t>
  </si>
  <si>
    <t>prior to 2012</t>
  </si>
  <si>
    <t>Voulgaris et al. 2017</t>
  </si>
  <si>
    <t>derived (7b)</t>
  </si>
  <si>
    <t>ridership</t>
  </si>
  <si>
    <t>Concas and DeSalvo 2008</t>
  </si>
  <si>
    <t>11.1.3</t>
  </si>
  <si>
    <t>Table 4.8 and 4.9, Model I: Exogenous Residential Location and Population Density</t>
  </si>
  <si>
    <t>unspecified</t>
  </si>
  <si>
    <t>San Francisco</t>
  </si>
  <si>
    <t>Population density (gross)</t>
  </si>
  <si>
    <t>2SLS</t>
  </si>
  <si>
    <t>Neg</t>
  </si>
  <si>
    <t>33.1.1</t>
  </si>
  <si>
    <t>(Streetcar) Table 3 p. 929</t>
  </si>
  <si>
    <t>Chatman 2008</t>
  </si>
  <si>
    <t>111.3.2</t>
  </si>
  <si>
    <t>Table 5 p. 1020 (col. 4 combined Density)</t>
  </si>
  <si>
    <t>4b, 7b</t>
  </si>
  <si>
    <t>2003/2004</t>
  </si>
  <si>
    <t>pre-2010</t>
  </si>
  <si>
    <t>Building density</t>
  </si>
  <si>
    <t>Gordon 2004</t>
  </si>
  <si>
    <t>15.4.1</t>
  </si>
  <si>
    <t>Model 1-b p. 21 (SD) (log-log)</t>
  </si>
  <si>
    <t>6a, 8a, 5</t>
  </si>
  <si>
    <t>Source (6a)</t>
  </si>
  <si>
    <t>San Diego</t>
  </si>
  <si>
    <t>Concas and DeSalvo 2014</t>
  </si>
  <si>
    <t>Model I (RL exogensous) Table 3 p. 26</t>
  </si>
  <si>
    <t>3SLS</t>
  </si>
  <si>
    <t>Frank et al. 2008</t>
  </si>
  <si>
    <t>31.1.5</t>
  </si>
  <si>
    <t>Table 4 p. 48 (significance from table 3 p. 46)</t>
  </si>
  <si>
    <t>tour</t>
  </si>
  <si>
    <t>Puget Sound</t>
  </si>
  <si>
    <t>Retail floor area continuous (fraction)</t>
  </si>
  <si>
    <t>Multinomial logistic (nested)</t>
  </si>
  <si>
    <t>Taylor et al. 2009</t>
  </si>
  <si>
    <t>14.2.1</t>
  </si>
  <si>
    <t>Table 7 , p 71</t>
  </si>
  <si>
    <t>6aa</t>
  </si>
  <si>
    <t>other</t>
  </si>
  <si>
    <t>15.2.1</t>
  </si>
  <si>
    <t>Model 1-b p. 21 (LA) (log-log)</t>
  </si>
  <si>
    <t>derived (6a)</t>
  </si>
  <si>
    <t>Guerra et al. 2012</t>
  </si>
  <si>
    <t>70.10</t>
  </si>
  <si>
    <t>70.10.1</t>
  </si>
  <si>
    <t>Table 3 p. 7 (1 mi buffer)</t>
  </si>
  <si>
    <t>6c, 10, 5, 8a</t>
  </si>
  <si>
    <t>Weekday</t>
  </si>
  <si>
    <t>Job density</t>
  </si>
  <si>
    <t>15.3.1</t>
  </si>
  <si>
    <t>Model 1-b p. 21 (SF) (log-log)</t>
  </si>
  <si>
    <t>15.1.1</t>
  </si>
  <si>
    <t>Model 1-b p. 21 (pooled) (log-log)</t>
  </si>
  <si>
    <t>Los Angeles, San Francisco, San Diego, Sacramento</t>
  </si>
  <si>
    <t>131.3.2</t>
  </si>
  <si>
    <t>Table 4 (Hong Kong - work trip, expanded)</t>
  </si>
  <si>
    <t>work</t>
  </si>
  <si>
    <t>Job density (origin)</t>
  </si>
  <si>
    <t>32.1.1</t>
  </si>
  <si>
    <t>Household density</t>
  </si>
  <si>
    <t>Table 2 p. 717 (multiplicative)</t>
  </si>
  <si>
    <t>6b</t>
  </si>
  <si>
    <t>Off-peak</t>
  </si>
  <si>
    <t>15.13.1</t>
  </si>
  <si>
    <t>Model 2-b p. 24 (SF) (log-log)</t>
  </si>
  <si>
    <t>4c, 6a, 5</t>
  </si>
  <si>
    <t>Transit users</t>
  </si>
  <si>
    <t>Derived (4c)</t>
  </si>
  <si>
    <t>15.12.1</t>
  </si>
  <si>
    <t>Model 2-b p. 24 (LA) (log-log)</t>
  </si>
  <si>
    <t>31.2.5</t>
  </si>
  <si>
    <t>70.9.1</t>
  </si>
  <si>
    <t>Table 3 p. 7 (0.75 mi buffer)</t>
  </si>
  <si>
    <t>15.11.1</t>
  </si>
  <si>
    <t>Model 2-b p. 24 (pooled) (log-log)</t>
  </si>
  <si>
    <t>70.3.1</t>
  </si>
  <si>
    <t>Table 2 p. 7 (0.75 mi buffer)</t>
  </si>
  <si>
    <t>70.8.1</t>
  </si>
  <si>
    <t>Table 3 p. 7 (0.5 mi buffer)</t>
  </si>
  <si>
    <t>15.14.1</t>
  </si>
  <si>
    <t>Model 2-b p. 24(SD) (log-log)</t>
  </si>
  <si>
    <t>51.1.1</t>
  </si>
  <si>
    <t>70.2.1</t>
  </si>
  <si>
    <t>Table 2 p. 7 (0.5 mi buffer)</t>
  </si>
  <si>
    <t>70.4.1</t>
  </si>
  <si>
    <t>Table 2 p. 7 (1 mi buffer)</t>
  </si>
  <si>
    <t>15.5.1</t>
  </si>
  <si>
    <t>Model 1-b p. 21 (Sacramento) (log-log)</t>
  </si>
  <si>
    <t>Sacramento</t>
  </si>
  <si>
    <t>70.7.1</t>
  </si>
  <si>
    <t>Table 3 p. 7 (0.25 mi buffer)</t>
  </si>
  <si>
    <t>6c, 10, 5</t>
  </si>
  <si>
    <t>11.2.1</t>
  </si>
  <si>
    <t>Table 4.10 and 4.11, Model I: Exogenous Residential Location and Population Density</t>
  </si>
  <si>
    <t>3.1.2</t>
  </si>
  <si>
    <t>131.2.3</t>
  </si>
  <si>
    <t>Table 3 (Boston - non-work trip, expanded)</t>
  </si>
  <si>
    <t>Boston</t>
  </si>
  <si>
    <t>multinomial logistic</t>
  </si>
  <si>
    <t>Cervero 2006</t>
  </si>
  <si>
    <t>2.3.1</t>
  </si>
  <si>
    <t>Table 2 p, 292</t>
  </si>
  <si>
    <t>6a</t>
  </si>
  <si>
    <t>Total density: population and employment</t>
  </si>
  <si>
    <t>Thompson et al. 2011</t>
  </si>
  <si>
    <t>Table 3 p. 3340</t>
  </si>
  <si>
    <t>Florida</t>
  </si>
  <si>
    <t>Moniruzzaman and Paez 2012</t>
  </si>
  <si>
    <t>37.1.3</t>
  </si>
  <si>
    <t>Table 2 (1), p. 203</t>
  </si>
  <si>
    <t>4a, 7a</t>
  </si>
  <si>
    <t>GTHA</t>
  </si>
  <si>
    <t>Kerkman et al. 2015</t>
  </si>
  <si>
    <t>67.1.1</t>
  </si>
  <si>
    <t>Table 6 p. 29 (2012)</t>
  </si>
  <si>
    <t>6a, 5, 8a</t>
  </si>
  <si>
    <t>stop entrance + stop exit</t>
  </si>
  <si>
    <t>Netherlands</t>
  </si>
  <si>
    <t>Arnhem- Nijmegen</t>
  </si>
  <si>
    <t>Sum of number of inhabitants, employees, students,
and train travelers within service area)</t>
  </si>
  <si>
    <t>67.2.1</t>
  </si>
  <si>
    <t>Table 6 p. 29 (2013)</t>
  </si>
  <si>
    <t>Tsa et al. 2012</t>
  </si>
  <si>
    <t>102.1.1</t>
  </si>
  <si>
    <t>Table 2 p. 68</t>
  </si>
  <si>
    <t>1997 - 2010</t>
  </si>
  <si>
    <t>Population and employment density</t>
  </si>
  <si>
    <t xml:space="preserve">Global regression </t>
  </si>
  <si>
    <t>Renneet al. 2016</t>
  </si>
  <si>
    <t>103.1.2</t>
  </si>
  <si>
    <t>Table 3 p. 40</t>
  </si>
  <si>
    <t>6a, 8a</t>
  </si>
  <si>
    <t>mode share</t>
  </si>
  <si>
    <t>proportion using transit</t>
  </si>
  <si>
    <t>Population and job density within retail precinct</t>
  </si>
  <si>
    <t>multi-level model</t>
  </si>
  <si>
    <t>111.2.2</t>
  </si>
  <si>
    <t>Table 5 p. 1020 (col. 3 Built form)</t>
  </si>
  <si>
    <t>111.2.1</t>
  </si>
  <si>
    <t>Bhattacharya 2013</t>
  </si>
  <si>
    <t>72.3.1</t>
  </si>
  <si>
    <t>Table 3.4 p. 66</t>
  </si>
  <si>
    <t>4b, 8a, 8b</t>
  </si>
  <si>
    <t>70.1.1</t>
  </si>
  <si>
    <t>Table 2 p. 7 (0.25 mi buffer)</t>
  </si>
  <si>
    <t>Currie and Delbosc 2013</t>
  </si>
  <si>
    <t>62.1.1</t>
  </si>
  <si>
    <t>Table 5 p. 57</t>
  </si>
  <si>
    <t>6c, 5, 8a</t>
  </si>
  <si>
    <t>BVK</t>
  </si>
  <si>
    <t>2001 - 2009</t>
  </si>
  <si>
    <t>de Grange et al. 2012</t>
  </si>
  <si>
    <t>39.1.1</t>
  </si>
  <si>
    <t>Table 1 p. 14, Model 4</t>
  </si>
  <si>
    <t>6a, 8a, 8b</t>
  </si>
  <si>
    <t>Global</t>
  </si>
  <si>
    <t>2000 - 2009</t>
  </si>
  <si>
    <t>32.1.2</t>
  </si>
  <si>
    <t>Currie et al. 2011</t>
  </si>
  <si>
    <t>64.1.2</t>
  </si>
  <si>
    <t>Table 5 p. 555</t>
  </si>
  <si>
    <t>BRK</t>
  </si>
  <si>
    <t>Australia, North America, Europe</t>
  </si>
  <si>
    <t>2003 - 2009</t>
  </si>
  <si>
    <t>Schneider et al. 2017</t>
  </si>
  <si>
    <t>50.1.1</t>
  </si>
  <si>
    <t>Table 3 (final model)</t>
  </si>
  <si>
    <t>4a, 5, 7a</t>
  </si>
  <si>
    <t>2009 - 2013</t>
  </si>
  <si>
    <t>Multinomial logistic (fractional)</t>
  </si>
  <si>
    <t>131.1.1</t>
  </si>
  <si>
    <t>Table 3 (Boston - work trip, expanded)</t>
  </si>
  <si>
    <t>11.2.2</t>
  </si>
  <si>
    <t>Retail density (common catchment area)</t>
  </si>
  <si>
    <t>111.1.2</t>
  </si>
  <si>
    <t>Table 5 p. 1020 (col. 1 Activity Density)</t>
  </si>
  <si>
    <t>Retail employment density</t>
  </si>
  <si>
    <t>Table 2 p. 717 (poisson)</t>
  </si>
  <si>
    <t>2.4.1</t>
  </si>
  <si>
    <t>Table 3, p. 293</t>
  </si>
  <si>
    <t>St Louis</t>
  </si>
  <si>
    <t>Dwelling density</t>
  </si>
  <si>
    <t>131.4.2</t>
  </si>
  <si>
    <t>38.6.3</t>
  </si>
  <si>
    <t>38.6.12</t>
  </si>
  <si>
    <t>38.4.12</t>
  </si>
  <si>
    <t>72.2.1</t>
  </si>
  <si>
    <t>Table 3.3 p. 64</t>
  </si>
  <si>
    <t>38.5.12</t>
  </si>
  <si>
    <t>Dill and Wardell 2007</t>
  </si>
  <si>
    <t>8.1.2</t>
  </si>
  <si>
    <t>Table 4, p. 55</t>
  </si>
  <si>
    <t>6c</t>
  </si>
  <si>
    <t>Portland</t>
  </si>
  <si>
    <t>Not stated</t>
  </si>
  <si>
    <t>PT-design</t>
  </si>
  <si>
    <t>Bicycle facilities</t>
  </si>
  <si>
    <t>Amenity</t>
  </si>
  <si>
    <t>Zhao et al. 2014</t>
  </si>
  <si>
    <t>129.1.8</t>
  </si>
  <si>
    <t>Table 2 p. 143</t>
  </si>
  <si>
    <t>aggregate</t>
  </si>
  <si>
    <t>general</t>
  </si>
  <si>
    <t>China</t>
  </si>
  <si>
    <t>Nanjing</t>
  </si>
  <si>
    <t>Bicycle Park n Ride Space</t>
  </si>
  <si>
    <t>Durning and Townsend 2015</t>
  </si>
  <si>
    <t>52.1.14</t>
  </si>
  <si>
    <t>Table 3 p. 101</t>
  </si>
  <si>
    <t>average weekday boarding</t>
  </si>
  <si>
    <t>Calgary, Edmonton, Montreal, Toronto, Vancouver</t>
  </si>
  <si>
    <t>Diversity</t>
  </si>
  <si>
    <t>Residential to non-residential balancing index:Higher ratio means more even</t>
  </si>
  <si>
    <t>Balance</t>
  </si>
  <si>
    <t>Bootstrapped regression</t>
  </si>
  <si>
    <t>131.1.4</t>
  </si>
  <si>
    <t>Sung et al. 2014</t>
  </si>
  <si>
    <t>65.7.7</t>
  </si>
  <si>
    <t>Table 3 p. 139 (500m buffer)</t>
  </si>
  <si>
    <t>6e, 8a, 5</t>
  </si>
  <si>
    <t>derived (6e)</t>
  </si>
  <si>
    <t>patronage</t>
  </si>
  <si>
    <t>Seoul metropolitan region</t>
  </si>
  <si>
    <t>Res. &amp; large-scale commercial balancing index:perfect balance between two land uses = 1</t>
  </si>
  <si>
    <t>33.2.1</t>
  </si>
  <si>
    <t>(Light rail) Table 3 p. 929</t>
  </si>
  <si>
    <t>65.4.5</t>
  </si>
  <si>
    <t>Table 2 p. 138 (1000m buffer)</t>
  </si>
  <si>
    <t xml:space="preserve">Seoul </t>
  </si>
  <si>
    <t>Residential to non-residential balancing index:perfect balance between two land uses = 1</t>
  </si>
  <si>
    <t>65.9.5</t>
  </si>
  <si>
    <t>Table 3 p. 139 (1000m buffer)</t>
  </si>
  <si>
    <t>6e, 8a</t>
  </si>
  <si>
    <t>65.5.5</t>
  </si>
  <si>
    <t>Table 2 p. 138 (1500m buffer)</t>
  </si>
  <si>
    <t>72.4.2</t>
  </si>
  <si>
    <t>Table 3.5 p. 67</t>
  </si>
  <si>
    <t>14.1.1</t>
  </si>
  <si>
    <t>65.7.5</t>
  </si>
  <si>
    <t>65.10.8</t>
  </si>
  <si>
    <t>Table 3 p. 139 (1500m buffer)</t>
  </si>
  <si>
    <t>Res. &amp; office balancing index:perfect balance between two land uses = 1</t>
  </si>
  <si>
    <t>65.1.8</t>
  </si>
  <si>
    <t>Table 2 p. 138 (250m buffer)</t>
  </si>
  <si>
    <t>131.3.1</t>
  </si>
  <si>
    <t>65.3.8</t>
  </si>
  <si>
    <t>Table 2 p. 138 (750m buffer)</t>
  </si>
  <si>
    <t>65.7.8</t>
  </si>
  <si>
    <t>65.9.7</t>
  </si>
  <si>
    <t>65.6.8</t>
  </si>
  <si>
    <t>Table 3 p. 139 (250m buffer)</t>
  </si>
  <si>
    <t>65.10.5</t>
  </si>
  <si>
    <t>65.2.7</t>
  </si>
  <si>
    <t>Table 2 p. 138 (500m buffer)</t>
  </si>
  <si>
    <t>65.1.7</t>
  </si>
  <si>
    <t>65.6.7</t>
  </si>
  <si>
    <t>65.4.8</t>
  </si>
  <si>
    <t>65.2.5</t>
  </si>
  <si>
    <t>65.8.7</t>
  </si>
  <si>
    <t>Table 3 p. 139 (750m buffer)</t>
  </si>
  <si>
    <t>65.8.8</t>
  </si>
  <si>
    <t>65.5.8</t>
  </si>
  <si>
    <t>65.10.7</t>
  </si>
  <si>
    <t>65.3.7</t>
  </si>
  <si>
    <t>Rajamani et al. 2003</t>
  </si>
  <si>
    <t>117.1.2</t>
  </si>
  <si>
    <t>Table 2 p. 163</t>
  </si>
  <si>
    <t>Trip</t>
  </si>
  <si>
    <t>shared ride</t>
  </si>
  <si>
    <t>65.8.5</t>
  </si>
  <si>
    <t>65.9.8</t>
  </si>
  <si>
    <t>131.1.3</t>
  </si>
  <si>
    <t>65.6.5</t>
  </si>
  <si>
    <t>65.3.5</t>
  </si>
  <si>
    <t>Derived (6e)</t>
  </si>
  <si>
    <t>Chakour and Eluru 2016</t>
  </si>
  <si>
    <t>59.2.7</t>
  </si>
  <si>
    <t>Table 3 p. 212 (boarding, PM peak)</t>
  </si>
  <si>
    <t>Ridership thresholds (probability)</t>
  </si>
  <si>
    <t>boarding per hour</t>
  </si>
  <si>
    <t>Montreal</t>
  </si>
  <si>
    <t>pre-2016</t>
  </si>
  <si>
    <t xml:space="preserve">Ordered probit </t>
  </si>
  <si>
    <t>72.2.2</t>
  </si>
  <si>
    <t>33.2.2</t>
  </si>
  <si>
    <t>Duggal et al. 2016</t>
  </si>
  <si>
    <t>89.2.2</t>
  </si>
  <si>
    <t>Table 3 p. 6</t>
  </si>
  <si>
    <t>6a, 10, 8a</t>
  </si>
  <si>
    <t>Edmonton</t>
  </si>
  <si>
    <t>2009, 2012</t>
  </si>
  <si>
    <t>Peterson 2011</t>
  </si>
  <si>
    <t>104.1.1</t>
  </si>
  <si>
    <t>Table 5.7 p. 26</t>
  </si>
  <si>
    <t>6e, 4b, 8a</t>
  </si>
  <si>
    <t>Fargo- Moorhead</t>
  </si>
  <si>
    <t>65.5.6</t>
  </si>
  <si>
    <t>Res. &amp; small-scale neighborhood living balancing index:perfect balance between two land uses = 1</t>
  </si>
  <si>
    <t>107.2.3</t>
  </si>
  <si>
    <t>Table 1 p. 947 (Bus to CBD)</t>
  </si>
  <si>
    <t>65.1.5</t>
  </si>
  <si>
    <t>65.2.8</t>
  </si>
  <si>
    <t>33.1.2</t>
  </si>
  <si>
    <t>Lane et al. 2006</t>
  </si>
  <si>
    <t>21.1.2</t>
  </si>
  <si>
    <t>Table 5 p. 207</t>
  </si>
  <si>
    <t>11 US cities</t>
  </si>
  <si>
    <t>2001 - 2004</t>
  </si>
  <si>
    <t>Employment (Common catchment area)</t>
  </si>
  <si>
    <t>52.1.18</t>
  </si>
  <si>
    <t>8b, 8a</t>
  </si>
  <si>
    <t>65.2.3</t>
  </si>
  <si>
    <t>65.7.3</t>
  </si>
  <si>
    <t>65.6.3</t>
  </si>
  <si>
    <t>72.1.1</t>
  </si>
  <si>
    <t>Table 3.2 p. 61</t>
  </si>
  <si>
    <t>65.10.3</t>
  </si>
  <si>
    <t>65.9.3</t>
  </si>
  <si>
    <t>65.8.3</t>
  </si>
  <si>
    <t>65.3.3</t>
  </si>
  <si>
    <t>65.1.3</t>
  </si>
  <si>
    <t>65.4.3</t>
  </si>
  <si>
    <t>131.2.4</t>
  </si>
  <si>
    <t>50.1.2</t>
  </si>
  <si>
    <t>derived (7a)</t>
  </si>
  <si>
    <t>65.5.3</t>
  </si>
  <si>
    <t>2.3.2</t>
  </si>
  <si>
    <t>Population (common catchment area)</t>
  </si>
  <si>
    <t>38.3.10</t>
  </si>
  <si>
    <t>Pedestrian friendly intersection</t>
  </si>
  <si>
    <t>Connectivity</t>
  </si>
  <si>
    <t>38.1.10</t>
  </si>
  <si>
    <t>131.1.2</t>
  </si>
  <si>
    <t>Noland and DiPetrillo 2015</t>
  </si>
  <si>
    <t>106.1.3</t>
  </si>
  <si>
    <t>Table 13 p. 40</t>
  </si>
  <si>
    <t>6d</t>
  </si>
  <si>
    <t>derived (6d)</t>
  </si>
  <si>
    <t>trip frequency</t>
  </si>
  <si>
    <t>United Kingdom</t>
  </si>
  <si>
    <t>SEM</t>
  </si>
  <si>
    <t>Lund et al. 2004</t>
  </si>
  <si>
    <t>115.4.1</t>
  </si>
  <si>
    <t>Figure 5-22 p. 78 (imputed from table 5 - 24 p. 77)</t>
  </si>
  <si>
    <t>8a, 4b</t>
  </si>
  <si>
    <t>Continuous (fraction)</t>
  </si>
  <si>
    <t xml:space="preserve">Street tree density </t>
  </si>
  <si>
    <t>115.4.2</t>
  </si>
  <si>
    <t>Street Furniture Density</t>
  </si>
  <si>
    <t>Sung 2005</t>
  </si>
  <si>
    <t>25.5.3</t>
  </si>
  <si>
    <t>Table V-7 Model A, p. 120</t>
  </si>
  <si>
    <t>3, 7b, 8a, 8b</t>
  </si>
  <si>
    <t>jobs-housing balance:Appears to be an absolute value - ratio of the two land uses</t>
  </si>
  <si>
    <t>29.1.4</t>
  </si>
  <si>
    <t>6d, 8a</t>
  </si>
  <si>
    <t>jobs to workers (distance decay function:ratio of the two land uses</t>
  </si>
  <si>
    <t>Kim et al. 2016</t>
  </si>
  <si>
    <t>93.1.7</t>
  </si>
  <si>
    <t>Table 3 p. 9 (model 5)</t>
  </si>
  <si>
    <t>2000 - 2010</t>
  </si>
  <si>
    <t>Change in job and population balance:Perfect balancing when index = 1</t>
  </si>
  <si>
    <t>103.1.8</t>
  </si>
  <si>
    <t>job-population balance:Perfect balancing when index = 1</t>
  </si>
  <si>
    <t>Ewing et al. 2015</t>
  </si>
  <si>
    <t>113.1.12</t>
  </si>
  <si>
    <t>Table 11 p. 2343</t>
  </si>
  <si>
    <t>4a, 7a, 5, 8a</t>
  </si>
  <si>
    <t>household</t>
  </si>
  <si>
    <t>15 cities</t>
  </si>
  <si>
    <t>113.2.12</t>
  </si>
  <si>
    <t>Table 12 p. 2343</t>
  </si>
  <si>
    <t>7b, 8a</t>
  </si>
  <si>
    <t>103.1.1</t>
  </si>
  <si>
    <t>Sprawl index</t>
  </si>
  <si>
    <t>Chan and Miranda-Moreno 2013</t>
  </si>
  <si>
    <t>36.2.2</t>
  </si>
  <si>
    <t>Table 5, p. 261</t>
  </si>
  <si>
    <t>1989, 2003</t>
  </si>
  <si>
    <t>11.1.2</t>
  </si>
  <si>
    <t>93.1.4</t>
  </si>
  <si>
    <t>Change in commercial area</t>
  </si>
  <si>
    <t>97.3.1</t>
  </si>
  <si>
    <t>Model III Table 7 p. 32</t>
  </si>
  <si>
    <t>Retail establishment density</t>
  </si>
  <si>
    <t>97.1.3</t>
  </si>
  <si>
    <t>97.2.2</t>
  </si>
  <si>
    <t>Model II (density exogensous) Table 5 p. 29</t>
  </si>
  <si>
    <t>111.1.3</t>
  </si>
  <si>
    <t>111.1.1</t>
  </si>
  <si>
    <t>111.3.1</t>
  </si>
  <si>
    <t>72.1.2</t>
  </si>
  <si>
    <t>Table 2 (2), p. 203</t>
  </si>
  <si>
    <t>37.1.5</t>
  </si>
  <si>
    <t>Intersection density</t>
  </si>
  <si>
    <t>37.1.6</t>
  </si>
  <si>
    <t>Sidewalk density</t>
  </si>
  <si>
    <t>2.1.1</t>
  </si>
  <si>
    <t>Table 1 p. 290</t>
  </si>
  <si>
    <t>USA, Canada</t>
  </si>
  <si>
    <t>Population Density</t>
  </si>
  <si>
    <t>Zhu et al. 2013</t>
  </si>
  <si>
    <t>54.3.1</t>
  </si>
  <si>
    <t>Table 5 p. 69</t>
  </si>
  <si>
    <t>4a, 7a, 5</t>
  </si>
  <si>
    <t>Quality and diversity of non auto transportation infratructure (entropy measure)</t>
  </si>
  <si>
    <t>31.1.6</t>
  </si>
  <si>
    <t>31.2.6</t>
  </si>
  <si>
    <t>106.1.4</t>
  </si>
  <si>
    <t>Chen et al. 2007</t>
  </si>
  <si>
    <t>19.1.3</t>
  </si>
  <si>
    <t>Table 8 p. 36</t>
  </si>
  <si>
    <t>4c, 5, 7a</t>
  </si>
  <si>
    <t>mode choice (probability)</t>
  </si>
  <si>
    <t>New York</t>
  </si>
  <si>
    <t>1997/98</t>
  </si>
  <si>
    <t>Maximum population density at any stop along tour</t>
  </si>
  <si>
    <t>Not choosing transit</t>
  </si>
  <si>
    <t>131.2.2</t>
  </si>
  <si>
    <t>29.1.3</t>
  </si>
  <si>
    <t>derived (6c) (assumed mean in percentage digits; assumed density /1000</t>
  </si>
  <si>
    <t>Residential density</t>
  </si>
  <si>
    <t>36.1.22</t>
  </si>
  <si>
    <t>37.1.1</t>
  </si>
  <si>
    <t>Wu et al. 2017</t>
  </si>
  <si>
    <t>145.1.1</t>
  </si>
  <si>
    <t>Table 4</t>
  </si>
  <si>
    <t>Beijing</t>
  </si>
  <si>
    <t>population density</t>
  </si>
  <si>
    <t>72.3.2</t>
  </si>
  <si>
    <t>54.1.1</t>
  </si>
  <si>
    <t>Table 3 p. 68</t>
  </si>
  <si>
    <t>4b, 7a, 5</t>
  </si>
  <si>
    <t>72.4.1</t>
  </si>
  <si>
    <t>54.2.1</t>
  </si>
  <si>
    <t>Table 4 p. 68</t>
  </si>
  <si>
    <t>Marshall and Garrick 2010</t>
  </si>
  <si>
    <t>Table 2 p. 110</t>
  </si>
  <si>
    <t>4a, 8a, 7a</t>
  </si>
  <si>
    <t>55.1.10</t>
  </si>
  <si>
    <t>City - wide Intersection density</t>
  </si>
  <si>
    <t>131.2.1</t>
  </si>
  <si>
    <t>55.1.16</t>
  </si>
  <si>
    <t>% bike lanes</t>
  </si>
  <si>
    <t>Saghapour et al. 2016</t>
  </si>
  <si>
    <t>Table 5 p. 7</t>
  </si>
  <si>
    <t>Melbourne</t>
  </si>
  <si>
    <t>Chen and Zegras 2016</t>
  </si>
  <si>
    <t>86.1.8</t>
  </si>
  <si>
    <t>Table 2 (p-values), Table 3 p. 118 (Weekday boardings, Model 1)</t>
  </si>
  <si>
    <t>2009 - 2010</t>
  </si>
  <si>
    <t>Proportion of intersections that are four-way or more</t>
  </si>
  <si>
    <t>86.3.8</t>
  </si>
  <si>
    <t>Table 2 (p-values), Table 3 p. 118 (off peak)</t>
  </si>
  <si>
    <t>86.2.8</t>
  </si>
  <si>
    <t>Table 2 (p-values), Table 3 p. 118 (am peak period)</t>
  </si>
  <si>
    <t>102.1.3</t>
  </si>
  <si>
    <t>Road link density</t>
  </si>
  <si>
    <t>103.1.5</t>
  </si>
  <si>
    <t>Block density</t>
  </si>
  <si>
    <t>113.1.15</t>
  </si>
  <si>
    <t>Four-way intersection density</t>
  </si>
  <si>
    <t>115.4.3</t>
  </si>
  <si>
    <t>Crosswalk density</t>
  </si>
  <si>
    <t>Bhiromkaew 2006</t>
  </si>
  <si>
    <t>7.3.2</t>
  </si>
  <si>
    <t>table 5.8 p. 137, mode share figure 4.7</t>
  </si>
  <si>
    <t>4a, 7a, , 8a</t>
  </si>
  <si>
    <t>activity</t>
  </si>
  <si>
    <t>1994/1995</t>
  </si>
  <si>
    <t>7.3.6</t>
  </si>
  <si>
    <t>38.6.1</t>
  </si>
  <si>
    <t>pedestrian friendly intersections</t>
  </si>
  <si>
    <t>86.2.1</t>
  </si>
  <si>
    <t>52.1.10</t>
  </si>
  <si>
    <t>intersection density</t>
  </si>
  <si>
    <t>Kuby et al. 2004</t>
  </si>
  <si>
    <t>9.1.1</t>
  </si>
  <si>
    <t>Table 2 p. 239</t>
  </si>
  <si>
    <t>unlinked trip (boarding)</t>
  </si>
  <si>
    <t>21.1.1</t>
  </si>
  <si>
    <t>107.10.1</t>
  </si>
  <si>
    <t>Table 2 p. 952 (rail to all other destinations)</t>
  </si>
  <si>
    <t>107.2.1</t>
  </si>
  <si>
    <t>38.1.16</t>
  </si>
  <si>
    <t>Employment (common catchment area)</t>
  </si>
  <si>
    <t>38.1.7</t>
  </si>
  <si>
    <t>38.3.7</t>
  </si>
  <si>
    <t>38.5.7</t>
  </si>
  <si>
    <t>38.5.16</t>
  </si>
  <si>
    <t>38.3.16</t>
  </si>
  <si>
    <t>11.3.1</t>
  </si>
  <si>
    <t>Table 4.12 and 4.13, Model III</t>
  </si>
  <si>
    <t>59.1.6</t>
  </si>
  <si>
    <t>Table 3 p. 212 (boarding, AM peak)</t>
  </si>
  <si>
    <t>59.6.7</t>
  </si>
  <si>
    <t>Table 3 p. 212 (alighting, PM peak)</t>
  </si>
  <si>
    <t>Alighting per hour</t>
  </si>
  <si>
    <t>65.1.4</t>
  </si>
  <si>
    <t>Office density</t>
  </si>
  <si>
    <t>65.2.4</t>
  </si>
  <si>
    <t>7.3.4</t>
  </si>
  <si>
    <t>108.1.1</t>
  </si>
  <si>
    <t>4a</t>
  </si>
  <si>
    <t>55.1.18</t>
  </si>
  <si>
    <t>4a, 7a, 8a</t>
  </si>
  <si>
    <t>Mixed Use:ratio of the two land uses</t>
  </si>
  <si>
    <t>Mix_Land</t>
  </si>
  <si>
    <t>25.3.3</t>
  </si>
  <si>
    <t>Table V-5, Model A, p. 116</t>
  </si>
  <si>
    <t>3, 7b,5, 8a, 8b</t>
  </si>
  <si>
    <t>Santa Clara</t>
  </si>
  <si>
    <t>Bordoloi et al. 2013</t>
  </si>
  <si>
    <t>127.4.1</t>
  </si>
  <si>
    <t>Table 4 p. 571</t>
  </si>
  <si>
    <t>8a, SS calculated as: population/average household size *1% (stated sample size)</t>
  </si>
  <si>
    <t>India</t>
  </si>
  <si>
    <t>Agartala</t>
  </si>
  <si>
    <t>Mix Type Index: alternative to dissimilarity index</t>
  </si>
  <si>
    <t>3.1.3</t>
  </si>
  <si>
    <t>Population to retail employment continuous (fraction) (relative):Entropy: maximises eveness --&gt; 1</t>
  </si>
  <si>
    <t>3.1.4</t>
  </si>
  <si>
    <t>7.1.2</t>
  </si>
  <si>
    <t>Descriptives p. 100, table 5.4 p. 113 'Lev transit', mode share p. 74</t>
  </si>
  <si>
    <t>7.2.2</t>
  </si>
  <si>
    <t>Descriptives p. 100, table 5.4 p. 113 'transit', mode share p. 74</t>
  </si>
  <si>
    <t>19.1.2</t>
  </si>
  <si>
    <t>4c, 7a</t>
  </si>
  <si>
    <t>Employment density (at home)</t>
  </si>
  <si>
    <t>Chao. et al. 2016</t>
  </si>
  <si>
    <t>71.3.2</t>
  </si>
  <si>
    <t>Table 5</t>
  </si>
  <si>
    <t>Baltimore</t>
  </si>
  <si>
    <t>71.2.2</t>
  </si>
  <si>
    <t>71.1.2</t>
  </si>
  <si>
    <t>Washington DC</t>
  </si>
  <si>
    <t>25.1.3</t>
  </si>
  <si>
    <t>Table V-3, Model A, p. 112</t>
  </si>
  <si>
    <t>3, 7b 8a, 8b</t>
  </si>
  <si>
    <t>25.2.3</t>
  </si>
  <si>
    <t>Table V-4, Model A, p. 114</t>
  </si>
  <si>
    <t>25.4.3</t>
  </si>
  <si>
    <t>Table V-6 Model A, p. 118</t>
  </si>
  <si>
    <t>131.2.6</t>
  </si>
  <si>
    <t>31.2.2</t>
  </si>
  <si>
    <t>Land use mix:Entropy: maximises eveness --&gt; 1</t>
  </si>
  <si>
    <t>65.8.4</t>
  </si>
  <si>
    <t>65.6.4</t>
  </si>
  <si>
    <t>65.3.4</t>
  </si>
  <si>
    <t>65.7.4</t>
  </si>
  <si>
    <t>65.9.4</t>
  </si>
  <si>
    <t>65.10.4</t>
  </si>
  <si>
    <t>65.5.4</t>
  </si>
  <si>
    <t>65.4.4</t>
  </si>
  <si>
    <t>70.13.2</t>
  </si>
  <si>
    <t>Table 5 p. 9 (model 3</t>
  </si>
  <si>
    <t>Zhao et al. 2013</t>
  </si>
  <si>
    <t>128.1.2</t>
  </si>
  <si>
    <t>Table  2  p. 120</t>
  </si>
  <si>
    <t>Continuous</t>
  </si>
  <si>
    <t>Employment density at work (common catchment area)</t>
  </si>
  <si>
    <t>Emp_den</t>
  </si>
  <si>
    <t>128.1.4</t>
  </si>
  <si>
    <t>Business/office building floor area (common catchment area)</t>
  </si>
  <si>
    <t>129.1.2</t>
  </si>
  <si>
    <t>129.1.4</t>
  </si>
  <si>
    <t>128.1.6</t>
  </si>
  <si>
    <t>Number of shopping centres</t>
  </si>
  <si>
    <t>Local_access</t>
  </si>
  <si>
    <t>129.1.6</t>
  </si>
  <si>
    <t>Local_Access</t>
  </si>
  <si>
    <t>65.1.6</t>
  </si>
  <si>
    <t>Mix_House</t>
  </si>
  <si>
    <t>65.6.6</t>
  </si>
  <si>
    <t>65.3.6</t>
  </si>
  <si>
    <t>127.2.1</t>
  </si>
  <si>
    <t>Entropy ( 0 - 1); 0 = homoegoeous</t>
  </si>
  <si>
    <t>127.1.1</t>
  </si>
  <si>
    <t>Area Index</t>
  </si>
  <si>
    <t>65.8.6</t>
  </si>
  <si>
    <t>65.9.6</t>
  </si>
  <si>
    <t>65.2.6</t>
  </si>
  <si>
    <t>65.7.6</t>
  </si>
  <si>
    <t>127.3.1</t>
  </si>
  <si>
    <t>Dissimilarity of land uses in adjacent actively developed cells (20m cells)</t>
  </si>
  <si>
    <t>65.4.6</t>
  </si>
  <si>
    <t>65.10.6</t>
  </si>
  <si>
    <t>65.3.9</t>
  </si>
  <si>
    <t>Land use mix index for 5 use types of non-residential facilities:perfect balance between two land uses = 1</t>
  </si>
  <si>
    <t>65.8.9</t>
  </si>
  <si>
    <t>65.2.9</t>
  </si>
  <si>
    <t>65.6.9</t>
  </si>
  <si>
    <t>65.1.9</t>
  </si>
  <si>
    <t>65.7.9</t>
  </si>
  <si>
    <t>104.1.2</t>
  </si>
  <si>
    <t>Proportion of eight land-use types within route area:Closer to 1 implies greater mixture of land use types</t>
  </si>
  <si>
    <t>31.1.1</t>
  </si>
  <si>
    <t>Hamidi and Ewing 2014</t>
  </si>
  <si>
    <t>34.2.2</t>
  </si>
  <si>
    <t>Tabe 7 p. 80</t>
  </si>
  <si>
    <t>2007 - 2011</t>
  </si>
  <si>
    <t>Mixed Use:Entropy: maximises eveness --&gt; 1</t>
  </si>
  <si>
    <t>31.2.1</t>
  </si>
  <si>
    <t>65.10.9</t>
  </si>
  <si>
    <t>65.5.9</t>
  </si>
  <si>
    <t>Boulange et al.  2017</t>
  </si>
  <si>
    <t>58.1.4</t>
  </si>
  <si>
    <t>Table 4 p. 10 Model 3</t>
  </si>
  <si>
    <t>7a 5</t>
  </si>
  <si>
    <t>Victoria</t>
  </si>
  <si>
    <t>Housing diversity:Entropy: maximises eveness --&gt; 1</t>
  </si>
  <si>
    <t>binary logistic (multilevel)</t>
  </si>
  <si>
    <t>65.9.9</t>
  </si>
  <si>
    <t>65.4.9</t>
  </si>
  <si>
    <t>2.2.1</t>
  </si>
  <si>
    <t>9.1.2</t>
  </si>
  <si>
    <t>21.2.1</t>
  </si>
  <si>
    <t>8 US cities</t>
  </si>
  <si>
    <t>21.1.3</t>
  </si>
  <si>
    <t>Households (Common catchment area)</t>
  </si>
  <si>
    <t>38.6.6</t>
  </si>
  <si>
    <t>Population (gross)  (common catchment area)</t>
  </si>
  <si>
    <t>38.3.15</t>
  </si>
  <si>
    <t>Mangan 2013</t>
  </si>
  <si>
    <t>73.15.1</t>
  </si>
  <si>
    <t>Table 7 p. 53</t>
  </si>
  <si>
    <t>stop usage</t>
  </si>
  <si>
    <t>Total acreage with two or more land uses</t>
  </si>
  <si>
    <t>Asad 2013</t>
  </si>
  <si>
    <t>45.1.3</t>
  </si>
  <si>
    <t>Table 5-19 p. 164</t>
  </si>
  <si>
    <t>8a, 6c, 8b</t>
  </si>
  <si>
    <t>West Sussex, East Sussex, Surrey, Kent, Dorset, Hampshire</t>
  </si>
  <si>
    <t>Dwelling density (unit density)</t>
  </si>
  <si>
    <t>52.1.2</t>
  </si>
  <si>
    <t>65.2.2</t>
  </si>
  <si>
    <t>Small-scale nieghbourhood living density</t>
  </si>
  <si>
    <t>65.8.1</t>
  </si>
  <si>
    <t>2.4.2</t>
  </si>
  <si>
    <t>65.7.1</t>
  </si>
  <si>
    <t>65.7.2</t>
  </si>
  <si>
    <t>65.1.2</t>
  </si>
  <si>
    <t>65.2.1</t>
  </si>
  <si>
    <t>65.3.1</t>
  </si>
  <si>
    <t>131.1.6</t>
  </si>
  <si>
    <t>58.1.2</t>
  </si>
  <si>
    <t>7a,</t>
  </si>
  <si>
    <t>108.1.2</t>
  </si>
  <si>
    <t>Entropy:Perfect balancing when index = 1</t>
  </si>
  <si>
    <t>108.1.3</t>
  </si>
  <si>
    <t>131.2.5</t>
  </si>
  <si>
    <t>Brown et al. 2006</t>
  </si>
  <si>
    <t>30.1.2</t>
  </si>
  <si>
    <t>Table 5.3 p. 32 (Final model)</t>
  </si>
  <si>
    <t>4b, 7b, 8a, 8b</t>
  </si>
  <si>
    <t>trip start + trip end</t>
  </si>
  <si>
    <t>Raleigh, Durham and Chapel Hill, ('The Triangle',North Carolina)</t>
  </si>
  <si>
    <t>Land use diversity:highest score achieved for pefect balancing</t>
  </si>
  <si>
    <t>69.1.3</t>
  </si>
  <si>
    <t>Table 5, p. 61</t>
  </si>
  <si>
    <t>Land use entropy</t>
  </si>
  <si>
    <t>OLS (partial adjustment)</t>
  </si>
  <si>
    <t>117.1.1</t>
  </si>
  <si>
    <t>Land use entropy:Entropy: maximises eveness --&gt; 1</t>
  </si>
  <si>
    <t>86.2.2</t>
  </si>
  <si>
    <t>86.4.2</t>
  </si>
  <si>
    <t>Table 2 (p-values), Table 3 p. 118 (pm peak)</t>
  </si>
  <si>
    <t>Lee et al. 2017</t>
  </si>
  <si>
    <t>88.1.2</t>
  </si>
  <si>
    <t>Table 5 p. 20</t>
  </si>
  <si>
    <t>1, 6c</t>
  </si>
  <si>
    <t>Seoul metropolitan area</t>
  </si>
  <si>
    <t>Jun et al. 2013</t>
  </si>
  <si>
    <t>98.1.1</t>
  </si>
  <si>
    <t>Table 7 p. 237</t>
  </si>
  <si>
    <t>2, 3 (ref case was PT), 4a, 7a, 5</t>
  </si>
  <si>
    <t>Derived (2 - Reversed the reference case from PT; 4a)</t>
  </si>
  <si>
    <t>107.6.3</t>
  </si>
  <si>
    <t>Table 2 p. 952 (Regional rail model)</t>
  </si>
  <si>
    <t>107.5.3</t>
  </si>
  <si>
    <t>Table 1 p. 947 (Bus to all other destinations)</t>
  </si>
  <si>
    <t>107.1.3</t>
  </si>
  <si>
    <t>Table 1 p. 947 (Regional bus model)</t>
  </si>
  <si>
    <t>108.1.4</t>
  </si>
  <si>
    <t>Chapman and Frank 2004</t>
  </si>
  <si>
    <t>110.1.2</t>
  </si>
  <si>
    <t>Table 105 p. 237</t>
  </si>
  <si>
    <t>Derived (7a); (used average mode shares p. 14 for elasticity calc as model-specific means only given for relative trip time)</t>
  </si>
  <si>
    <t>2001/2001</t>
  </si>
  <si>
    <t>Net employment density</t>
  </si>
  <si>
    <t>110.4.2</t>
  </si>
  <si>
    <t>Table 111 p. 245</t>
  </si>
  <si>
    <t>110.2.2</t>
  </si>
  <si>
    <t>Table 107, p. 240</t>
  </si>
  <si>
    <t>110.3.2</t>
  </si>
  <si>
    <t>Table 109 p. 242</t>
  </si>
  <si>
    <t>Non-Work</t>
  </si>
  <si>
    <t>131.1.5</t>
  </si>
  <si>
    <t>Bindong et al. 2017</t>
  </si>
  <si>
    <t>143.1.2</t>
  </si>
  <si>
    <t>Table 3 p. 449, elasticity table 4</t>
  </si>
  <si>
    <t>Shanghai</t>
  </si>
  <si>
    <t>employment density</t>
  </si>
  <si>
    <t>emp_den</t>
  </si>
  <si>
    <t>30.2.2</t>
  </si>
  <si>
    <t>Table 5.4 p. 40 (Final model)</t>
  </si>
  <si>
    <t>4b, 7b,  8a, 8b</t>
  </si>
  <si>
    <t>Zahabi et al. 2012</t>
  </si>
  <si>
    <t>34.2.1</t>
  </si>
  <si>
    <t>Density factor</t>
  </si>
  <si>
    <t>34.2.3</t>
  </si>
  <si>
    <t>Centering factor</t>
  </si>
  <si>
    <t>34.1.1</t>
  </si>
  <si>
    <t>Table 6 p. 79</t>
  </si>
  <si>
    <t>Compactness index</t>
  </si>
  <si>
    <t>65.6.2</t>
  </si>
  <si>
    <t>86.4.13</t>
  </si>
  <si>
    <t>Walkability index</t>
  </si>
  <si>
    <t>103.1.7</t>
  </si>
  <si>
    <t>Walkscore</t>
  </si>
  <si>
    <t>65.6.1</t>
  </si>
  <si>
    <t>108.1.5</t>
  </si>
  <si>
    <t>110.1.4</t>
  </si>
  <si>
    <t>110.3.4</t>
  </si>
  <si>
    <t>65.9.1</t>
  </si>
  <si>
    <t>110.4.3</t>
  </si>
  <si>
    <t>110.3.3</t>
  </si>
  <si>
    <t>65.1.1</t>
  </si>
  <si>
    <t>65.4.1</t>
  </si>
  <si>
    <t>65.10.1</t>
  </si>
  <si>
    <t>110.2.4</t>
  </si>
  <si>
    <t>30.1.4</t>
  </si>
  <si>
    <t>4b, 6e,  8a, 8b</t>
  </si>
  <si>
    <t>Destination Index- intensity and diversity of land uses</t>
  </si>
  <si>
    <t>30.2.4</t>
  </si>
  <si>
    <t>Lee and Lee 2013</t>
  </si>
  <si>
    <t>47.2.2</t>
  </si>
  <si>
    <t>A-3 p. 327, Random effects, Model 4</t>
  </si>
  <si>
    <t>unlinked trip</t>
  </si>
  <si>
    <t>2002 - 2010</t>
  </si>
  <si>
    <t>47.4.2</t>
  </si>
  <si>
    <t>A-4 p. 328 random effect model 8</t>
  </si>
  <si>
    <t>65.3.2</t>
  </si>
  <si>
    <t>110.4.4</t>
  </si>
  <si>
    <t>Verbas et al. 2015</t>
  </si>
  <si>
    <t>91.1.3</t>
  </si>
  <si>
    <t>Table 2 p. 14 (long term elasticity)</t>
  </si>
  <si>
    <t>Chicago</t>
  </si>
  <si>
    <t>91.1.2</t>
  </si>
  <si>
    <t>Table 2 p. 13 (medium term elasticity)</t>
  </si>
  <si>
    <t>91.1.1</t>
  </si>
  <si>
    <t>Table 2 p. 12</t>
  </si>
  <si>
    <t>65.8.2</t>
  </si>
  <si>
    <t>65.9.2</t>
  </si>
  <si>
    <t>65.4.2</t>
  </si>
  <si>
    <t>Brown and Neog 2012</t>
  </si>
  <si>
    <t>44.3.1</t>
  </si>
  <si>
    <t>Table 6 p. 11</t>
  </si>
  <si>
    <t>% of MSA employment in CBD</t>
  </si>
  <si>
    <t>58.1.3</t>
  </si>
  <si>
    <t>7a, 5</t>
  </si>
  <si>
    <t>Walk access to amenities</t>
  </si>
  <si>
    <t>44.2.1</t>
  </si>
  <si>
    <t>108.1.6</t>
  </si>
  <si>
    <t>47.1.2</t>
  </si>
  <si>
    <t>A-3 p. 327, Pooled Model 2</t>
  </si>
  <si>
    <t>104.2.1</t>
  </si>
  <si>
    <t>Table 5.8 p. 27</t>
  </si>
  <si>
    <t>47.3.2</t>
  </si>
  <si>
    <t>A-4 p. 328 pooled model 6</t>
  </si>
  <si>
    <t>110.1.3</t>
  </si>
  <si>
    <t>54.3.4</t>
  </si>
  <si>
    <t>54.2.2</t>
  </si>
  <si>
    <t>Residential density Index:Entropy: maximises eveness --&gt; 1</t>
  </si>
  <si>
    <t>54.1.2</t>
  </si>
  <si>
    <t>54.3.2</t>
  </si>
  <si>
    <t>54.1.4</t>
  </si>
  <si>
    <t>54.2.4</t>
  </si>
  <si>
    <t>106.1.1</t>
  </si>
  <si>
    <t>54.2.3</t>
  </si>
  <si>
    <t>44.1.1</t>
  </si>
  <si>
    <t>54.3.3</t>
  </si>
  <si>
    <t>54.1.3</t>
  </si>
  <si>
    <t>School</t>
  </si>
  <si>
    <t>100.1.1</t>
  </si>
  <si>
    <t>5, 7a, 8a, 8b</t>
  </si>
  <si>
    <t>73.15.4</t>
  </si>
  <si>
    <t>Intersections per catchment</t>
  </si>
  <si>
    <t>30.1.5</t>
  </si>
  <si>
    <t>Quality of pedestrian and bicycle amenity at stop</t>
  </si>
  <si>
    <t>30.2.5</t>
  </si>
  <si>
    <t>30.2.3</t>
  </si>
  <si>
    <t>Pedestrian amenity at bus stop</t>
  </si>
  <si>
    <t>30.1.3</t>
  </si>
  <si>
    <t>65.5.1</t>
  </si>
  <si>
    <t>80.1.1</t>
  </si>
  <si>
    <t>88.1.3</t>
  </si>
  <si>
    <t>Land use diversity:1 -HHI (where HHI is maximised for a single use)</t>
  </si>
  <si>
    <t>3.1.5</t>
  </si>
  <si>
    <t>continuous (fraction) of sidewalk miles to 
road miles</t>
  </si>
  <si>
    <t>65.5.2</t>
  </si>
  <si>
    <t>30.2.6</t>
  </si>
  <si>
    <t>Pedestrian friendliness of road design (fewer lanes and more traffic control devices score more highly)</t>
  </si>
  <si>
    <t>30.1.6</t>
  </si>
  <si>
    <t>31.1.3</t>
  </si>
  <si>
    <t>Hess 2009</t>
  </si>
  <si>
    <t>31.2.3</t>
  </si>
  <si>
    <t>31.2.4</t>
  </si>
  <si>
    <t>50.1.3</t>
  </si>
  <si>
    <t>pre-1940s housing share</t>
  </si>
  <si>
    <t>113.1.3</t>
  </si>
  <si>
    <t>113.2.8</t>
  </si>
  <si>
    <t>7.3.3</t>
  </si>
  <si>
    <t>7.3.5</t>
  </si>
  <si>
    <t>7.3.1</t>
  </si>
  <si>
    <t>7.2.1</t>
  </si>
  <si>
    <t>19.1.1</t>
  </si>
  <si>
    <t>Population density (at home)</t>
  </si>
  <si>
    <t>37.2.2</t>
  </si>
  <si>
    <t>37.3.2</t>
  </si>
  <si>
    <t>Table 2 (3), p. 203</t>
  </si>
  <si>
    <t>37.1.2</t>
  </si>
  <si>
    <t>Armbruster 2010</t>
  </si>
  <si>
    <t>66.1.1</t>
  </si>
  <si>
    <t>Table 5 p. 33</t>
  </si>
  <si>
    <t>6a, 8b, 8a</t>
  </si>
  <si>
    <t>per capita patronage</t>
  </si>
  <si>
    <t>2002 - 2007</t>
  </si>
  <si>
    <t>8.1.1</t>
  </si>
  <si>
    <t>Intersection to cul-de-sac continuous (fraction)</t>
  </si>
  <si>
    <t>31.1.4</t>
  </si>
  <si>
    <t>55.1.8</t>
  </si>
  <si>
    <t>86.2.10</t>
  </si>
  <si>
    <t>65.10.2</t>
  </si>
  <si>
    <t>70.13.1</t>
  </si>
  <si>
    <t>128.1.1</t>
  </si>
  <si>
    <t>Population density (common catchment area)</t>
  </si>
  <si>
    <t>Pop_den</t>
  </si>
  <si>
    <t>128.1.3</t>
  </si>
  <si>
    <t>Residential floor area (common catchment area)</t>
  </si>
  <si>
    <t>71.1.1</t>
  </si>
  <si>
    <t>Woldeamanuel and Kent 2016</t>
  </si>
  <si>
    <t>76.1.1</t>
  </si>
  <si>
    <t>Table 3</t>
  </si>
  <si>
    <t>San Fernando</t>
  </si>
  <si>
    <t>Connectivity index</t>
  </si>
  <si>
    <t>88.1.1</t>
  </si>
  <si>
    <t>93.1.2</t>
  </si>
  <si>
    <t>Change in dwelling units per service area</t>
  </si>
  <si>
    <t>97.1.1</t>
  </si>
  <si>
    <t>Gross population density</t>
  </si>
  <si>
    <t>97.2.1</t>
  </si>
  <si>
    <t>98.2.1</t>
  </si>
  <si>
    <t>107.6.1</t>
  </si>
  <si>
    <t>107.1.1</t>
  </si>
  <si>
    <t>107.5.1</t>
  </si>
  <si>
    <t>Vergel-Tovar 2016</t>
  </si>
  <si>
    <t>139.4.1</t>
  </si>
  <si>
    <t>Table 44 p. 356</t>
  </si>
  <si>
    <t>Latin America</t>
  </si>
  <si>
    <t>2013, 2014</t>
  </si>
  <si>
    <t>129.1.1</t>
  </si>
  <si>
    <t>139.2.1</t>
  </si>
  <si>
    <t>Table 40, p. 352 (land use model)</t>
  </si>
  <si>
    <t>139.1.1</t>
  </si>
  <si>
    <t>Table 38, p. 344 (fully adjusted)</t>
  </si>
  <si>
    <t>129.1.3</t>
  </si>
  <si>
    <t>Ryan and Frank 2009</t>
  </si>
  <si>
    <t>17.1.1</t>
  </si>
  <si>
    <t>Table 5 p. 51</t>
  </si>
  <si>
    <t>Walkability Index</t>
  </si>
  <si>
    <t>34.2.4</t>
  </si>
  <si>
    <t>Street factor</t>
  </si>
  <si>
    <t>73.15.6</t>
  </si>
  <si>
    <t>Class III bike lanes as a proportion of total road miles</t>
  </si>
  <si>
    <t>76.1.2</t>
  </si>
  <si>
    <t>Sidewalk availability and quality index</t>
  </si>
  <si>
    <t>55.1.17</t>
  </si>
  <si>
    <t>% curbs</t>
  </si>
  <si>
    <t>Safety</t>
  </si>
  <si>
    <t>73.15.2</t>
  </si>
  <si>
    <t>30.1.1</t>
  </si>
  <si>
    <t xml:space="preserve">4b, 7b, </t>
  </si>
  <si>
    <t>30.2.1</t>
  </si>
  <si>
    <t>30.1.7</t>
  </si>
  <si>
    <t>Pedestrian friendly amenities of neighbourhood</t>
  </si>
  <si>
    <t>30.2.7</t>
  </si>
  <si>
    <t>55.1.13</t>
  </si>
  <si>
    <t>Average outside shoulder width</t>
  </si>
  <si>
    <t>55.1.14</t>
  </si>
  <si>
    <t>% raised median</t>
  </si>
  <si>
    <t>55.1.15</t>
  </si>
  <si>
    <t>% painted median</t>
  </si>
  <si>
    <t>Study_ID</t>
  </si>
  <si>
    <t>Citation</t>
  </si>
  <si>
    <t>Model_ID</t>
  </si>
  <si>
    <t>DP_ID</t>
  </si>
  <si>
    <t>Page_ref</t>
  </si>
  <si>
    <t>2 - Meta_Analysis screen</t>
  </si>
  <si>
    <t xml:space="preserve"> 3 - manual outlier screen</t>
  </si>
  <si>
    <t>4 - IQR outlier screen</t>
  </si>
  <si>
    <t>5 - Impute_SE</t>
  </si>
  <si>
    <t>6 - Assign weight</t>
  </si>
  <si>
    <t>7 - 1_SE</t>
  </si>
  <si>
    <t>8 - Total weight</t>
  </si>
  <si>
    <t>9 - E_weighted</t>
  </si>
  <si>
    <t>Calculation_notes</t>
  </si>
  <si>
    <t>E_mag</t>
  </si>
  <si>
    <t>E_Source</t>
  </si>
  <si>
    <t>SE_E_mag</t>
  </si>
  <si>
    <t>SE_E_Source</t>
  </si>
  <si>
    <t>Sig</t>
  </si>
  <si>
    <t xml:space="preserve">Direction </t>
  </si>
  <si>
    <t>Theoretical_consistency</t>
  </si>
  <si>
    <t>DV</t>
  </si>
  <si>
    <t>DV_unit</t>
  </si>
  <si>
    <t>DV_scale</t>
  </si>
  <si>
    <t>DV_aggregation</t>
  </si>
  <si>
    <t>Country</t>
  </si>
  <si>
    <t>City</t>
  </si>
  <si>
    <t>Year of data collection</t>
  </si>
  <si>
    <t>sampling_period</t>
  </si>
  <si>
    <t>sample_size</t>
  </si>
  <si>
    <t>Regional_accessibility</t>
  </si>
  <si>
    <t>Attitude_SS</t>
  </si>
  <si>
    <t>Demography_SS</t>
  </si>
  <si>
    <t>1. Any_SS</t>
  </si>
  <si>
    <t>IV</t>
  </si>
  <si>
    <t>IV_Indicator</t>
  </si>
  <si>
    <t>Categorical</t>
  </si>
  <si>
    <t>IV_Standardised</t>
  </si>
  <si>
    <t>Estimation_method</t>
  </si>
  <si>
    <t>DV_ref</t>
  </si>
  <si>
    <t>b_mag_LOR</t>
  </si>
  <si>
    <t>OR</t>
  </si>
  <si>
    <t>RRR</t>
  </si>
  <si>
    <t>Ratio_Source</t>
  </si>
  <si>
    <t>T_stat</t>
  </si>
  <si>
    <t>T_stat_source</t>
  </si>
  <si>
    <t>Notes</t>
  </si>
  <si>
    <t>Metadata is sourced from the source database for this meta-analysis, available on figshare: https://doi.org/10.26180/5c3fe01b7fd7e</t>
  </si>
  <si>
    <t>Unique metadata entries pertaining to this studies are identified under the 'calculation steps' set</t>
  </si>
  <si>
    <t>Set</t>
  </si>
  <si>
    <t>Attribute</t>
  </si>
  <si>
    <t>Definition</t>
  </si>
  <si>
    <t>Data point identification</t>
  </si>
  <si>
    <t xml:space="preserve">Unique identifier for each prior (assigned after title/abstract screen). Non-sequential due to many studies becoming inelgibile during subsequent screening. IDs range from 7 to 147 </t>
  </si>
  <si>
    <t xml:space="preserve">Abbreivtaed citation for each prior. Surbame of authors and year (one or two authors), first author only and year if more than three authors. </t>
  </si>
  <si>
    <t>Unique identifier for each model</t>
  </si>
  <si>
    <t>Unique data point i.d. for each data point</t>
  </si>
  <si>
    <t>Details of table, model and page in the prior from which data point is taken</t>
  </si>
  <si>
    <t>Calculation step</t>
  </si>
  <si>
    <t>'exclude - No RA' assigned to variables that do not contain a relevant control variable for regional accessibility excludes</t>
  </si>
  <si>
    <t xml:space="preserve">Variables with elasticity estimates &gt;1 or &lt;-1 excluded manually </t>
  </si>
  <si>
    <t>Variables assigned 'high' and excluded if  value &gt;Q3+1.5IQR, or 'low' and excluded if value &lt;Q1-1.5IQR</t>
  </si>
  <si>
    <t>Each elasticity estimate assigned a standard error; with missing values taken as the average of available standard errors for indicators</t>
  </si>
  <si>
    <t>Data points assigned a weight so that an average of multiple estimates from a single study fr the same indicator can be estimated</t>
  </si>
  <si>
    <t>inverse of the standard error of the elasticity</t>
  </si>
  <si>
    <t>product of the data point weight and inverse standard error</t>
  </si>
  <si>
    <t>Product of the elasticity and the total weight (value cannot be interpreted on its own)</t>
  </si>
  <si>
    <t>Calculation notes</t>
  </si>
  <si>
    <t>Reference to assumptions and calculation equations used to derive data</t>
  </si>
  <si>
    <t>Parameter estimate</t>
  </si>
  <si>
    <t>Magnitude of the elasticity</t>
  </si>
  <si>
    <t>Source of the elasticity estimate: "source" - taken from the original study, otherwise a calculation note reference is given</t>
  </si>
  <si>
    <t>Error and significance</t>
  </si>
  <si>
    <t>Magnitude of the standard error of the elasticity (provided by the source or calculated from available information)</t>
  </si>
  <si>
    <t>Source of the standard error of the elasticity: "source" - taken from the original study, otherwise a calculation note reference is given</t>
  </si>
  <si>
    <t>Theoretical consistency</t>
  </si>
  <si>
    <t xml:space="preserve">Y = finding is significant at p&lt;0.1 level or greater; or at the discretion of the author, N = not significant </t>
  </si>
  <si>
    <t>Direction of the relationship between DV and IV: Pos = positive, Neg = negative, omitted = variable is omitted from the model due to insignificance</t>
  </si>
  <si>
    <t>"Y": relationship is significant in hypothesised direction; "N": relationship is significant in direction opposite to hypothesis; "insignificant": relationshi pnot significant</t>
  </si>
  <si>
    <t>Dependent variable</t>
  </si>
  <si>
    <t>Categorical entry defining the dependent (outcome) variable of the measured relationship described by the data point</t>
  </si>
  <si>
    <t>Unit of the dependent variable, such as boardings, trips, tours, rates, main mode share</t>
  </si>
  <si>
    <t>measurement scale of the dependent variable: count, continuous, biinary, discrete</t>
  </si>
  <si>
    <t>Level of aggregation oif the dependent variable: aggregate (e.g. station/catchment/city) or disaggregate (e.g. individual/ household)</t>
  </si>
  <si>
    <t>Sample attributes</t>
  </si>
  <si>
    <t>Country in which the majority of sample data is collected</t>
  </si>
  <si>
    <t>City in which the majority of sample data is collected</t>
  </si>
  <si>
    <t>Year</t>
  </si>
  <si>
    <t>Data collection pre- or post-2010. Data collection that overlaps 2010 considered post-2010</t>
  </si>
  <si>
    <t>Sample size</t>
  </si>
  <si>
    <t>Study design</t>
  </si>
  <si>
    <t>Control variable included in model: 1 = 'regional accessibility' (distance to CBD, employment accessible by transit)</t>
  </si>
  <si>
    <t>Control variable included in model: 1 = 'Attitude-induced self-selection' (explicit measures of attitudes and preferences, instrumental measures, segmented sample for residential development type)</t>
  </si>
  <si>
    <t>Control variable included in mode: 1 = 'Demographic-induced self-selection' (median income, number of children, employment status or industry)</t>
  </si>
  <si>
    <t>Discrete entry differentiating studies that do not contain a relevant self-selection control variable ('0') from those that contain one ('1') or both ('2') of attitude and demographic self selection controls</t>
  </si>
  <si>
    <t>Independent variable</t>
  </si>
  <si>
    <t>Categorical entry identifying whether the independent built environment variable is classified as density, diversity or design</t>
  </si>
  <si>
    <t>Categorical entry identifying the standardised indicator used to measure the independent built environment variable</t>
  </si>
  <si>
    <t>Dichotomous entry indicating whether the indicator is measured on a categorical scale</t>
  </si>
  <si>
    <t>Model specification</t>
  </si>
  <si>
    <t>Estimation method used to determine the magnitude of the relationship between the dependent and independent variables of interest E.g. 2SLS, Logistic, SEM, ordered probit</t>
  </si>
  <si>
    <t>Reference case of the dependent variable (discrete outcome variable)</t>
  </si>
  <si>
    <t>Magnitude of the unstdandardised regression coefficient</t>
  </si>
  <si>
    <t xml:space="preserve">Dichotomous entry indicating whether an odds ratio is available for this data point. </t>
  </si>
  <si>
    <t xml:space="preserve">Dichotomous entry indicating whether a relative risk rate (includes incident rate) is available for this data point. </t>
  </si>
  <si>
    <t>Source of the risk ratio: "source" - taken from the original study, otherwise a calculation note reference is given</t>
  </si>
  <si>
    <t>Test statistic</t>
  </si>
  <si>
    <t>Magnitude of the t-statistic</t>
  </si>
  <si>
    <t>Source of T-statistic: "source" - taken from the original study, otherwise a calculation note reference is given</t>
  </si>
  <si>
    <t>Contributors</t>
  </si>
  <si>
    <t>Laura Aston</t>
  </si>
  <si>
    <t>Graham Currie</t>
  </si>
  <si>
    <t>Alexa Delbosc</t>
  </si>
  <si>
    <t>MD Kamruzzaman</t>
  </si>
  <si>
    <t>David Teller</t>
  </si>
  <si>
    <t>Database contents</t>
  </si>
  <si>
    <t>Assumptions and formulae pertaining to derived data</t>
  </si>
  <si>
    <t>Database: Built environment and transit use meta-analysis</t>
  </si>
  <si>
    <t>This spreadsheet contains data pertaining to "Meta-analysis of built environment and transit use"</t>
  </si>
  <si>
    <t>Sources</t>
  </si>
  <si>
    <t xml:space="preserve">The 505 elsticity estimates contained in this workbook are sourced directly or derived from 76 prior studies.
A reference list corresponding to these studies is included in this database. Information from these priors was originally extracted into another online database compiled by the authors, available on figshare: </t>
  </si>
  <si>
    <t>Aston, L., Currie, G., Delbosc, A., Kamruzzaman, M., O'Hare, T. &amp; Teller, D. (2019) Built environment and transit use meta-analysis database (4), https://doi.org/10.26180/5c3fe01b7fd7e</t>
  </si>
  <si>
    <t xml:space="preserve">The following provides an overview of the tabs included in this workbook, corresponding to calculation steps </t>
  </si>
  <si>
    <t>Metadata</t>
  </si>
  <si>
    <t>Index of column headers describing attributes and corresponding levels in 'Database'</t>
  </si>
  <si>
    <t>Database</t>
  </si>
  <si>
    <t xml:space="preserve">Database containing information for 505 data points from 76 studies. Study attributes and quantiative information relevant to screening and calculation steps is included. </t>
  </si>
  <si>
    <t>TC_RA</t>
  </si>
  <si>
    <t>Contains summary of theoretical consistency segmented by studies that control for regional accessibility and studies that do not</t>
  </si>
  <si>
    <t>Calculation steps</t>
  </si>
  <si>
    <t>4 - Outliers</t>
  </si>
  <si>
    <t>Estimate of low and high threshold for outliers based on overall interquartile range of all eligible elasticities (includes control for regional accessibility, 5 outliers removed)</t>
  </si>
  <si>
    <t>Boxplot_Data</t>
  </si>
  <si>
    <t>Flat table containing unweighted estimates used for boxplots  (only 5 outliers E &gt;1, E &lt;-1 removed)</t>
  </si>
  <si>
    <t>Average standard error for each indicator, derived from studies for which standard errors available. Used to compute missing standard errors</t>
  </si>
  <si>
    <t>6 - Assign Weight</t>
  </si>
  <si>
    <t>Count of number of data points per study per variable; used to assign a weight to calculate the 'average' elasticity per study/indicator</t>
  </si>
  <si>
    <t>10_Mean elasticities</t>
  </si>
  <si>
    <t>Calculation of mean elasticities based on average of the weighted elasticities for data points of each indicator</t>
  </si>
  <si>
    <t>11_t-test</t>
  </si>
  <si>
    <t xml:space="preserve">Two tailed t-test of whether the null hypothesis can be rejected (h0: the mean estimate for each indicator is not significantly different to zero) </t>
  </si>
  <si>
    <t>12_Results_summary</t>
  </si>
  <si>
    <t>Summary of mean elasticity and significance level for each indicator</t>
  </si>
  <si>
    <t>Supplementary data</t>
  </si>
  <si>
    <t>Sample only</t>
  </si>
  <si>
    <t>Static table containing data for the 226 data points in the final sample</t>
  </si>
  <si>
    <t>Metadata_notes</t>
  </si>
  <si>
    <t>Priors_Reference list</t>
  </si>
  <si>
    <t>Contains citation information for 76 priors included in this database</t>
  </si>
  <si>
    <t>He et al. 2018</t>
  </si>
  <si>
    <t>150.1.6</t>
  </si>
  <si>
    <t>Table 3 p. 1602</t>
  </si>
  <si>
    <t>150.1.8</t>
  </si>
  <si>
    <t>150.1.10</t>
  </si>
  <si>
    <t>150.2.10</t>
  </si>
  <si>
    <t>Table 4 p.1602</t>
  </si>
  <si>
    <t>Gan et al. 2019</t>
  </si>
  <si>
    <t>151.1.3</t>
  </si>
  <si>
    <t xml:space="preserve">Table 2 p. 6 </t>
  </si>
  <si>
    <t>151.1.1</t>
  </si>
  <si>
    <t>151.1.7</t>
  </si>
  <si>
    <t>Lu et al. 2018</t>
  </si>
  <si>
    <t>154.1.6</t>
  </si>
  <si>
    <t>Tables 3 (diagnostics) and 4 (elasticities) pp 8 - 9</t>
  </si>
  <si>
    <t>154.1.5</t>
  </si>
  <si>
    <t>154.1.2</t>
  </si>
  <si>
    <t>154.1.4</t>
  </si>
  <si>
    <t>154.1.1</t>
  </si>
  <si>
    <t>154.1.3</t>
  </si>
  <si>
    <t>Zhao et al. 2018</t>
  </si>
  <si>
    <t>155.1.2</t>
  </si>
  <si>
    <t xml:space="preserve">Table 3 p. 1183 - DR Model 1 (only) </t>
  </si>
  <si>
    <t>155.1.1</t>
  </si>
  <si>
    <t>155.1.3</t>
  </si>
  <si>
    <t>Moshiur et al. 2019</t>
  </si>
  <si>
    <t>160.1.2</t>
  </si>
  <si>
    <t>Table 4 (Boarding) p. 599</t>
  </si>
  <si>
    <t>160.1.4</t>
  </si>
  <si>
    <t>160.1.6</t>
  </si>
  <si>
    <t>160.1.7</t>
  </si>
  <si>
    <t>160.1.5</t>
  </si>
  <si>
    <t>160.2.2</t>
  </si>
  <si>
    <t>Table 4 (alighting) p. 599</t>
  </si>
  <si>
    <t>160.2.4</t>
  </si>
  <si>
    <t>160.2.7</t>
  </si>
  <si>
    <t>160.2.5</t>
  </si>
  <si>
    <t>Kathuria et al. 2018</t>
  </si>
  <si>
    <t>161.1.1</t>
  </si>
  <si>
    <t>Table 3 p. 48</t>
  </si>
  <si>
    <t>161.1.2</t>
  </si>
  <si>
    <t>Schneider et al. 2017b</t>
  </si>
  <si>
    <t>164.1.3</t>
  </si>
  <si>
    <t>Table 3 (Extended Model) p. 932</t>
  </si>
  <si>
    <t>164.1.4</t>
  </si>
  <si>
    <t>164.1.2</t>
  </si>
  <si>
    <t>164.1.5</t>
  </si>
  <si>
    <t>Alam et al. 2018</t>
  </si>
  <si>
    <t>167.1.1</t>
  </si>
  <si>
    <t>Table 2 p. 824</t>
  </si>
  <si>
    <t>167.1.2</t>
  </si>
  <si>
    <t>Ingvardson and Nielsen 2018</t>
  </si>
  <si>
    <t>169.1.2</t>
  </si>
  <si>
    <t>Table 4 (Model I-A) p. 58</t>
  </si>
  <si>
    <t>169.4.2</t>
  </si>
  <si>
    <t>Table 7 (Model II-A) p. 59</t>
  </si>
  <si>
    <t>169.4.1</t>
  </si>
  <si>
    <t>169.5.2</t>
  </si>
  <si>
    <t>Table 5 (Model II-B) p. 59 (country dummies)</t>
  </si>
  <si>
    <t>Sun et al. 2017</t>
  </si>
  <si>
    <t>172.2.1</t>
  </si>
  <si>
    <t xml:space="preserve">Table 2 Model 2 P. </t>
  </si>
  <si>
    <t>172.2.8</t>
  </si>
  <si>
    <t>172.2.2</t>
  </si>
  <si>
    <t>172.2.3</t>
  </si>
  <si>
    <t>172.2.7</t>
  </si>
  <si>
    <t>Park et al. 2019</t>
  </si>
  <si>
    <t>174.1.1</t>
  </si>
  <si>
    <t>174.1.2</t>
  </si>
  <si>
    <t>174.1.3</t>
  </si>
  <si>
    <t>176.1.1</t>
  </si>
  <si>
    <t>Table 5 p. 20 (TMS)</t>
  </si>
  <si>
    <t>176.1.2</t>
  </si>
  <si>
    <t>176.1.5</t>
  </si>
  <si>
    <t>176.1.3</t>
  </si>
  <si>
    <t>176.1.4</t>
  </si>
  <si>
    <t>Tu et al. 2018</t>
  </si>
  <si>
    <t>177.1.5</t>
  </si>
  <si>
    <t>Table 4 Model 1 p. 51</t>
  </si>
  <si>
    <t>177.1.6</t>
  </si>
  <si>
    <t>177.2.5</t>
  </si>
  <si>
    <t>Table 4 Model 2 p. 51</t>
  </si>
  <si>
    <t>177.2.6</t>
  </si>
  <si>
    <t>177.3.5</t>
  </si>
  <si>
    <t>Table 4 Model 3. p. 51</t>
  </si>
  <si>
    <t>177.3.6</t>
  </si>
  <si>
    <t>Park et al. 2018</t>
  </si>
  <si>
    <t>178.1.1</t>
  </si>
  <si>
    <t>Table 6 p. 281</t>
  </si>
  <si>
    <t>178.1.2</t>
  </si>
  <si>
    <t>178.1.3</t>
  </si>
  <si>
    <t>178.1.4</t>
  </si>
  <si>
    <t>178.2.1</t>
  </si>
  <si>
    <t>178.2.2</t>
  </si>
  <si>
    <t>178.2.3</t>
  </si>
  <si>
    <t>178.2.4</t>
  </si>
  <si>
    <t>Liu et al. 2018a</t>
  </si>
  <si>
    <t>179.1.3</t>
  </si>
  <si>
    <t>Table 2 p. 8</t>
  </si>
  <si>
    <t>179.1.7</t>
  </si>
  <si>
    <t>179.2.3</t>
  </si>
  <si>
    <t>179.2.7</t>
  </si>
  <si>
    <t>An et al. 2019</t>
  </si>
  <si>
    <t>183.1.1</t>
  </si>
  <si>
    <t>Table 4 p. 183 (weekday ridership)</t>
  </si>
  <si>
    <t>183.2.1</t>
  </si>
  <si>
    <t>Table 4 p. 183 (weekend ridership)</t>
  </si>
  <si>
    <t>Etminani-Ghasrodashti et al. 2018</t>
  </si>
  <si>
    <t>184.1.3</t>
  </si>
  <si>
    <t>Table 7 p. 502</t>
  </si>
  <si>
    <t>184.1.1</t>
  </si>
  <si>
    <t>184.2.3</t>
  </si>
  <si>
    <t>Table 8 p. 503</t>
  </si>
  <si>
    <t>184.2.1</t>
  </si>
  <si>
    <t>Pan et al. 2017</t>
  </si>
  <si>
    <t>186.1.4</t>
  </si>
  <si>
    <t>Table 2 p. 61</t>
  </si>
  <si>
    <t>186.1.3</t>
  </si>
  <si>
    <t>186.2.4</t>
  </si>
  <si>
    <t>Table 3 p. 62 (low accessibility)</t>
  </si>
  <si>
    <t>186.2.3</t>
  </si>
  <si>
    <t>derived 6c)</t>
  </si>
  <si>
    <t>Source, 8a, 8b</t>
  </si>
  <si>
    <t>source</t>
  </si>
  <si>
    <t>7b, 8a, 8b</t>
  </si>
  <si>
    <t>7a</t>
  </si>
  <si>
    <t>6e, 8a, 8b</t>
  </si>
  <si>
    <t>7b</t>
  </si>
  <si>
    <t>derived, 8a, 8b</t>
  </si>
  <si>
    <t>Insignificant</t>
  </si>
  <si>
    <t>pos</t>
  </si>
  <si>
    <t>y</t>
  </si>
  <si>
    <t>neg</t>
  </si>
  <si>
    <t>Average boardings and alighting</t>
  </si>
  <si>
    <t>Monthly boardings and alightings</t>
  </si>
  <si>
    <t>Ratio</t>
  </si>
  <si>
    <t>daily ridership</t>
  </si>
  <si>
    <t>daily boardings</t>
  </si>
  <si>
    <t>daily alighting</t>
  </si>
  <si>
    <t>boardings</t>
  </si>
  <si>
    <t>passenger miles: annual passenger trip multiplied by the system’s average trip length
length in miles,</t>
  </si>
  <si>
    <t>Yearly boardings per capita</t>
  </si>
  <si>
    <t>average daily boardings and alightings</t>
  </si>
  <si>
    <t>Probability (mode choice)</t>
  </si>
  <si>
    <t>Discrete</t>
  </si>
  <si>
    <t>intercity trip modeshare</t>
  </si>
  <si>
    <t>Any transit trip</t>
  </si>
  <si>
    <t>Transit trip</t>
  </si>
  <si>
    <t>Ridership frequency</t>
  </si>
  <si>
    <t>Average sum of boarding for home station + alighting for school station</t>
  </si>
  <si>
    <t>Average sum of alighting for home station + boardng for school station</t>
  </si>
  <si>
    <t>Sum of boarding and alighting</t>
  </si>
  <si>
    <t>daily station passenger volume</t>
  </si>
  <si>
    <t>Taiwan</t>
  </si>
  <si>
    <t>Taipei</t>
  </si>
  <si>
    <t>Weekend</t>
  </si>
  <si>
    <t>Orlando</t>
  </si>
  <si>
    <t>Ahmedabad</t>
  </si>
  <si>
    <t>Europe</t>
  </si>
  <si>
    <t>Republic of Korea</t>
  </si>
  <si>
    <t>Korea</t>
  </si>
  <si>
    <t>Shenzhen</t>
  </si>
  <si>
    <t>weekday</t>
  </si>
  <si>
    <t>weekend</t>
  </si>
  <si>
    <t>Education</t>
  </si>
  <si>
    <t>Iran</t>
  </si>
  <si>
    <t>Shiraz</t>
  </si>
  <si>
    <t>Count_offices</t>
  </si>
  <si>
    <t>Count_Residential units</t>
  </si>
  <si>
    <t>Count_Shopping malls</t>
  </si>
  <si>
    <t>PT-Design</t>
  </si>
  <si>
    <t>Number of exits</t>
  </si>
  <si>
    <t>persons per square kilometre</t>
  </si>
  <si>
    <t>Proportion residential</t>
  </si>
  <si>
    <t>number of supermarkets and conveinence stores within an 800m radius buffer from centroid of street block</t>
  </si>
  <si>
    <t>three or more way intersections within 800m buffer from centroid of street block</t>
  </si>
  <si>
    <t>residents per km^2 in a street block</t>
  </si>
  <si>
    <t>ratio of job number to the resident numbers in a TPU</t>
  </si>
  <si>
    <t>jobs per km^2 in a TPU</t>
  </si>
  <si>
    <t>Entropy score of number of residents and jobs in different industries in a TPU</t>
  </si>
  <si>
    <t>Weighted job</t>
  </si>
  <si>
    <t>Weighted population</t>
  </si>
  <si>
    <t>number of transfer stations</t>
  </si>
  <si>
    <t>number of bus stops</t>
  </si>
  <si>
    <t>number of commercial centers</t>
  </si>
  <si>
    <t>number of financial centers</t>
  </si>
  <si>
    <t>normalised land use land use entropy</t>
  </si>
  <si>
    <t>number of educational centers</t>
  </si>
  <si>
    <t>Walkway availability and quality index (WAQI): sum of segment length times score on Likert scale, divided by buffer area</t>
  </si>
  <si>
    <t>Connectivity Index: degree of connecitivity within the buffer area and road network accessibility (4-way intersections *3 + 3-way intersections *2 + cul-de-sacs)/buffer area</t>
  </si>
  <si>
    <t>pre-1940 housing (%)</t>
  </si>
  <si>
    <t>Proportion of roadways with sidewalks</t>
  </si>
  <si>
    <t>jobs within 1  mile</t>
  </si>
  <si>
    <t>bicycle facility density</t>
  </si>
  <si>
    <t>Metropolitan Sprawl Indicator</t>
  </si>
  <si>
    <t>Populaiton density</t>
  </si>
  <si>
    <t>jobs per km^%2</t>
  </si>
  <si>
    <t>persons per km^2</t>
  </si>
  <si>
    <t>natural log of Floor area ratio: total floor area divided by the area of a network buffer</t>
  </si>
  <si>
    <t>natural log of 'firm' (business) count</t>
  </si>
  <si>
    <t>Land use mix (entropy)</t>
  </si>
  <si>
    <t>natural log of Population (total)</t>
  </si>
  <si>
    <t>Activity density (population + employment)</t>
  </si>
  <si>
    <t>intersection density (intersectoins per square ile)</t>
  </si>
  <si>
    <t>Land use entropy index (3 land uses: residential, commercial and public land)</t>
  </si>
  <si>
    <t>Ratio of residential area</t>
  </si>
  <si>
    <t>Ratio of commercial area</t>
  </si>
  <si>
    <t>job density</t>
  </si>
  <si>
    <t>Diversity: 1 - Herschman-Herfindal Index</t>
  </si>
  <si>
    <t>Employment density(logarithm): number of employed peole in TAZ</t>
  </si>
  <si>
    <t>land use mix (entropy)</t>
  </si>
  <si>
    <t>Activity density (populatoin + employment per square mile)</t>
  </si>
  <si>
    <t>Land use entropy index</t>
  </si>
  <si>
    <t>number of intersections per square mile</t>
  </si>
  <si>
    <t>commercial-oriented land use percentage</t>
  </si>
  <si>
    <t>density of bikeshare docks</t>
  </si>
  <si>
    <t>Betweenness centrality</t>
  </si>
  <si>
    <t>land use diversity</t>
  </si>
  <si>
    <t>residential density</t>
  </si>
  <si>
    <t>Centrality</t>
  </si>
  <si>
    <t>generalized linear mixed models</t>
  </si>
  <si>
    <t>panel OLS</t>
  </si>
  <si>
    <t>fractional multinomial logit model</t>
  </si>
  <si>
    <t>auto, walk, bike</t>
  </si>
  <si>
    <t>Spatial Error Model</t>
  </si>
  <si>
    <t>multinomial logistic (multilevel)</t>
  </si>
  <si>
    <t>Negative binomial regression (multilevel)</t>
  </si>
  <si>
    <t>Poisson Regression</t>
  </si>
  <si>
    <t>Multinomial logistic; SEM</t>
  </si>
  <si>
    <t>auto</t>
  </si>
  <si>
    <t>Exclude - low outlier, NS</t>
  </si>
  <si>
    <t>Exclude - high outlier, NS</t>
  </si>
  <si>
    <t>Values</t>
  </si>
  <si>
    <t>Outlier thresholds based on interquartile ranges</t>
  </si>
  <si>
    <t>Q1</t>
  </si>
  <si>
    <t>Q3</t>
  </si>
  <si>
    <t>IQR</t>
  </si>
  <si>
    <t>IQR*1.5</t>
  </si>
  <si>
    <t>Outliers - low</t>
  </si>
  <si>
    <t>Outliers - high</t>
  </si>
  <si>
    <t>(All)</t>
  </si>
  <si>
    <t>Average of SE_E_mag</t>
  </si>
  <si>
    <t>Count of SE_E_mag2</t>
  </si>
  <si>
    <t>Grand Total</t>
  </si>
  <si>
    <t>(blank)</t>
  </si>
  <si>
    <t>Row Labels</t>
  </si>
  <si>
    <t>4b, 8b</t>
  </si>
  <si>
    <t>Ewing and Cervero 2010?</t>
  </si>
  <si>
    <t>1. All</t>
  </si>
  <si>
    <t>2.Ewing and Cervero 2010</t>
  </si>
  <si>
    <t>2 - IQR outlier screen</t>
  </si>
  <si>
    <t>3 - Impute_SE</t>
  </si>
  <si>
    <t>4 - 1_SE</t>
  </si>
  <si>
    <t>7.1 -SE Weight</t>
  </si>
  <si>
    <t>3. 2000 - 2010</t>
  </si>
  <si>
    <t>4. 2010 - 2019</t>
  </si>
  <si>
    <t>5. Self selection control</t>
  </si>
  <si>
    <t>6. Regional Accessibility control</t>
  </si>
  <si>
    <t>(Multiple Items)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</si>
  <si>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</si>
  <si>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</si>
  <si>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</si>
  <si>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</si>
  <si>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</si>
  <si>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</si>
  <si>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</si>
  <si>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</si>
  <si>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</si>
  <si>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</si>
  <si>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</si>
  <si>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Dummy</t>
  </si>
  <si>
    <t>T-test</t>
  </si>
  <si>
    <t>Land Use Mix</t>
  </si>
  <si>
    <t>Local Access</t>
  </si>
  <si>
    <t>Employment Density</t>
  </si>
  <si>
    <t>Housing diversity</t>
  </si>
  <si>
    <t>Study ID</t>
  </si>
  <si>
    <t>Title</t>
  </si>
  <si>
    <t>Author</t>
  </si>
  <si>
    <t>Type</t>
  </si>
  <si>
    <t>Abbreviated Citation</t>
  </si>
  <si>
    <t>Access To Public Transit and Its Influence On Ridership For Older Adults In Two U.S. Cities</t>
  </si>
  <si>
    <t>Hess, D.B.</t>
  </si>
  <si>
    <t>Journal Article</t>
  </si>
  <si>
    <t>DB Search 7 Dec 2017</t>
  </si>
  <si>
    <t>United States</t>
  </si>
  <si>
    <t>Alternative approaches to modeling the travel-demand impacts of smart growth</t>
  </si>
  <si>
    <t>Cervero, R.</t>
  </si>
  <si>
    <t>United States, Canada</t>
  </si>
  <si>
    <t>Built environments and mode choice: toward a normative framework</t>
  </si>
  <si>
    <t>Modeling residential sorting
effects to understand the impact of the built environment on commute mode choice</t>
  </si>
  <si>
    <t>Pinjari, A. R. , Pendyala, R. M.; Bhat, C. R.; and Waddell, P. A</t>
  </si>
  <si>
    <t>Pinjari et al 2007</t>
  </si>
  <si>
    <t>Validation</t>
  </si>
  <si>
    <t>Effect of employment site characteristics on commute mode choice</t>
  </si>
  <si>
    <t>Shiftan, Y. and Barlach, Y.</t>
  </si>
  <si>
    <t>Shiftan and Barlach 2002</t>
  </si>
  <si>
    <t>Israel</t>
  </si>
  <si>
    <t>Effect of free parking on commuter mode choice evidence from travel diary data</t>
  </si>
  <si>
    <t>Hess 2001</t>
  </si>
  <si>
    <t>Examining the effects of transit service on commuting mode choice and residential location choice</t>
  </si>
  <si>
    <t>Bhiromkaew, J.</t>
  </si>
  <si>
    <t>Thesis</t>
  </si>
  <si>
    <t>Factors Affecting Work Site Mode Choice: Findings from Portland, Oregon</t>
  </si>
  <si>
    <t>Dill, J. and Wardell, E.</t>
  </si>
  <si>
    <t>Factors influencing light-rail station boardings in the United States</t>
  </si>
  <si>
    <t>Kuby, M.; Barranda, A. and Upchurch, C.</t>
  </si>
  <si>
    <t>FSUTMS Mode Choice Modeling: Factors Affecting Transit Use and Access</t>
  </si>
  <si>
    <t>Zhao, F.; Li, M. T.; Chow, L. F.; Gan, A. and Shen, L. D.</t>
  </si>
  <si>
    <t>Zhao et al. 2002</t>
  </si>
  <si>
    <t>Integrating Transit and Urban Form</t>
  </si>
  <si>
    <t>Concas, S. and DeSalvo J. S.</t>
  </si>
  <si>
    <t>Modeling Children’s School Travel Mode and Parental Escort Decisions</t>
  </si>
  <si>
    <t>Yarlagadda, A.K. and Srinivasan, S.</t>
  </si>
  <si>
    <t>Yarlagadda and Srinivasan 2008</t>
  </si>
  <si>
    <t>Multiple convergence: Induced travel analysis in metropolitan areas</t>
  </si>
  <si>
    <t>Zhang, J.</t>
  </si>
  <si>
    <t>Zhang 2002</t>
  </si>
  <si>
    <t>Nature and/or nurture? Analyzing the determinants of transit ridership across US urbanized areas</t>
  </si>
  <si>
    <t>Taylor, B. D.; Miller, D.; Iseki, H. and Fink, C.</t>
  </si>
  <si>
    <t>Neighborhood Attributes and Commutnig Behavior: Transit choice</t>
  </si>
  <si>
    <t>Gordon, P.</t>
  </si>
  <si>
    <t>Nested logit models for motorized and non-motorized modes</t>
  </si>
  <si>
    <t>Siddiqui, N.H.</t>
  </si>
  <si>
    <t>Pedestrian Environments and Transit Ridership</t>
  </si>
  <si>
    <t>Ryan, S. and Frank, L.F.</t>
  </si>
  <si>
    <t>Public Transit in America: Analysis of Access Using the 2001 National Household Travel Survey</t>
  </si>
  <si>
    <t>Polzin, S.E.; Maggio, E. and Chu, X.</t>
  </si>
  <si>
    <t>Polzin et al. 2007</t>
  </si>
  <si>
    <t>Public Transit in New York: Keep Up with the Trend -- A Case Study of Mode Choice in the New York Metropolitan Region</t>
  </si>
  <si>
    <t>Chen, C.; Gong, H. and Paaswell, R.</t>
  </si>
  <si>
    <t>Re-evaluating the Impact of Urban Form on Travel Patterns in Europe and North-America</t>
  </si>
  <si>
    <t>van de Coevering, P.and Schwanen, T.</t>
  </si>
  <si>
    <t>van de Coevering and Schwanen 2006</t>
  </si>
  <si>
    <t>Multinational</t>
  </si>
  <si>
    <t>Sketch Models to Forecast Commuter and Light Rail Ridership: Update to TCRP Report 16</t>
  </si>
  <si>
    <t>Lane, C.; DiCarlantonio, M. and Usvyat, L.</t>
  </si>
  <si>
    <t>The effects of Urban spatial structure on travel demand in the United States</t>
  </si>
  <si>
    <t>Bento, A. M.; Cropper, M. L.; Mobarak, A. M. and Vinha, K.</t>
  </si>
  <si>
    <t>The relationship between transit ridership and urban decentralisation: Insights from Atlanta</t>
  </si>
  <si>
    <t>Brown, J. R. and Thompson, G. L.</t>
  </si>
  <si>
    <t>Brown and Thompson 2008</t>
  </si>
  <si>
    <t>The road less traveled - New urbanist inducements to travel mode substitution for nonwork trips</t>
  </si>
  <si>
    <t>Greenwald, M. J.</t>
  </si>
  <si>
    <t>Greenwald. 2003</t>
  </si>
  <si>
    <t>Transit -friendly areas: The role of residential relocation and housing development in rail ridership over time</t>
  </si>
  <si>
    <t>Sung, H.</t>
  </si>
  <si>
    <t>Transit Ridership Model Based on Geographically Weighted Regression</t>
  </si>
  <si>
    <t>Chow L.F.; Zhao, F.; Liu, X.; Li M.T.; and Ubaka, I.</t>
  </si>
  <si>
    <t>Chow 2006</t>
  </si>
  <si>
    <t>Transit-oriented development’s ridership bonus: a product of self-selection and public policies</t>
  </si>
  <si>
    <t>Cervero 2007</t>
  </si>
  <si>
    <t>Transport mode choice by commuters to Barcelona's CBD</t>
  </si>
  <si>
    <t>Asensio, J.</t>
  </si>
  <si>
    <t>Asensio 2002</t>
  </si>
  <si>
    <t>Spain</t>
  </si>
  <si>
    <t>Travel In the 'Hood: Ethnic Neighborhoods and Mode Choice</t>
  </si>
  <si>
    <t>Blumenberg, E. and Smart, M.</t>
  </si>
  <si>
    <t>Understanding How the Built Environment Around TTA Stops Affects Ridership: A Study for Triangle Transit Authority</t>
  </si>
  <si>
    <t>Brown, S.; Cable, F.; Chalmers K.; Clark, C.; Jones, L.; Kueber, G.; Landfried, E.; Liles, C.; Lindquist, N.; Pan, X.; Ray R.A.; Sshahan, Z.; Teague, C. and Yasukochi, E.</t>
  </si>
  <si>
    <t>Urban Form, Travel Time, and Cost Relationships with Tour Complexity and Mode Choice</t>
  </si>
  <si>
    <t>Frank, L.;, Bradley, M.; Kavage, S.; Chapman, J. and Lawton, T.K</t>
  </si>
  <si>
    <t>A Case for Increased State Role in Transit Planning: Analyzing Land Use and Transit Ridership Connections Using Scenarios</t>
  </si>
  <si>
    <t>Chakraborty, A. and Mishra, S.</t>
  </si>
  <si>
    <t>A comparative assessment of the factors associated with station-level streetcar versus light rail transit ridership in the United States</t>
  </si>
  <si>
    <t>Ramos-Santiago, L.E. and Brown, J.</t>
  </si>
  <si>
    <t>A longitudinal study of changes in urban sprawl between 2000 and 2010 in the United States</t>
  </si>
  <si>
    <t>Hamidi, S. and Ewing, R.</t>
  </si>
  <si>
    <t>A multiple-discrete approach for examining vehicle type use for daily activity participation decisions</t>
  </si>
  <si>
    <t>Imani, A. F.; Ghafghazi, G.; Eluru, N. and Pinjari, A.R.</t>
  </si>
  <si>
    <t>Imani et al. 2014</t>
  </si>
  <si>
    <t>A station-level ridership model for the metro network in Montreal, Quebec</t>
  </si>
  <si>
    <t>Chan, S. and Miranda-Moreno, L.</t>
  </si>
  <si>
    <t>Accessibility to transit, by transit, and mode share: application of a logistic model with spatial filters</t>
  </si>
  <si>
    <t>Moniruzzaman, M. and Paez, A.</t>
  </si>
  <si>
    <t>An Analysis of Metro Ridership at the Station-to-Station Level in Seoul</t>
  </si>
  <si>
    <t>Choi, J.; Lee, Y.J.; Kim, T. and Sohn, K.</t>
  </si>
  <si>
    <t>Korea, Republic of</t>
  </si>
  <si>
    <t>An empirical evaluation of the impact of three urban transportation policies on transit use</t>
  </si>
  <si>
    <t>de Grange, L.; Troncoso, R. and Gonzalez, F.</t>
  </si>
  <si>
    <t>Application of geographically weighted regression to the direct forecasting of transit ridership at station-level</t>
  </si>
  <si>
    <t>Cardozo, O. D.; Garcia-Palomares, J. C. and Gutierrez, J.</t>
  </si>
  <si>
    <t>Cardozo et al. 2012</t>
  </si>
  <si>
    <t>Assessing the impact of the built environment on travel behavior: a case study of Buffalo, New York</t>
  </si>
  <si>
    <t>Tracy, A.J.; Su, P.; Sadek, A.W. and Wang, Q.</t>
  </si>
  <si>
    <t>Tracy et al. 2011</t>
  </si>
  <si>
    <t>Assessment of Models to Estimate Bus-Stop Level Transit Ridership using Spatial Modeling Methods</t>
  </si>
  <si>
    <t>Pulugurtha, S. S. and Agurla, M.</t>
  </si>
  <si>
    <t>Pulugurtha and Agurla 2012</t>
  </si>
  <si>
    <t>Bus stop amenities and their relationship with ridership: A transportation equity approach</t>
  </si>
  <si>
    <t>Talbott, M.R.</t>
  </si>
  <si>
    <t>Talbott 2011</t>
  </si>
  <si>
    <t>Central Business Districts and Transit Ridership: A Reexamination of the Relationship in the United States</t>
  </si>
  <si>
    <t>Brown, J. R. and Neog, D.</t>
  </si>
  <si>
    <t>City centres: understanding the travel behaviour of residents and the implications for sustainable travel</t>
  </si>
  <si>
    <t>Asad, F. H.</t>
  </si>
  <si>
    <t>Report</t>
  </si>
  <si>
    <t>Commuting mode choice in transit oriented development: Disentangling the effects of competitive neighbourhoods, travel attitudes, and self-selection</t>
  </si>
  <si>
    <t>Kamruzzaman, M; Shatu, F.M.; Hine, J. and Turrell, G.</t>
  </si>
  <si>
    <t>Kamruzzaman et al. 2015a</t>
  </si>
  <si>
    <t>Complementary Pricing and Land Use Policies Does It Lead to Higher Transit Use?</t>
  </si>
  <si>
    <t>Lee, B. and Lee, Y.</t>
  </si>
  <si>
    <t>Demand for Public Transport in Germany and the USA: An Analysis of Rider Characteristics</t>
  </si>
  <si>
    <t>Buehler, R. and Pucher, J.</t>
  </si>
  <si>
    <t>Buehlerand Pucher 2012</t>
  </si>
  <si>
    <t>Determinants of ground transport modal choice in long-distance trips in Spain</t>
  </si>
  <si>
    <t>Arbues, P.; Banos, J. F.; Mayor, M. and Suarez, P.</t>
  </si>
  <si>
    <t>Arbues et al. 2016</t>
  </si>
  <si>
    <t>Development of a neighborhood commute mode share model using nationally-available data</t>
  </si>
  <si>
    <t>Schneider, R.J.; Hu, L. and Stefanich, J.</t>
  </si>
  <si>
    <t>Schneider et al. 2017a</t>
  </si>
  <si>
    <t>Direct Ridership Model of Bus Rapid Transit in Los Angeles County, California</t>
  </si>
  <si>
    <t>Cervero, R.; Murakami, J. and Miller, M.</t>
  </si>
  <si>
    <t>Direct Ridership Model of Rail Rapid Transit Systems in Canada</t>
  </si>
  <si>
    <t>Durning, M. and Townsend, C.</t>
  </si>
  <si>
    <t>Do dissonants in transit oriented development adjust commuting travel behaviour?</t>
  </si>
  <si>
    <t>Kamruzzaman, M.; Baker, D. and Turrell, G.</t>
  </si>
  <si>
    <t>Kamruzzaman et al. 2015b</t>
  </si>
  <si>
    <t>Do Residents of Smart Growth Neighborhoods in Los Angeles, California, Travel 'Smarter? ?</t>
  </si>
  <si>
    <t>Zhu, P.; Dong, H. and Wu, C.</t>
  </si>
  <si>
    <t>Effect of street network design on walking and biking</t>
  </si>
  <si>
    <t>Marshall, W. and Garrick, N.</t>
  </si>
  <si>
    <t>Effects of Transit-Oriented Development on Trip Generation, Distribution, and Mode Share in Washington, DC, and Baltimore, Maryland</t>
  </si>
  <si>
    <t>Zamir, K. R.; Nasri, A.; Baghaei, B.; Mahapatra, S. and Zhang, L.</t>
  </si>
  <si>
    <t>Zamir et al. 2014</t>
  </si>
  <si>
    <t>Evaluating the Effects of Land Use and Strategies for Parking and Transit Supply on Mode Choice of Downtown Commuters</t>
  </si>
  <si>
    <t>Zahabi, S.A.H.; Miranda-Moreno, L.F.; Patterson, Z. and Barla, P.</t>
  </si>
  <si>
    <t>Examining Associations Between Urban Design Attributes and Transport Mode Choice for Walking, Cycling, Public Transport and Private Motor Vehicle Trips</t>
  </si>
  <si>
    <t>Boulange, C.; Gunn, L.; Giles-Corti, B.; Mavoa, S.; Pettit, C.; and Badland, H.</t>
  </si>
  <si>
    <t>Examining the influence of stop level infrastructure and built environment on bus ridership in Montreal</t>
  </si>
  <si>
    <t>Chakour, V. and Eluru, N.</t>
  </si>
  <si>
    <t>Exploring BRT ridership drivers: An empirical study on European systems</t>
  </si>
  <si>
    <t>Imam, R. and Tarawneh, B.</t>
  </si>
  <si>
    <t>Exploring changes in public transport use and walking following residential relocation: A British case study</t>
  </si>
  <si>
    <t>Aditjandra, P.T.; Cao, X. and Mulley, C.</t>
  </si>
  <si>
    <t>Aditjandra et al. 2016</t>
  </si>
  <si>
    <t>Exploring Comparative Ridership Drivers of Bus Rapid Transit and Light Rail Transit Routes</t>
  </si>
  <si>
    <t>Currie, G. and Delbosc, A.</t>
  </si>
  <si>
    <t>multinational</t>
  </si>
  <si>
    <t>Exploring Strategies for Promoting Modal Shifts to Transitways</t>
  </si>
  <si>
    <t>Cao, J.; Fan, Y.; Guthrie, A. and Zhang, Y.</t>
  </si>
  <si>
    <t>Cao et al. 2015</t>
  </si>
  <si>
    <t>Exploring the drivers of light rail ridership: an empirical route level analysis of selected Australian, North American and European systems</t>
  </si>
  <si>
    <t>Currie, G.; Ahern, A. and Delbosc, A.</t>
  </si>
  <si>
    <t>Exploring the impacts of land use by service coverage and station-level accessibility on rail transit ridership</t>
  </si>
  <si>
    <t>Sung, H.; Choi, K.; Lee, S. and Cheon, S.</t>
  </si>
  <si>
    <t>Factors affecting transit ridership at the metropolitan level 2002-2007</t>
  </si>
  <si>
    <t>Armbruster, B.</t>
  </si>
  <si>
    <t>Factors Influencing Stop-Level Transit Ridership in Arnhem-Nijmegen City Region, Netherlands</t>
  </si>
  <si>
    <t>Kerkman, K.; Martens, K. and Meurs, H.</t>
  </si>
  <si>
    <t>Factors that influence urban streetcar ridership in the United States</t>
  </si>
  <si>
    <t>Foletta, N.; Vanderkwaak, N. and Grandy, B.</t>
  </si>
  <si>
    <t>Foletta et al. 2013</t>
  </si>
  <si>
    <t>Forecasting public transport demand for the Sydney Greater Metropolitan Area: A comparison of univariate and multivariate methods</t>
  </si>
  <si>
    <t>Tsai, C. H.; Mulley, C. and Clifton, G.</t>
  </si>
  <si>
    <t>Half-mile circle: does it best represent transit station catchments?</t>
  </si>
  <si>
    <t>Guerra, E.; Cervero, R. and Tischler, D.</t>
  </si>
  <si>
    <t>How to Increase Rail Ridership in Maryland: Direct Ridership Models for Policy Guidance</t>
  </si>
  <si>
    <t>Liu, C.; Erdogan, S.; Ting, M. and Ducca, F.W.</t>
  </si>
  <si>
    <t>Liu et al. 2016</t>
  </si>
  <si>
    <t>Impact of transit system design on job accessibility of choice and transit dependent riders: A study of Atlanta metropolitan region's transit systems</t>
  </si>
  <si>
    <t>Bhattacharya, T.</t>
  </si>
  <si>
    <t>Integrating first and last mile access measures in the estimation of light rail transit ridership</t>
  </si>
  <si>
    <t>Mangan, M.M.</t>
  </si>
  <si>
    <t>Intra-household Travel Interactions, the Built Environment, and School Travel Mode Choice: An Exploration Using Spatial Models</t>
  </si>
  <si>
    <t>Mitra, R. and Buliung R.N.</t>
  </si>
  <si>
    <t>Mitra and Buliung 2012</t>
  </si>
  <si>
    <t>Journey-to-Work by Public Transit: Recent Evidence from the Four Largest Urban Centres in Canada</t>
  </si>
  <si>
    <t>Husein, R. and Maoh, H.</t>
  </si>
  <si>
    <t>Husein and Maoh 2016</t>
  </si>
  <si>
    <t>Measuring Walk Access to Transit in Terms of Sidewalk Availability, Quality, and Connectivity</t>
  </si>
  <si>
    <t>Woldeamanuel, M. and Kent, A.</t>
  </si>
  <si>
    <t>Measuring Walkability And Its Effect On Light Rail Usage: A Comparative Study Of The USA And Japan</t>
  </si>
  <si>
    <t>Nawrocki, J.; Nakagawa, D.; Matsunaka, R. and Oba, T.</t>
  </si>
  <si>
    <t>Nawrocki et al. 2014</t>
  </si>
  <si>
    <t>Japan</t>
  </si>
  <si>
    <t>Modelling the Impacts of Land Use on Transit Utilization in the Central Okanagan</t>
  </si>
  <si>
    <t>Rahman, M. N.; Taylor N.C.; Idris, A.O.; and Villarreal, R.</t>
  </si>
  <si>
    <t>Rahman et al. 2016</t>
  </si>
  <si>
    <t>Multiple purposes at single destination: A key to a better understanding of the relationship between tour complexity and mode choice</t>
  </si>
  <si>
    <t>Ho, C.Q. and Mulley, C.</t>
  </si>
  <si>
    <t>Ho and Mulley 2013</t>
  </si>
  <si>
    <t>Neighbourhood attributes towards active transportation</t>
  </si>
  <si>
    <t>Saghapour, T.; Moridpour, S. and Thompson, R.</t>
  </si>
  <si>
    <t>Conference Paper</t>
  </si>
  <si>
    <t>Neighbourhood, Route and Workplace-Related Environmental Characteristics Predict Adults' Mode of Travel to Work: e67575</t>
  </si>
  <si>
    <t>Dalton, A.M.; Jones, A.P.; Panter, J.R. and Ogilvie, D.</t>
  </si>
  <si>
    <t>Dalton et al. 2013</t>
  </si>
  <si>
    <t>Operationalizing Land Use Diversity at Varying Geographic Scales and Its Connection to Mode Choice: Evidence from Portland, Oregon</t>
  </si>
  <si>
    <t>Gehrke, S.R. and Clifton, K.J.</t>
  </si>
  <si>
    <t>Gehrke and Clifton2014</t>
  </si>
  <si>
    <t>Panel data analysis to identify covariates of longevity and patronage of community shuttles in New Jersey</t>
  </si>
  <si>
    <t>Deka, D.; Carnegie, J. and Kabak, M.</t>
  </si>
  <si>
    <t>Deka et al. 2011</t>
  </si>
  <si>
    <t>Perceived Neighborhood Environment and Transit Use in Low-Income Populations</t>
  </si>
  <si>
    <t>Lee, J.</t>
  </si>
  <si>
    <t>Lee 2013</t>
  </si>
  <si>
    <t>Policy packages for modal shift and CO2reduction in Lille, France</t>
  </si>
  <si>
    <t>Hammadou, H. and Papaix, C.</t>
  </si>
  <si>
    <t>Hammadou and Papaix 2015</t>
  </si>
  <si>
    <t>France</t>
  </si>
  <si>
    <t>Rail transit ridership: Station-area analysis of Boston's Massachusetts Bay Transportation Authority</t>
  </si>
  <si>
    <t>Chen, S. and Zegras, C.</t>
  </si>
  <si>
    <t>Rail-based transit-oriented development: Lessons from New York City and Hong Kong</t>
  </si>
  <si>
    <t>Loo, B. P. Y.; Chen, C. and Chan, E. T. H.</t>
  </si>
  <si>
    <t>Loo et al. 2010</t>
  </si>
  <si>
    <t>Relationship between transit modal split and intra-city trip ratio by car for compact city planning of municipalities in the Seoul Metropolitan Area</t>
  </si>
  <si>
    <t>Lee, S.; An, Y. and Kim, K.</t>
  </si>
  <si>
    <t>Sketch Model for Estimating Station Level Ridership for LRT</t>
  </si>
  <si>
    <t>Duggal, M.; Radakovic, N.; Bhowmick, A. and Datla, S.</t>
  </si>
  <si>
    <t>Social marketing and the built environment: What matters for travel behaviour change?</t>
  </si>
  <si>
    <t>Ma, L.; Mulley, C. and Liu, W.</t>
  </si>
  <si>
    <t>Ma et al. 2017</t>
  </si>
  <si>
    <t>Stretching resources: sensitivity of optimal bus frequency allocation to stop-level demand elasticities</t>
  </si>
  <si>
    <t>Verbas, İ Ö.; Frei, C.; Mahmassani, H.S. and Chan, R.</t>
  </si>
  <si>
    <t>Sustainable and Healthy Travel Choices and the Built Environment: Analyses of Green and Active Access to Rail Transit Stations Along Individual Corridors</t>
  </si>
  <si>
    <t>Appleyard, B.</t>
  </si>
  <si>
    <t>Appleyard 2012</t>
  </si>
  <si>
    <t>Sustainable Mobility: Longitudinal Analysis of Built Environment on Transit Ridership</t>
  </si>
  <si>
    <t>Kim, D.; Ahn, Y.; Choi, S. and Kim, K.</t>
  </si>
  <si>
    <t>Synergistic neighborhood relationships with travel behavior: An analysis of travel in 30,000 US neighborhoods</t>
  </si>
  <si>
    <t>Voulgaris, C. T.; Blumenberg, E.; Taylor, B. D.; Brown, A. and Ralph, K.</t>
  </si>
  <si>
    <t>TAZ-level variation in work trip mode choice between 1990 and 2000 and the presence of rail transit</t>
  </si>
  <si>
    <t>Lane, B.W.</t>
  </si>
  <si>
    <t>Lane B 2011</t>
  </si>
  <si>
    <t>The determinants of mode choice for family visits – evidence from Dutch panel data</t>
  </si>
  <si>
    <t>Rubin, O.; Mulder, C.H.; and Bertolini, L;</t>
  </si>
  <si>
    <t>Rubin 2014</t>
  </si>
  <si>
    <t>The Effect of Density and Trip-Chaining on the Interaction between Urban Form and Transit Demand</t>
  </si>
  <si>
    <t>Concas, S. and DeSalvo, J. S.</t>
  </si>
  <si>
    <t>The effects of high-density suburban development on commuter mode choices in Seoul, Korea</t>
  </si>
  <si>
    <t>Jun, M. J.; Kim, J. I.; Kwon, J. H. and Jeong, J. E.</t>
  </si>
  <si>
    <t>The influence of individuals' environmental attitudes and urban design features on their travel patterns in sustainable neighborhoods in the UK</t>
  </si>
  <si>
    <t>Susilo, Y;O.; Williams, K.; Lindsay, M. and Dair, C.</t>
  </si>
  <si>
    <t>Susilo et al. 2012</t>
  </si>
  <si>
    <t>The Perception-Intention-Adaptation (PIA) Model: A theoretical framework for examining the effect of behavioral intention and neighborhood perception on travel behavior</t>
  </si>
  <si>
    <t>Spears, S.P.</t>
  </si>
  <si>
    <t>The Role of Land Use and Psycho-social Factors in High Density Residents' Work Travel Mode Choices: Implications for Sustainable Transport Policy</t>
  </si>
  <si>
    <t>Therese, S.A.; Buys, L.; Bell, L. and Miller, E.</t>
  </si>
  <si>
    <t>Therese et al. 2010</t>
  </si>
  <si>
    <t>The spatial interactions between public transport demand and land use characteristics in the Sydney Greater Metropolitan Area</t>
  </si>
  <si>
    <t>Transit commuting, the network accessibility effect, and the built environment in station areas across the United States</t>
  </si>
  <si>
    <t>Renne, J.; Hamidi, S. and Ewing, R.</t>
  </si>
  <si>
    <t>Transit Ridership and the Built Environment</t>
  </si>
  <si>
    <t>Peterson, D.</t>
  </si>
  <si>
    <t>Transit ridership forecasting at station level: an approach based on distance-decay weighted regression</t>
  </si>
  <si>
    <t>Gutierrez, J.; Cardozo O.D.; and Palomares, J.C.G</t>
  </si>
  <si>
    <t>Gutierrez et al. 2011</t>
  </si>
  <si>
    <t>Transit-oriented development and the frequency of modal use</t>
  </si>
  <si>
    <t>Noland, R.B. and DiPetrillo, S.</t>
  </si>
  <si>
    <t>Understanding Transit Ridership Demand for the Multidestination, Multimodal Transit Network in Atlanta, Georgia: Lessons for Increasing Rail Transit Choice Ridership while Maintaining Transit Dependent Bus Ridership</t>
  </si>
  <si>
    <t>Brown, J.; Thompson, G.; Bhattacharya, T. and Jaroszynski, M.</t>
  </si>
  <si>
    <t>What Really Matters for Increasing Transit Ridership: Statistical Analysis of How Transit Level of Service and Land Use Variables Affect Transit Patronage in Broward County, Florida</t>
  </si>
  <si>
    <t>Thompson, G.L.; Brown, J.R. and Bhattacharya, T.</t>
  </si>
  <si>
    <t>The relationship between the built environment and nonwork travel: A case study of northern California.</t>
  </si>
  <si>
    <t>Cao, M. ; Mokhtarian, P.L. and Handy, S.L.</t>
  </si>
  <si>
    <t>Journal article</t>
  </si>
  <si>
    <t>Cao et al. 2009</t>
  </si>
  <si>
    <t>Integrating travel behavior and urban form data to address transportation and air quality problems in Atlanta,</t>
  </si>
  <si>
    <t>Chapman, J. and Frank, L.</t>
  </si>
  <si>
    <t>Proposal report</t>
  </si>
  <si>
    <t>Deconstructing development density: Quality, quantity and price effects on household non-work travel.</t>
  </si>
  <si>
    <t>Chatman, D.G.</t>
  </si>
  <si>
    <t>Journal</t>
  </si>
  <si>
    <t>Predicting transportation outcomes for LEED projects</t>
  </si>
  <si>
    <t>Ewing, R.; Greenwald, M.J.; Zhang, M.; Bogaerts, M. and Greene, W.</t>
  </si>
  <si>
    <t>Research article</t>
  </si>
  <si>
    <t>Ewing. et al. 2013</t>
  </si>
  <si>
    <t>Varying influences of the built environment on household travel in fifteen diverse regions of the United States</t>
  </si>
  <si>
    <t>Ewing, R.; Tian, G.; Goates, J. P.; Zhang, M.; Greenwald, M. J.; Joyce, A.; Kircher, J. and Greene, W.</t>
  </si>
  <si>
    <t>I-PLACE3S health &amp; climate enhancements and their application in King County</t>
  </si>
  <si>
    <t>Lawrence Frank &amp; Co. Incorporated; The Sacramento Area council of Goverments and Mark Bradley Associates</t>
  </si>
  <si>
    <t>Lawrence Frank &amp; Co. Inc. et al.  2009</t>
  </si>
  <si>
    <t>Travel characteristics of transit-oriented development in California</t>
  </si>
  <si>
    <t>Lund, H.; Cervero, R. and Wilson, R.</t>
  </si>
  <si>
    <t>Residential location affects travel behavior—But how and why? The case of Copenhagen metropolitan area.</t>
  </si>
  <si>
    <t>Naess, P.</t>
  </si>
  <si>
    <t>Naess 2005</t>
  </si>
  <si>
    <t>Denmark</t>
  </si>
  <si>
    <t>Assessing the impact of urban form measures in nonwork trip mode choice after controlling for demographic and level-of-service effects</t>
  </si>
  <si>
    <t>Rajamani, J.; Bhat, C. R.; Handy, S.; Knaap, G. and Song, Y.</t>
  </si>
  <si>
    <t>Does transit-oriented development affect metro ridership? Evidence from Taipei, Taiwan</t>
  </si>
  <si>
    <t>Lin, J.J. and Shin, T.S.</t>
  </si>
  <si>
    <t>Lin and Shin 2008</t>
  </si>
  <si>
    <t>Rail + Property Development: A Model of Sustainable Transit Finance and Urbanism</t>
  </si>
  <si>
    <t>Cervero, R. and Murakami, J.</t>
  </si>
  <si>
    <t>Cervero and Murukami 2008</t>
  </si>
  <si>
    <t>Suburbanization and transit-oriented development in China</t>
  </si>
  <si>
    <t>Cervero, R. and Day, J.</t>
  </si>
  <si>
    <t>Cervero and Day 2008</t>
  </si>
  <si>
    <t>Classification and Regression Tree, Principal Components Analysis and Multiple Linear Regression to Summarize Data and Understand Travel Behavior</t>
  </si>
  <si>
    <t>Pitombo, C.; Sousa, A.J. and Filipe, L. N.</t>
  </si>
  <si>
    <t>Pitombo et al. 2009</t>
  </si>
  <si>
    <t>Brazil</t>
  </si>
  <si>
    <t>The Impact of Demographic Changes on Transit Patterns in New Jersey</t>
  </si>
  <si>
    <t>Chatman, D.G.; Klein, N. and DiPetrillo, S.</t>
  </si>
  <si>
    <t>Chatman et al. 2010</t>
  </si>
  <si>
    <t>Managing urban growth to reduce motorised travel in Beijing: one method of creating a low-carbon city</t>
  </si>
  <si>
    <t>Zhao, P. J. and Lu, B.</t>
  </si>
  <si>
    <t>Xhao and Lu 2011</t>
  </si>
  <si>
    <t>Influence of Land-Use on Travel Pattern of Shopping-Mall: A Subdivided Method of Multinomial Logistic Model and Case Study in Nine Sub-Districts of Hangzhou, China</t>
  </si>
  <si>
    <t>Dong, Y.; Pan, C. and Wei, Y.</t>
  </si>
  <si>
    <t>Dong et al. 2012</t>
  </si>
  <si>
    <t>Polycentric spatial structure and travel mode choice: the case of Shenzhen, China</t>
  </si>
  <si>
    <t>Song, Y.; Chen, Y. and Pan, X.</t>
  </si>
  <si>
    <t>Song et al. 2010</t>
  </si>
  <si>
    <t>Evaluation of Bus Rapid Transit Implementation in China: Current Performance and Progress</t>
  </si>
  <si>
    <t>Deng, T. T.; Ma, M. L. and Wang, J.</t>
  </si>
  <si>
    <t>Deng et al. 2013</t>
  </si>
  <si>
    <t>Quantification of Land Use Diversity in The Context of Mixed Land Use</t>
  </si>
  <si>
    <t>Bordoloi, R.; Mote, A.; Sarkar, P.P. and Mallikarjuna, C.</t>
  </si>
  <si>
    <t>What influences Metro station ridership in China? Insights from Nanjing</t>
  </si>
  <si>
    <t>Zhao, J. B.; Deng, W.; Song, Y. and Zhu, Y. R.</t>
  </si>
  <si>
    <t>Analysis of Metro ridership at station level and station-to-station level in Nanjing: an approach based on direct demand models</t>
  </si>
  <si>
    <t>Modeling significant factors affecting commuters' perspectives and propensity to use the new proposed metro service in Doha</t>
  </si>
  <si>
    <t>Shaaban, K. and Hassan, H. M.</t>
  </si>
  <si>
    <t>Shaaban and Hassan 2014</t>
  </si>
  <si>
    <t>Qatar</t>
  </si>
  <si>
    <t>The role of land use in travel mode choice - Evidence from Boston and Hong kong</t>
  </si>
  <si>
    <t>Zhang, M.</t>
  </si>
  <si>
    <t>The green fields of Ireland: The legacy of Dublin's housing boom and the impact on commuting</t>
  </si>
  <si>
    <t>Caulfield, B. and Ahern, A.</t>
  </si>
  <si>
    <t>Caulfield and Ahern 2014</t>
  </si>
  <si>
    <t>Ireland</t>
  </si>
  <si>
    <t>Understanding Mode Choice in the Chinese Context: The Case of Nanjing Metropolitan Area</t>
  </si>
  <si>
    <t>Feng, J. X.; Dijst, M.; Wissink, B. and Prillwitz, J.</t>
  </si>
  <si>
    <t>Feng et al. 2014</t>
  </si>
  <si>
    <t>Factors affecting public transportation usage rate: Geographically weighted regression</t>
  </si>
  <si>
    <t>Chiou, Y.; Jou, R. and Yang, C.</t>
  </si>
  <si>
    <t>Chiou et al. 2015</t>
  </si>
  <si>
    <t>The Role of Accessibility and Connectivity in Mode Choice. A Structural Equation Modeling Approach</t>
  </si>
  <si>
    <t>Papaioannou, D. and Martinez L.M..</t>
  </si>
  <si>
    <t>Papaioannou and Martinez 2015</t>
  </si>
  <si>
    <t>Portugal</t>
  </si>
  <si>
    <t>Access-egress and Other Travel Characteristics of Metro Users in Delhi and its Satellite Cities</t>
  </si>
  <si>
    <t>Goel, R. and Tiwari, G.</t>
  </si>
  <si>
    <t>Goel and Tiwari 2016</t>
  </si>
  <si>
    <t>Determining sustainable land use by modal split shift strategy for low emissions: Evidence from medium-sized cities of China</t>
  </si>
  <si>
    <t>Zhou, W. and Li, Z.</t>
  </si>
  <si>
    <t>Zhou and Li 2016</t>
  </si>
  <si>
    <t>Estimation of transit ridership based on spatial analysis and precise land use data</t>
  </si>
  <si>
    <t>Sun, L. S.; Wang, S. W.; Yao, L. Y.; Rong, J. and Ma, J. M.</t>
  </si>
  <si>
    <t>Sun et al. 2016</t>
  </si>
  <si>
    <t>Examining the reciprocal relationship between bus rapid transit and the built environment in Latin America</t>
  </si>
  <si>
    <t>Vergel-Tovar, C.E.</t>
  </si>
  <si>
    <t>Factors affecting car ownership and mode choice in rail transit-supported suburbs of a large Chinese city</t>
  </si>
  <si>
    <t>Qing, S.; Peng, C. and Haixiao, P.</t>
  </si>
  <si>
    <t>Qing et al. 2016</t>
  </si>
  <si>
    <t>Spatial-temporal characteristics and factors influencing commuting activities of middle-class residents in Guangzhou City, China</t>
  </si>
  <si>
    <t>Dai, D.; Zhou, C. and Ye, C.</t>
  </si>
  <si>
    <t>Dai et al. 2016</t>
  </si>
  <si>
    <t>An integrated assessment of factors affecting modal choice: towards a better understanding of the causal effects of built environment</t>
  </si>
  <si>
    <t>Ramezani, S.; Pizzo, B. and Deakin, E.</t>
  </si>
  <si>
    <t>Ramezani et al. 2017</t>
  </si>
  <si>
    <t>Italy</t>
  </si>
  <si>
    <t>Built environmental impacts on commuting mode choice and distance: Evidence from Shanghai</t>
  </si>
  <si>
    <t>Sun, B.; Ermagun, A. and Bo, D.</t>
  </si>
  <si>
    <t>Built environmental impacts on individual mode choice and BMI: Evidence from China</t>
  </si>
  <si>
    <t>Does public transit improvement affect commuting behavior in Beijing, China? A spatial multilevel approach</t>
  </si>
  <si>
    <t>Wu, W. and Hong, J.</t>
  </si>
  <si>
    <t>Spatial structure and mobility</t>
  </si>
  <si>
    <t>Meurs, H. and Haaijer, R.</t>
  </si>
  <si>
    <t>Meurs and Haaijer 2001</t>
  </si>
  <si>
    <t>A Direct Demand Model for Commuter Rail Ridership in the San Francisco Bay Area</t>
  </si>
  <si>
    <t>Kwong, J.</t>
  </si>
  <si>
    <t>Kwong 2019</t>
  </si>
  <si>
    <t>DB Search 30 Oct 2019</t>
  </si>
  <si>
    <t>A discrete choice analysis of transport mode choice causality and perceived barriers of sustainable mobility in the MENA region</t>
  </si>
  <si>
    <t>Masoumi, H. E.</t>
  </si>
  <si>
    <t>Masoumi 2019</t>
  </si>
  <si>
    <t>MENA</t>
  </si>
  <si>
    <t>A geographically and temporally weighted regression model to explore the spatiotemporal influence of built environment on transit ridership</t>
  </si>
  <si>
    <t>X. L. Ma, J. Y. Zhang, C. Ding and Y. P. Wang</t>
  </si>
  <si>
    <t>Ma et al. 2018</t>
  </si>
  <si>
    <t>An Analysis of Factors Influencing Metro Station Ridership: Insights from Taipei Metro</t>
  </si>
  <si>
    <t>He, Y.; Zhao, Y. and Tsui, K.L.</t>
  </si>
  <si>
    <t>Generic</t>
  </si>
  <si>
    <t>Analysis of Metro Station Ridership Considering Spatial Heterogeneity</t>
  </si>
  <si>
    <t>Gan, Z.; Feng, T.; Yang, M.; Timmermans, H. and Luo, J.</t>
  </si>
  <si>
    <t>Analysis of travel decision-making for urban elderly healthcare activities under temporal and spatial constraints</t>
  </si>
  <si>
    <t>Li, X.; Zhang, Y. and Du, M.</t>
  </si>
  <si>
    <t>Li et al 2018</t>
  </si>
  <si>
    <t>Clustering Analysis of Ridership Patterns at Subway Stations: A Case in Nanjing, China</t>
  </si>
  <si>
    <t>Zhao, X.; Ya-peng, W.; Ren,G; Kang J. and Wen-wen, Q.</t>
  </si>
  <si>
    <t>Zhao et al 2019</t>
  </si>
  <si>
    <t>Commuting mode choice in a high-density city: Do land-use density and diversity matter in Hong Kong?</t>
  </si>
  <si>
    <t>Lu, Y.;Sun, G.; Sarkar, C.; Gou Z. and Xiao Y.</t>
  </si>
  <si>
    <t>Cost of an urban rail ride: A nation-level analysis of ridership, capital costs and cost-effectiveness performance of urban rail transit projects in China</t>
  </si>
  <si>
    <t>Zhao, J.B.; Li, C.S.; Zhang R.H. and Palmer, M.</t>
  </si>
  <si>
    <t>Determinants of sustainable mode choice in different socio-cultural contexts: A comparison of Rome and San Francisco</t>
  </si>
  <si>
    <t>Ramezani et al 2018</t>
  </si>
  <si>
    <t>Discovering the spatio-temporal impacts of built environment on metro ridership using smart card data</t>
  </si>
  <si>
    <t>Chen, E.; Ye, Z; Wang, C. and Zhang, W.</t>
  </si>
  <si>
    <t>Chen et al 2019</t>
  </si>
  <si>
    <t>Employment Subcenters, Polycentricity, and Travel Behavior: The Tale of Two Cities in the U.S</t>
  </si>
  <si>
    <t>Nasri, A. and Zhang, L.</t>
  </si>
  <si>
    <t>Conference Proceedings</t>
  </si>
  <si>
    <t>Nasri and Zhang 2018</t>
  </si>
  <si>
    <t>Evaluating the effects of public transport fare policy change together with built and non-built environment features on ridership: The case in South East Queensland, Australia</t>
  </si>
  <si>
    <t>Liu, Y.; Wang, S. and Xie, B.</t>
  </si>
  <si>
    <t>Liu et al. 2019</t>
  </si>
  <si>
    <t>Examining determinants of rail ridership: a case study of the Orlando SunRail system</t>
  </si>
  <si>
    <t>Moshiur, R.; Shamsunnahar, Y. and Eluru, N.</t>
  </si>
  <si>
    <t>Examining Walk Access to BRT Stations: A Case Study of Ahmedabad BRTS</t>
  </si>
  <si>
    <t>Kathuria, A.; Rajendran, B.G.; Parida, M. and Sekhar, C.R.</t>
  </si>
  <si>
    <t>Exploring distance decay pattern of public transport-induced agglomeration and its impacts on train ridership attraction</t>
  </si>
  <si>
    <t>Nurlaela, S.; Xia, J.; Tuladhar, D.; Lin, T. and Lie, P.</t>
  </si>
  <si>
    <t>Nurlaela et al 2018</t>
  </si>
  <si>
    <t>Exploring the impact of residential relocation on modal shift in commute trips: Evidence from a quasi-longitudinal analysis</t>
  </si>
  <si>
    <t>Yang, M.; Wu, J.; Rasouli, S.; C. Cirillo, C. and Li, D.</t>
  </si>
  <si>
    <t>Yang et al. 2017</t>
  </si>
  <si>
    <t>Exploring the importance of detailed environment variables in neighborhood commute mode share models</t>
  </si>
  <si>
    <t>Schneider, R. J. ; Hu L. and Stefanich, J.</t>
  </si>
  <si>
    <t>Factors Affecting Marta Ridership: Tod, Non-Pedestrian Access, or Something Else</t>
  </si>
  <si>
    <t>Derochers, J.L.</t>
  </si>
  <si>
    <t>Derochers 2019</t>
  </si>
  <si>
    <t>Factors affecting mode choice for the home-elementary school journey: Evidence from Halifax, Canada</t>
  </si>
  <si>
    <t>Spinney, J.E.L.;  Maoh, H.; and Millward, H.</t>
  </si>
  <si>
    <t>Spinney et al. 2019</t>
  </si>
  <si>
    <t>Factors Affecting Travel Demand by Bus: An Empirical Analysis at U.S. Metropolitan Statistical Area Level</t>
  </si>
  <si>
    <t>Alam, B. M.; Nixon, H. and Zhang, Q.</t>
  </si>
  <si>
    <t>Serial</t>
  </si>
  <si>
    <t>How does the station-area built environment influence Metrorail ridership? Using gradient boosting decision trees to identify non-linear thresholds</t>
  </si>
  <si>
    <t>Ding, C.; Cao, X. Y.; and Liu,C.</t>
  </si>
  <si>
    <t>Ding et al. 2019</t>
  </si>
  <si>
    <t>How urban density, network topology and socio-economy influence public transport ridership: Empirical evidence from 48 European metropolitan areas</t>
  </si>
  <si>
    <t xml:space="preserve">Ingvardson, J. B. and Nielsen, O. A. </t>
  </si>
  <si>
    <t>How Urban Form Characteristics at Both Trip Ends Influence Mode Choice: Evidence from TOD vs. Non-TOD Zones of the Washington, DC Metropolitan Area</t>
  </si>
  <si>
    <t>Nasri and Zhang 2019a</t>
  </si>
  <si>
    <t>Impact of Built Environment on First- and Last-Mile Travel Mode Choice</t>
  </si>
  <si>
    <t>Mo, B.; Shen, Y. and Zhao, J.</t>
  </si>
  <si>
    <t>Mo et al. 2018</t>
  </si>
  <si>
    <t>Singapore</t>
  </si>
  <si>
    <t>Meso-Scale Urban Form Elements for Bus Transit-Oriented Development: Evidence from Seoul, Republic of Korea</t>
  </si>
  <si>
    <t>Sun, S. N. ; Her, J.; Lee, S. Y. and Lee J. S.</t>
  </si>
  <si>
    <t>Multi-level urban form and commuting mode share in rail station areas across the United States; a seemingly unrelated regression approach</t>
  </si>
  <si>
    <t>Nasri and Zhang 2019b</t>
  </si>
  <si>
    <t>Not Parking Lots but Parks: A Joint Association of Parks and Transit Stations with Travel Behavior</t>
  </si>
  <si>
    <t>Park, K.; Choi, D. A.; Tian, G. and Ewing, R.</t>
  </si>
  <si>
    <t>Relational analysis between subway ridership and spatial characteristics of station areas in Daejeon</t>
  </si>
  <si>
    <t xml:space="preserve">Namseok, J. and Hun, K. J. </t>
  </si>
  <si>
    <t>Namseok and Hun 2018</t>
  </si>
  <si>
    <t>Lee, S.; An, Y.  and Kim, K.</t>
  </si>
  <si>
    <t>Spatial variations in urban public ridership derived from GPS trajectories and smart card data</t>
  </si>
  <si>
    <t>Tu, W.; Cao, R.; Yue, Y.; Zhou, B. D.; Li, Q. P. and Li, Q. Q.</t>
  </si>
  <si>
    <t>The impacts of built environment characteristics of rail station areas on household travel behavior</t>
  </si>
  <si>
    <t>Park, K.; Ewing, R.;  Scheer, B. C. and Tian, G.</t>
  </si>
  <si>
    <t>The influence of the built environment on school children's metro ridership: An exploration using geographically weighted Poisson regression models</t>
  </si>
  <si>
    <t>Liu, Y.; Ji, Y.; Shi, Z. and Gao, L.</t>
  </si>
  <si>
    <t>The ridership performance of the built environment for BRT systems: Evidence from Latin America</t>
  </si>
  <si>
    <t>Vergel-Tovar, C. E. and Rodriguez, D. A.</t>
  </si>
  <si>
    <t>Vergel-Tovar and Rodriguez 2018</t>
  </si>
  <si>
    <t>Trip Duration and Mode Choice Analysis: A Study of below Median Income Households in the Boston Metropolitan Region</t>
  </si>
  <si>
    <t>Gandhi, D.S.</t>
  </si>
  <si>
    <t>Gandhi 2018</t>
  </si>
  <si>
    <t>Understanding Immigrants' Mode Choice behavior in Florida: Analysis of Neighborhood Effects and Cultural Assimilation</t>
  </si>
  <si>
    <t>Asgari, H.; Zaman; N.and Jin, X.</t>
  </si>
  <si>
    <t>Asgari et al. 2017</t>
  </si>
  <si>
    <t>Understanding the impact of built environment on metro ridership using open source in Shanghai</t>
  </si>
  <si>
    <t xml:space="preserve">An, D. D.; Tong, X.; Liu, K. and Chan, E. H. W. </t>
  </si>
  <si>
    <t>University-related travel behavior: Young adults’ decision-making in Iran</t>
  </si>
  <si>
    <t>Etminani-Ghasrodashti, R.; Paydar, M. and Hamidi, S.</t>
  </si>
  <si>
    <t>Urban Form and Travel Patterns by Commuters: Comparative Case Study of Wuhan and Xi’an, China</t>
  </si>
  <si>
    <t>Liu, Y.; Wang, Y.; Bai, Q. and Han, S.</t>
  </si>
  <si>
    <t>Liu et al. 2018b</t>
  </si>
  <si>
    <t>What determines rail transit passenger volume? Implications for transit oriented development planning</t>
  </si>
  <si>
    <t>Pan, H. X.; Li, J.; Shen, Q. and Shi, C.</t>
  </si>
  <si>
    <t>A micro-analysis of land use and travel in five neighborhoods in the San Francisco Bay Area</t>
  </si>
  <si>
    <t>Kitamura, R.; Mokhtarian, P.L. and Laidet, L. 1997</t>
  </si>
  <si>
    <t>Kitamura et al 1997</t>
  </si>
  <si>
    <t>Publication period</t>
  </si>
  <si>
    <t>2010-2019</t>
  </si>
  <si>
    <t>Pre 2010</t>
  </si>
  <si>
    <t>2010 - 2019</t>
  </si>
  <si>
    <t>sampling period_SS</t>
  </si>
  <si>
    <t>publication_period</t>
  </si>
  <si>
    <t>2018 - 2019</t>
  </si>
  <si>
    <t>2010 - 2018</t>
  </si>
  <si>
    <t>No SS</t>
  </si>
  <si>
    <t>SS</t>
  </si>
  <si>
    <t>No RA</t>
  </si>
  <si>
    <t>RA</t>
  </si>
  <si>
    <t>1 -  manual screen</t>
  </si>
  <si>
    <t>Exclude (duplicate)</t>
  </si>
  <si>
    <t>22.1.8</t>
  </si>
  <si>
    <t>22.1.3</t>
  </si>
  <si>
    <t>22.1.5</t>
  </si>
  <si>
    <t>22.1.7</t>
  </si>
  <si>
    <t>22.1.10</t>
  </si>
  <si>
    <t>22.1.2</t>
  </si>
  <si>
    <t>22.2.5</t>
  </si>
  <si>
    <t>22.2.3</t>
  </si>
  <si>
    <t>22.2.10</t>
  </si>
  <si>
    <t>22.2.8</t>
  </si>
  <si>
    <t>22.2.7</t>
  </si>
  <si>
    <t>22.2.2</t>
  </si>
  <si>
    <t>Table 2p. 471</t>
  </si>
  <si>
    <t>5, 4a</t>
  </si>
  <si>
    <t>various</t>
  </si>
  <si>
    <t>Population centrality</t>
  </si>
  <si>
    <t>Sum of 4 - 1_SE</t>
  </si>
  <si>
    <t>Count of 4 - 1_SE2</t>
  </si>
  <si>
    <t>2_outliers</t>
  </si>
  <si>
    <t>3_Impute SE</t>
  </si>
  <si>
    <t>jobs-housing balance:Lorenz curve - larger area under the curve (even population of jobs to employment) represents less even distribution (sign is reversed)</t>
  </si>
  <si>
    <t>source (sign reversed)</t>
  </si>
  <si>
    <t>Check logic</t>
  </si>
  <si>
    <t>7.1 - E_effective</t>
  </si>
  <si>
    <t>6.1 -Weight_effective)</t>
  </si>
  <si>
    <t>Sum of 7.1 - E_effective</t>
  </si>
  <si>
    <t>Average of 7.1 - E_effective</t>
  </si>
  <si>
    <t>6.2 Weight_effective</t>
  </si>
  <si>
    <t>7.2 - E_effective</t>
  </si>
  <si>
    <t>6.3 - Weight_effective</t>
  </si>
  <si>
    <t>7.3 - E_effective</t>
  </si>
  <si>
    <t>6.4 -Weight_effective</t>
  </si>
  <si>
    <t>7.4 - E_effective</t>
  </si>
  <si>
    <t>6.5 -Weight_effective</t>
  </si>
  <si>
    <t>7.5 - E_effective</t>
  </si>
  <si>
    <t>6.6 -Weight_effective</t>
  </si>
  <si>
    <t>7.6 - E_effective</t>
  </si>
  <si>
    <t>Count of 7.2 - E_effective2</t>
  </si>
  <si>
    <t>Average of 7.2 - E_effective</t>
  </si>
  <si>
    <t>Count of 7.1 - E_effective2</t>
  </si>
  <si>
    <t>Count of 7.3 - E_effective2</t>
  </si>
  <si>
    <t>Average of 7.3 - E_effective</t>
  </si>
  <si>
    <t>5.1 E_weighted</t>
  </si>
  <si>
    <t>Sum of 5.1 E_weighted</t>
  </si>
  <si>
    <t>Exclude - low outlier, &gt;10</t>
  </si>
  <si>
    <t>Exclude - low outlier, &lt;1-10</t>
  </si>
  <si>
    <t>Average of 7.4 - E_effective</t>
  </si>
  <si>
    <t>Count of 7.4 - E_effective2</t>
  </si>
  <si>
    <t>Average of 7.5 - E_effective</t>
  </si>
  <si>
    <t>Count of 7.5 - E_effective2</t>
  </si>
  <si>
    <t>Average of 7.6 - E_effective</t>
  </si>
  <si>
    <t>Count of 7.6 - E_effective2</t>
  </si>
  <si>
    <t>Null</t>
  </si>
  <si>
    <t>Activity Density</t>
  </si>
  <si>
    <t>Commercial Density</t>
  </si>
  <si>
    <t>Housing Diversity</t>
  </si>
  <si>
    <t>7a (1) , 8a</t>
  </si>
  <si>
    <t>Pop density</t>
  </si>
  <si>
    <t>Rodriguez &amp; Joo 2004</t>
  </si>
  <si>
    <t>188.1.1</t>
  </si>
  <si>
    <t>elasticities: Table 3, errors table 2</t>
  </si>
  <si>
    <t>188.1.2</t>
  </si>
  <si>
    <t>188.2.1</t>
  </si>
  <si>
    <t>188.2.2</t>
  </si>
  <si>
    <t>18.3.1</t>
  </si>
  <si>
    <t>188.3.2</t>
  </si>
  <si>
    <t>approximated from t-stats for bus and active omdes; took absolute value (8b, 8a)</t>
  </si>
  <si>
    <t>primary mode</t>
  </si>
  <si>
    <t>Chapel Hill</t>
  </si>
  <si>
    <t>Design</t>
  </si>
  <si>
    <t>% sidewalk</t>
  </si>
  <si>
    <t>gross population density at residence</t>
  </si>
  <si>
    <t>multinomial logit</t>
  </si>
  <si>
    <t>multinomial logit (nested)</t>
  </si>
  <si>
    <t>multinomial logit (Heteroscedastic extreme value model)</t>
  </si>
  <si>
    <t>active mode,s auto</t>
  </si>
  <si>
    <t>(8b, 8a)</t>
  </si>
  <si>
    <t xml:space="preserve"> (8b, 8a)</t>
  </si>
  <si>
    <t>131.2.7</t>
  </si>
  <si>
    <t>131.1.7</t>
  </si>
  <si>
    <t>27.1.1</t>
  </si>
  <si>
    <t xml:space="preserve">Table 1 p. 2072 </t>
  </si>
  <si>
    <t>115.1.1</t>
  </si>
  <si>
    <t>Table 5-22 p. 71 (rail and bus, all)</t>
  </si>
  <si>
    <t>131.1.8</t>
  </si>
  <si>
    <t>131.1.9</t>
  </si>
  <si>
    <t>131.2.8</t>
  </si>
  <si>
    <t>131.2.9</t>
  </si>
  <si>
    <t>non-work</t>
  </si>
  <si>
    <t>California</t>
  </si>
  <si>
    <t>% 4-way intersections</t>
  </si>
  <si>
    <t>% non cul-de-sac proportion at intersections</t>
  </si>
  <si>
    <t>Pop density (ave)</t>
  </si>
  <si>
    <t>Job density (ave)</t>
  </si>
  <si>
    <t>Land use "balance" (average)</t>
  </si>
  <si>
    <t>drive alone (log odds is combinatoin walk or bike ,transit)</t>
  </si>
  <si>
    <t>Ewing &amp; Cervero 2010</t>
  </si>
  <si>
    <t>Ewing and Cervero 2010</t>
  </si>
  <si>
    <t>Used average t-values from model</t>
  </si>
  <si>
    <t>average for non-work</t>
  </si>
  <si>
    <t>average for work</t>
  </si>
  <si>
    <t>131.1.10</t>
  </si>
  <si>
    <t>131.2.10</t>
  </si>
  <si>
    <t>Source, transit only</t>
  </si>
  <si>
    <t>Null value</t>
  </si>
  <si>
    <t>Cervero. 2002a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</si>
</sst>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E+00"/>
    <numFmt numFmtId="165" formatCode="[$-C09]dd\-mmm\-yy;@"/>
    <numFmt numFmtId="166" formatCode="0.0000"/>
    <numFmt numFmtId="168" formatCode="0.000000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i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4D4FE"/>
        <bgColor indexed="64"/>
      </patternFill>
    </fill>
    <fill>
      <patternFill patternType="solid">
        <fgColor rgb="FFFED7D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  <border>
      <left/>
      <right style="thin">
        <color indexed="64"/>
      </right>
      <top style="thin">
        <color theme="4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6">
    <xf numFmtId="0" fontId="0" fillId="0" borderId="0" xfId="0"/>
    <xf numFmtId="0" fontId="4" fillId="2" borderId="3" xfId="0" applyFont="1" applyFill="1" applyBorder="1" applyAlignment="1">
      <alignment horizontal="center"/>
    </xf>
    <xf numFmtId="0" fontId="3" fillId="0" borderId="7" xfId="0" applyFont="1" applyFill="1" applyBorder="1"/>
    <xf numFmtId="0" fontId="3" fillId="0" borderId="1" xfId="0" applyFont="1" applyFill="1" applyBorder="1"/>
    <xf numFmtId="0" fontId="3" fillId="0" borderId="1" xfId="0" applyFont="1" applyFill="1" applyBorder="1" applyAlignment="1"/>
    <xf numFmtId="0" fontId="3" fillId="0" borderId="2" xfId="0" applyFont="1" applyFill="1" applyBorder="1"/>
    <xf numFmtId="2" fontId="3" fillId="0" borderId="1" xfId="0" applyNumberFormat="1" applyFont="1" applyFill="1" applyBorder="1"/>
    <xf numFmtId="0" fontId="3" fillId="0" borderId="1" xfId="0" quotePrefix="1" applyFont="1" applyFill="1" applyBorder="1"/>
    <xf numFmtId="0" fontId="3" fillId="0" borderId="4" xfId="0" applyFont="1" applyFill="1" applyBorder="1"/>
    <xf numFmtId="0" fontId="3" fillId="0" borderId="1" xfId="0" applyFont="1" applyFill="1" applyBorder="1" applyAlignment="1">
      <alignment wrapText="1"/>
    </xf>
    <xf numFmtId="0" fontId="3" fillId="0" borderId="5" xfId="0" applyFont="1" applyFill="1" applyBorder="1"/>
    <xf numFmtId="0" fontId="3" fillId="0" borderId="5" xfId="0" applyFont="1" applyFill="1" applyBorder="1" applyAlignment="1"/>
    <xf numFmtId="0" fontId="3" fillId="0" borderId="11" xfId="0" applyFont="1" applyFill="1" applyBorder="1"/>
    <xf numFmtId="0" fontId="3" fillId="0" borderId="12" xfId="0" applyFont="1" applyFill="1" applyBorder="1"/>
    <xf numFmtId="0" fontId="2" fillId="0" borderId="0" xfId="0" applyFont="1"/>
    <xf numFmtId="0" fontId="3" fillId="0" borderId="6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0" fillId="0" borderId="0" xfId="0" quotePrefix="1"/>
    <xf numFmtId="0" fontId="3" fillId="0" borderId="0" xfId="0" applyFont="1" applyFill="1"/>
    <xf numFmtId="0" fontId="6" fillId="0" borderId="0" xfId="0" applyFont="1"/>
    <xf numFmtId="165" fontId="0" fillId="0" borderId="0" xfId="0" applyNumberFormat="1" applyAlignment="1">
      <alignment horizontal="left"/>
    </xf>
    <xf numFmtId="0" fontId="7" fillId="0" borderId="0" xfId="0" applyFont="1"/>
    <xf numFmtId="0" fontId="0" fillId="0" borderId="0" xfId="0" applyFont="1"/>
    <xf numFmtId="0" fontId="2" fillId="0" borderId="0" xfId="0" applyFont="1" applyAlignment="1">
      <alignment horizontal="left" indent="1"/>
    </xf>
    <xf numFmtId="0" fontId="0" fillId="0" borderId="0" xfId="0" applyFill="1"/>
    <xf numFmtId="0" fontId="0" fillId="0" borderId="1" xfId="0" applyBorder="1"/>
    <xf numFmtId="0" fontId="8" fillId="0" borderId="0" xfId="0" applyFont="1"/>
    <xf numFmtId="0" fontId="9" fillId="0" borderId="0" xfId="0" applyFont="1"/>
    <xf numFmtId="0" fontId="0" fillId="0" borderId="1" xfId="0" applyFill="1" applyBorder="1" applyAlignme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2" fillId="3" borderId="0" xfId="0" applyFont="1" applyFill="1"/>
    <xf numFmtId="166" fontId="0" fillId="0" borderId="0" xfId="0" applyNumberFormat="1"/>
    <xf numFmtId="1" fontId="0" fillId="0" borderId="0" xfId="0" applyNumberFormat="1"/>
    <xf numFmtId="0" fontId="2" fillId="0" borderId="0" xfId="0" applyFont="1" applyAlignment="1">
      <alignment horizontal="left"/>
    </xf>
    <xf numFmtId="0" fontId="4" fillId="4" borderId="3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13" fillId="6" borderId="3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3" xfId="0" applyFont="1" applyFill="1" applyBorder="1" applyAlignment="1">
      <alignment horizontal="center"/>
    </xf>
    <xf numFmtId="0" fontId="4" fillId="7" borderId="3" xfId="0" applyFont="1" applyFill="1" applyBorder="1" applyAlignment="1">
      <alignment horizontal="center" wrapText="1"/>
    </xf>
    <xf numFmtId="0" fontId="4" fillId="7" borderId="1" xfId="0" applyFont="1" applyFill="1" applyBorder="1" applyAlignment="1">
      <alignment horizontal="center" wrapText="1"/>
    </xf>
    <xf numFmtId="0" fontId="4" fillId="7" borderId="7" xfId="0" applyFont="1" applyFill="1" applyBorder="1" applyAlignment="1">
      <alignment horizontal="center" wrapText="1"/>
    </xf>
    <xf numFmtId="0" fontId="4" fillId="7" borderId="8" xfId="0" applyFont="1" applyFill="1" applyBorder="1" applyAlignment="1">
      <alignment horizontal="center" wrapText="1"/>
    </xf>
    <xf numFmtId="0" fontId="4" fillId="7" borderId="9" xfId="0" applyFont="1" applyFill="1" applyBorder="1" applyAlignment="1">
      <alignment horizontal="center" wrapText="1"/>
    </xf>
    <xf numFmtId="0" fontId="4" fillId="7" borderId="9" xfId="0" applyFont="1" applyFill="1" applyBorder="1" applyAlignment="1">
      <alignment horizontal="center" textRotation="90" wrapText="1"/>
    </xf>
    <xf numFmtId="0" fontId="4" fillId="7" borderId="10" xfId="0" applyFont="1" applyFill="1" applyBorder="1" applyAlignment="1">
      <alignment horizontal="center" wrapText="1"/>
    </xf>
    <xf numFmtId="0" fontId="4" fillId="8" borderId="3" xfId="0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0" fontId="4" fillId="10" borderId="3" xfId="0" applyFont="1" applyFill="1" applyBorder="1" applyAlignment="1">
      <alignment horizontal="center"/>
    </xf>
    <xf numFmtId="0" fontId="12" fillId="10" borderId="0" xfId="0" applyFont="1" applyFill="1"/>
    <xf numFmtId="0" fontId="12" fillId="9" borderId="0" xfId="0" applyFont="1" applyFill="1"/>
    <xf numFmtId="0" fontId="12" fillId="8" borderId="0" xfId="0" applyFont="1" applyFill="1"/>
    <xf numFmtId="0" fontId="12" fillId="2" borderId="0" xfId="0" applyFont="1" applyFill="1"/>
    <xf numFmtId="0" fontId="12" fillId="5" borderId="0" xfId="0" applyFont="1" applyFill="1"/>
    <xf numFmtId="0" fontId="12" fillId="4" borderId="0" xfId="0" applyFont="1" applyFill="1"/>
    <xf numFmtId="0" fontId="0" fillId="0" borderId="0" xfId="0" applyFill="1" applyBorder="1" applyAlignment="1"/>
    <xf numFmtId="0" fontId="0" fillId="0" borderId="13" xfId="0" applyFill="1" applyBorder="1" applyAlignment="1"/>
    <xf numFmtId="0" fontId="7" fillId="0" borderId="14" xfId="0" applyFont="1" applyFill="1" applyBorder="1" applyAlignment="1">
      <alignment horizontal="center"/>
    </xf>
    <xf numFmtId="0" fontId="2" fillId="11" borderId="1" xfId="0" applyFont="1" applyFill="1" applyBorder="1"/>
    <xf numFmtId="0" fontId="14" fillId="4" borderId="0" xfId="0" applyFont="1" applyFill="1"/>
    <xf numFmtId="0" fontId="14" fillId="2" borderId="0" xfId="0" applyFont="1" applyFill="1"/>
    <xf numFmtId="0" fontId="11" fillId="0" borderId="0" xfId="0" applyFont="1" applyFill="1" applyBorder="1" applyAlignment="1">
      <alignment horizontal="left"/>
    </xf>
    <xf numFmtId="0" fontId="11" fillId="0" borderId="0" xfId="0" applyNumberFormat="1" applyFont="1" applyFill="1" applyBorder="1"/>
    <xf numFmtId="0" fontId="11" fillId="0" borderId="0" xfId="0" applyFont="1" applyFill="1" applyBorder="1"/>
    <xf numFmtId="0" fontId="10" fillId="0" borderId="0" xfId="0" applyFont="1" applyFill="1" applyBorder="1"/>
    <xf numFmtId="0" fontId="14" fillId="12" borderId="0" xfId="0" applyFont="1" applyFill="1"/>
    <xf numFmtId="0" fontId="15" fillId="4" borderId="0" xfId="0" applyFont="1" applyFill="1"/>
    <xf numFmtId="0" fontId="0" fillId="11" borderId="0" xfId="0" applyFill="1"/>
    <xf numFmtId="0" fontId="10" fillId="0" borderId="0" xfId="0" pivotButton="1" applyFont="1" applyFill="1" applyBorder="1"/>
    <xf numFmtId="0" fontId="11" fillId="0" borderId="0" xfId="0" pivotButton="1" applyFont="1" applyFill="1" applyBorder="1"/>
    <xf numFmtId="0" fontId="11" fillId="0" borderId="0" xfId="0" pivotButton="1" applyFont="1" applyFill="1" applyBorder="1" applyAlignment="1">
      <alignment horizontal="left"/>
    </xf>
    <xf numFmtId="0" fontId="11" fillId="0" borderId="0" xfId="0" pivotButton="1" applyNumberFormat="1" applyFont="1" applyFill="1" applyBorder="1"/>
    <xf numFmtId="0" fontId="0" fillId="13" borderId="0" xfId="0" applyFill="1"/>
    <xf numFmtId="0" fontId="0" fillId="0" borderId="0" xfId="0" pivotButton="1" applyAlignment="1">
      <alignment horizontal="left"/>
    </xf>
    <xf numFmtId="166" fontId="0" fillId="0" borderId="0" xfId="0" pivotButton="1" applyNumberFormat="1"/>
    <xf numFmtId="164" fontId="3" fillId="0" borderId="2" xfId="0" applyNumberFormat="1" applyFont="1" applyFill="1" applyBorder="1"/>
    <xf numFmtId="0" fontId="3" fillId="0" borderId="15" xfId="0" applyFont="1" applyFill="1" applyBorder="1"/>
    <xf numFmtId="0" fontId="3" fillId="0" borderId="10" xfId="0" applyFont="1" applyFill="1" applyBorder="1"/>
    <xf numFmtId="0" fontId="0" fillId="0" borderId="0" xfId="1" applyNumberFormat="1" applyFont="1" applyAlignment="1">
      <alignment horizontal="left" wrapText="1"/>
    </xf>
    <xf numFmtId="0" fontId="7" fillId="0" borderId="0" xfId="0" applyFont="1" applyAlignment="1">
      <alignment horizontal="left" wrapText="1"/>
    </xf>
    <xf numFmtId="0" fontId="3" fillId="0" borderId="0" xfId="0" applyFont="1" applyFill="1" applyBorder="1"/>
    <xf numFmtId="0" fontId="0" fillId="0" borderId="0" xfId="0" applyBorder="1"/>
    <xf numFmtId="0" fontId="3" fillId="0" borderId="0" xfId="0" applyFont="1" applyFill="1" applyBorder="1" applyAlignment="1"/>
    <xf numFmtId="0" fontId="3" fillId="14" borderId="1" xfId="0" applyFont="1" applyFill="1" applyBorder="1"/>
    <xf numFmtId="0" fontId="3" fillId="0" borderId="1" xfId="0" applyFont="1" applyBorder="1"/>
    <xf numFmtId="0" fontId="3" fillId="14" borderId="1" xfId="0" applyFont="1" applyFill="1" applyBorder="1" applyAlignment="1"/>
    <xf numFmtId="0" fontId="3" fillId="0" borderId="1" xfId="0" applyFont="1" applyBorder="1" applyAlignment="1"/>
    <xf numFmtId="0" fontId="3" fillId="14" borderId="12" xfId="0" applyFont="1" applyFill="1" applyBorder="1"/>
    <xf numFmtId="168" fontId="3" fillId="14" borderId="1" xfId="0" applyNumberFormat="1" applyFont="1" applyFill="1" applyBorder="1"/>
    <xf numFmtId="168" fontId="3" fillId="0" borderId="1" xfId="0" applyNumberFormat="1" applyFont="1" applyBorder="1"/>
    <xf numFmtId="0" fontId="3" fillId="0" borderId="7" xfId="0" applyFont="1" applyBorder="1"/>
    <xf numFmtId="0" fontId="3" fillId="14" borderId="7" xfId="0" applyFont="1" applyFill="1" applyBorder="1"/>
    <xf numFmtId="168" fontId="3" fillId="14" borderId="12" xfId="0" applyNumberFormat="1" applyFont="1" applyFill="1" applyBorder="1"/>
    <xf numFmtId="0" fontId="3" fillId="0" borderId="12" xfId="0" applyFont="1" applyBorder="1"/>
  </cellXfs>
  <cellStyles count="2">
    <cellStyle name="Comma" xfId="1" builtinId="3"/>
    <cellStyle name="Normal" xfId="0" builtinId="0"/>
  </cellStyles>
  <dxfs count="173">
    <dxf>
      <numFmt numFmtId="166" formatCode="0.000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" formatCode="0"/>
    </dxf>
    <dxf>
      <numFmt numFmtId="166" formatCode="0.0000"/>
    </dxf>
    <dxf>
      <numFmt numFmtId="166" formatCode="0.0000"/>
    </dxf>
    <dxf>
      <numFmt numFmtId="1" formatCode="0"/>
    </dxf>
    <dxf>
      <numFmt numFmtId="1" formatCode="0"/>
    </dxf>
    <dxf>
      <numFmt numFmtId="166" formatCode="0.000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" formatCode="0"/>
    </dxf>
    <dxf>
      <numFmt numFmtId="166" formatCode="0.0000"/>
    </dxf>
    <dxf>
      <numFmt numFmtId="166" formatCode="0.0000"/>
    </dxf>
    <dxf>
      <numFmt numFmtId="1" formatCode="0"/>
    </dxf>
    <dxf>
      <numFmt numFmtId="1" formatCode="0"/>
    </dxf>
    <dxf>
      <numFmt numFmtId="166" formatCode="0.000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" formatCode="0"/>
    </dxf>
    <dxf>
      <numFmt numFmtId="166" formatCode="0.0000"/>
    </dxf>
    <dxf>
      <numFmt numFmtId="166" formatCode="0.0000"/>
    </dxf>
    <dxf>
      <numFmt numFmtId="1" formatCode="0"/>
    </dxf>
    <dxf>
      <numFmt numFmtId="1" formatCode="0"/>
    </dxf>
    <dxf>
      <numFmt numFmtId="166" formatCode="0.000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" formatCode="0"/>
    </dxf>
    <dxf>
      <numFmt numFmtId="166" formatCode="0.0000"/>
    </dxf>
    <dxf>
      <numFmt numFmtId="166" formatCode="0.0000"/>
    </dxf>
    <dxf>
      <numFmt numFmtId="1" formatCode="0"/>
    </dxf>
    <dxf>
      <numFmt numFmtId="1" formatCode="0"/>
    </dxf>
    <dxf>
      <numFmt numFmtId="166" formatCode="0.000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" formatCode="0"/>
    </dxf>
    <dxf>
      <numFmt numFmtId="166" formatCode="0.0000"/>
    </dxf>
    <dxf>
      <numFmt numFmtId="166" formatCode="0.0000"/>
    </dxf>
    <dxf>
      <numFmt numFmtId="1" formatCode="0"/>
    </dxf>
    <dxf>
      <numFmt numFmtId="1" formatCode="0"/>
    </dxf>
    <dxf>
      <numFmt numFmtId="166" formatCode="0.000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" formatCode="0"/>
    </dxf>
    <dxf>
      <numFmt numFmtId="166" formatCode="0.0000"/>
    </dxf>
    <dxf>
      <numFmt numFmtId="166" formatCode="0.0000"/>
    </dxf>
    <dxf>
      <numFmt numFmtId="1" formatCode="0"/>
    </dxf>
    <dxf>
      <numFmt numFmtId="1" formatCode="0"/>
    </dxf>
    <dxf>
      <numFmt numFmtId="166" formatCode="0.000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" formatCode="0"/>
    </dxf>
    <dxf>
      <numFmt numFmtId="166" formatCode="0.0000"/>
    </dxf>
    <dxf>
      <numFmt numFmtId="166" formatCode="0.0000"/>
    </dxf>
    <dxf>
      <numFmt numFmtId="1" formatCode="0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numFmt numFmtId="1" formatCode="0"/>
    </dxf>
    <dxf>
      <numFmt numFmtId="1" formatCode="0"/>
    </dxf>
    <dxf>
      <numFmt numFmtId="166" formatCode="0.0000"/>
    </dxf>
    <dxf>
      <numFmt numFmtId="1" formatCode="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0.0000"/>
    </dxf>
    <dxf>
      <numFmt numFmtId="1" formatCode="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0.0000"/>
    </dxf>
    <dxf>
      <numFmt numFmtId="1" formatCode="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0.000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0.0000"/>
    </dxf>
    <dxf>
      <numFmt numFmtId="166" formatCode="0.0000"/>
    </dxf>
    <dxf>
      <numFmt numFmtId="1" formatCode="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0.0000"/>
    </dxf>
    <dxf>
      <numFmt numFmtId="1" formatCode="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theme="4" tint="0.39997558519241921"/>
        </top>
        <bottom style="thin">
          <color indexed="64"/>
        </bottom>
        <vertical/>
        <horizontal/>
      </border>
    </dxf>
  </dxfs>
  <tableStyles count="0" defaultTableStyle="TableStyleMedium2" defaultPivotStyle="PivotStyleLight16"/>
  <colors>
    <mruColors>
      <color rgb="FFF4D4FE"/>
      <color rgb="FFFED7D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</xdr:row>
      <xdr:rowOff>130175</xdr:rowOff>
    </xdr:from>
    <xdr:to>
      <xdr:col>4</xdr:col>
      <xdr:colOff>130735</xdr:colOff>
      <xdr:row>4</xdr:row>
      <xdr:rowOff>124386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5B20C7-4CE9-4789-A917-9DC1346A6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511175"/>
          <a:ext cx="2740585" cy="37521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Katherine Aston" refreshedDate="43886.644426157407" createdVersion="6" refreshedVersion="6" minRefreshableVersion="3" recordCount="501" xr:uid="{01375136-F815-475E-960C-B397FB0B53CB}">
  <cacheSource type="worksheet">
    <worksheetSource ref="A1:BE500" sheet="Database"/>
  </cacheSource>
  <cacheFields count="57">
    <cacheField name="Study_ID" numFmtId="0">
      <sharedItems containsSemiMixedTypes="0" containsString="0" containsNumber="1" containsInteger="1" minValue="2" maxValue="186"/>
    </cacheField>
    <cacheField name="Citation" numFmtId="0">
      <sharedItems/>
    </cacheField>
    <cacheField name="Model_ID" numFmtId="0">
      <sharedItems containsMixedTypes="1" containsNumber="1" minValue="2.1" maxValue="186.2"/>
    </cacheField>
    <cacheField name="DP_ID" numFmtId="0">
      <sharedItems count="501">
        <s v="100.1.1"/>
        <s v="100.1.2"/>
        <s v="102.1.1"/>
        <s v="102.1.3"/>
        <s v="103.1.1"/>
        <s v="103.1.2"/>
        <s v="103.1.5"/>
        <s v="103.1.7"/>
        <s v="103.1.8"/>
        <s v="104.1.1"/>
        <s v="104.1.2"/>
        <s v="104.2.1"/>
        <s v="106.1.1"/>
        <s v="106.1.3"/>
        <s v="106.1.4"/>
        <s v="107.1.1"/>
        <s v="107.1.3"/>
        <s v="107.10.1"/>
        <s v="107.2.1"/>
        <s v="107.2.3"/>
        <s v="107.5.1"/>
        <s v="107.5.3"/>
        <s v="107.6.1"/>
        <s v="107.6.3"/>
        <s v="107.9.1"/>
        <s v="108.1.1"/>
        <s v="108.1.2"/>
        <s v="108.1.3"/>
        <s v="108.1.4"/>
        <s v="108.1.5"/>
        <s v="108.1.6"/>
        <s v="11.1.2"/>
        <s v="11.1.3"/>
        <s v="11.2.1"/>
        <s v="11.2.2"/>
        <s v="11.3.1"/>
        <s v="110.1.2"/>
        <s v="110.1.3"/>
        <s v="110.1.4"/>
        <s v="110.2.2"/>
        <s v="110.2.4"/>
        <s v="110.3.2"/>
        <s v="110.3.3"/>
        <s v="110.3.4"/>
        <s v="110.4.2"/>
        <s v="110.4.3"/>
        <s v="110.4.4"/>
        <s v="111.1.1"/>
        <s v="111.1.2"/>
        <s v="111.1.3"/>
        <s v="111.2.1"/>
        <s v="111.2.2"/>
        <s v="111.3.1"/>
        <s v="111.3.2"/>
        <s v="113.1.12"/>
        <s v="113.1.15"/>
        <s v="113.1.3"/>
        <s v="113.2.12"/>
        <s v="113.2.8"/>
        <s v="115.4.1"/>
        <s v="115.4.2"/>
        <s v="115.4.3"/>
        <s v="117.1.1"/>
        <s v="117.1.2"/>
        <s v="127.1.1"/>
        <s v="127.2.1"/>
        <s v="127.3.1"/>
        <s v="127.4.1"/>
        <s v="128.1.1"/>
        <s v="128.1.2"/>
        <s v="128.1.3"/>
        <s v="128.1.4"/>
        <s v="128.1.6"/>
        <s v="129.1.1"/>
        <s v="129.1.2"/>
        <s v="129.1.3"/>
        <s v="129.1.4"/>
        <s v="129.1.6"/>
        <s v="129.1.8"/>
        <s v="131.1.1"/>
        <s v="131.1.2"/>
        <s v="131.1.3"/>
        <s v="131.1.4"/>
        <s v="131.1.5"/>
        <s v="131.1.6"/>
        <s v="131.2.1"/>
        <s v="131.2.2"/>
        <s v="131.2.3"/>
        <s v="131.2.4"/>
        <s v="131.2.5"/>
        <s v="131.2.6"/>
        <s v="131.3.1"/>
        <s v="131.3.2"/>
        <s v="131.4.1"/>
        <s v="131.4.2"/>
        <s v="139.1.1"/>
        <s v="139.2.1"/>
        <s v="139.4.1"/>
        <s v="14.1.1"/>
        <s v="14.2.1"/>
        <s v="143.1.2"/>
        <s v="145.1.1"/>
        <s v="15.1.1"/>
        <s v="15.11.1"/>
        <s v="15.12.1"/>
        <s v="15.13.1"/>
        <s v="15.14.1"/>
        <s v="15.2.1"/>
        <s v="15.3.1"/>
        <s v="15.4.1"/>
        <s v="15.5.1"/>
        <s v="150.1.10"/>
        <s v="150.1.6"/>
        <s v="150.1.8"/>
        <s v="150.2.10"/>
        <s v="151.1.1"/>
        <s v="151.1.3"/>
        <s v="151.1.7"/>
        <s v="154.1.1"/>
        <s v="154.1.2"/>
        <s v="154.1.3"/>
        <s v="154.1.4"/>
        <s v="154.1.5"/>
        <s v="154.1.6"/>
        <s v="155.1.1"/>
        <s v="155.1.2"/>
        <s v="155.1.3"/>
        <s v="160.1.2"/>
        <s v="160.1.4"/>
        <s v="160.1.5"/>
        <s v="160.1.6"/>
        <s v="160.1.7"/>
        <s v="160.2.2"/>
        <s v="160.2.4"/>
        <s v="160.2.5"/>
        <s v="160.2.7"/>
        <s v="161.1.1"/>
        <s v="161.1.2"/>
        <s v="164.1.2"/>
        <s v="164.1.3"/>
        <s v="164.1.4"/>
        <s v="164.1.5"/>
        <s v="167.1.1"/>
        <s v="167.1.2"/>
        <s v="169.1.2"/>
        <s v="169.4.1"/>
        <s v="169.4.2"/>
        <s v="169.5.2"/>
        <s v="17.1.1"/>
        <s v="172.2.1"/>
        <s v="172.2.2"/>
        <s v="172.2.3"/>
        <s v="172.2.7"/>
        <s v="172.2.8"/>
        <s v="174.1.1"/>
        <s v="174.1.2"/>
        <s v="174.1.3"/>
        <s v="176.1.1"/>
        <s v="176.1.2"/>
        <s v="176.1.3"/>
        <s v="176.1.4"/>
        <s v="176.1.5"/>
        <s v="177.1.5"/>
        <s v="177.1.6"/>
        <s v="177.2.5"/>
        <s v="177.2.6"/>
        <s v="177.3.5"/>
        <s v="177.3.6"/>
        <s v="178.1.1"/>
        <s v="178.1.2"/>
        <s v="178.1.3"/>
        <s v="178.1.4"/>
        <s v="178.2.1"/>
        <s v="178.2.2"/>
        <s v="178.2.3"/>
        <s v="178.2.4"/>
        <s v="179.1.3"/>
        <s v="179.1.7"/>
        <s v="179.2.3"/>
        <s v="179.2.7"/>
        <s v="183.1.1"/>
        <s v="183.2.1"/>
        <s v="184.1.1"/>
        <s v="184.1.3"/>
        <s v="184.2.1"/>
        <s v="184.2.3"/>
        <s v="186.1.3"/>
        <s v="186.1.4"/>
        <s v="186.2.3"/>
        <s v="186.2.4"/>
        <s v="19.1.1"/>
        <s v="19.1.2"/>
        <s v="19.1.3"/>
        <s v="2.1.1"/>
        <s v="2.2.1"/>
        <s v="2.3.1"/>
        <s v="2.3.2"/>
        <s v="2.4.1"/>
        <s v="2.4.2"/>
        <s v="21.1.1"/>
        <s v="21.1.2"/>
        <s v="21.1.3"/>
        <s v="21.2.1"/>
        <s v="22.1.10"/>
        <s v="22.1.2"/>
        <s v="22.1.3"/>
        <s v="22.1.5"/>
        <s v="22.1.7"/>
        <s v="22.1.8"/>
        <s v="22.2.10"/>
        <s v="22.2.2"/>
        <s v="22.2.3"/>
        <s v="22.2.5"/>
        <s v="22.2.7"/>
        <s v="22.2.8"/>
        <s v="25.1.3"/>
        <s v="25.2.3"/>
        <s v="25.3.3"/>
        <s v="25.4.3"/>
        <s v="25.5.3"/>
        <s v="29.1.3"/>
        <s v="29.1.4"/>
        <s v="3.1.1"/>
        <s v="3.1.2"/>
        <s v="3.1.3"/>
        <s v="3.1.4"/>
        <s v="3.1.5"/>
        <s v="30.1.1"/>
        <s v="30.1.2"/>
        <s v="30.1.3"/>
        <s v="30.1.4"/>
        <s v="30.1.5"/>
        <s v="30.1.6"/>
        <s v="30.1.7"/>
        <s v="30.2.1"/>
        <s v="30.2.2"/>
        <s v="30.2.3"/>
        <s v="30.2.4"/>
        <s v="30.2.5"/>
        <s v="30.2.6"/>
        <s v="30.2.7"/>
        <s v="31.1.1"/>
        <s v="31.1.3"/>
        <s v="31.1.4"/>
        <s v="31.1.5"/>
        <s v="31.1.6"/>
        <s v="31.2.1"/>
        <s v="31.2.2"/>
        <s v="31.2.3"/>
        <s v="31.2.4"/>
        <s v="31.2.5"/>
        <s v="31.2.6"/>
        <s v="32.1.1"/>
        <s v="32.1.2"/>
        <s v="32.1.3"/>
        <s v="33.1.1"/>
        <s v="33.1.2"/>
        <s v="33.2.1"/>
        <s v="33.2.2"/>
        <s v="33.3.1"/>
        <s v="33.3.2"/>
        <s v="33.4.1"/>
        <s v="34.1.1"/>
        <s v="34.2.1"/>
        <s v="34.2.2"/>
        <s v="34.2.3"/>
        <s v="34.2.4"/>
        <s v="36.1.22"/>
        <s v="36.2.2"/>
        <s v="37.1.1"/>
        <s v="37.1.2"/>
        <s v="37.1.3"/>
        <s v="37.1.5"/>
        <s v="37.1.6"/>
        <s v="37.2.2"/>
        <s v="37.3.2"/>
        <s v="38.1.10"/>
        <s v="38.1.16"/>
        <s v="38.1.7"/>
        <s v="38.2.12"/>
        <s v="38.3.10"/>
        <s v="38.3.15"/>
        <s v="38.3.16"/>
        <s v="38.3.7"/>
        <s v="38.4.12"/>
        <s v="38.4.3"/>
        <s v="38.5.12"/>
        <s v="38.5.16"/>
        <s v="38.5.7"/>
        <s v="38.6.1"/>
        <s v="38.6.12"/>
        <s v="38.6.3"/>
        <s v="38.6.6"/>
        <s v="39.1.1"/>
        <s v="44.1.1"/>
        <s v="44.2.1"/>
        <s v="44.3.1"/>
        <s v="45.1.3"/>
        <s v="47.1.2"/>
        <s v="47.2.2"/>
        <s v="47.3.2"/>
        <s v="47.4.2"/>
        <s v="50.1.1"/>
        <s v="50.1.2"/>
        <s v="50.1.3"/>
        <s v="51.1.1"/>
        <s v="51.1.7"/>
        <s v="52.1.10"/>
        <s v="52.1.14"/>
        <s v="52.1.18"/>
        <s v="52.1.2"/>
        <s v="54.1.1"/>
        <s v="54.1.2"/>
        <s v="54.1.3"/>
        <s v="54.1.4"/>
        <s v="54.2.1"/>
        <s v="54.2.2"/>
        <s v="54.2.3"/>
        <s v="54.2.4"/>
        <s v="54.3.1"/>
        <s v="54.3.2"/>
        <s v="54.3.3"/>
        <s v="54.3.4"/>
        <s v="55.1.10"/>
        <s v="55.1.13"/>
        <s v="55.1.14"/>
        <s v="55.1.15"/>
        <s v="55.1.16"/>
        <s v="55.1.17"/>
        <s v="55.1.18"/>
        <s v="55.1.8"/>
        <s v="58.1.2"/>
        <s v="58.1.3"/>
        <s v="58.1.4"/>
        <s v="59.1.6"/>
        <s v="59.2.7"/>
        <s v="59.6.7"/>
        <s v="60.1.1"/>
        <s v="62.1.1"/>
        <s v="64.1.2"/>
        <s v="65.1.1"/>
        <s v="65.1.2"/>
        <s v="65.1.3"/>
        <s v="65.1.4"/>
        <s v="65.1.5"/>
        <s v="65.1.6"/>
        <s v="65.1.7"/>
        <s v="65.1.8"/>
        <s v="65.1.9"/>
        <s v="65.10.1"/>
        <s v="65.10.2"/>
        <s v="65.10.3"/>
        <s v="65.10.4"/>
        <s v="65.10.5"/>
        <s v="65.10.6"/>
        <s v="65.10.7"/>
        <s v="65.10.8"/>
        <s v="65.10.9"/>
        <s v="65.2.1"/>
        <s v="65.2.2"/>
        <s v="65.2.3"/>
        <s v="65.2.4"/>
        <s v="65.2.5"/>
        <s v="65.2.6"/>
        <s v="65.2.7"/>
        <s v="65.2.8"/>
        <s v="65.2.9"/>
        <s v="65.3.1"/>
        <s v="65.3.2"/>
        <s v="65.3.3"/>
        <s v="65.3.4"/>
        <s v="65.3.5"/>
        <s v="65.3.6"/>
        <s v="65.3.7"/>
        <s v="65.3.8"/>
        <s v="65.3.9"/>
        <s v="65.4.1"/>
        <s v="65.4.2"/>
        <s v="65.4.3"/>
        <s v="65.4.4"/>
        <s v="65.4.5"/>
        <s v="65.4.6"/>
        <s v="65.4.8"/>
        <s v="65.4.9"/>
        <s v="65.5.1"/>
        <s v="65.5.2"/>
        <s v="65.5.3"/>
        <s v="65.5.4"/>
        <s v="65.5.5"/>
        <s v="65.5.6"/>
        <s v="65.5.8"/>
        <s v="65.5.9"/>
        <s v="65.6.1"/>
        <s v="65.6.2"/>
        <s v="65.6.3"/>
        <s v="65.6.4"/>
        <s v="65.6.5"/>
        <s v="65.6.6"/>
        <s v="65.6.7"/>
        <s v="65.6.8"/>
        <s v="65.6.9"/>
        <s v="65.7.1"/>
        <s v="65.7.2"/>
        <s v="65.7.3"/>
        <s v="65.7.4"/>
        <s v="65.7.5"/>
        <s v="65.7.6"/>
        <s v="65.7.7"/>
        <s v="65.7.8"/>
        <s v="65.7.9"/>
        <s v="65.8.1"/>
        <s v="65.8.2"/>
        <s v="65.8.3"/>
        <s v="65.8.4"/>
        <s v="65.8.5"/>
        <s v="65.8.6"/>
        <s v="65.8.7"/>
        <s v="65.8.8"/>
        <s v="65.8.9"/>
        <s v="65.9.1"/>
        <s v="65.9.2"/>
        <s v="65.9.3"/>
        <s v="65.9.4"/>
        <s v="65.9.5"/>
        <s v="65.9.6"/>
        <s v="65.9.7"/>
        <s v="65.9.8"/>
        <s v="65.9.9"/>
        <s v="66.1.1"/>
        <s v="67.1.1"/>
        <s v="67.2.1"/>
        <s v="69.1.1"/>
        <s v="69.1.2"/>
        <s v="69.1.3"/>
        <s v="7.1.2"/>
        <s v="7.2.1"/>
        <s v="7.2.2"/>
        <s v="7.3.1"/>
        <s v="7.3.2"/>
        <s v="7.3.3"/>
        <s v="7.3.4"/>
        <s v="7.3.5"/>
        <s v="7.3.6"/>
        <s v="70.1.1"/>
        <s v="70.10.1"/>
        <s v="70.13.1"/>
        <s v="70.13.2"/>
        <s v="70.2.1"/>
        <s v="70.3.1"/>
        <s v="70.4.1"/>
        <s v="70.7.1"/>
        <s v="70.8.1"/>
        <s v="70.9.1"/>
        <s v="71.1.1"/>
        <s v="71.1.2"/>
        <s v="71.2.2"/>
        <s v="71.3.2"/>
        <s v="72.1.1"/>
        <s v="72.1.2"/>
        <s v="72.2.1"/>
        <s v="72.2.2"/>
        <s v="72.3.1"/>
        <s v="72.3.2"/>
        <s v="72.4.1"/>
        <s v="72.4.2"/>
        <s v="73.15.1"/>
        <s v="73.15.2"/>
        <s v="73.15.4"/>
        <s v="73.15.6"/>
        <s v="76.1.1"/>
        <s v="76.1.2"/>
        <s v="8.1.1"/>
        <s v="8.1.2"/>
        <s v="80.1.1"/>
        <s v="86.1.8"/>
        <s v="86.2.1"/>
        <s v="86.2.10"/>
        <s v="86.2.2"/>
        <s v="86.2.8"/>
        <s v="86.3.8"/>
        <s v="86.4.13"/>
        <s v="86.4.2"/>
        <s v="88.1.1"/>
        <s v="88.1.2"/>
        <s v="88.1.3"/>
        <s v="89.2.2"/>
        <s v="9.1.1"/>
        <s v="9.1.2"/>
        <s v="91.1.1"/>
        <s v="91.1.2"/>
        <s v="91.1.3"/>
        <s v="93.1.2"/>
        <s v="93.1.4"/>
        <s v="93.1.7"/>
        <s v="97.1.1"/>
        <s v="97.1.3"/>
        <s v="97.2.1"/>
        <s v="97.2.2"/>
        <s v="97.3.1"/>
        <s v="98.1.1"/>
        <s v="98.2.1"/>
      </sharedItems>
    </cacheField>
    <cacheField name="Page_ref" numFmtId="0">
      <sharedItems/>
    </cacheField>
    <cacheField name="Ewing and Cervero 2010?" numFmtId="0">
      <sharedItems containsString="0" containsBlank="1" containsNumber="1" containsInteger="1" minValue="1" maxValue="1"/>
    </cacheField>
    <cacheField name="1 -  manual screen" numFmtId="0">
      <sharedItems containsBlank="1" count="6">
        <m/>
        <s v="Exclude (duplicate)"/>
        <s v="Exclude - high outlier, NS"/>
        <s v="Exclude - low outlier, NS"/>
        <s v="Exclude - low outlier, &gt;10"/>
        <s v="Exclude - low outlier, &lt;1-10"/>
      </sharedItems>
    </cacheField>
    <cacheField name="2 - IQR outlier screen" numFmtId="0">
      <sharedItems count="5">
        <s v="High outlier"/>
        <s v=""/>
        <s v="Low outlier"/>
        <s v="Exclude, High outlier" u="1"/>
        <s v="Exclude, Low outlier" u="1"/>
      </sharedItems>
    </cacheField>
    <cacheField name="3 - Impute_SE" numFmtId="0">
      <sharedItems containsSemiMixedTypes="0" containsString="0" containsNumber="1" minValue="-0.2572283622984568" maxValue="1.9105899964971147"/>
    </cacheField>
    <cacheField name="4 - 1_SE" numFmtId="0">
      <sharedItems containsSemiMixedTypes="0" containsString="0" containsNumber="1" minValue="-1686.5761847517088" maxValue="200682840.40995604"/>
    </cacheField>
    <cacheField name="5.1 E_weighted" numFmtId="0">
      <sharedItems containsSemiMixedTypes="0" containsString="0" containsNumber="1" minValue="-218.97420571961297" maxValue="1031.9400000000003"/>
    </cacheField>
    <cacheField name="6.1 -Weight_effective)" numFmtId="0">
      <sharedItems containsSemiMixedTypes="0" containsString="0" containsNumber="1" minValue="-19.086154366314144" maxValue="74.54204782400781"/>
    </cacheField>
    <cacheField name="7.1 - E_effective" numFmtId="0">
      <sharedItems containsSemiMixedTypes="0" containsString="0" containsNumber="1" minValue="-2.4780235428385549" maxValue="7.0665487519478898"/>
    </cacheField>
    <cacheField name="6.2 Weight_effective" numFmtId="0">
      <sharedItems containsMixedTypes="1" containsNumber="1" minValue="-3.1932867167122332" maxValue="8259.4487911608903"/>
    </cacheField>
    <cacheField name="7.2 - E_effective" numFmtId="0">
      <sharedItems containsMixedTypes="1" containsNumber="1" minValue="-1.1639587340329118" maxValue="4.595060466875827"/>
    </cacheField>
    <cacheField name="6.3 - Weight_effective" numFmtId="0">
      <sharedItems containsMixedTypes="1" containsNumber="1" minValue="-79.630829665160817" maxValue="11727.908150645355"/>
    </cacheField>
    <cacheField name="7.3 - E_effective" numFmtId="0">
      <sharedItems containsMixedTypes="1" containsNumber="1" minValue="-10.33875483027137" maxValue="39.00014361192482"/>
    </cacheField>
    <cacheField name="6.4 -Weight_effective" numFmtId="0">
      <sharedItems containsSemiMixedTypes="0" containsString="0" containsNumber="1" minValue="-15.442366530250276" maxValue="694151.9067317365"/>
    </cacheField>
    <cacheField name="7.4 - E_effective" numFmtId="0">
      <sharedItems containsString="0" containsBlank="1" containsNumber="1" minValue="-2.0049375628356203" maxValue="4.7961713853995693"/>
    </cacheField>
    <cacheField name="6.5 -Weight_effective" numFmtId="0">
      <sharedItems containsSemiMixedTypes="0" containsString="0" containsNumber="1" minValue="-71.015780474221486" maxValue="504994.17986157094"/>
    </cacheField>
    <cacheField name="7.5 - E_effective" numFmtId="0">
      <sharedItems containsSemiMixedTypes="0" containsString="0" containsNumber="1" minValue="-9.2202322453582788" maxValue="30.664270470514776"/>
    </cacheField>
    <cacheField name="6.6 -Weight_effective" numFmtId="0">
      <sharedItems containsSemiMixedTypes="0" containsString="0" containsNumber="1" minValue="-14.697381670836062" maxValue="57.40144957272139"/>
    </cacheField>
    <cacheField name="7.6 - E_effective" numFmtId="0">
      <sharedItems containsString="0" containsBlank="1" containsNumber="1" minValue="-1.9082135195707852" maxValue="4.5662928367176043"/>
    </cacheField>
    <cacheField name="Calculation_notes" numFmtId="0">
      <sharedItems containsBlank="1" containsMixedTypes="1" containsNumber="1" containsInteger="1" minValue="5" maxValue="5"/>
    </cacheField>
    <cacheField name="E_mag" numFmtId="0">
      <sharedItems containsSemiMixedTypes="0" containsString="0" containsNumber="1" minValue="-18.842238545454546" maxValue="47.239591764705885"/>
    </cacheField>
    <cacheField name="E_Source" numFmtId="0">
      <sharedItems/>
    </cacheField>
    <cacheField name="SE_E_mag" numFmtId="0">
      <sharedItems containsString="0" containsBlank="1" containsNumber="1" minValue="-0.2572283622984568" maxValue="1.9105899964971147"/>
    </cacheField>
    <cacheField name="SE_E_Source" numFmtId="0">
      <sharedItems containsBlank="1"/>
    </cacheField>
    <cacheField name="Sig" numFmtId="0">
      <sharedItems/>
    </cacheField>
    <cacheField name="Direction " numFmtId="0">
      <sharedItems/>
    </cacheField>
    <cacheField name="Theoretical_consistency" numFmtId="0">
      <sharedItems containsBlank="1"/>
    </cacheField>
    <cacheField name="DV" numFmtId="0">
      <sharedItems/>
    </cacheField>
    <cacheField name="DV_unit" numFmtId="0">
      <sharedItems containsBlank="1"/>
    </cacheField>
    <cacheField name="DV_scale" numFmtId="0">
      <sharedItems/>
    </cacheField>
    <cacheField name="DV_aggregation" numFmtId="0">
      <sharedItems/>
    </cacheField>
    <cacheField name="Trip" numFmtId="0">
      <sharedItems/>
    </cacheField>
    <cacheField name="Country" numFmtId="0">
      <sharedItems/>
    </cacheField>
    <cacheField name="City" numFmtId="0">
      <sharedItems/>
    </cacheField>
    <cacheField name="Year of data collection" numFmtId="0">
      <sharedItems containsMixedTypes="1" containsNumber="1" containsInteger="1" minValue="1990" maxValue="2016"/>
    </cacheField>
    <cacheField name="sampling period_SS" numFmtId="0">
      <sharedItems/>
    </cacheField>
    <cacheField name="publication_period" numFmtId="0">
      <sharedItems/>
    </cacheField>
    <cacheField name="sample_size" numFmtId="0">
      <sharedItems containsMixedTypes="1" containsNumber="1" containsInteger="1" minValue="15" maxValue="92784"/>
    </cacheField>
    <cacheField name="Regional_accessibility" numFmtId="0">
      <sharedItems containsSemiMixedTypes="0" containsString="0" containsNumber="1" containsInteger="1" minValue="0" maxValue="1" count="2">
        <n v="0"/>
        <n v="1"/>
      </sharedItems>
    </cacheField>
    <cacheField name="Attitude_SS" numFmtId="0">
      <sharedItems containsSemiMixedTypes="0" containsString="0" containsNumber="1" containsInteger="1" minValue="0" maxValue="1"/>
    </cacheField>
    <cacheField name="Demography_SS" numFmtId="0">
      <sharedItems containsSemiMixedTypes="0" containsString="0" containsNumber="1" containsInteger="1" minValue="0" maxValue="1"/>
    </cacheField>
    <cacheField name="1. Any_SS" numFmtId="0">
      <sharedItems containsSemiMixedTypes="0" containsString="0" containsNumber="1" containsInteger="1" minValue="0" maxValue="1"/>
    </cacheField>
    <cacheField name="IV" numFmtId="0">
      <sharedItems/>
    </cacheField>
    <cacheField name="IV_Indicator" numFmtId="0">
      <sharedItems/>
    </cacheField>
    <cacheField name="IV_Standardised" numFmtId="0">
      <sharedItems count="12">
        <s v="Connectivity"/>
        <s v="Comm_Den"/>
        <s v="Act_Den"/>
        <s v="Centrality"/>
        <s v="Local_Access"/>
        <s v="Balance"/>
        <s v="Pop_Den"/>
        <s v="Mix_Land"/>
        <s v="Emp_Den"/>
        <s v="Amenity"/>
        <s v="Mix_House"/>
        <s v="Safety"/>
      </sharedItems>
    </cacheField>
    <cacheField name="Estimation_method" numFmtId="0">
      <sharedItems/>
    </cacheField>
    <cacheField name="DV_ref" numFmtId="0">
      <sharedItems containsBlank="1"/>
    </cacheField>
    <cacheField name="b_mag_LOR" numFmtId="0">
      <sharedItems containsBlank="1" containsMixedTypes="1" containsNumber="1" minValue="-334297.09999999998" maxValue="94176.4"/>
    </cacheField>
    <cacheField name="OR" numFmtId="0">
      <sharedItems containsString="0" containsBlank="1" containsNumber="1" minValue="0.7182051690405703" maxValue="246003.24355241624"/>
    </cacheField>
    <cacheField name="RRR" numFmtId="0">
      <sharedItems containsString="0" containsBlank="1" containsNumber="1" minValue="0.1353352832366127" maxValue="172.2591450135512"/>
    </cacheField>
    <cacheField name="Ratio_Source" numFmtId="0">
      <sharedItems containsBlank="1"/>
    </cacheField>
    <cacheField name="T_stat" numFmtId="0">
      <sharedItems containsBlank="1" containsMixedTypes="1" containsNumber="1" minValue="-14.896000000000001" maxValue="1031.94"/>
    </cacheField>
    <cacheField name="T_stat_sour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Katherine Aston" refreshedDate="43886.702839930556" createdVersion="6" refreshedVersion="6" minRefreshableVersion="3" recordCount="501" xr:uid="{B3CF9379-7E31-4232-B25D-71BB413C4DA2}">
  <cacheSource type="worksheet">
    <worksheetSource ref="A1:BE500" sheet="Database"/>
  </cacheSource>
  <cacheFields count="57">
    <cacheField name="Study_ID" numFmtId="0">
      <sharedItems containsSemiMixedTypes="0" containsString="0" containsNumber="1" containsInteger="1" minValue="2" maxValue="186"/>
    </cacheField>
    <cacheField name="Citation" numFmtId="0">
      <sharedItems/>
    </cacheField>
    <cacheField name="Model_ID" numFmtId="0">
      <sharedItems containsMixedTypes="1" containsNumber="1" minValue="2.1" maxValue="186.2"/>
    </cacheField>
    <cacheField name="DP_ID" numFmtId="0">
      <sharedItems count="501">
        <s v="100.1.1"/>
        <s v="100.1.2"/>
        <s v="102.1.1"/>
        <s v="102.1.3"/>
        <s v="103.1.1"/>
        <s v="103.1.2"/>
        <s v="103.1.5"/>
        <s v="103.1.7"/>
        <s v="103.1.8"/>
        <s v="104.1.1"/>
        <s v="104.1.2"/>
        <s v="104.2.1"/>
        <s v="106.1.1"/>
        <s v="106.1.3"/>
        <s v="106.1.4"/>
        <s v="107.1.1"/>
        <s v="107.1.3"/>
        <s v="107.10.1"/>
        <s v="107.2.1"/>
        <s v="107.2.3"/>
        <s v="107.5.1"/>
        <s v="107.5.3"/>
        <s v="107.6.1"/>
        <s v="107.6.3"/>
        <s v="107.9.1"/>
        <s v="108.1.1"/>
        <s v="108.1.2"/>
        <s v="108.1.3"/>
        <s v="108.1.4"/>
        <s v="108.1.5"/>
        <s v="108.1.6"/>
        <s v="11.1.2"/>
        <s v="11.1.3"/>
        <s v="11.2.1"/>
        <s v="11.2.2"/>
        <s v="11.3.1"/>
        <s v="110.1.2"/>
        <s v="110.1.3"/>
        <s v="110.1.4"/>
        <s v="110.2.2"/>
        <s v="110.2.4"/>
        <s v="110.3.2"/>
        <s v="110.3.3"/>
        <s v="110.3.4"/>
        <s v="110.4.2"/>
        <s v="110.4.3"/>
        <s v="110.4.4"/>
        <s v="111.1.1"/>
        <s v="111.1.2"/>
        <s v="111.1.3"/>
        <s v="111.2.1"/>
        <s v="111.2.2"/>
        <s v="111.3.1"/>
        <s v="111.3.2"/>
        <s v="113.1.12"/>
        <s v="113.1.15"/>
        <s v="113.1.3"/>
        <s v="113.2.12"/>
        <s v="113.2.8"/>
        <s v="115.4.1"/>
        <s v="115.4.2"/>
        <s v="115.4.3"/>
        <s v="117.1.1"/>
        <s v="2.1.1"/>
        <s v="127.1.1"/>
        <s v="127.2.1"/>
        <s v="127.3.1"/>
        <s v="127.4.1"/>
        <s v="2.2.1"/>
        <s v="128.1.2"/>
        <s v="2.3.2"/>
        <s v="128.1.4"/>
        <s v="128.1.6"/>
        <s v="129.1.1"/>
        <s v="129.1.2"/>
        <s v="129.1.3"/>
        <s v="129.1.4"/>
        <s v="129.1.6"/>
        <s v="129.1.8"/>
        <s v="2.4.1"/>
        <s v="131.1.2"/>
        <s v="9.1.2"/>
        <s v="131.1.4"/>
        <s v="131.1.5"/>
        <s v="131.1.6"/>
        <s v="117.1.2"/>
        <s v="131.2.2"/>
        <s v="131.1.1"/>
        <s v="131.2.4"/>
        <s v="131.2.5"/>
        <s v="131.2.6"/>
        <s v="131.1.3"/>
        <s v="131.3.2"/>
        <s v="131.2.1"/>
        <s v="131.4.2"/>
        <s v="139.1.1"/>
        <s v="139.2.1"/>
        <s v="139.4.1"/>
        <s v="14.1.1"/>
        <s v="14.2.1"/>
        <s v="143.1.2"/>
        <s v="145.1.1"/>
        <s v="15.1.1"/>
        <s v="15.11.1"/>
        <s v="15.12.1"/>
        <s v="15.13.1"/>
        <s v="15.14.1"/>
        <s v="15.2.1"/>
        <s v="15.3.1"/>
        <s v="15.4.1"/>
        <s v="15.5.1"/>
        <s v="150.1.10"/>
        <s v="150.1.6"/>
        <s v="150.1.8"/>
        <s v="150.2.10"/>
        <s v="151.1.1"/>
        <s v="151.1.3"/>
        <s v="151.1.7"/>
        <s v="154.1.1"/>
        <s v="154.1.2"/>
        <s v="154.1.3"/>
        <s v="154.1.4"/>
        <s v="154.1.5"/>
        <s v="154.1.6"/>
        <s v="155.1.1"/>
        <s v="155.1.2"/>
        <s v="155.1.3"/>
        <s v="160.1.2"/>
        <s v="160.1.4"/>
        <s v="160.1.5"/>
        <s v="160.1.6"/>
        <s v="160.1.7"/>
        <s v="160.2.2"/>
        <s v="160.2.4"/>
        <s v="160.2.5"/>
        <s v="160.2.7"/>
        <s v="161.1.1"/>
        <s v="161.1.2"/>
        <s v="164.1.2"/>
        <s v="164.1.3"/>
        <s v="164.1.4"/>
        <s v="164.1.5"/>
        <s v="167.1.1"/>
        <s v="167.1.2"/>
        <s v="169.1.2"/>
        <s v="169.4.1"/>
        <s v="169.4.2"/>
        <s v="169.5.2"/>
        <s v="17.1.1"/>
        <s v="172.2.1"/>
        <s v="172.2.2"/>
        <s v="172.2.3"/>
        <s v="172.2.7"/>
        <s v="172.2.8"/>
        <s v="174.1.1"/>
        <s v="174.1.2"/>
        <s v="174.1.3"/>
        <s v="176.1.1"/>
        <s v="176.1.2"/>
        <s v="176.1.3"/>
        <s v="176.1.4"/>
        <s v="176.1.5"/>
        <s v="177.1.5"/>
        <s v="177.1.6"/>
        <s v="177.2.5"/>
        <s v="177.2.6"/>
        <s v="177.3.5"/>
        <s v="177.3.6"/>
        <s v="178.1.1"/>
        <s v="178.1.2"/>
        <s v="178.1.3"/>
        <s v="178.1.4"/>
        <s v="178.2.1"/>
        <s v="178.2.2"/>
        <s v="178.2.3"/>
        <s v="178.2.4"/>
        <s v="179.1.3"/>
        <s v="179.1.7"/>
        <s v="179.2.3"/>
        <s v="179.2.7"/>
        <s v="183.1.1"/>
        <s v="183.2.1"/>
        <s v="184.1.1"/>
        <s v="184.1.3"/>
        <s v="184.2.1"/>
        <s v="184.2.3"/>
        <s v="186.1.3"/>
        <s v="186.1.4"/>
        <s v="186.2.3"/>
        <s v="186.2.4"/>
        <s v="19.1.1"/>
        <s v="19.1.2"/>
        <s v="19.1.3"/>
        <s v="131.2.3"/>
        <s v="131.3.1"/>
        <s v="2.3.1"/>
        <s v="131.4.1"/>
        <s v="128.1.1"/>
        <s v="2.4.2"/>
        <s v="21.1.1"/>
        <s v="21.1.2"/>
        <s v="21.1.3"/>
        <s v="21.2.1"/>
        <s v="22.1.10"/>
        <s v="22.1.2"/>
        <s v="22.1.3"/>
        <s v="22.1.5"/>
        <s v="22.1.7"/>
        <s v="22.1.8"/>
        <s v="22.2.10"/>
        <s v="22.2.2"/>
        <s v="22.2.3"/>
        <s v="22.2.5"/>
        <s v="22.2.7"/>
        <s v="22.2.8"/>
        <s v="25.1.3"/>
        <s v="25.2.3"/>
        <s v="25.3.3"/>
        <s v="25.4.3"/>
        <s v="25.5.3"/>
        <s v="29.1.3"/>
        <s v="29.1.4"/>
        <s v="3.1.1"/>
        <s v="3.1.2"/>
        <s v="3.1.3"/>
        <s v="3.1.4"/>
        <s v="3.1.5"/>
        <s v="30.1.1"/>
        <s v="30.1.2"/>
        <s v="30.1.3"/>
        <s v="30.1.4"/>
        <s v="30.1.5"/>
        <s v="30.1.6"/>
        <s v="30.1.7"/>
        <s v="30.2.1"/>
        <s v="30.2.2"/>
        <s v="30.2.3"/>
        <s v="30.2.4"/>
        <s v="30.2.5"/>
        <s v="30.2.6"/>
        <s v="30.2.7"/>
        <s v="31.1.1"/>
        <s v="31.1.3"/>
        <s v="31.1.4"/>
        <s v="31.1.5"/>
        <s v="31.1.6"/>
        <s v="31.2.1"/>
        <s v="31.2.2"/>
        <s v="31.2.3"/>
        <s v="31.2.4"/>
        <s v="31.2.5"/>
        <s v="31.2.6"/>
        <s v="32.1.1"/>
        <s v="32.1.2"/>
        <s v="32.1.3"/>
        <s v="33.1.1"/>
        <s v="33.1.2"/>
        <s v="33.2.1"/>
        <s v="33.2.2"/>
        <s v="33.3.1"/>
        <s v="33.3.2"/>
        <s v="33.4.1"/>
        <s v="34.1.1"/>
        <s v="34.2.1"/>
        <s v="34.2.2"/>
        <s v="34.2.3"/>
        <s v="34.2.4"/>
        <s v="36.1.22"/>
        <s v="36.2.2"/>
        <s v="37.1.1"/>
        <s v="37.1.2"/>
        <s v="37.1.3"/>
        <s v="37.1.5"/>
        <s v="37.1.6"/>
        <s v="37.2.2"/>
        <s v="37.3.2"/>
        <s v="38.1.10"/>
        <s v="38.1.16"/>
        <s v="38.1.7"/>
        <s v="38.2.12"/>
        <s v="38.3.10"/>
        <s v="38.3.15"/>
        <s v="38.3.16"/>
        <s v="38.3.7"/>
        <s v="38.4.12"/>
        <s v="38.4.3"/>
        <s v="38.5.12"/>
        <s v="38.5.16"/>
        <s v="38.5.7"/>
        <s v="38.6.1"/>
        <s v="38.6.12"/>
        <s v="38.6.3"/>
        <s v="38.6.6"/>
        <s v="39.1.1"/>
        <s v="44.1.1"/>
        <s v="44.2.1"/>
        <s v="44.3.1"/>
        <s v="45.1.3"/>
        <s v="47.1.2"/>
        <s v="47.2.2"/>
        <s v="47.3.2"/>
        <s v="47.4.2"/>
        <s v="50.1.1"/>
        <s v="50.1.2"/>
        <s v="50.1.3"/>
        <s v="51.1.1"/>
        <s v="51.1.7"/>
        <s v="52.1.10"/>
        <s v="52.1.14"/>
        <s v="52.1.18"/>
        <s v="52.1.2"/>
        <s v="54.1.1"/>
        <s v="54.1.2"/>
        <s v="54.1.3"/>
        <s v="54.1.4"/>
        <s v="54.2.1"/>
        <s v="54.2.2"/>
        <s v="54.2.3"/>
        <s v="54.2.4"/>
        <s v="54.3.1"/>
        <s v="54.3.2"/>
        <s v="54.3.3"/>
        <s v="54.3.4"/>
        <s v="55.1.10"/>
        <s v="55.1.13"/>
        <s v="55.1.14"/>
        <s v="55.1.15"/>
        <s v="55.1.16"/>
        <s v="55.1.17"/>
        <s v="55.1.18"/>
        <s v="55.1.8"/>
        <s v="58.1.2"/>
        <s v="58.1.3"/>
        <s v="58.1.4"/>
        <s v="59.1.6"/>
        <s v="59.2.7"/>
        <s v="59.6.7"/>
        <s v="60.1.1"/>
        <s v="62.1.1"/>
        <s v="64.1.2"/>
        <s v="65.1.1"/>
        <s v="65.1.2"/>
        <s v="65.1.3"/>
        <s v="65.1.4"/>
        <s v="65.1.5"/>
        <s v="65.1.6"/>
        <s v="65.1.7"/>
        <s v="65.1.8"/>
        <s v="65.1.9"/>
        <s v="65.10.1"/>
        <s v="65.10.2"/>
        <s v="65.10.3"/>
        <s v="65.10.4"/>
        <s v="65.10.5"/>
        <s v="65.10.6"/>
        <s v="65.10.7"/>
        <s v="65.10.8"/>
        <s v="65.10.9"/>
        <s v="65.2.1"/>
        <s v="65.2.2"/>
        <s v="65.2.3"/>
        <s v="65.2.4"/>
        <s v="65.2.5"/>
        <s v="65.2.6"/>
        <s v="65.2.7"/>
        <s v="65.2.8"/>
        <s v="65.2.9"/>
        <s v="65.3.1"/>
        <s v="65.3.2"/>
        <s v="65.3.3"/>
        <s v="65.3.4"/>
        <s v="65.3.5"/>
        <s v="65.3.6"/>
        <s v="65.3.7"/>
        <s v="65.3.8"/>
        <s v="65.3.9"/>
        <s v="65.4.1"/>
        <s v="65.4.2"/>
        <s v="65.4.3"/>
        <s v="65.4.4"/>
        <s v="65.4.5"/>
        <s v="65.4.6"/>
        <s v="65.4.8"/>
        <s v="65.4.9"/>
        <s v="65.5.1"/>
        <s v="65.5.2"/>
        <s v="65.5.3"/>
        <s v="65.5.4"/>
        <s v="65.5.5"/>
        <s v="65.5.6"/>
        <s v="65.5.8"/>
        <s v="65.5.9"/>
        <s v="65.6.1"/>
        <s v="65.6.2"/>
        <s v="65.6.3"/>
        <s v="65.6.4"/>
        <s v="65.6.5"/>
        <s v="65.6.6"/>
        <s v="65.6.7"/>
        <s v="65.6.8"/>
        <s v="65.6.9"/>
        <s v="65.7.1"/>
        <s v="65.7.2"/>
        <s v="65.7.3"/>
        <s v="65.7.4"/>
        <s v="65.7.5"/>
        <s v="65.7.6"/>
        <s v="65.7.7"/>
        <s v="65.7.8"/>
        <s v="65.7.9"/>
        <s v="65.8.1"/>
        <s v="65.8.2"/>
        <s v="65.8.3"/>
        <s v="65.8.4"/>
        <s v="65.8.5"/>
        <s v="65.8.6"/>
        <s v="65.8.7"/>
        <s v="65.8.8"/>
        <s v="65.8.9"/>
        <s v="65.9.1"/>
        <s v="65.9.2"/>
        <s v="65.9.3"/>
        <s v="65.9.4"/>
        <s v="65.9.5"/>
        <s v="65.9.6"/>
        <s v="65.9.7"/>
        <s v="65.9.8"/>
        <s v="65.9.9"/>
        <s v="66.1.1"/>
        <s v="67.1.1"/>
        <s v="67.2.1"/>
        <s v="69.1.1"/>
        <s v="69.1.2"/>
        <s v="69.1.3"/>
        <s v="7.1.2"/>
        <s v="7.2.1"/>
        <s v="7.2.2"/>
        <s v="7.3.1"/>
        <s v="7.3.2"/>
        <s v="7.3.3"/>
        <s v="7.3.4"/>
        <s v="7.3.5"/>
        <s v="7.3.6"/>
        <s v="70.1.1"/>
        <s v="70.10.1"/>
        <s v="70.13.1"/>
        <s v="70.13.2"/>
        <s v="70.2.1"/>
        <s v="70.3.1"/>
        <s v="70.4.1"/>
        <s v="70.7.1"/>
        <s v="70.8.1"/>
        <s v="70.9.1"/>
        <s v="71.1.1"/>
        <s v="71.1.2"/>
        <s v="71.2.2"/>
        <s v="71.3.2"/>
        <s v="72.1.1"/>
        <s v="72.1.2"/>
        <s v="72.2.1"/>
        <s v="72.2.2"/>
        <s v="72.3.1"/>
        <s v="72.3.2"/>
        <s v="72.4.1"/>
        <s v="72.4.2"/>
        <s v="73.15.1"/>
        <s v="73.15.2"/>
        <s v="73.15.4"/>
        <s v="73.15.6"/>
        <s v="76.1.1"/>
        <s v="76.1.2"/>
        <s v="8.1.1"/>
        <s v="8.1.2"/>
        <s v="80.1.1"/>
        <s v="86.1.8"/>
        <s v="86.2.1"/>
        <s v="86.2.10"/>
        <s v="86.2.2"/>
        <s v="86.2.8"/>
        <s v="86.3.8"/>
        <s v="86.4.13"/>
        <s v="86.4.2"/>
        <s v="88.1.1"/>
        <s v="88.1.2"/>
        <s v="88.1.3"/>
        <s v="89.2.2"/>
        <s v="9.1.1"/>
        <s v="128.1.3"/>
        <s v="91.1.1"/>
        <s v="91.1.2"/>
        <s v="91.1.3"/>
        <s v="93.1.2"/>
        <s v="93.1.4"/>
        <s v="93.1.7"/>
        <s v="97.1.1"/>
        <s v="97.1.3"/>
        <s v="97.2.1"/>
        <s v="97.2.2"/>
        <s v="97.3.1"/>
        <s v="98.1.1"/>
        <s v="98.2.1"/>
      </sharedItems>
    </cacheField>
    <cacheField name="Page_ref" numFmtId="0">
      <sharedItems/>
    </cacheField>
    <cacheField name="Ewing and Cervero 2010?" numFmtId="0">
      <sharedItems containsString="0" containsBlank="1" containsNumber="1" containsInteger="1" minValue="1" maxValue="1" count="2">
        <m/>
        <n v="1"/>
      </sharedItems>
    </cacheField>
    <cacheField name="1 -  manual screen" numFmtId="0">
      <sharedItems containsBlank="1" count="6">
        <m/>
        <s v="Exclude (duplicate)"/>
        <s v="Exclude - high outlier, NS"/>
        <s v="Exclude - low outlier, NS"/>
        <s v="Exclude - low outlier, &gt;10"/>
        <s v="Exclude - low outlier, &lt;1-10"/>
      </sharedItems>
    </cacheField>
    <cacheField name="2 - IQR outlier screen" numFmtId="0">
      <sharedItems count="5">
        <s v="High outlier"/>
        <s v=""/>
        <s v="Low outlier"/>
        <s v="Exclude, High outlier" u="1"/>
        <s v="Exclude, Low outlier" u="1"/>
      </sharedItems>
    </cacheField>
    <cacheField name="3 - Impute_SE" numFmtId="0">
      <sharedItems containsSemiMixedTypes="0" containsString="0" containsNumber="1" minValue="-0.2572283622984568" maxValue="1.9105899964971147"/>
    </cacheField>
    <cacheField name="4 - 1_SE" numFmtId="0">
      <sharedItems containsSemiMixedTypes="0" containsString="0" containsNumber="1" minValue="-1686.5761847517088" maxValue="200682840.40995604"/>
    </cacheField>
    <cacheField name="5.1 E_weighted" numFmtId="0">
      <sharedItems containsSemiMixedTypes="0" containsString="0" containsNumber="1" minValue="-218.97420571961285" maxValue="1031.9400000000003"/>
    </cacheField>
    <cacheField name="6.1 -Weight_effective)" numFmtId="0">
      <sharedItems containsSemiMixedTypes="0" containsString="0" containsNumber="1" minValue="-19.086154366314144" maxValue="74.54204782400781"/>
    </cacheField>
    <cacheField name="7.1 - E_effective" numFmtId="0">
      <sharedItems containsSemiMixedTypes="0" containsString="0" containsNumber="1" minValue="-2.4780235428385535" maxValue="5.7664354956280457"/>
    </cacheField>
    <cacheField name="6.2 Weight_effective" numFmtId="0">
      <sharedItems containsMixedTypes="1" containsNumber="1" minValue="-3.1932867167122332" maxValue="8259.4487911608903"/>
    </cacheField>
    <cacheField name="7.2 - E_effective" numFmtId="0">
      <sharedItems containsMixedTypes="1" containsNumber="1" minValue="-1.1739180527276807" maxValue="5.8383463092524881"/>
    </cacheField>
    <cacheField name="6.3 - Weight_effective" numFmtId="0">
      <sharedItems containsMixedTypes="1" containsNumber="1" minValue="-79.630829665160817" maxValue="11727.908150645355"/>
    </cacheField>
    <cacheField name="7.3 - E_effective" numFmtId="0">
      <sharedItems containsMixedTypes="1" containsNumber="1" minValue="-10.338754830271363" maxValue="13.255707816105945"/>
    </cacheField>
    <cacheField name="6.4 -Weight_effective" numFmtId="0">
      <sharedItems containsSemiMixedTypes="0" containsString="0" containsNumber="1" minValue="-15.442366530250276" maxValue="694151.9067317365"/>
    </cacheField>
    <cacheField name="7.4 - E_effective" numFmtId="0">
      <sharedItems containsString="0" containsBlank="1" containsNumber="1" minValue="-2.004937562835619" maxValue="4.346673691101028"/>
    </cacheField>
    <cacheField name="6.5 -Weight_effective" numFmtId="0">
      <sharedItems containsSemiMixedTypes="0" containsString="0" containsNumber="1" minValue="-71.015780474221486" maxValue="504994.17986157094"/>
    </cacheField>
    <cacheField name="7.5 - E_effective" numFmtId="0">
      <sharedItems containsSemiMixedTypes="0" containsString="0" containsNumber="1" minValue="-9.2202322453582752" maxValue="28.570864633392734"/>
    </cacheField>
    <cacheField name="6.6 -Weight_effective" numFmtId="0">
      <sharedItems containsSemiMixedTypes="0" containsString="0" containsNumber="1" minValue="-14.697381670836062" maxValue="57.40144957272139"/>
    </cacheField>
    <cacheField name="7.6 - E_effective" numFmtId="0">
      <sharedItems containsString="0" containsBlank="1" containsNumber="1" minValue="-1.9082135195707839" maxValue="4.0746030506249333"/>
    </cacheField>
    <cacheField name="Calculation_notes" numFmtId="0">
      <sharedItems containsBlank="1" containsMixedTypes="1" containsNumber="1" containsInteger="1" minValue="5" maxValue="5"/>
    </cacheField>
    <cacheField name="E_mag" numFmtId="0">
      <sharedItems containsSemiMixedTypes="0" containsString="0" containsNumber="1" minValue="-18.842238545454546" maxValue="47.239591764705885"/>
    </cacheField>
    <cacheField name="E_Source" numFmtId="0">
      <sharedItems/>
    </cacheField>
    <cacheField name="SE_E_mag" numFmtId="0">
      <sharedItems containsString="0" containsBlank="1" containsNumber="1" minValue="-0.2572283622984568" maxValue="1.9105899964971147"/>
    </cacheField>
    <cacheField name="SE_E_Source" numFmtId="0">
      <sharedItems containsBlank="1"/>
    </cacheField>
    <cacheField name="Sig" numFmtId="0">
      <sharedItems/>
    </cacheField>
    <cacheField name="Direction " numFmtId="0">
      <sharedItems/>
    </cacheField>
    <cacheField name="Theoretical_consistency" numFmtId="0">
      <sharedItems containsBlank="1"/>
    </cacheField>
    <cacheField name="DV" numFmtId="0">
      <sharedItems/>
    </cacheField>
    <cacheField name="DV_unit" numFmtId="0">
      <sharedItems containsBlank="1"/>
    </cacheField>
    <cacheField name="DV_scale" numFmtId="0">
      <sharedItems/>
    </cacheField>
    <cacheField name="DV_aggregation" numFmtId="0">
      <sharedItems/>
    </cacheField>
    <cacheField name="Trip" numFmtId="0">
      <sharedItems/>
    </cacheField>
    <cacheField name="Country" numFmtId="0">
      <sharedItems/>
    </cacheField>
    <cacheField name="City" numFmtId="0">
      <sharedItems/>
    </cacheField>
    <cacheField name="Year of data collection" numFmtId="0">
      <sharedItems containsMixedTypes="1" containsNumber="1" containsInteger="1" minValue="1990" maxValue="2016"/>
    </cacheField>
    <cacheField name="sampling period_SS" numFmtId="0">
      <sharedItems count="3">
        <s v="2010 - 2017"/>
        <s v="2018 - 2019"/>
        <s v="Pre-2010"/>
      </sharedItems>
    </cacheField>
    <cacheField name="publication_period" numFmtId="0">
      <sharedItems count="3">
        <s v="2010 - 2017"/>
        <s v="Pre-2010"/>
        <s v="2018 - 2019"/>
      </sharedItems>
    </cacheField>
    <cacheField name="sample_size" numFmtId="0">
      <sharedItems containsMixedTypes="1" containsNumber="1" containsInteger="1" minValue="15" maxValue="92784"/>
    </cacheField>
    <cacheField name="Regional_accessibility" numFmtId="0">
      <sharedItems containsSemiMixedTypes="0" containsString="0" containsNumber="1" containsInteger="1" minValue="0" maxValue="1" count="2">
        <n v="0"/>
        <n v="1"/>
      </sharedItems>
    </cacheField>
    <cacheField name="Attitude_SS" numFmtId="0">
      <sharedItems containsSemiMixedTypes="0" containsString="0" containsNumber="1" containsInteger="1" minValue="0" maxValue="1"/>
    </cacheField>
    <cacheField name="Demography_SS" numFmtId="0">
      <sharedItems containsSemiMixedTypes="0" containsString="0" containsNumber="1" containsInteger="1" minValue="0" maxValue="1"/>
    </cacheField>
    <cacheField name="1. Any_SS" numFmtId="0">
      <sharedItems containsSemiMixedTypes="0" containsString="0" containsNumber="1" containsInteger="1" minValue="0" maxValue="1" count="2">
        <n v="1"/>
        <n v="0"/>
      </sharedItems>
    </cacheField>
    <cacheField name="IV" numFmtId="0">
      <sharedItems/>
    </cacheField>
    <cacheField name="IV_Indicator" numFmtId="0">
      <sharedItems/>
    </cacheField>
    <cacheField name="IV_Standardised" numFmtId="0">
      <sharedItems count="12">
        <s v="Connectivity"/>
        <s v="Comm_Den"/>
        <s v="Act_Den"/>
        <s v="Centrality"/>
        <s v="Local_Access"/>
        <s v="Balance"/>
        <s v="Pop_Den"/>
        <s v="Mix_Land"/>
        <s v="Emp_Den"/>
        <s v="Amenity"/>
        <s v="Mix_House"/>
        <s v="Safety"/>
      </sharedItems>
    </cacheField>
    <cacheField name="Estimation_method" numFmtId="0">
      <sharedItems/>
    </cacheField>
    <cacheField name="DV_ref" numFmtId="0">
      <sharedItems containsBlank="1"/>
    </cacheField>
    <cacheField name="b_mag_LOR" numFmtId="0">
      <sharedItems containsBlank="1" containsMixedTypes="1" containsNumber="1" minValue="-334297.09999999998" maxValue="94176.4"/>
    </cacheField>
    <cacheField name="OR" numFmtId="0">
      <sharedItems containsString="0" containsBlank="1" containsNumber="1" minValue="0.7182051690405703" maxValue="246003.24355241624"/>
    </cacheField>
    <cacheField name="RRR" numFmtId="0">
      <sharedItems containsString="0" containsBlank="1" containsNumber="1" minValue="0.1353352832366127" maxValue="172.2591450135512"/>
    </cacheField>
    <cacheField name="Ratio_Source" numFmtId="0">
      <sharedItems containsBlank="1"/>
    </cacheField>
    <cacheField name="T_stat" numFmtId="0">
      <sharedItems containsBlank="1" containsMixedTypes="1" containsNumber="1" minValue="-14.896000000000001" maxValue="1031.94"/>
    </cacheField>
    <cacheField name="T_stat_sour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Katherine Aston" refreshedDate="43886.837597916667" createdVersion="6" refreshedVersion="6" minRefreshableVersion="3" recordCount="505" xr:uid="{ECEFFC96-05C4-4605-9EA8-16DA648F10F8}">
  <cacheSource type="worksheet">
    <worksheetSource ref="G1:AW506" sheet="Database"/>
  </cacheSource>
  <cacheFields count="43">
    <cacheField name="1 -  manual screen" numFmtId="0">
      <sharedItems containsBlank="1"/>
    </cacheField>
    <cacheField name="2 - IQR outlier screen" numFmtId="0">
      <sharedItems containsBlank="1"/>
    </cacheField>
    <cacheField name="3 - Impute_SE" numFmtId="0">
      <sharedItems containsSemiMixedTypes="0" containsString="0" containsNumber="1" minValue="-0.2572283622984568" maxValue="1.9105899964971147"/>
    </cacheField>
    <cacheField name="4 - 1_SE" numFmtId="0">
      <sharedItems containsSemiMixedTypes="0" containsString="0" containsNumber="1" minValue="-1686.5761847517088" maxValue="200682840.40995604"/>
    </cacheField>
    <cacheField name="5.1 E_weighted" numFmtId="0">
      <sharedItems containsString="0" containsBlank="1" containsNumber="1" minValue="-229.2454140445509" maxValue="1031.9400000000003"/>
    </cacheField>
    <cacheField name="6.1 -Weight_effective)" numFmtId="0">
      <sharedItems containsSemiMixedTypes="0" containsString="0" containsNumber="1" minValue="-17.184022616393698" maxValue="67.113165444203631"/>
    </cacheField>
    <cacheField name="7.1 - E_effective" numFmtId="0">
      <sharedItems containsSemiMixedTypes="0" containsString="0" containsNumber="1" minValue="-2.3357132724046124" maxValue="6.5290645644863812"/>
    </cacheField>
    <cacheField name="6.2 Weight_effective" numFmtId="0">
      <sharedItems containsMixedTypes="1" containsNumber="1" minValue="-19.615270651205844" maxValue="8259.4487911608903"/>
    </cacheField>
    <cacheField name="7.2 - E_effective" numFmtId="0">
      <sharedItems containsMixedTypes="1" containsNumber="1" minValue="-2.666177124215471" maxValue="15.710579183923958"/>
    </cacheField>
    <cacheField name="6.3 - Weight_effective" numFmtId="0">
      <sharedItems containsMixedTypes="1" containsNumber="1" minValue="-29.787784268568899" maxValue="11727.908150645355"/>
    </cacheField>
    <cacheField name="7.3 - E_effective" numFmtId="0">
      <sharedItems containsMixedTypes="1" containsNumber="1" minValue="-4.0488612372545347" maxValue="26.009379357658275"/>
    </cacheField>
    <cacheField name="6.4 -Weight_effective" numFmtId="0">
      <sharedItems containsSemiMixedTypes="0" containsString="0" containsNumber="1" minValue="-15.38790983343165" maxValue="694151.9067317365"/>
    </cacheField>
    <cacheField name="7.4 - E_effective" numFmtId="0">
      <sharedItems containsSemiMixedTypes="0" containsString="0" containsNumber="1" minValue="-2.091579255617543" maxValue="4.6318745185241719"/>
    </cacheField>
    <cacheField name="6.5 -Weight_effective" numFmtId="0">
      <sharedItems containsSemiMixedTypes="0" containsString="0" containsNumber="1" minValue="-44.922995383752877" maxValue="504994.17986157094"/>
    </cacheField>
    <cacheField name="7.5 - E_effective" numFmtId="0">
      <sharedItems containsSemiMixedTypes="0" containsString="0" containsNumber="1" minValue="-6.1060927872558377" maxValue="24.462256641897156"/>
    </cacheField>
    <cacheField name="6.6 -Weight_effective" numFmtId="0">
      <sharedItems containsSemiMixedTypes="0" containsString="0" containsNumber="1" minValue="-14.654967901499271" maxValue="57.235800214468291"/>
    </cacheField>
    <cacheField name="7.6 - E_effective" numFmtId="0">
      <sharedItems containsSemiMixedTypes="0" containsString="0" containsNumber="1" minValue="-1.9919551899064607" maxValue="4.3413945001714183"/>
    </cacheField>
    <cacheField name="Calculation_notes" numFmtId="0">
      <sharedItems containsBlank="1" containsMixedTypes="1" containsNumber="1" containsInteger="1" minValue="5" maxValue="5"/>
    </cacheField>
    <cacheField name="E_mag" numFmtId="0">
      <sharedItems containsSemiMixedTypes="0" containsString="0" containsNumber="1" minValue="-18.842238545454546" maxValue="47.239591764705885"/>
    </cacheField>
    <cacheField name="E_Source" numFmtId="0">
      <sharedItems/>
    </cacheField>
    <cacheField name="SE_E_mag" numFmtId="0">
      <sharedItems containsString="0" containsBlank="1" containsNumber="1" minValue="-0.2572283622984568" maxValue="1.9105899964971147"/>
    </cacheField>
    <cacheField name="SE_E_Source" numFmtId="0">
      <sharedItems containsBlank="1"/>
    </cacheField>
    <cacheField name="Sig" numFmtId="0">
      <sharedItems/>
    </cacheField>
    <cacheField name="Direction " numFmtId="0">
      <sharedItems/>
    </cacheField>
    <cacheField name="Theoretical_consistency" numFmtId="0">
      <sharedItems containsBlank="1"/>
    </cacheField>
    <cacheField name="DV" numFmtId="0">
      <sharedItems/>
    </cacheField>
    <cacheField name="DV_unit" numFmtId="0">
      <sharedItems containsBlank="1"/>
    </cacheField>
    <cacheField name="DV_scale" numFmtId="0">
      <sharedItems/>
    </cacheField>
    <cacheField name="DV_aggregation" numFmtId="0">
      <sharedItems/>
    </cacheField>
    <cacheField name="Trip" numFmtId="0">
      <sharedItems/>
    </cacheField>
    <cacheField name="Country" numFmtId="0">
      <sharedItems/>
    </cacheField>
    <cacheField name="City" numFmtId="0">
      <sharedItems/>
    </cacheField>
    <cacheField name="Year of data collection" numFmtId="0">
      <sharedItems containsMixedTypes="1" containsNumber="1" containsInteger="1" minValue="1990" maxValue="2016"/>
    </cacheField>
    <cacheField name="sampling period_SS" numFmtId="0">
      <sharedItems/>
    </cacheField>
    <cacheField name="publication_period" numFmtId="0">
      <sharedItems/>
    </cacheField>
    <cacheField name="sample_size" numFmtId="0">
      <sharedItems containsMixedTypes="1" containsNumber="1" containsInteger="1" minValue="15" maxValue="92784"/>
    </cacheField>
    <cacheField name="Regional_accessibility" numFmtId="0">
      <sharedItems containsSemiMixedTypes="0" containsString="0" containsNumber="1" containsInteger="1" minValue="0" maxValue="1"/>
    </cacheField>
    <cacheField name="Attitude_SS" numFmtId="0">
      <sharedItems containsSemiMixedTypes="0" containsString="0" containsNumber="1" containsInteger="1" minValue="0" maxValue="1"/>
    </cacheField>
    <cacheField name="Demography_SS" numFmtId="0">
      <sharedItems containsSemiMixedTypes="0" containsString="0" containsNumber="1" containsInteger="1" minValue="0" maxValue="1"/>
    </cacheField>
    <cacheField name="1. Any_SS" numFmtId="0">
      <sharedItems containsSemiMixedTypes="0" containsString="0" containsNumber="1" containsInteger="1" minValue="0" maxValue="1"/>
    </cacheField>
    <cacheField name="IV" numFmtId="0">
      <sharedItems count="5">
        <s v="PT-design"/>
        <s v="Density"/>
        <s v="PT-Access"/>
        <s v="Diversity"/>
        <s v="Design"/>
      </sharedItems>
    </cacheField>
    <cacheField name="IV_Indicator" numFmtId="0">
      <sharedItems/>
    </cacheField>
    <cacheField name="IV_Standardised" numFmtId="0">
      <sharedItems count="12">
        <s v="Connectivity"/>
        <s v="Comm_Den"/>
        <s v="Act_Den"/>
        <s v="Centrality"/>
        <s v="Local_Access"/>
        <s v="Balance"/>
        <s v="Pop_Den"/>
        <s v="Mix_Land"/>
        <s v="Emp_Den"/>
        <s v="Amenity"/>
        <s v="Mix_House"/>
        <s v="Safet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Katherine Aston" refreshedDate="43886.838654282408" createdVersion="6" refreshedVersion="6" minRefreshableVersion="3" recordCount="505" xr:uid="{42A85FE9-9576-4292-8BDC-A09FE99A77EF}">
  <cacheSource type="worksheet">
    <worksheetSource ref="A1:BE506" sheet="Database"/>
  </cacheSource>
  <cacheFields count="57">
    <cacheField name="Study_ID" numFmtId="0">
      <sharedItems containsSemiMixedTypes="0" containsString="0" containsNumber="1" containsInteger="1" minValue="2" maxValue="187"/>
    </cacheField>
    <cacheField name="Citation" numFmtId="0">
      <sharedItems/>
    </cacheField>
    <cacheField name="Model_ID" numFmtId="0">
      <sharedItems containsMixedTypes="1" containsNumber="1" minValue="2.1" maxValue="188.3"/>
    </cacheField>
    <cacheField name="DP_ID" numFmtId="0">
      <sharedItems/>
    </cacheField>
    <cacheField name="Page_ref" numFmtId="0">
      <sharedItems/>
    </cacheField>
    <cacheField name="Ewing and Cervero 2010?" numFmtId="0">
      <sharedItems containsString="0" containsBlank="1" containsNumber="1" containsInteger="1" minValue="1" maxValue="1" count="2">
        <m/>
        <n v="1"/>
      </sharedItems>
    </cacheField>
    <cacheField name="1 -  manual screen" numFmtId="0">
      <sharedItems containsBlank="1" count="6">
        <m/>
        <s v="Exclude (duplicate)"/>
        <s v="Exclude - high outlier, NS"/>
        <s v="Exclude - low outlier, NS"/>
        <s v="Exclude - low outlier, &gt;10"/>
        <s v="Exclude - low outlier, &lt;1-10"/>
      </sharedItems>
    </cacheField>
    <cacheField name="2 - IQR outlier screen" numFmtId="0">
      <sharedItems containsBlank="1" count="4">
        <s v="High outlier"/>
        <s v=""/>
        <s v="Low outlier"/>
        <m/>
      </sharedItems>
    </cacheField>
    <cacheField name="3 - Impute_SE" numFmtId="0">
      <sharedItems containsSemiMixedTypes="0" containsString="0" containsNumber="1" minValue="-0.2572283622984568" maxValue="1.9105899964971147"/>
    </cacheField>
    <cacheField name="4 - 1_SE" numFmtId="0">
      <sharedItems containsSemiMixedTypes="0" containsString="0" containsNumber="1" minValue="-1686.5761847517088" maxValue="200682840.40995604"/>
    </cacheField>
    <cacheField name="5.1 E_weighted" numFmtId="0">
      <sharedItems containsString="0" containsBlank="1" containsNumber="1" minValue="-229.2454140445509" maxValue="1031.9400000000003"/>
    </cacheField>
    <cacheField name="6.1 -Weight_effective)" numFmtId="0">
      <sharedItems containsSemiMixedTypes="0" containsString="0" containsNumber="1" minValue="-17.184022616393698" maxValue="67.113165444203631"/>
    </cacheField>
    <cacheField name="7.1 - E_effective" numFmtId="0">
      <sharedItems containsSemiMixedTypes="0" containsString="0" containsNumber="1" minValue="-2.3357132724046124" maxValue="6.5290645644863812"/>
    </cacheField>
    <cacheField name="6.2 Weight_effective" numFmtId="0">
      <sharedItems containsMixedTypes="1" containsNumber="1" minValue="-19.615270651205844" maxValue="8259.4487911608903"/>
    </cacheField>
    <cacheField name="7.2 - E_effective" numFmtId="0">
      <sharedItems containsMixedTypes="1" containsNumber="1" minValue="-2.666177124215471" maxValue="15.710579183923958"/>
    </cacheField>
    <cacheField name="6.3 - Weight_effective" numFmtId="0">
      <sharedItems containsMixedTypes="1" containsNumber="1" minValue="-29.787784268568899" maxValue="11727.908150645355"/>
    </cacheField>
    <cacheField name="7.3 - E_effective" numFmtId="0">
      <sharedItems containsMixedTypes="1" containsNumber="1" minValue="-4.0488612372545347" maxValue="26.009379357658275"/>
    </cacheField>
    <cacheField name="6.4 -Weight_effective" numFmtId="0">
      <sharedItems containsSemiMixedTypes="0" containsString="0" containsNumber="1" minValue="-15.38790983343165" maxValue="694151.9067317365"/>
    </cacheField>
    <cacheField name="7.4 - E_effective" numFmtId="0">
      <sharedItems containsSemiMixedTypes="0" containsString="0" containsNumber="1" minValue="-2.091579255617543" maxValue="4.6318745185241719"/>
    </cacheField>
    <cacheField name="6.5 -Weight_effective" numFmtId="0">
      <sharedItems containsSemiMixedTypes="0" containsString="0" containsNumber="1" minValue="-44.922995383752877" maxValue="504994.17986157094"/>
    </cacheField>
    <cacheField name="7.5 - E_effective" numFmtId="0">
      <sharedItems containsSemiMixedTypes="0" containsString="0" containsNumber="1" minValue="-6.1060927872558377" maxValue="24.462256641897156"/>
    </cacheField>
    <cacheField name="6.6 -Weight_effective" numFmtId="0">
      <sharedItems containsSemiMixedTypes="0" containsString="0" containsNumber="1" minValue="-14.654967901499271" maxValue="57.235800214468291"/>
    </cacheField>
    <cacheField name="7.6 - E_effective" numFmtId="0">
      <sharedItems containsSemiMixedTypes="0" containsString="0" containsNumber="1" minValue="-1.9919551899064607" maxValue="4.3413945001714183"/>
    </cacheField>
    <cacheField name="Calculation_notes" numFmtId="0">
      <sharedItems containsBlank="1" containsMixedTypes="1" containsNumber="1" containsInteger="1" minValue="5" maxValue="5"/>
    </cacheField>
    <cacheField name="E_mag" numFmtId="0">
      <sharedItems containsSemiMixedTypes="0" containsString="0" containsNumber="1" minValue="-18.842238545454546" maxValue="47.239591764705885"/>
    </cacheField>
    <cacheField name="E_Source" numFmtId="0">
      <sharedItems/>
    </cacheField>
    <cacheField name="SE_E_mag" numFmtId="0">
      <sharedItems containsString="0" containsBlank="1" containsNumber="1" minValue="-0.2572283622984568" maxValue="1.9105899964971147"/>
    </cacheField>
    <cacheField name="SE_E_Source" numFmtId="0">
      <sharedItems containsBlank="1"/>
    </cacheField>
    <cacheField name="Sig" numFmtId="0">
      <sharedItems/>
    </cacheField>
    <cacheField name="Direction " numFmtId="0">
      <sharedItems/>
    </cacheField>
    <cacheField name="Theoretical_consistency" numFmtId="0">
      <sharedItems containsBlank="1"/>
    </cacheField>
    <cacheField name="DV" numFmtId="0">
      <sharedItems/>
    </cacheField>
    <cacheField name="DV_unit" numFmtId="0">
      <sharedItems containsBlank="1"/>
    </cacheField>
    <cacheField name="DV_scale" numFmtId="0">
      <sharedItems/>
    </cacheField>
    <cacheField name="DV_aggregation" numFmtId="0">
      <sharedItems/>
    </cacheField>
    <cacheField name="Trip" numFmtId="0">
      <sharedItems/>
    </cacheField>
    <cacheField name="Country" numFmtId="0">
      <sharedItems/>
    </cacheField>
    <cacheField name="City" numFmtId="0">
      <sharedItems/>
    </cacheField>
    <cacheField name="Year of data collection" numFmtId="0">
      <sharedItems containsMixedTypes="1" containsNumber="1" containsInteger="1" minValue="1990" maxValue="2016"/>
    </cacheField>
    <cacheField name="sampling period_SS" numFmtId="0">
      <sharedItems/>
    </cacheField>
    <cacheField name="publication_period" numFmtId="0">
      <sharedItems count="3">
        <s v="2010 - 2017"/>
        <s v="Pre-2010"/>
        <s v="2018 - 2019"/>
      </sharedItems>
    </cacheField>
    <cacheField name="sample_size" numFmtId="0">
      <sharedItems containsMixedTypes="1" containsNumber="1" containsInteger="1" minValue="15" maxValue="92784"/>
    </cacheField>
    <cacheField name="Regional_accessibility" numFmtId="0">
      <sharedItems containsSemiMixedTypes="0" containsString="0" containsNumber="1" containsInteger="1" minValue="0" maxValue="1" count="2">
        <n v="0"/>
        <n v="1"/>
      </sharedItems>
    </cacheField>
    <cacheField name="Attitude_SS" numFmtId="0">
      <sharedItems containsSemiMixedTypes="0" containsString="0" containsNumber="1" containsInteger="1" minValue="0" maxValue="1"/>
    </cacheField>
    <cacheField name="Demography_SS" numFmtId="0">
      <sharedItems containsSemiMixedTypes="0" containsString="0" containsNumber="1" containsInteger="1" minValue="0" maxValue="1"/>
    </cacheField>
    <cacheField name="1. Any_SS" numFmtId="0">
      <sharedItems containsSemiMixedTypes="0" containsString="0" containsNumber="1" containsInteger="1" minValue="0" maxValue="1" count="2">
        <n v="1"/>
        <n v="0"/>
      </sharedItems>
    </cacheField>
    <cacheField name="IV" numFmtId="0">
      <sharedItems/>
    </cacheField>
    <cacheField name="IV_Indicator" numFmtId="0">
      <sharedItems/>
    </cacheField>
    <cacheField name="IV_Standardised" numFmtId="0">
      <sharedItems count="12">
        <s v="Connectivity"/>
        <s v="Comm_Den"/>
        <s v="Act_Den"/>
        <s v="Centrality"/>
        <s v="Local_Access"/>
        <s v="Balance"/>
        <s v="Pop_Den"/>
        <s v="Mix_Land"/>
        <s v="Emp_Den"/>
        <s v="Amenity"/>
        <s v="Mix_House"/>
        <s v="Safety"/>
      </sharedItems>
    </cacheField>
    <cacheField name="Estimation_method" numFmtId="0">
      <sharedItems/>
    </cacheField>
    <cacheField name="DV_ref" numFmtId="0">
      <sharedItems containsBlank="1"/>
    </cacheField>
    <cacheField name="b_mag_LOR" numFmtId="0">
      <sharedItems containsBlank="1" containsMixedTypes="1" containsNumber="1" minValue="-334297.09999999998" maxValue="94176.4"/>
    </cacheField>
    <cacheField name="OR" numFmtId="0">
      <sharedItems containsString="0" containsBlank="1" containsNumber="1" minValue="0.7182051690405703" maxValue="246003.24355241624"/>
    </cacheField>
    <cacheField name="RRR" numFmtId="0">
      <sharedItems containsString="0" containsBlank="1" containsNumber="1" minValue="0.1353352832366127" maxValue="172.2591450135512"/>
    </cacheField>
    <cacheField name="Ratio_Source" numFmtId="0">
      <sharedItems containsBlank="1"/>
    </cacheField>
    <cacheField name="T_stat" numFmtId="0">
      <sharedItems containsBlank="1" containsMixedTypes="1" containsNumber="1" minValue="-14.896000000000001" maxValue="1031.94"/>
    </cacheField>
    <cacheField name="T_stat_sour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1">
  <r>
    <n v="100"/>
    <s v="Spears 2013"/>
    <n v="100.1"/>
    <x v="0"/>
    <s v="Table 4.5 p. 52 (Model 1)"/>
    <m/>
    <x v="0"/>
    <x v="0"/>
    <n v="1.2060667870036101"/>
    <n v="0.82914147937398319"/>
    <n v="1.7692307692307694"/>
    <n v="5.7592463029084426E-2"/>
    <n v="0.12289140056504441"/>
    <n v="9.7859102278069057E-2"/>
    <n v="0.20881277695862105"/>
    <n v="0.1285378954661531"/>
    <n v="0.27427550704927628"/>
    <n v="5.0116423310272745E-2"/>
    <n v="0.10693894874403616"/>
    <n v="3.8073338394740239E-2"/>
    <n v="8.1241288068434434E-2"/>
    <n v="4.7635679380025893E-2"/>
    <n v="0.10164551137398807"/>
    <s v="5, 7a, 8a, 8b"/>
    <n v="2.1338104693140796"/>
    <s v="Derived (7a)"/>
    <n v="1.2060667870036101"/>
    <s v="Derived (8a)"/>
    <s v="Y"/>
    <s v="Pos"/>
    <s v="Y"/>
    <s v="Transit use (probability)"/>
    <s v="individual"/>
    <s v="ordered categorical"/>
    <s v="Disaggregate"/>
    <s v="General"/>
    <s v="USA"/>
    <s v="South Los Angeles"/>
    <n v="2011"/>
    <s v="2010 - 2017"/>
    <s v="2010 - 2017"/>
    <n v="284"/>
    <x v="0"/>
    <n v="1"/>
    <n v="1"/>
    <n v="1"/>
    <s v="PT-design"/>
    <s v="Intersection density"/>
    <x v="0"/>
    <s v="Binary logistic"/>
    <s v="no transit trip"/>
    <n v="2.3E-2"/>
    <n v="1.02"/>
    <m/>
    <s v="Source"/>
    <n v="1.7692307692307694"/>
    <s v="Derived (8b)"/>
  </r>
  <r>
    <n v="100"/>
    <s v="Spears 2013"/>
    <n v="100.1"/>
    <x v="1"/>
    <s v="Table 4.5 p. 52 (Model 1)"/>
    <m/>
    <x v="0"/>
    <x v="1"/>
    <n v="0.57804938628158842"/>
    <n v="1.7299559929172978"/>
    <n v="1.1249999999999998"/>
    <n v="2.0173369131803523E-2"/>
    <n v="1.3118854101604837E-2"/>
    <n v="1.0731363663508095E-2"/>
    <n v="6.9786654521123157E-3"/>
    <n v="1.0731363663508095E-2"/>
    <n v="6.9786654521123157E-3"/>
    <n v="3.2044809500166034E-2"/>
    <n v="2.0838917773216562E-2"/>
    <n v="0.12284988206858329"/>
    <n v="7.9889961301323836E-2"/>
    <n v="3.2831728728841963E-2"/>
    <n v="2.1350655722554526E-2"/>
    <s v="7a, 8a, 8b"/>
    <n v="0.65030555956678693"/>
    <s v="Derived (7a)"/>
    <n v="0.57804938628158842"/>
    <s v="Derived (8a)"/>
    <s v="N"/>
    <s v="Pos"/>
    <s v="insignificant"/>
    <s v="Transit use (probability)"/>
    <s v="individual"/>
    <s v="ordered categorical"/>
    <s v="Disaggregate"/>
    <s v="General"/>
    <s v="USA"/>
    <s v="South Los Angeles"/>
    <n v="2011"/>
    <s v="2010 - 2017"/>
    <s v="2010 - 2017"/>
    <n v="284"/>
    <x v="0"/>
    <n v="1"/>
    <n v="1"/>
    <n v="1"/>
    <s v="Density"/>
    <s v="Commercial density"/>
    <x v="1"/>
    <s v="Binary logistic"/>
    <s v="no transit trip"/>
    <n v="1.7999999999999999E-2"/>
    <n v="1.02"/>
    <m/>
    <s v="Source"/>
    <n v="1.125"/>
    <s v="Derived (8b)"/>
  </r>
  <r>
    <n v="102"/>
    <s v="Tsa et al. 2012"/>
    <n v="102.1"/>
    <x v="2"/>
    <s v="Table 2 p. 68"/>
    <m/>
    <x v="0"/>
    <x v="1"/>
    <n v="2.1978021978021976E-2"/>
    <n v="45.500000000000007"/>
    <n v="3.6400000000000006"/>
    <n v="1.891412902552577"/>
    <n v="0.15131303220420617"/>
    <n v="1.5896730102934487"/>
    <n v="0.12717384082347588"/>
    <n v="1.6274237421292919"/>
    <n v="0.13019389937034334"/>
    <n v="2.1207555375063234"/>
    <n v="0.16966044300050587"/>
    <n v="1.7885089061508599"/>
    <n v="0.1430807124920688"/>
    <n v="2.0886863663204798"/>
    <n v="0.16709490930563839"/>
    <s v="8a"/>
    <n v="0.08"/>
    <s v="Source"/>
    <n v="2.1978021978021976E-2"/>
    <s v="Derived (8a)"/>
    <s v="Y"/>
    <s v="Pos"/>
    <s v="Y"/>
    <s v="Ridership"/>
    <s v="per capita trip"/>
    <s v="continuous"/>
    <s v="Aggregate"/>
    <s v="General"/>
    <s v="Australia"/>
    <s v="Sydney"/>
    <s v="1997 - 2010"/>
    <s v="2018 - 2019"/>
    <s v="2010 - 2017"/>
    <n v="1824"/>
    <x v="1"/>
    <n v="0"/>
    <n v="1"/>
    <n v="1"/>
    <s v="Density"/>
    <s v="Population and employment density"/>
    <x v="2"/>
    <s v="Global regression "/>
    <m/>
    <n v="2E-3"/>
    <m/>
    <m/>
    <s v=""/>
    <n v="3.64"/>
    <m/>
  </r>
  <r>
    <n v="102"/>
    <s v="Tsa et al. 2012"/>
    <n v="102.1"/>
    <x v="3"/>
    <s v="Table 2 p. 68"/>
    <m/>
    <x v="0"/>
    <x v="1"/>
    <n v="4.6808510638297871E-2"/>
    <n v="21.363636363636363"/>
    <n v="4.7"/>
    <n v="1.4839258052419395"/>
    <n v="0.32646367715322672"/>
    <n v="2.5214349154489617"/>
    <n v="0.55471568139877159"/>
    <n v="3.3119038499428415"/>
    <n v="0.72861884698742518"/>
    <n v="1.2912983731740335"/>
    <n v="0.28408564209828735"/>
    <n v="0.98099658122160949"/>
    <n v="0.21581924786875409"/>
    <n v="1.227379593863769"/>
    <n v="0.27002351065002922"/>
    <s v="8a"/>
    <n v="0.22"/>
    <s v="Source"/>
    <n v="4.6808510638297871E-2"/>
    <s v="Derived (8a)"/>
    <s v="Y"/>
    <s v="Pos"/>
    <s v="Y"/>
    <s v="Ridership"/>
    <s v="per capita trip"/>
    <s v="continuous"/>
    <s v="Aggregate"/>
    <s v="General"/>
    <s v="Australia"/>
    <s v="Sydney"/>
    <s v="1997 - 2010"/>
    <s v="2018 - 2019"/>
    <s v="2010 - 2017"/>
    <n v="1824"/>
    <x v="1"/>
    <n v="0"/>
    <n v="1"/>
    <n v="1"/>
    <s v="PT-design"/>
    <s v="Road link density"/>
    <x v="0"/>
    <s v="Global regression "/>
    <m/>
    <n v="0.16"/>
    <m/>
    <m/>
    <s v=""/>
    <n v="4.7"/>
    <m/>
  </r>
  <r>
    <n v="103"/>
    <s v="Renneet al. 2016"/>
    <n v="103.1"/>
    <x v="4"/>
    <s v="Table 3 p. 40"/>
    <m/>
    <x v="0"/>
    <x v="1"/>
    <n v="0.21624649859943978"/>
    <n v="4.6243523316062172"/>
    <n v="1.7849999999999999"/>
    <n v="5.53021255053085E-7"/>
    <n v="2.1346620445049081E-7"/>
    <e v="#N/A"/>
    <e v="#N/A"/>
    <n v="1.8434466734334725E-7"/>
    <n v="7.1157041594532038E-8"/>
    <n v="1.5995403402834018E-2"/>
    <n v="6.1742257134939308E-3"/>
    <n v="1.1636625275583703E-2"/>
    <n v="4.4917373563753095E-3"/>
    <n v="2.3043010994801053E-7"/>
    <n v="8.894602243993206E-8"/>
    <s v="6a, 8a"/>
    <n v="0.38600000000000001"/>
    <s v="derived (6a)"/>
    <n v="0.21624649859943978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x v="1"/>
    <n v="0"/>
    <n v="1"/>
    <n v="1"/>
    <s v="PT-Access"/>
    <s v="Sprawl index"/>
    <x v="3"/>
    <s v="multi-level model"/>
    <m/>
    <n v="0.38600000000000001"/>
    <m/>
    <m/>
    <s v=""/>
    <n v="1.7849999999999999"/>
    <m/>
  </r>
  <r>
    <n v="103"/>
    <s v="Renneet al. 2016"/>
    <n v="103.1"/>
    <x v="5"/>
    <s v="Table 3 p. 40"/>
    <m/>
    <x v="0"/>
    <x v="1"/>
    <n v="5.5982085732565579E-2"/>
    <n v="17.862857142857145"/>
    <n v="3.1260000000000003"/>
    <n v="0.74255029618579027"/>
    <n v="0.12994630183251329"/>
    <n v="0.62409015135664925"/>
    <n v="0.10921577648741361"/>
    <n v="0.63891072124284654"/>
    <n v="0.11180937621749813"/>
    <n v="0.83258798244832233"/>
    <n v="0.14570289692845639"/>
    <n v="0.70215118877583516"/>
    <n v="0.12287645803577114"/>
    <n v="0.81999793797398046"/>
    <n v="0.14349963914544658"/>
    <s v="6a, 8a"/>
    <n v="0.17499999999999999"/>
    <s v="derived (6a)"/>
    <n v="5.5982085732565579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x v="1"/>
    <n v="0"/>
    <n v="1"/>
    <n v="1"/>
    <s v="Density"/>
    <s v="Population and job density within retail precinct"/>
    <x v="2"/>
    <s v="multi-level model"/>
    <m/>
    <n v="0.17499999999999999"/>
    <m/>
    <m/>
    <s v=""/>
    <n v="3.1259999999999999"/>
    <m/>
  </r>
  <r>
    <n v="103"/>
    <s v="Renneet al. 2016"/>
    <n v="103.1"/>
    <x v="6"/>
    <s v="Table 3 p. 40"/>
    <m/>
    <x v="0"/>
    <x v="1"/>
    <n v="4.4400592007893432E-2"/>
    <n v="22.522222222222226"/>
    <n v="2.0270000000000001"/>
    <n v="1.5644015924103796"/>
    <n v="0.14079614331693416"/>
    <n v="2.6581765631094805"/>
    <n v="0.23923589067985324"/>
    <n v="3.4915139547127918"/>
    <n v="0.31423625592415128"/>
    <n v="1.3613276513787909"/>
    <n v="0.12251948862409118"/>
    <n v="1.0341976724112638"/>
    <n v="9.3077790517013745E-2"/>
    <n v="1.2939424493796909"/>
    <n v="0.11645482044417219"/>
    <s v="6a, 8a"/>
    <n v="0.09"/>
    <s v="derived (6a)"/>
    <n v="4.4400592007893432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x v="1"/>
    <n v="0"/>
    <n v="1"/>
    <n v="1"/>
    <s v="PT-design"/>
    <s v="Block density"/>
    <x v="0"/>
    <s v="multi-level model"/>
    <m/>
    <n v="0.09"/>
    <m/>
    <m/>
    <s v=""/>
    <n v="2.0270000000000001"/>
    <m/>
  </r>
  <r>
    <n v="103"/>
    <s v="Renneet al. 2016"/>
    <n v="103.1"/>
    <x v="7"/>
    <s v="Table 3 p. 40"/>
    <m/>
    <x v="0"/>
    <x v="1"/>
    <n v="4.6661031276415896E-2"/>
    <n v="21.431159420289852"/>
    <n v="5.915"/>
    <n v="1.208162569223354E-3"/>
    <n v="3.3345286910564572E-4"/>
    <n v="0.4392178347467221"/>
    <n v="0.12122412239009531"/>
    <n v="0.62366225086927174"/>
    <n v="0.17213078123991901"/>
    <n v="6.8345014089088928E-4"/>
    <n v="1.8863223888588546E-4"/>
    <n v="7.1204206952958371E-2"/>
    <n v="1.9652361119016512E-2"/>
    <n v="7.9662194581861783E-4"/>
    <n v="2.1986765704593855E-4"/>
    <s v="6a, 8a"/>
    <n v="0.27600000000000002"/>
    <s v="derived (6a)"/>
    <n v="4.6661031276415896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x v="1"/>
    <n v="0"/>
    <n v="1"/>
    <n v="1"/>
    <s v="PT-Access"/>
    <s v="Walkscore"/>
    <x v="4"/>
    <s v="multi-level model"/>
    <m/>
    <n v="0.27600000000000002"/>
    <m/>
    <m/>
    <s v=""/>
    <n v="5.915"/>
    <m/>
  </r>
  <r>
    <n v="103"/>
    <s v="Renneet al. 2016"/>
    <n v="103.1"/>
    <x v="8"/>
    <s v="Table 3 p. 40"/>
    <m/>
    <x v="0"/>
    <x v="1"/>
    <n v="8.4857351865398695E-2"/>
    <n v="11.784482758620689"/>
    <n v="2.734"/>
    <n v="0.77264248652541911"/>
    <n v="0.17925305687389725"/>
    <n v="1.6772845540056764"/>
    <n v="0.38913001652931695"/>
    <n v="1.7939829543047203"/>
    <n v="0.41620404539869515"/>
    <n v="0.45430991688763461"/>
    <n v="0.10539990071793123"/>
    <n v="0.81849249998084916"/>
    <n v="0.189890259995557"/>
    <n v="0.60630474313933469"/>
    <n v="0.14066270040832565"/>
    <s v="6a, 8a"/>
    <n v="0.23200000000000001"/>
    <s v="derived (6a)"/>
    <n v="8.4857351865398695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x v="1"/>
    <n v="0"/>
    <n v="1"/>
    <n v="1"/>
    <s v="Diversity"/>
    <s v="job-population balance:Perfect balancing when index = 1"/>
    <x v="5"/>
    <s v="multi-level model"/>
    <m/>
    <n v="0.23200000000000001"/>
    <m/>
    <m/>
    <s v=""/>
    <n v="2.734"/>
    <m/>
  </r>
  <r>
    <n v="104"/>
    <s v="Peterson 2011"/>
    <n v="104.1"/>
    <x v="9"/>
    <s v="Table 5.7 p. 26"/>
    <m/>
    <x v="0"/>
    <x v="1"/>
    <n v="1.4746376811594204E-2"/>
    <n v="67.813267813267814"/>
    <n v="2.7600000000000002"/>
    <n v="0.7808166668046993"/>
    <n v="3.1779238338951264E-2"/>
    <n v="0.15344347343193357"/>
    <n v="6.2451493686796963E-3"/>
    <n v="4.3093118308387321"/>
    <n v="0.1753889915151364"/>
    <n v="0.5299518458058442"/>
    <n v="2.1569040124297858E-2"/>
    <n v="3.388241459762829"/>
    <n v="0.13790142741234715"/>
    <n v="0.50455146883932622"/>
    <n v="2.0535244781760578E-2"/>
    <s v="6e, 4b, 8a"/>
    <n v="4.07E-2"/>
    <s v="derived (6e)"/>
    <n v="1.4746376811594204E-2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s v="2010 - 2017"/>
    <n v="15"/>
    <x v="0"/>
    <n v="0"/>
    <n v="1"/>
    <n v="1"/>
    <s v="Density"/>
    <s v="Household density"/>
    <x v="6"/>
    <s v="OLS"/>
    <m/>
    <n v="1.0999999999999999E-2"/>
    <m/>
    <n v="1.0110607224447195"/>
    <s v="Derived (4b)"/>
    <n v="2.76"/>
    <m/>
  </r>
  <r>
    <n v="104"/>
    <s v="Peterson 2011"/>
    <n v="104.1"/>
    <x v="10"/>
    <s v="Table 5.7 p. 26"/>
    <m/>
    <x v="0"/>
    <x v="1"/>
    <n v="1.4376595527417544E-2"/>
    <n v="69.557496981319687"/>
    <n v="9.7929999999999993"/>
    <n v="0.87851961293386349"/>
    <n v="0.12368677630495864"/>
    <n v="5.4561438127978281"/>
    <n v="0.76817048740380622"/>
    <n v="7.1750325210835033"/>
    <n v="1.0101728286433465"/>
    <n v="0.70014107602665321"/>
    <n v="9.8572862093792499E-2"/>
    <n v="0.51617913254690029"/>
    <n v="7.2672860071278086E-2"/>
    <n v="0.56775583517705086"/>
    <n v="7.9934344034576985E-2"/>
    <s v="6e, 4b, 8a"/>
    <n v="0.14079"/>
    <s v="derived (6e)"/>
    <n v="1.4376595527417544E-2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s v="2010 - 2017"/>
    <n v="15"/>
    <x v="0"/>
    <n v="0"/>
    <n v="1"/>
    <n v="1"/>
    <s v="Diversity"/>
    <s v="Proportion of eight land-use types within route area:Closer to 1 implies greater mixture of land use types"/>
    <x v="7"/>
    <s v="OLS"/>
    <m/>
    <n v="0.247"/>
    <m/>
    <n v="1.28017911277827"/>
    <s v="Derived (4b)"/>
    <n v="9.7929999999999993"/>
    <m/>
  </r>
  <r>
    <n v="104"/>
    <s v="Peterson 2011"/>
    <n v="104.2"/>
    <x v="11"/>
    <s v="Table 5.8 p. 27"/>
    <m/>
    <x v="0"/>
    <x v="1"/>
    <n v="2.4229339090800045E-4"/>
    <n v="4127.227722772278"/>
    <n v="-8.3369999999999997"/>
    <n v="0.23266879553859288"/>
    <n v="-4.6999096698795753E-4"/>
    <n v="84.584878883709379"/>
    <n v="-0.17086145534509292"/>
    <n v="120.10531399422555"/>
    <n v="-0.24261273426833557"/>
    <n v="0.13161930781714784"/>
    <n v="-2.6587100179063859E-4"/>
    <n v="13.712556150183765"/>
    <n v="-2.76993634233712E-2"/>
    <n v="0.15341401344057232"/>
    <n v="-3.0989630714995601E-4"/>
    <s v="6e, 4b, 8a"/>
    <n v="-2.0199999999999997E-3"/>
    <s v="derived (6e)"/>
    <n v="2.4229339090800045E-4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s v="2010 - 2017"/>
    <n v="15"/>
    <x v="0"/>
    <n v="0"/>
    <n v="1"/>
    <n v="1"/>
    <s v="PT-Access"/>
    <s v="Walkability index"/>
    <x v="4"/>
    <s v="OLS"/>
    <m/>
    <n v="1.4999999999999999E-2"/>
    <m/>
    <n v="1.0151130646157189"/>
    <s v="Derived (4b)"/>
    <n v="8.3369999999999997"/>
    <m/>
  </r>
  <r>
    <n v="106"/>
    <s v="Noland and DiPetrillo 2015"/>
    <n v="106.1"/>
    <x v="12"/>
    <s v="Table 13 p. 40"/>
    <m/>
    <x v="0"/>
    <x v="1"/>
    <n v="4.1892191067381755E-2"/>
    <n v="23.8707972660476"/>
    <n v="-0.39221139983874248"/>
    <n v="1.34569498498779E-3"/>
    <n v="-2.2110569158439613E-5"/>
    <n v="0.48921664401158188"/>
    <n v="-8.0381204965075791E-3"/>
    <n v="0.69465747797540089"/>
    <n v="-1.1413635615459846E-2"/>
    <n v="7.6125138331118044E-4"/>
    <n v="-1.2507813096897584E-5"/>
    <n v="7.9309810324801264E-2"/>
    <n v="-1.3031073651100491E-3"/>
    <n v="8.8730621584183966E-4"/>
    <n v="-1.4578968985503316E-5"/>
    <s v="6d"/>
    <n v="-1.643059490084986E-2"/>
    <s v="derived (6d)"/>
    <m/>
    <m/>
    <s v="N"/>
    <s v="Neg"/>
    <s v="insignificant"/>
    <s v="Ridership"/>
    <s v="trip frequency"/>
    <s v="continuous"/>
    <s v="Disaggregate"/>
    <s v="General"/>
    <s v="United Kingdom"/>
    <s v="varies"/>
    <n v="2012"/>
    <s v="2010 - 2017"/>
    <s v="2010 - 2017"/>
    <n v="779"/>
    <x v="0"/>
    <n v="1"/>
    <n v="1"/>
    <n v="1"/>
    <s v="PT-Access"/>
    <s v="Walkability index"/>
    <x v="4"/>
    <s v="SEM"/>
    <m/>
    <n v="-5.8000000000000003E-2"/>
    <m/>
    <m/>
    <s v=""/>
    <s v=""/>
    <m/>
  </r>
  <r>
    <n v="106"/>
    <s v="Noland and DiPetrillo 2015"/>
    <n v="106.1"/>
    <x v="13"/>
    <s v="Table 13 p. 40"/>
    <m/>
    <x v="0"/>
    <x v="1"/>
    <n v="7.6972072183778939E-2"/>
    <n v="12.99172507156095"/>
    <n v="0.17297764259585402"/>
    <n v="0.14958953894321161"/>
    <n v="1.9917020765810047E-3"/>
    <n v="2.9396834648086612E-2"/>
    <n v="3.9140261429463768E-4"/>
    <n v="0.82558172403731467"/>
    <n v="1.0992164597663964E-2"/>
    <n v="0.10152863744650166"/>
    <n v="1.351797722375518E-3"/>
    <n v="0.64912225794095391"/>
    <n v="8.6427042841996701E-3"/>
    <n v="9.6662411044144941E-2"/>
    <n v="1.287006605970202E-3"/>
    <s v="6d"/>
    <n v="1.331444759206799E-2"/>
    <s v="derived (6d)"/>
    <m/>
    <m/>
    <s v="N"/>
    <s v="Pos"/>
    <s v="insignificant"/>
    <s v="Ridership"/>
    <s v="trip frequency"/>
    <s v="continuous"/>
    <s v="Disaggregate"/>
    <s v="General"/>
    <s v="United Kingdom"/>
    <s v="varies"/>
    <n v="2012"/>
    <s v="2010 - 2017"/>
    <s v="2010 - 2017"/>
    <n v="779"/>
    <x v="0"/>
    <n v="1"/>
    <n v="1"/>
    <n v="1"/>
    <s v="Density"/>
    <s v="Population density"/>
    <x v="6"/>
    <s v="SEM"/>
    <m/>
    <n v="4.7E-2"/>
    <m/>
    <m/>
    <s v=""/>
    <s v=""/>
    <m/>
  </r>
  <r>
    <n v="106"/>
    <s v="Noland and DiPetrillo 2015"/>
    <n v="106.1"/>
    <x v="14"/>
    <s v="Table 13 p. 40"/>
    <m/>
    <x v="0"/>
    <x v="1"/>
    <n v="5.2309048959330931E-2"/>
    <n v="19.117151236633585"/>
    <n v="-0.27619680256892715"/>
    <n v="0.21633941167044116"/>
    <n v="-3.1255835680432009E-3"/>
    <n v="3.6195545542052052E-2"/>
    <n v="-5.2293847666987385E-4"/>
    <n v="0.90260649211739996"/>
    <n v="-1.3040490396030426E-2"/>
    <n v="0.17503748664267035"/>
    <n v="-2.5288702036193166E-3"/>
    <n v="0.80495587912806077"/>
    <n v="-1.1629674174371416E-2"/>
    <n v="0.1665931671063309"/>
    <n v="-2.4068701196665373E-3"/>
    <s v="6d"/>
    <n v="-1.4447592067988669E-2"/>
    <s v="derived (6d)"/>
    <m/>
    <m/>
    <s v="Y"/>
    <s v="Neg"/>
    <s v="N"/>
    <s v="Ridership"/>
    <s v="trip frequency"/>
    <s v="continuous"/>
    <s v="Disaggregate"/>
    <s v="General"/>
    <s v="United Kingdom"/>
    <s v="varies"/>
    <n v="2012"/>
    <s v="2010 - 2017"/>
    <s v="2010 - 2017"/>
    <n v="779"/>
    <x v="0"/>
    <n v="1"/>
    <n v="1"/>
    <n v="1"/>
    <s v="Density"/>
    <s v="Employment density"/>
    <x v="8"/>
    <s v="SEM"/>
    <m/>
    <n v="-5.0999999999999997E-2"/>
    <m/>
    <m/>
    <s v=""/>
    <s v=""/>
    <m/>
  </r>
  <r>
    <n v="107"/>
    <s v="Brownet al. 2014"/>
    <n v="107.1"/>
    <x v="15"/>
    <s v="Table 1 p. 947 (Regional bus model)"/>
    <m/>
    <x v="0"/>
    <x v="1"/>
    <n v="7.6972072183778939E-2"/>
    <n v="12.99172507156095"/>
    <n v="6.1061107836336461"/>
    <n v="0.14958953894321161"/>
    <n v="7.0307083303309453E-2"/>
    <n v="2.9396834648086612E-2"/>
    <n v="1.3816512284600707E-2"/>
    <n v="0.82558172403731467"/>
    <n v="0.3880234102975379"/>
    <n v="0.10152863744650166"/>
    <n v="4.7718459599855781E-2"/>
    <n v="0.64912225794095391"/>
    <n v="0.30508746123224834"/>
    <n v="9.6662411044144941E-2"/>
    <n v="4.5431333190748123E-2"/>
    <s v="4b"/>
    <n v="0.47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40269"/>
    <x v="1"/>
    <n v="0"/>
    <n v="1"/>
    <n v="1"/>
    <s v="Density"/>
    <s v="Population density"/>
    <x v="6"/>
    <s v="Negative binomial regression"/>
    <m/>
    <n v="7.9600000000000004E-2"/>
    <m/>
    <n v="1.0828538394993001"/>
    <s v="Derived (4b)"/>
    <s v=""/>
    <m/>
  </r>
  <r>
    <n v="107"/>
    <s v="Brownet al. 2014"/>
    <n v="107.1"/>
    <x v="16"/>
    <s v="Table 1 p. 947 (Regional bus model)"/>
    <m/>
    <x v="0"/>
    <x v="1"/>
    <n v="5.2309048959330931E-2"/>
    <n v="19.117151236633585"/>
    <n v="-3.7278444911435491"/>
    <n v="0.21633941167044116"/>
    <n v="-4.2186185275736025E-2"/>
    <n v="3.6195545542052052E-2"/>
    <n v="-7.0581313807001507E-3"/>
    <n v="0.90260649211739996"/>
    <n v="-0.17600826596289298"/>
    <n v="0.17503748664267035"/>
    <n v="-3.413230989532072E-2"/>
    <n v="0.80495587912806077"/>
    <n v="-0.15696639642997184"/>
    <n v="0.1665931671063309"/>
    <n v="-3.2485667585734526E-2"/>
    <s v="4b"/>
    <n v="-0.19500000000000001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40269"/>
    <x v="1"/>
    <n v="0"/>
    <n v="1"/>
    <n v="1"/>
    <s v="Density"/>
    <s v="Employment density"/>
    <x v="8"/>
    <s v="Negative binomial regression"/>
    <m/>
    <n v="-1.9800000000000002E-2"/>
    <m/>
    <n v="0.98039473264669708"/>
    <s v="Derived (4b)"/>
    <s v=""/>
    <m/>
  </r>
  <r>
    <n v="107"/>
    <s v="Brownet al. 2014"/>
    <n v="107.1"/>
    <x v="17"/>
    <s v="Table 2 p. 952 (rail to all other destinations)"/>
    <m/>
    <x v="0"/>
    <x v="1"/>
    <n v="7.6972072183778939E-2"/>
    <n v="12.99172507156095"/>
    <n v="10.432355232463443"/>
    <n v="0.14958953894321161"/>
    <n v="0.12012039977139893"/>
    <n v="2.9396834648086612E-2"/>
    <n v="2.3605658222413551E-2"/>
    <n v="0.82558172403731467"/>
    <n v="0.66294212440196376"/>
    <n v="0.10152863744650166"/>
    <n v="8.1527495869540834E-2"/>
    <n v="0.64912225794095391"/>
    <n v="0.52124517312658603"/>
    <n v="9.6662411044144941E-2"/>
    <n v="7.7619916068448397E-2"/>
    <s v="4b"/>
    <n v="0.80300000000000005"/>
    <s v="Source"/>
    <m/>
    <m/>
    <s v="Y"/>
    <s v="Pos"/>
    <s v="Y"/>
    <s v="Ridership"/>
    <s v="trip"/>
    <s v="Count"/>
    <s v="Aggregate"/>
    <s v="Work"/>
    <s v="USA"/>
    <s v="Atlanta"/>
    <n v="2000"/>
    <s v="Pre-2010"/>
    <s v="Pre-2010"/>
    <n v="59101"/>
    <x v="1"/>
    <n v="0"/>
    <n v="1"/>
    <n v="1"/>
    <s v="Density"/>
    <s v="Population density"/>
    <x v="6"/>
    <s v="Negative binomial regression"/>
    <m/>
    <n v="0.1646"/>
    <m/>
    <n v="1.1789214558027765"/>
    <s v="Derived (4b)"/>
    <s v=""/>
    <m/>
  </r>
  <r>
    <n v="107"/>
    <s v="Brownet al. 2014"/>
    <n v="107.2"/>
    <x v="18"/>
    <s v="Table 1 p. 947 (Bus to CBD)"/>
    <m/>
    <x v="0"/>
    <x v="1"/>
    <n v="7.6972072183778939E-2"/>
    <n v="12.99172507156095"/>
    <n v="8.7953978734467633"/>
    <n v="0.14958953894321161"/>
    <n v="0.10127211786455427"/>
    <n v="2.9396834648086612E-2"/>
    <n v="1.9901657056754639E-2"/>
    <n v="0.82558172403731467"/>
    <n v="0.55891882717326202"/>
    <n v="0.10152863744650166"/>
    <n v="6.8734887551281626E-2"/>
    <n v="0.64912225794095391"/>
    <n v="0.43945576862602581"/>
    <n v="9.6662411044144941E-2"/>
    <n v="6.5440452276886135E-2"/>
    <s v="4b"/>
    <n v="0.67700000000000005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4376"/>
    <x v="1"/>
    <n v="0"/>
    <n v="1"/>
    <n v="1"/>
    <s v="Density"/>
    <s v="Population density"/>
    <x v="6"/>
    <s v="Negative binomial regression"/>
    <m/>
    <n v="0.1129"/>
    <m/>
    <n v="1.1195199753532641"/>
    <s v="Derived (4b)"/>
    <s v=""/>
    <m/>
  </r>
  <r>
    <n v="107"/>
    <s v="Brownet al. 2014"/>
    <n v="107.2"/>
    <x v="19"/>
    <s v="Table 1 p. 947 (Bus to CBD)"/>
    <m/>
    <x v="0"/>
    <x v="1"/>
    <n v="5.2309048959330931E-2"/>
    <n v="19.117151236633585"/>
    <n v="-7.2645174699207624"/>
    <n v="0.21633941167044116"/>
    <n v="-8.2208976434767642E-2"/>
    <n v="3.6195545542052052E-2"/>
    <n v="-1.375430730597978E-2"/>
    <n v="0.90260649211739996"/>
    <n v="-0.342990467004612"/>
    <n v="0.17503748664267035"/>
    <n v="-6.6514244924214733E-2"/>
    <n v="0.80495587912806077"/>
    <n v="-0.30588323406866308"/>
    <n v="0.1665931671063309"/>
    <n v="-6.3305403500405741E-2"/>
    <s v="4b"/>
    <n v="-0.38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4376"/>
    <x v="1"/>
    <n v="0"/>
    <n v="1"/>
    <n v="1"/>
    <s v="Density"/>
    <s v="Employment density"/>
    <x v="8"/>
    <s v="Negative binomial regression"/>
    <m/>
    <n v="-2.5899999999999999E-2"/>
    <m/>
    <n v="0.97443252798954805"/>
    <s v="Derived (4b)"/>
    <s v=""/>
    <m/>
  </r>
  <r>
    <n v="107"/>
    <s v="Brownet al. 2014"/>
    <n v="107.5"/>
    <x v="20"/>
    <s v="Table 1 p. 947 (Bus to all other destinations)"/>
    <m/>
    <x v="0"/>
    <x v="1"/>
    <n v="7.6972072183778939E-2"/>
    <n v="12.99172507156095"/>
    <n v="5.7293507565583788"/>
    <n v="0.14958953894321161"/>
    <n v="6.5968986673956329E-2"/>
    <n v="2.9396834648086612E-2"/>
    <n v="1.2964004079806196E-2"/>
    <n v="0.82558172403731467"/>
    <n v="0.36408154030045575"/>
    <n v="0.10152863744650166"/>
    <n v="4.4774129113907234E-2"/>
    <n v="0.64912225794095391"/>
    <n v="0.28626291575196067"/>
    <n v="9.6662411044144941E-2"/>
    <n v="4.2628123270467923E-2"/>
    <s v="4b"/>
    <n v="0.441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33032"/>
    <x v="1"/>
    <n v="0"/>
    <n v="1"/>
    <n v="1"/>
    <s v="Density"/>
    <s v="Population density"/>
    <x v="6"/>
    <s v="Negative binomial regression"/>
    <m/>
    <n v="7.4899999999999994E-2"/>
    <m/>
    <n v="1.0777763678587842"/>
    <s v="Derived (4b)"/>
    <s v=""/>
    <m/>
  </r>
  <r>
    <n v="107"/>
    <s v="Brownet al. 2014"/>
    <n v="107.5"/>
    <x v="21"/>
    <s v="Table 1 p. 947 (Bus to all other destinations)"/>
    <m/>
    <x v="0"/>
    <x v="1"/>
    <n v="5.2309048959330931E-2"/>
    <n v="19.117151236633585"/>
    <n v="-3.402852920120778"/>
    <n v="0.21633941167044116"/>
    <n v="-3.8508415277338524E-2"/>
    <n v="3.6195545542052052E-2"/>
    <n v="-6.4428071064852651E-3"/>
    <n v="0.90260649211739996"/>
    <n v="-0.1606639555968972"/>
    <n v="0.17503748664267035"/>
    <n v="-3.1156672622395323E-2"/>
    <n v="0.80495587912806077"/>
    <n v="-0.14328214648479481"/>
    <n v="0.1665931671063309"/>
    <n v="-2.9653583744926899E-2"/>
    <s v="4b"/>
    <n v="-0.17799999999999999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33032"/>
    <x v="1"/>
    <n v="0"/>
    <n v="1"/>
    <n v="1"/>
    <s v="Density"/>
    <s v="Employment density"/>
    <x v="8"/>
    <s v="Negative binomial regression"/>
    <m/>
    <n v="-2.0400000000000001E-2"/>
    <m/>
    <n v="0.9798066722428721"/>
    <s v="Derived (4b)"/>
    <s v=""/>
    <m/>
  </r>
  <r>
    <n v="107"/>
    <s v="Brownet al. 2014"/>
    <n v="107.6"/>
    <x v="22"/>
    <s v="Table 2 p. 952 (Regional rail model)"/>
    <m/>
    <x v="0"/>
    <x v="1"/>
    <n v="7.6972072183778939E-2"/>
    <n v="12.99172507156095"/>
    <n v="6.4958625357804749"/>
    <n v="0.14958953894321161"/>
    <n v="7.4794769471605807E-2"/>
    <n v="2.9396834648086612E-2"/>
    <n v="1.4698417324043306E-2"/>
    <n v="0.82558172403731467"/>
    <n v="0.41279086201865733"/>
    <n v="0.10152863744650166"/>
    <n v="5.076431872325083E-2"/>
    <n v="0.64912225794095391"/>
    <n v="0.32456112897047695"/>
    <n v="9.6662411044144941E-2"/>
    <n v="4.8331205522072471E-2"/>
    <s v="4b"/>
    <n v="0.5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70409"/>
    <x v="1"/>
    <n v="0"/>
    <n v="1"/>
    <n v="1"/>
    <s v="Density"/>
    <s v="Population density"/>
    <x v="6"/>
    <s v="Negative binomial regression"/>
    <m/>
    <n v="0.1013"/>
    <m/>
    <n v="1.10660857454338"/>
    <s v="Derived (4b)"/>
    <s v=""/>
    <m/>
  </r>
  <r>
    <n v="107"/>
    <s v="Brownet al. 2014"/>
    <n v="107.6"/>
    <x v="23"/>
    <s v="Table 2 p. 952 (Regional rail model)"/>
    <m/>
    <x v="0"/>
    <x v="1"/>
    <n v="5.2309048959330931E-2"/>
    <n v="19.117151236633585"/>
    <n v="-1.472020645220786"/>
    <n v="0.21633941167044116"/>
    <n v="-1.6658134698623969E-2"/>
    <n v="3.6195545542052052E-2"/>
    <n v="-2.7870570067380081E-3"/>
    <n v="0.90260649211739996"/>
    <n v="-6.9500699893039794E-2"/>
    <n v="0.17503748664267035"/>
    <n v="-1.3477886471485618E-2"/>
    <n v="0.80495587912806077"/>
    <n v="-6.1981602692860675E-2"/>
    <n v="0.1665931671063309"/>
    <n v="-1.2827673867187479E-2"/>
    <s v="4b"/>
    <n v="-7.6999999999999999E-2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70409"/>
    <x v="1"/>
    <n v="0"/>
    <n v="1"/>
    <n v="1"/>
    <s v="Density"/>
    <s v="Employment density"/>
    <x v="8"/>
    <s v="Negative binomial regression"/>
    <m/>
    <n v="-9.4999999999999998E-3"/>
    <m/>
    <n v="0.99054498244290046"/>
    <s v="Derived (4b)"/>
    <s v=""/>
    <m/>
  </r>
  <r>
    <n v="107"/>
    <s v="Brownet al. 2014"/>
    <n v="107.9"/>
    <x v="24"/>
    <s v="Table 2 p. 952 (rail to regional centres)"/>
    <m/>
    <x v="0"/>
    <x v="0"/>
    <n v="7.6972072183778939E-2"/>
    <n v="12.99172507156095"/>
    <n v="14.044054802357387"/>
    <n v="0.14958953894321161"/>
    <n v="0.16170629159761174"/>
    <n v="2.9396834648086612E-2"/>
    <n v="3.1777978254581625E-2"/>
    <n v="0.82558172403731467"/>
    <n v="0.89245384368433711"/>
    <n v="0.10152863744650166"/>
    <n v="0.10975245707966828"/>
    <n v="0.64912225794095391"/>
    <n v="0.70170116083417111"/>
    <n v="9.6662411044144941E-2"/>
    <n v="0.10449206633872067"/>
    <s v="4b"/>
    <n v="1.081"/>
    <s v="Source"/>
    <m/>
    <m/>
    <s v="Y"/>
    <s v="Pos"/>
    <s v="Y"/>
    <s v="Ridership"/>
    <s v="trip"/>
    <s v="Count"/>
    <s v="Aggregate"/>
    <s v="Work"/>
    <s v="USA"/>
    <s v="Atlanta"/>
    <n v="2000"/>
    <s v="Pre-2010"/>
    <s v="Pre-2010"/>
    <n v="25269"/>
    <x v="1"/>
    <n v="0"/>
    <n v="1"/>
    <n v="1"/>
    <s v="Density"/>
    <s v="Population density"/>
    <x v="6"/>
    <s v="Negative binomial regression"/>
    <m/>
    <n v="0.22270000000000001"/>
    <m/>
    <n v="1.2494456838001653"/>
    <s v="Derived (4b)"/>
    <s v=""/>
    <m/>
  </r>
  <r>
    <n v="108"/>
    <s v="Thompson et al. 2011"/>
    <n v="108.1"/>
    <x v="25"/>
    <s v="Table 3 p. 3340"/>
    <m/>
    <x v="0"/>
    <x v="2"/>
    <n v="7.6972072183778939E-2"/>
    <n v="12.99172507156095"/>
    <n v="-16.982886947345044"/>
    <n v="0.14958953894321161"/>
    <n v="-0.19554464202287775"/>
    <n v="2.9396834648086612E-2"/>
    <n v="-3.8427777426656005E-2"/>
    <n v="0.82558172403731467"/>
    <n v="-1.0792070343153699"/>
    <n v="0.10152863744650166"/>
    <n v="-0.13271904709916654"/>
    <n v="0.64912225794095391"/>
    <n v="-0.84853780855847838"/>
    <n v="9.6662411044144941E-2"/>
    <n v="-0.12635787701619461"/>
    <s v="4b, 7b"/>
    <n v="-1.3072079999999999"/>
    <s v="derived (7b)"/>
    <m/>
    <m/>
    <s v="Y"/>
    <s v="Neg"/>
    <s v="N"/>
    <s v="Ridership"/>
    <s v="trip"/>
    <s v="Count"/>
    <s v="Aggregate"/>
    <s v="Work"/>
    <s v="USA"/>
    <s v="Florida"/>
    <n v="2000"/>
    <s v="Pre-2010"/>
    <s v="Pre-2010"/>
    <n v="40436"/>
    <x v="1"/>
    <n v="0"/>
    <n v="1"/>
    <n v="1"/>
    <s v="Density"/>
    <s v="Population density"/>
    <x v="6"/>
    <s v="Negative binomial regression"/>
    <m/>
    <n v="-0.13020000000000001"/>
    <m/>
    <n v="0.87791982939511504"/>
    <s v="Derived (4b)"/>
    <s v=""/>
    <m/>
  </r>
  <r>
    <n v="108"/>
    <s v="Thompson et al. 2011"/>
    <n v="108.1"/>
    <x v="26"/>
    <s v="Table 3 p. 3340"/>
    <m/>
    <x v="0"/>
    <x v="0"/>
    <n v="0.11115828961552776"/>
    <n v="8.996180163069992"/>
    <n v="8.9413034640752649"/>
    <n v="0.11362284523932856"/>
    <n v="0.11292974588336865"/>
    <n v="0.70566732366363016"/>
    <n v="0.70136275298928208"/>
    <n v="0.92797883818171933"/>
    <n v="0.92231816726881088"/>
    <n v="9.0552356436761988E-2"/>
    <n v="8.9999987062497747E-2"/>
    <n v="6.6759740852322405E-2"/>
    <n v="6.6352506433123237E-2"/>
    <n v="7.3430384984363703E-2"/>
    <n v="7.298245963595909E-2"/>
    <s v="4b, 7b"/>
    <n v="0.99390000000000001"/>
    <s v="derived (7b)"/>
    <m/>
    <m/>
    <s v="N"/>
    <s v="Pos"/>
    <s v="insignificant"/>
    <s v="Ridership"/>
    <s v="trip"/>
    <s v="Count"/>
    <s v="Aggregate"/>
    <s v="Work"/>
    <s v="USA"/>
    <s v="Florida"/>
    <n v="2000"/>
    <s v="Pre-2010"/>
    <s v="Pre-2010"/>
    <n v="40436"/>
    <x v="1"/>
    <n v="0"/>
    <n v="1"/>
    <n v="1"/>
    <s v="Diversity"/>
    <s v="Entropy:Perfect balancing when index = 1"/>
    <x v="7"/>
    <s v="Negative binomial regression"/>
    <m/>
    <n v="1.3251999999999999"/>
    <m/>
    <n v="3.7629378673196339"/>
    <s v="Derived (4b)"/>
    <s v=""/>
    <m/>
  </r>
  <r>
    <n v="108"/>
    <s v="Thompson et al. 2011"/>
    <n v="108.1"/>
    <x v="27"/>
    <s v="Table 3 p. 3340"/>
    <m/>
    <x v="0"/>
    <x v="2"/>
    <n v="0.11115828961552776"/>
    <n v="8.996180163069992"/>
    <n v="-7.0288864888296834"/>
    <n v="0.11362284523932856"/>
    <n v="-8.877568781954695E-2"/>
    <n v="0.70566732366363016"/>
    <n v="-0.55135128765754382"/>
    <n v="0.92797883818171933"/>
    <n v="-0.72504749786930278"/>
    <n v="9.0552356436761988E-2"/>
    <n v="-7.0750276578814442E-2"/>
    <n v="6.6759740852322405E-2"/>
    <n v="-5.2160653962995691E-2"/>
    <n v="7.3430384984363703E-2"/>
    <n v="-5.7372554965598066E-2"/>
    <s v="4b, 7b"/>
    <n v="-0.781318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s v="Pre-2010"/>
    <s v="Pre-2010"/>
    <n v="40436"/>
    <x v="1"/>
    <n v="0"/>
    <n v="1"/>
    <n v="1"/>
    <s v="Diversity"/>
    <s v="Entropy:Perfect balancing when index = 1"/>
    <x v="7"/>
    <s v="Negative binomial regression"/>
    <m/>
    <n v="-1.0703"/>
    <m/>
    <n v="0.34290563029732091"/>
    <s v="Derived (4b)"/>
    <s v=""/>
    <m/>
  </r>
  <r>
    <n v="108"/>
    <s v="Thompson et al. 2011"/>
    <n v="108.1"/>
    <x v="28"/>
    <s v="Table 3 p. 3340"/>
    <m/>
    <x v="0"/>
    <x v="1"/>
    <n v="5.2309048959330931E-2"/>
    <n v="19.117151236633585"/>
    <n v="-5.9028027873353519"/>
    <n v="0.21633941167044116"/>
    <n v="-6.6799120141482107E-2"/>
    <n v="3.6195545542052052E-2"/>
    <n v="-1.1176098597019412E-2"/>
    <n v="0.90260649211739996"/>
    <n v="-0.27869780657108956"/>
    <n v="0.17503748664267035"/>
    <n v="-5.4046324750657321E-2"/>
    <n v="0.80495587912806077"/>
    <n v="-0.24854622679837132"/>
    <n v="0.1665931671063309"/>
    <n v="-5.1438972207421788E-2"/>
    <s v="4b, 7b"/>
    <n v="-0.30876999999999999"/>
    <s v="derived (7b)"/>
    <m/>
    <m/>
    <s v="Y"/>
    <s v="Neg"/>
    <s v="N"/>
    <s v="Ridership"/>
    <s v="trip"/>
    <s v="Count"/>
    <s v="Aggregate"/>
    <s v="Work"/>
    <s v="USA"/>
    <s v="Florida"/>
    <n v="2000"/>
    <s v="Pre-2010"/>
    <s v="2010 - 2017"/>
    <n v="40436"/>
    <x v="1"/>
    <n v="0"/>
    <n v="1"/>
    <n v="1"/>
    <s v="Density"/>
    <s v="Employment density"/>
    <x v="8"/>
    <s v="Negative binomial regression"/>
    <m/>
    <n v="-4.0099999999999997E-2"/>
    <m/>
    <n v="0.96069336501219504"/>
    <s v="Derived (4b)"/>
    <s v=""/>
    <m/>
  </r>
  <r>
    <n v="108"/>
    <s v="Thompson et al. 2011"/>
    <n v="108.1"/>
    <x v="29"/>
    <s v="Table 3 p. 3340"/>
    <m/>
    <x v="0"/>
    <x v="1"/>
    <n v="4.1892191067381755E-2"/>
    <n v="23.8707972660476"/>
    <n v="-7.0036919178583652"/>
    <n v="1.34569498498779E-3"/>
    <n v="-3.9482690859541758E-4"/>
    <n v="0.48921664401158188"/>
    <n v="-0.14353616335299813"/>
    <n v="0.69465747797540089"/>
    <n v="-0.20381250403798262"/>
    <n v="7.6125138331118044E-4"/>
    <n v="-2.2335115586350033E-4"/>
    <n v="7.9309810324801264E-2"/>
    <n v="-2.3269498349296692E-2"/>
    <n v="8.8730621584183966E-4"/>
    <n v="-2.6033564372799576E-4"/>
    <s v="4b, 7b"/>
    <n v="-0.293399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s v="Pre-2010"/>
    <s v="2010 - 2017"/>
    <n v="40436"/>
    <x v="1"/>
    <n v="0"/>
    <n v="1"/>
    <n v="1"/>
    <s v="PT-Access"/>
    <s v="Walkability index"/>
    <x v="4"/>
    <s v="Negative binomial regression"/>
    <m/>
    <n v="-0.1956"/>
    <m/>
    <n v="0.8223411053418056"/>
    <s v="Derived (4b)"/>
    <s v=""/>
    <m/>
  </r>
  <r>
    <n v="108"/>
    <s v="Thompson et al. 2011"/>
    <n v="108.1"/>
    <x v="30"/>
    <s v="Table 3 p. 3340"/>
    <m/>
    <x v="0"/>
    <x v="2"/>
    <n v="4.1892191067381755E-2"/>
    <n v="23.8707972660476"/>
    <n v="-15.637759288987782"/>
    <n v="1.34569498498779E-3"/>
    <n v="-8.8156478466550124E-4"/>
    <n v="0.48921664401158188"/>
    <n v="-0.32048582349198729"/>
    <n v="0.69465747797540089"/>
    <n v="-0.45507011382168516"/>
    <n v="7.6125138331118044E-4"/>
    <n v="-4.9869578120715437E-4"/>
    <n v="7.9309810324801264E-2"/>
    <n v="-5.1955856743777312E-2"/>
    <n v="8.8730621584183966E-4"/>
    <n v="-5.8127430199798912E-4"/>
    <s v="4b"/>
    <n v="-0.65510000000000002"/>
    <s v="Source"/>
    <m/>
    <m/>
    <s v="Y"/>
    <s v="Neg"/>
    <s v="N"/>
    <s v="Ridership"/>
    <s v="trip"/>
    <s v="Count"/>
    <s v="Aggregate"/>
    <s v="Work"/>
    <s v="USA"/>
    <s v="Florida"/>
    <n v="2000"/>
    <s v="Pre-2010"/>
    <s v="Pre-2010"/>
    <n v="40436"/>
    <x v="1"/>
    <n v="0"/>
    <n v="1"/>
    <n v="1"/>
    <s v="PT-Access"/>
    <s v="Walkability index"/>
    <x v="4"/>
    <s v="Negative binomial regression"/>
    <m/>
    <n v="-0.45269999999999999"/>
    <m/>
    <n v="0.63590887767667914"/>
    <s v="Derived (4b)"/>
    <s v=""/>
    <m/>
  </r>
  <r>
    <n v="11"/>
    <s v="Concas and DeSalvo 2008"/>
    <n v="11.1"/>
    <x v="31"/>
    <s v="Table 4.8 and 4.9, Model I: Exogenous Residential Location and Population Density"/>
    <m/>
    <x v="0"/>
    <x v="1"/>
    <n v="5.031249131340744E-2"/>
    <n v="19.875779829123999"/>
    <n v="1.9875779829123998E-2"/>
    <n v="0.82622651466152486"/>
    <n v="8.2622651466152488E-4"/>
    <n v="0.69441737918446922"/>
    <n v="6.9441737918446921E-4"/>
    <n v="0.71090804367584326"/>
    <n v="7.1090804367584333E-4"/>
    <n v="0.92641033263453187"/>
    <n v="9.2641033263453191E-4"/>
    <n v="0.781274928375426"/>
    <n v="7.81274928375426E-4"/>
    <n v="0.91240154613360192"/>
    <n v="9.1240154613360196E-4"/>
    <m/>
    <n v="1E-3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99"/>
    <x v="0"/>
    <n v="1"/>
    <n v="1"/>
    <n v="1"/>
    <s v="Density"/>
    <s v="Retail density (common catchment area)"/>
    <x v="2"/>
    <s v="2SLS"/>
    <m/>
    <n v="1E-3"/>
    <m/>
    <m/>
    <s v=""/>
    <s v=""/>
    <m/>
  </r>
  <r>
    <n v="11"/>
    <s v="Concas and DeSalvo 2008"/>
    <n v="11.1"/>
    <x v="32"/>
    <s v="Table 4.8 and 4.9, Model I: Exogenous Residential Location and Population Density"/>
    <m/>
    <x v="0"/>
    <x v="1"/>
    <n v="7.6972072183778939E-2"/>
    <n v="12.99172507156095"/>
    <n v="6.1710694089914506"/>
    <n v="0.14958953894321161"/>
    <n v="7.1055030998025515E-2"/>
    <n v="2.9396834648086612E-2"/>
    <n v="1.3963496457841141E-2"/>
    <n v="0.82558172403731467"/>
    <n v="0.39215131891772442"/>
    <n v="0.10152863744650166"/>
    <n v="4.8226102787088283E-2"/>
    <n v="0.64912225794095391"/>
    <n v="0.30833307252195308"/>
    <n v="9.6662411044144941E-2"/>
    <n v="4.5914645245968846E-2"/>
    <m/>
    <n v="0.47499999999999998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99"/>
    <x v="0"/>
    <n v="1"/>
    <n v="1"/>
    <n v="1"/>
    <s v="Density"/>
    <s v="Population density (gross)"/>
    <x v="6"/>
    <s v="2SLS"/>
    <m/>
    <n v="0.47499999999999998"/>
    <m/>
    <m/>
    <s v=""/>
    <s v=""/>
    <m/>
  </r>
  <r>
    <n v="11"/>
    <s v="Concas and DeSalvo 2008"/>
    <n v="11.2"/>
    <x v="33"/>
    <s v="Table 4.10 and 4.11, Model I: Exogenous Residential Location and Population Density"/>
    <m/>
    <x v="0"/>
    <x v="1"/>
    <n v="7.6972072183778939E-2"/>
    <n v="12.99172507156095"/>
    <n v="3.4947740442498958"/>
    <n v="0.14958953894321161"/>
    <n v="4.0239585975723927E-2"/>
    <n v="2.9396834648086612E-2"/>
    <n v="7.9077485203353001E-3"/>
    <n v="0.82558172403731467"/>
    <n v="0.22208148376603765"/>
    <n v="0.10152863744650166"/>
    <n v="2.7311203473108947E-2"/>
    <n v="0.64912225794095391"/>
    <n v="0.17461388738611661"/>
    <n v="9.6662411044144941E-2"/>
    <n v="2.6002188570874992E-2"/>
    <m/>
    <n v="0.2690000000000000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12"/>
    <x v="0"/>
    <n v="1"/>
    <n v="1"/>
    <n v="1"/>
    <s v="Density"/>
    <s v="Population density (gross)"/>
    <x v="6"/>
    <s v="2SLS"/>
    <m/>
    <n v="0.26900000000000002"/>
    <m/>
    <m/>
    <s v=""/>
    <s v=""/>
    <m/>
  </r>
  <r>
    <n v="11"/>
    <s v="Concas and DeSalvo 2008"/>
    <n v="11.2"/>
    <x v="34"/>
    <s v="Table 4.10 and 4.11, Model I: Exogenous Residential Location and Population Density"/>
    <m/>
    <x v="0"/>
    <x v="1"/>
    <n v="5.031249131340744E-2"/>
    <n v="19.875779829123999"/>
    <n v="3.3788825709510801"/>
    <n v="0.82622651466152486"/>
    <n v="0.14045850749245922"/>
    <n v="0.69441737918446922"/>
    <n v="0.11805095446135977"/>
    <n v="0.71090804367584326"/>
    <n v="0.12085436742489336"/>
    <n v="0.92641033263453187"/>
    <n v="0.15748975654787042"/>
    <n v="0.781274928375426"/>
    <n v="0.13281673782382242"/>
    <n v="0.91240154613360192"/>
    <n v="0.15510826284271234"/>
    <m/>
    <n v="0.17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12"/>
    <x v="0"/>
    <n v="1"/>
    <n v="1"/>
    <n v="1"/>
    <s v="Density"/>
    <s v="Retail density (common catchment area)"/>
    <x v="2"/>
    <s v="2SLS"/>
    <m/>
    <n v="0.17"/>
    <m/>
    <m/>
    <s v=""/>
    <s v=""/>
    <m/>
  </r>
  <r>
    <n v="11"/>
    <s v="Concas and DeSalvo 2008"/>
    <n v="11.3"/>
    <x v="35"/>
    <s v="Table 4.12 and 4.13, Model III"/>
    <m/>
    <x v="0"/>
    <x v="1"/>
    <n v="5.031249131340744E-2"/>
    <n v="19.875779829123999"/>
    <n v="-7.2745354174593837"/>
    <n v="0.82622651466152486"/>
    <n v="-0.3023989043661181"/>
    <n v="0.69441737918446922"/>
    <n v="-0.25415676078151572"/>
    <n v="0.71090804367584326"/>
    <n v="-0.26019234398535862"/>
    <n v="0.92641033263453187"/>
    <n v="-0.33906618174423864"/>
    <n v="0.781274928375426"/>
    <n v="-0.28594662378540592"/>
    <n v="0.91240154613360192"/>
    <n v="-0.3339389658848983"/>
    <m/>
    <n v="-0.36599999999999999"/>
    <s v="Source"/>
    <m/>
    <m/>
    <s v="unspecified"/>
    <s v="Neg"/>
    <s v="N"/>
    <s v="Ridership"/>
    <s v="trip"/>
    <s v="continuous"/>
    <s v="Disaggregate"/>
    <s v="General"/>
    <s v="USA"/>
    <s v="San Francisco"/>
    <n v="2000"/>
    <s v="Pre-2010"/>
    <s v="Pre-2010"/>
    <n v="8212"/>
    <x v="0"/>
    <n v="1"/>
    <n v="1"/>
    <n v="1"/>
    <s v="Density"/>
    <s v="Retail density (common catchment area)"/>
    <x v="2"/>
    <s v="2SLS"/>
    <m/>
    <n v="-0.36599999999999999"/>
    <m/>
    <m/>
    <s v=""/>
    <s v=""/>
    <m/>
  </r>
  <r>
    <n v="110"/>
    <s v="Chapman and Frank 2004"/>
    <n v="110.1"/>
    <x v="36"/>
    <s v="Table 105 p. 237"/>
    <n v="1"/>
    <x v="0"/>
    <x v="1"/>
    <n v="7.639096609288433E-2"/>
    <n v="13.090553126191555"/>
    <n v="4.5599999999999996"/>
    <n v="0.14813936065610336"/>
    <n v="5.1603280478672908E-2"/>
    <n v="2.4785058505042985E-2"/>
    <n v="8.6336968112421513E-3"/>
    <n v="0.61806375284965742"/>
    <n v="0.21529806157353631"/>
    <n v="0.11985768640989271"/>
    <n v="4.1751562730804118E-2"/>
    <n v="0.55119706746755148"/>
    <n v="0.19200553280083416"/>
    <n v="0.11407540158425598"/>
    <n v="3.9737345413115077E-2"/>
    <s v="4a, 7a, 8a"/>
    <n v="0.3483428053835525"/>
    <s v="Derived (7a); (used average mode shares p. 14 for elasticity calc as model-specific means only given for relative trip time)"/>
    <n v="7.639096609288433E-2"/>
    <s v="Derived (8a)"/>
    <s v="Y"/>
    <s v="Pos"/>
    <s v="Y"/>
    <s v="Mode choice (probability)"/>
    <s v="trip"/>
    <s v="categorical"/>
    <s v="Aggregate"/>
    <s v="Work"/>
    <s v="USA"/>
    <s v="Atlanta"/>
    <s v="2001/2001"/>
    <s v="2018 - 2019"/>
    <s v="Pre-2010"/>
    <n v="4140"/>
    <x v="1"/>
    <n v="0"/>
    <n v="1"/>
    <n v="1"/>
    <s v="Density"/>
    <s v="Net employment density"/>
    <x v="8"/>
    <s v="Multinomial logistic"/>
    <s v="automobile"/>
    <n v="8.9999999999999993E-3"/>
    <n v="1.0090406217738679"/>
    <m/>
    <s v="Derived (4a)"/>
    <n v="4.5599999999999996"/>
    <m/>
  </r>
  <r>
    <n v="110"/>
    <s v="Chapman and Frank 2004"/>
    <n v="110.1"/>
    <x v="37"/>
    <s v="Table 105 p. 237"/>
    <n v="1"/>
    <x v="0"/>
    <x v="1"/>
    <n v="4.6614541754089703E-2"/>
    <n v="21.452533101696009"/>
    <n v="-3.8400000000000003"/>
    <n v="1.209367491520604E-3"/>
    <n v="-2.1647658788937952E-4"/>
    <n v="0.43965587460652039"/>
    <n v="-7.8698331357221651E-2"/>
    <n v="0.62428424046832753"/>
    <n v="-0.11174677936792715"/>
    <n v="6.8413175802983718E-4"/>
    <n v="-1.2245947545592566E-4"/>
    <n v="7.127522019140918E-2"/>
    <n v="-1.2758253034154421E-2"/>
    <n v="7.974164312375897E-4"/>
    <n v="-1.4273741387259582E-4"/>
    <s v="4a, 7a, 8a"/>
    <n v="-0.17899984033570446"/>
    <s v="Derived (7a); (used average mode shares p. 14 for elasticity calc as model-specific means only given for relative trip time)"/>
    <n v="4.6614541754089703E-2"/>
    <s v="Derived (8a)"/>
    <s v="Y"/>
    <s v="Neg"/>
    <s v="N"/>
    <s v="Mode choice (probability)"/>
    <s v="trip"/>
    <s v="categorical"/>
    <s v="Aggregate"/>
    <s v="Work"/>
    <s v="USA"/>
    <s v="Atlanta"/>
    <s v="2001/2001"/>
    <s v="2018 - 2019"/>
    <s v="Pre-2010"/>
    <n v="4140"/>
    <x v="1"/>
    <n v="0"/>
    <n v="1"/>
    <n v="1"/>
    <s v="PT-Access"/>
    <s v="Walkability index"/>
    <x v="4"/>
    <s v="Multinomial logistic"/>
    <s v="automobile"/>
    <n v="-0.33100000000000002"/>
    <n v="0.7182051690405703"/>
    <m/>
    <s v="Derived (4a)"/>
    <n v="-3.84"/>
    <m/>
  </r>
  <r>
    <n v="110"/>
    <s v="Chapman and Frank 2004"/>
    <n v="110.1"/>
    <x v="38"/>
    <s v="Table 105 p. 237"/>
    <n v="1"/>
    <x v="0"/>
    <x v="1"/>
    <n v="4.6555416234905493E-2"/>
    <n v="21.479777883507307"/>
    <n v="4.58"/>
    <n v="1.2109033918863072E-3"/>
    <n v="2.581934303472287E-4"/>
    <n v="0.4402142388947341"/>
    <n v="9.3864155629186222E-2"/>
    <n v="0.62507708333863854"/>
    <n v="0.13328131497528811"/>
    <n v="6.8500060742815038E-4"/>
    <n v="1.460584368719113E-4"/>
    <n v="7.1365739936255251E-2"/>
    <n v="1.5216874712611265E-2"/>
    <n v="7.9842915251291985E-4"/>
    <n v="1.7024410300429396E-4"/>
    <s v="4a, 7a, 8a"/>
    <n v="0.21322380635586716"/>
    <s v="Derived (7a); (used average mode shares p. 14 for elasticity calc as model-specific means only given for relative trip time)"/>
    <n v="4.6555416234905493E-2"/>
    <s v="Derived (8a)"/>
    <s v="Y"/>
    <s v="Pos"/>
    <s v="Y"/>
    <s v="Mode choice (probability)"/>
    <s v="trip"/>
    <s v="categorical"/>
    <s v="Aggregate"/>
    <s v="Work"/>
    <s v="USA"/>
    <s v="Atlanta"/>
    <s v="2001/2001"/>
    <s v="2018 - 2019"/>
    <s v="Pre-2010"/>
    <n v="4140"/>
    <x v="1"/>
    <n v="0"/>
    <n v="1"/>
    <n v="1"/>
    <s v="PT-Access"/>
    <s v="Walkability index"/>
    <x v="4"/>
    <s v="Multinomial logistic"/>
    <s v="automobile"/>
    <n v="0.184"/>
    <n v="1.2020158230963014"/>
    <m/>
    <s v="Derived (4a)"/>
    <n v="4.58"/>
    <m/>
  </r>
  <r>
    <n v="110"/>
    <s v="Chapman and Frank 2004"/>
    <n v="110.2"/>
    <x v="39"/>
    <s v="Table 107, p. 240"/>
    <n v="1"/>
    <x v="0"/>
    <x v="1"/>
    <n v="4.4708591900305676E-2"/>
    <n v="22.367065422902815"/>
    <n v="5.9899999999999993"/>
    <n v="0.25311709440852648"/>
    <n v="6.7785888172642708E-2"/>
    <n v="4.2348785398807161E-2"/>
    <n v="1.1341193837574669E-2"/>
    <n v="1.0560495238244398"/>
    <n v="0.28281477825120233"/>
    <n v="0.20479384541849271"/>
    <n v="5.4844706306472958E-2"/>
    <n v="0.94179831441130923"/>
    <n v="0.25221779418355189"/>
    <n v="0.19491399223412983"/>
    <n v="5.2198837505385808E-2"/>
    <s v="4a, 7a, 8a"/>
    <n v="0.26780446548283099"/>
    <s v="Derived (7a); (used average mode shares p. 14 for elasticity calc as model-specific means only given for relative trip time)"/>
    <n v="4.4708591900305676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8489"/>
    <x v="1"/>
    <n v="0"/>
    <n v="1"/>
    <n v="1"/>
    <s v="Density"/>
    <s v="Net employment density"/>
    <x v="8"/>
    <s v="Multinomial logistic"/>
    <s v="automobile"/>
    <n v="1.2E-2"/>
    <n v="1.0120722888660778"/>
    <m/>
    <s v="Derived (4a)"/>
    <n v="5.99"/>
    <m/>
  </r>
  <r>
    <n v="110"/>
    <s v="Chapman and Frank 2004"/>
    <n v="110.2"/>
    <x v="40"/>
    <s v="Table 107, p. 240"/>
    <n v="1"/>
    <x v="0"/>
    <x v="1"/>
    <n v="2.960109065147035E-2"/>
    <n v="33.78253902108596"/>
    <n v="3.14"/>
    <n v="1.9044606191470073E-3"/>
    <n v="1.7701470988871137E-4"/>
    <n v="0.69235141926294086"/>
    <n v="6.4352281370228109E-2"/>
    <n v="0.98309633710356303"/>
    <n v="9.1376272712315423E-2"/>
    <n v="1.077341668773835E-3"/>
    <n v="1.001361335759392E-4"/>
    <n v="0.11224119296021096"/>
    <n v="1.0432529824803355E-2"/>
    <n v="1.2557375661249644E-3"/>
    <n v="1.1671757280207051E-4"/>
    <s v="4a, 7a, 8a"/>
    <n v="9.2947424645616908E-2"/>
    <s v="Derived (7a); (used average mode shares p. 14 for elasticity calc as model-specific means only given for relative trip time)"/>
    <n v="2.96010906514703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8489"/>
    <x v="1"/>
    <n v="0"/>
    <n v="1"/>
    <n v="1"/>
    <s v="PT-Access"/>
    <s v="Walkability index"/>
    <x v="4"/>
    <s v="Multinomial logistic"/>
    <s v="automobile"/>
    <n v="0.125"/>
    <n v="1.1331484530668263"/>
    <m/>
    <s v="Derived (4a)"/>
    <n v="3.14"/>
    <m/>
  </r>
  <r>
    <n v="110"/>
    <s v="Chapman and Frank 2004"/>
    <n v="110.3"/>
    <x v="41"/>
    <s v="Table 109 p. 242"/>
    <n v="1"/>
    <x v="0"/>
    <x v="1"/>
    <n v="7.1735874240982878E-2"/>
    <n v="13.940026668395959"/>
    <n v="3.02"/>
    <n v="0.15775243553715285"/>
    <n v="3.4175856808243907E-2"/>
    <n v="2.6393413113061568E-2"/>
    <n v="5.7179307828840566E-3"/>
    <n v="0.65817121052391481"/>
    <n v="0.14258775130528065"/>
    <n v="0.12763550392864392"/>
    <n v="2.7651254264699224E-2"/>
    <n v="0.58696540520245688"/>
    <n v="0.12716155900406123"/>
    <n v="0.1214779944715101"/>
    <n v="2.6317277006054286E-2"/>
    <s v="4a, 7a, 8a"/>
    <n v="0.21664234020776829"/>
    <s v="Derived (7a); (used average mode shares p. 14 for elasticity calc as model-specific means only given for relative trip time)"/>
    <n v="7.1735874240982878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4224"/>
    <x v="1"/>
    <n v="0"/>
    <n v="1"/>
    <n v="1"/>
    <s v="Density"/>
    <s v="Net employment density"/>
    <x v="8"/>
    <s v="Multinomial logistic"/>
    <s v="automobile"/>
    <n v="6.0000000000000001E-3"/>
    <n v="1.0060180360540649"/>
    <m/>
    <s v="Derived (4a)"/>
    <n v="3.02"/>
    <m/>
  </r>
  <r>
    <n v="110"/>
    <s v="Chapman and Frank 2004"/>
    <n v="110.3"/>
    <x v="42"/>
    <s v="Table 109 p. 242"/>
    <n v="1"/>
    <x v="0"/>
    <x v="1"/>
    <n v="3.453900589968345E-2"/>
    <n v="28.952773073563328"/>
    <n v="3.0799999999999996"/>
    <n v="1.6321868554428367E-3"/>
    <n v="1.7363226320293981E-4"/>
    <n v="0.59336847110774249"/>
    <n v="6.3122619942771518E-2"/>
    <n v="0.84254665227633929"/>
    <n v="8.9630229284691554E-2"/>
    <n v="9.2331807384974306E-4"/>
    <n v="9.8222704271940363E-5"/>
    <n v="9.6194480446086916E-2"/>
    <n v="1.0233182121144692E-2"/>
    <n v="1.0762093627501449E-3"/>
    <n v="1.144873007103112E-4"/>
    <s v="4a, 7a, 8a"/>
    <n v="0.10638013817102503"/>
    <s v="Derived (7a); (used average mode shares p. 14 for elasticity calc as model-specific means only given for relative trip time)"/>
    <n v="3.45390058996834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4224"/>
    <x v="1"/>
    <n v="0"/>
    <n v="1"/>
    <n v="1"/>
    <s v="PT-Access"/>
    <s v="Walkability index"/>
    <x v="4"/>
    <s v="Multinomial logistic"/>
    <s v="automobile"/>
    <n v="0.108"/>
    <n v="1.1140477453864677"/>
    <m/>
    <s v="Derived (4a)"/>
    <n v="3.08"/>
    <m/>
  </r>
  <r>
    <n v="110"/>
    <s v="Chapman and Frank 2004"/>
    <n v="110.3"/>
    <x v="43"/>
    <s v="Table 109 p. 242"/>
    <n v="1"/>
    <x v="0"/>
    <x v="1"/>
    <n v="4.3978604725881665E-2"/>
    <n v="22.738329381593459"/>
    <n v="3.88"/>
    <n v="1.2818531142792127E-3"/>
    <n v="2.1873155234656053E-4"/>
    <n v="0.46600744275580486"/>
    <n v="7.9518105642192694E-2"/>
    <n v="0.66170184286463007"/>
    <n v="0.11291080831967638"/>
    <n v="7.2513642937864508E-4"/>
    <n v="1.2373509499192487E-4"/>
    <n v="7.5547229120915993E-2"/>
    <n v="1.2891151503260197E-2"/>
    <n v="8.4521102388331005E-4"/>
    <n v="1.4422426193376865E-4"/>
    <s v="4a, 7a, 8a"/>
    <n v="0.17063698633642085"/>
    <s v="Derived (7a); (used average mode shares p. 14 for elasticity calc as model-specific means only given for relative trip time)"/>
    <n v="4.397860472588166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4224"/>
    <x v="1"/>
    <n v="0"/>
    <n v="1"/>
    <n v="1"/>
    <s v="PT-Access"/>
    <s v="Walkability index"/>
    <x v="4"/>
    <s v="Multinomial logistic"/>
    <s v="automobile"/>
    <n v="0.155"/>
    <n v="1.167657961105125"/>
    <m/>
    <s v="Derived (4a)"/>
    <n v="3.88"/>
    <m/>
  </r>
  <r>
    <n v="110"/>
    <s v="Chapman and Frank 2004"/>
    <n v="110.4"/>
    <x v="44"/>
    <s v="Table 111 p. 245"/>
    <n v="1"/>
    <x v="0"/>
    <x v="1"/>
    <n v="1.9778878258022964E-2"/>
    <n v="50.558984536666891"/>
    <n v="14.99"/>
    <n v="0.57215119731633957"/>
    <n v="0.16963446806476032"/>
    <n v="9.5726084117075047E-2"/>
    <n v="2.8381384912394707E-2"/>
    <n v="2.3871165276032409"/>
    <n v="0.70774516293581347"/>
    <n v="0.46292031019482527"/>
    <n v="0.13724910643306004"/>
    <n v="2.1288606938227765"/>
    <n v="0.6311760826062508"/>
    <n v="0.44058768251532376"/>
    <n v="0.13062780871548138"/>
    <s v="4a, 7a, 8a"/>
    <n v="0.29648538508776423"/>
    <s v="Derived (7a); (used average mode shares p. 14 for elasticity calc as model-specific means only given for relative trip time)"/>
    <n v="1.9778878258022964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25372"/>
    <x v="1"/>
    <n v="0"/>
    <n v="1"/>
    <n v="1"/>
    <s v="Density"/>
    <s v="Net employment density"/>
    <x v="8"/>
    <s v="Multinomial logistic"/>
    <s v="automobile"/>
    <n v="1.4E-2"/>
    <n v="1.0140984589384923"/>
    <m/>
    <s v="Derived (4a)"/>
    <n v="14.99"/>
    <m/>
  </r>
  <r>
    <n v="110"/>
    <s v="Chapman and Frank 2004"/>
    <n v="110.4"/>
    <x v="45"/>
    <s v="Table 111 p. 245"/>
    <n v="1"/>
    <x v="0"/>
    <x v="1"/>
    <n v="1.2521961465975258E-2"/>
    <n v="79.859693125330679"/>
    <n v="10.57"/>
    <n v="4.502019238975136E-3"/>
    <n v="5.9587435781008888E-4"/>
    <n v="1.6366730707456534"/>
    <n v="0.21662535480360229"/>
    <n v="2.3239748718923687"/>
    <n v="0.307594650499737"/>
    <n v="2.5467646172393716E-3"/>
    <n v="3.3708246238779537E-4"/>
    <n v="0.26533077399033622"/>
    <n v="3.5118420461201103E-2"/>
    <n v="2.9684807472314628E-3"/>
    <n v="3.9289960016493163E-4"/>
    <s v="4a, 7a, 8a"/>
    <n v="0.13235713269535848"/>
    <s v="Derived (7a); (used average mode shares p. 14 for elasticity calc as model-specific means only given for relative trip time)"/>
    <n v="1.2521961465975258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25372"/>
    <x v="1"/>
    <n v="0"/>
    <n v="1"/>
    <n v="1"/>
    <s v="PT-Access"/>
    <s v="Walkability index"/>
    <x v="4"/>
    <s v="Multinomial logistic"/>
    <s v="automobile"/>
    <n v="0.154"/>
    <n v="1.1664908867784396"/>
    <m/>
    <s v="Derived (4a)"/>
    <n v="10.57"/>
    <m/>
  </r>
  <r>
    <n v="110"/>
    <s v="Chapman and Frank 2004"/>
    <n v="110.4"/>
    <x v="46"/>
    <s v="Table 111 p. 245"/>
    <n v="1"/>
    <x v="0"/>
    <x v="1"/>
    <n v="1.0036138706752309E-2"/>
    <n v="99.639914235860502"/>
    <n v="9.09"/>
    <n v="5.617111627960805E-3"/>
    <n v="5.1244067289439056E-4"/>
    <n v="2.042055986182004"/>
    <n v="0.18629370625967309"/>
    <n v="2.8995936230088244"/>
    <n v="0.26452557928501502"/>
    <n v="3.1775655291137747E-3"/>
    <n v="2.8988453955582397E-4"/>
    <n v="0.33104980159441499"/>
    <n v="3.0201177104287418E-2"/>
    <n v="3.703735332425513E-3"/>
    <n v="3.3788622190153537E-4"/>
    <s v="4a, 7a, 8a"/>
    <n v="9.1228500844378488E-2"/>
    <s v="Derived (7a); (used average mode shares p. 14 for elasticity calc as model-specific means only given for relative trip time)"/>
    <n v="1.0036138706752309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25372"/>
    <x v="1"/>
    <n v="0"/>
    <n v="1"/>
    <n v="1"/>
    <s v="PT-Access"/>
    <s v="Walkability index"/>
    <x v="4"/>
    <s v="Multinomial logistic"/>
    <s v="automobile"/>
    <n v="0.14099999999999999"/>
    <n v="1.1514246479847441"/>
    <m/>
    <s v="Derived (4a)"/>
    <n v="9.09"/>
    <m/>
  </r>
  <r>
    <n v="111"/>
    <s v="Chatman 2008"/>
    <n v="111.1"/>
    <x v="47"/>
    <s v="Table 5 p. 1020 (col. 1 Activity Density)"/>
    <n v="1"/>
    <x v="0"/>
    <x v="1"/>
    <n v="6.021384603925508E-2"/>
    <n v="16.607475950765082"/>
    <n v="2.6893316180871432E-3"/>
    <n v="0.19366315910577617"/>
    <n v="3.1360843669793862E-5"/>
    <n v="0.10302046103501371"/>
    <n v="1.6682618357704942E-5"/>
    <n v="0.10302046103501371"/>
    <n v="1.6682618357704942E-5"/>
    <n v="0.30762828956325794"/>
    <n v="4.9815787070426171E-5"/>
    <n v="1.1793516542393678"/>
    <n v="1.9097831012925202E-4"/>
    <n v="0.31518266795145705"/>
    <n v="5.1039105334719195E-5"/>
    <s v="4b, 7b"/>
    <n v="1.6193499999999999E-4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s v="Pre-2010"/>
    <n v="1000"/>
    <x v="1"/>
    <n v="0"/>
    <n v="1"/>
    <n v="1"/>
    <s v="Density"/>
    <s v="Retail employment density"/>
    <x v="1"/>
    <s v="Negative binomial regression"/>
    <m/>
    <n v="0.23300000000000001"/>
    <m/>
    <n v="1.2623814793272614"/>
    <s v="Derived (4b)"/>
    <s v=""/>
    <m/>
  </r>
  <r>
    <n v="111"/>
    <s v="Chatman 2008"/>
    <n v="111.1"/>
    <x v="48"/>
    <s v="Table 5 p. 1020 (col. 1 Activity Density)"/>
    <n v="1"/>
    <x v="0"/>
    <x v="1"/>
    <n v="6.021384603925508E-2"/>
    <n v="16.607475950765082"/>
    <n v="-5.5238457909358756"/>
    <n v="0.19366315910577617"/>
    <n v="-6.441469067649043E-2"/>
    <n v="0.10302046103501371"/>
    <n v="-3.426584158577798E-2"/>
    <n v="0.10302046103501371"/>
    <n v="-3.426584158577798E-2"/>
    <n v="0.30762828956325794"/>
    <n v="-0.10232086064821436"/>
    <n v="1.1793516542393678"/>
    <n v="-0.39226651241986465"/>
    <n v="0.31518266795145705"/>
    <n v="-0.10483353755267004"/>
    <s v="4b, 7b"/>
    <n v="-0.33261200000000002"/>
    <s v="derived (7b)"/>
    <m/>
    <m/>
    <s v="Y"/>
    <s v="Neg"/>
    <s v="N"/>
    <s v="Ridership"/>
    <s v="trip"/>
    <s v="Count"/>
    <s v="Disaggregate"/>
    <s v="Non-work"/>
    <s v="USA"/>
    <s v="San Francisco"/>
    <s v="2003/2004"/>
    <s v="2018 - 2019"/>
    <s v="Pre-2010"/>
    <n v="1000"/>
    <x v="1"/>
    <n v="0"/>
    <n v="1"/>
    <n v="1"/>
    <s v="Density"/>
    <s v="Retail employment density"/>
    <x v="1"/>
    <s v="Negative binomial regression"/>
    <m/>
    <n v="-0.19600000000000001"/>
    <m/>
    <n v="0.82201223467818652"/>
    <s v="Derived (4b)"/>
    <s v=""/>
    <m/>
  </r>
  <r>
    <n v="111"/>
    <s v="Chatman 2008"/>
    <n v="111.1"/>
    <x v="49"/>
    <s v="Table 5 p. 1020 (col. 1 Activity Density)"/>
    <n v="1"/>
    <x v="0"/>
    <x v="1"/>
    <n v="6.021384603925508E-2"/>
    <n v="16.607475950765082"/>
    <n v="0.22546309350758678"/>
    <n v="0.19366315910577617"/>
    <n v="2.6291710480200177E-3"/>
    <n v="0.10302046103501371"/>
    <n v="1.3986057790113461E-3"/>
    <n v="0.10302046103501371"/>
    <n v="1.3986057790113461E-3"/>
    <n v="0.30762828956325794"/>
    <n v="4.1763616591107902E-3"/>
    <n v="1.1793516542393678"/>
    <n v="1.6010878057953658E-2"/>
    <n v="0.31518266795145705"/>
    <n v="4.2789199001089812E-3"/>
    <s v="4b, 7b"/>
    <n v="1.3576000000000001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s v="Pre-2010"/>
    <n v="1000"/>
    <x v="1"/>
    <n v="0"/>
    <n v="1"/>
    <n v="1"/>
    <s v="Density"/>
    <s v="Retail employment density"/>
    <x v="1"/>
    <s v="Negative binomial regression"/>
    <m/>
    <n v="8.0000000000000002E-3"/>
    <m/>
    <n v="1.0080320855042735"/>
    <s v="Derived (4b)"/>
    <s v=""/>
    <m/>
  </r>
  <r>
    <n v="111"/>
    <s v="Chatman 2008"/>
    <n v="111.2"/>
    <x v="50"/>
    <s v="Table 5 p. 1020 (col. 3 Built form)"/>
    <n v="1"/>
    <x v="0"/>
    <x v="1"/>
    <n v="5.031249131340744E-2"/>
    <n v="19.875779829123999"/>
    <n v="-0.32914291397029338"/>
    <n v="0.82622651466152486"/>
    <n v="-1.368231108279485E-2"/>
    <n v="0.69441737918446922"/>
    <n v="-1.1499551799294809E-2"/>
    <n v="0.71090804367584326"/>
    <n v="-1.1772637203271962E-2"/>
    <n v="0.92641033263453187"/>
    <n v="-1.5341355108427846E-2"/>
    <n v="0.781274928375426"/>
    <n v="-1.2937912813897053E-2"/>
    <n v="0.91240154613360192"/>
    <n v="-1.5109369603972446E-2"/>
    <s v="4b, 7b"/>
    <n v="-1.6559999999999998E-2"/>
    <s v="derived (7b)"/>
    <m/>
    <m/>
    <s v="N"/>
    <s v="Neg"/>
    <s v="insignificant"/>
    <s v="Ridership"/>
    <s v="trip"/>
    <s v="Count"/>
    <s v="Disaggregate"/>
    <s v="Non-work"/>
    <s v="USA"/>
    <s v="San Francisco"/>
    <s v="2003/2004"/>
    <s v="2018 - 2019"/>
    <s v="Pre-2010"/>
    <n v="1000"/>
    <x v="1"/>
    <n v="0"/>
    <n v="1"/>
    <n v="1"/>
    <s v="Density"/>
    <s v="Building density"/>
    <x v="2"/>
    <s v="Negative binomial regression"/>
    <m/>
    <n v="-0.34499999999999997"/>
    <m/>
    <n v="0.70822035346779999"/>
    <s v="Derived (4b)"/>
    <s v=""/>
    <m/>
  </r>
  <r>
    <n v="111"/>
    <s v="Chatman 2008"/>
    <n v="111.2"/>
    <x v="51"/>
    <s v="Table 5 p. 1020 (col. 3 Built form)"/>
    <n v="1"/>
    <x v="0"/>
    <x v="1"/>
    <n v="5.031249131340744E-2"/>
    <n v="19.875779829123999"/>
    <n v="0.56236531448523441"/>
    <n v="0.82622651466152486"/>
    <n v="2.3377253005833185E-2"/>
    <n v="0.69441737918446922"/>
    <n v="1.9647845326645371E-2"/>
    <n v="0.71090804367584326"/>
    <n v="2.0114432187764309E-2"/>
    <n v="0.92641033263453187"/>
    <n v="2.6211853951561444E-2"/>
    <n v="0.781274928375426"/>
    <n v="2.2105392823454303E-2"/>
    <n v="0.91240154613360192"/>
    <n v="2.5815489346304132E-2"/>
    <s v="4b, 7b"/>
    <n v="2.8294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s v="Pre-2010"/>
    <n v="1000"/>
    <x v="1"/>
    <n v="0"/>
    <n v="1"/>
    <n v="1"/>
    <s v="Density"/>
    <s v="Building density"/>
    <x v="2"/>
    <s v="Negative binomial regression"/>
    <m/>
    <n v="0.60199999999999998"/>
    <m/>
    <n v="1.8257666846595977"/>
    <s v="Derived (4b)"/>
    <s v=""/>
    <m/>
  </r>
  <r>
    <n v="111"/>
    <s v="Chatman 2008"/>
    <n v="111.3"/>
    <x v="52"/>
    <s v="Table 5 p. 1020 (col. 4 combined Density)"/>
    <n v="1"/>
    <x v="0"/>
    <x v="1"/>
    <n v="6.021384603925508E-2"/>
    <n v="16.607475950765082"/>
    <n v="-4.1321060913098595"/>
    <n v="0.19366315910577617"/>
    <n v="-4.8185330617108162E-2"/>
    <n v="0.10302046103501371"/>
    <n v="-2.5632520910121758E-2"/>
    <n v="0.10302046103501371"/>
    <n v="-2.5632520910121758E-2"/>
    <n v="0.30762828956325794"/>
    <n v="-7.6540994726234199E-2"/>
    <n v="1.1793516542393678"/>
    <n v="-0.2934344850912971"/>
    <n v="0.31518266795145705"/>
    <n v="-7.8420599613002018E-2"/>
    <s v="4b, 7b"/>
    <n v="-0.24880999999999998"/>
    <s v="derived (7b)"/>
    <m/>
    <m/>
    <s v="Y"/>
    <s v="Neg"/>
    <s v="N"/>
    <s v="Ridership"/>
    <s v="trip"/>
    <s v="Count"/>
    <s v="Disaggregate"/>
    <s v="Non-work"/>
    <s v="USA"/>
    <s v="San Francisco"/>
    <s v="2003/2004"/>
    <s v="2018 - 2019"/>
    <s v="Pre-2010"/>
    <n v="1000"/>
    <x v="1"/>
    <n v="0"/>
    <n v="1"/>
    <n v="1"/>
    <s v="Density"/>
    <s v="Retail employment density"/>
    <x v="1"/>
    <s v="Negative binomial regression"/>
    <m/>
    <n v="-0.35799999999999998"/>
    <m/>
    <n v="0.69907307500652571"/>
    <s v="Derived (4b)"/>
    <s v=""/>
    <m/>
  </r>
  <r>
    <n v="111"/>
    <s v="Chatman 2008"/>
    <n v="111.3"/>
    <x v="53"/>
    <s v="Table 5 p. 1020 (col. 4 combined Density)"/>
    <n v="1"/>
    <x v="0"/>
    <x v="1"/>
    <n v="5.031249131340744E-2"/>
    <n v="19.875779829123999"/>
    <n v="14.531977664265721"/>
    <n v="0.82622651466152486"/>
    <n v="0.60408725392962725"/>
    <n v="0.69441737918446922"/>
    <n v="0.50771632261693278"/>
    <n v="0.71090804367584326"/>
    <n v="0.51977330705315605"/>
    <n v="0.92641033263453187"/>
    <n v="0.67733565060241163"/>
    <n v="0.781274928375426"/>
    <n v="0.57122135113240902"/>
    <n v="0.91240154613360192"/>
    <n v="0.66709326644012168"/>
    <s v="4b, 7b"/>
    <n v="0.73114000000000001"/>
    <s v="derived (7b)"/>
    <m/>
    <m/>
    <s v="Y"/>
    <s v="Pos"/>
    <s v="Y"/>
    <s v="Ridership"/>
    <s v="trip"/>
    <s v="Count"/>
    <s v="Disaggregate"/>
    <s v="Non-work"/>
    <s v="USA"/>
    <s v="San Francisco"/>
    <s v="2003/2004"/>
    <s v="2018 - 2019"/>
    <s v="Pre-2010"/>
    <n v="1000"/>
    <x v="1"/>
    <n v="0"/>
    <n v="1"/>
    <n v="1"/>
    <s v="Density"/>
    <s v="Building density"/>
    <x v="2"/>
    <s v="Negative binomial regression"/>
    <m/>
    <n v="1.052"/>
    <m/>
    <n v="2.8633721394136336"/>
    <s v="Derived (4b)"/>
    <s v=""/>
    <m/>
  </r>
  <r>
    <n v="113"/>
    <s v="Ewing et al. 2015"/>
    <n v="113.1"/>
    <x v="54"/>
    <s v="Table 11 p. 2343"/>
    <m/>
    <x v="0"/>
    <x v="1"/>
    <n v="6.2889289191820838E-2"/>
    <n v="15.90095885723664"/>
    <n v="2.0540000000000003"/>
    <n v="1.0425367528843232"/>
    <n v="0.13466926803913129"/>
    <n v="2.2631822907638925"/>
    <n v="0.2923456671365095"/>
    <n v="2.4206449897952096"/>
    <n v="0.31268584829880031"/>
    <n v="0.61300639534478829"/>
    <n v="7.9184855916104885E-2"/>
    <n v="1.1044027840451063"/>
    <n v="0.14266078786791297"/>
    <n v="0.81809502997095462"/>
    <n v="0.10567709825848608"/>
    <s v="4a, 7a, 5, 8a"/>
    <n v="0.1291746"/>
    <s v="Derived (7a)"/>
    <n v="6.2889289191820838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s v="2010 - 2017"/>
    <n v="62011"/>
    <x v="1"/>
    <n v="0"/>
    <n v="1"/>
    <n v="1"/>
    <s v="Diversity"/>
    <s v="job-population balance:Perfect balancing when index = 1"/>
    <x v="5"/>
    <s v="logistic"/>
    <s v="no transit trip"/>
    <n v="0.246"/>
    <n v="1.2788995735417383"/>
    <m/>
    <s v="Derived (4a)"/>
    <n v="2.0539999999999998"/>
    <m/>
  </r>
  <r>
    <n v="113"/>
    <s v="Ewing et al. 2015"/>
    <n v="113.1"/>
    <x v="55"/>
    <s v="Table 11 p. 2343"/>
    <m/>
    <x v="0"/>
    <x v="1"/>
    <n v="6.7926762940735186E-2"/>
    <n v="14.721737893979743"/>
    <n v="2.6659999999999999"/>
    <n v="1.0225771674371544"/>
    <n v="0.18518131133840474"/>
    <n v="1.7375274185602319"/>
    <n v="0.31465361842747341"/>
    <n v="2.2822416361622562"/>
    <n v="0.41329741405712239"/>
    <n v="0.88983709838594127"/>
    <n v="0.16114304719873065"/>
    <n v="0.676007319063754"/>
    <n v="0.12242002442938263"/>
    <n v="0.84579049978765475"/>
    <n v="0.15316652753042082"/>
    <s v="4a, 7a, 5, 8a"/>
    <n v="0.18109275"/>
    <s v="Derived (7a)"/>
    <n v="6.7926762940735186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s v="2010 - 2017"/>
    <n v="62011"/>
    <x v="1"/>
    <n v="0"/>
    <n v="1"/>
    <n v="1"/>
    <s v="PT-design"/>
    <s v="Four-way intersection density"/>
    <x v="0"/>
    <s v="logistic"/>
    <s v="no transit trip"/>
    <n v="7.4999999999999997E-3"/>
    <n v="1.0075281954445339"/>
    <m/>
    <s v="Derived (4a)"/>
    <n v="2.6659999999999999"/>
    <m/>
  </r>
  <r>
    <n v="113"/>
    <s v="Ewing et al. 2015"/>
    <n v="113.1"/>
    <x v="56"/>
    <s v="Table 11 p. 2343"/>
    <m/>
    <x v="0"/>
    <x v="1"/>
    <n v="1.8708913010243081E-2"/>
    <n v="53.450459652706847"/>
    <n v="6.5410000000000013"/>
    <n v="0.67508578029833244"/>
    <n v="8.2613622364008446E-2"/>
    <n v="4.1926953582535793"/>
    <n v="0.51308109446628181"/>
    <n v="5.5135507014869747"/>
    <n v="0.6747207670944686"/>
    <n v="0.53801335527377647"/>
    <n v="6.5839384351628408E-2"/>
    <n v="0.3966504416508384"/>
    <n v="4.8540097797021356E-2"/>
    <n v="0.43628381810331318"/>
    <n v="5.3390232240392958E-2"/>
    <s v="4a, 7a, 5, 8a"/>
    <n v="0.12237500000000001"/>
    <s v="Derived (7a)"/>
    <n v="1.8708913010243081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s v="2010 - 2017"/>
    <n v="62011"/>
    <x v="1"/>
    <n v="0"/>
    <n v="1"/>
    <n v="1"/>
    <s v="Diversity"/>
    <s v="Land use entropy:Entropy: maximises eveness --&gt; 1"/>
    <x v="7"/>
    <s v="logistic"/>
    <s v="no transit trip"/>
    <n v="0.625"/>
    <n v="1.8682459574322223"/>
    <m/>
    <s v="Derived (4a)"/>
    <n v="6.5410000000000004"/>
    <m/>
  </r>
  <r>
    <n v="113"/>
    <s v="Ewing et al. 2015"/>
    <n v="113.2"/>
    <x v="57"/>
    <s v="Table 12 p. 2343"/>
    <m/>
    <x v="0"/>
    <x v="1"/>
    <n v="5.3991750687442712E-2"/>
    <n v="18.52134793311264"/>
    <n v="2.1819999999999999"/>
    <n v="1.214340978213416"/>
    <n v="0.14306151064332254"/>
    <n v="2.6361420729178318"/>
    <n v="0.31056389761044978"/>
    <n v="2.8195537439642435"/>
    <n v="0.33217162657642751"/>
    <n v="0.71402642037759079"/>
    <n v="8.4119452584683965E-2"/>
    <n v="1.2864021852549128"/>
    <n v="0.15155104144488127"/>
    <n v="0.95291251480387162"/>
    <n v="0.11226262336904412"/>
    <s v="7b, 8a"/>
    <n v="0.11781"/>
    <s v="derived (7b)"/>
    <n v="5.3991750687442712E-2"/>
    <s v="Derived (8a)"/>
    <s v="Y"/>
    <s v="Pos"/>
    <s v="Y"/>
    <s v="Ridership"/>
    <s v="trip"/>
    <s v="Count"/>
    <s v="Disaggregate"/>
    <s v="General"/>
    <s v="USA"/>
    <s v="15 cities"/>
    <s v="varies"/>
    <s v="2018 - 2019"/>
    <s v="2010 - 2017"/>
    <n v="6719"/>
    <x v="1"/>
    <n v="0"/>
    <n v="1"/>
    <n v="1"/>
    <s v="Diversity"/>
    <s v="job-population balance:Perfect balancing when index = 1"/>
    <x v="5"/>
    <s v="Negative binomial regression"/>
    <m/>
    <n v="0.187"/>
    <m/>
    <n v="1.2056272850499248"/>
    <s v="Derived (4b)"/>
    <n v="2.1819999999999999"/>
    <m/>
  </r>
  <r>
    <n v="113"/>
    <s v="Ewing et al. 2015"/>
    <n v="113.2"/>
    <x v="58"/>
    <s v="Table 12 p. 2343"/>
    <m/>
    <x v="0"/>
    <x v="1"/>
    <n v="2.033601841196778E-2"/>
    <n v="49.173834314169305"/>
    <n v="4.3449999999999998"/>
    <n v="0.62107148421053393"/>
    <n v="5.4877876344842771E-2"/>
    <n v="3.8572335619962681"/>
    <n v="0.34082515753799025"/>
    <n v="5.0724059332567819"/>
    <n v="0.44819778826256923"/>
    <n v="0.49496636255219167"/>
    <n v="4.3735227795111652E-2"/>
    <n v="0.36491403862777899"/>
    <n v="3.2243804453150553E-2"/>
    <n v="0.40137630854366352"/>
    <n v="3.5465610622918108E-2"/>
    <s v="7b, 8a"/>
    <n v="8.8359999999999994E-2"/>
    <s v="derived (7b)"/>
    <n v="2.033601841196778E-2"/>
    <s v="Derived (8a)"/>
    <s v="Y"/>
    <s v="Pos"/>
    <s v="Y"/>
    <s v="Ridership"/>
    <s v="trip"/>
    <s v="Count"/>
    <s v="Disaggregate"/>
    <s v="General"/>
    <s v="USA"/>
    <s v="15 cities"/>
    <s v="varies"/>
    <s v="2018 - 2019"/>
    <s v="2010 - 2017"/>
    <n v="6719"/>
    <x v="1"/>
    <n v="0"/>
    <n v="1"/>
    <n v="1"/>
    <s v="Diversity"/>
    <s v="Land use entropy:Entropy: maximises eveness --&gt; 1"/>
    <x v="7"/>
    <s v="Negative binomial regression"/>
    <m/>
    <n v="0.188"/>
    <m/>
    <n v="1.2068335153496053"/>
    <s v="Derived (4b)"/>
    <n v="4.3449999999999998"/>
    <m/>
  </r>
  <r>
    <n v="115"/>
    <s v="Lund et al. 2004"/>
    <n v="115.4"/>
    <x v="59"/>
    <s v="Figure 5-22 p. 78 (imputed from table 5 - 24 p. 77)"/>
    <n v="1"/>
    <x v="0"/>
    <x v="1"/>
    <n v="0.19229397074562971"/>
    <n v="5.2003710575139142"/>
    <n v="2.8029999999999999"/>
    <n v="3.6361445378307641E-2"/>
    <n v="1.959881905890782E-2"/>
    <n v="0.37063558016129805"/>
    <n v="0.19977257770693965"/>
    <n v="6.8440283838704E-2"/>
    <n v="3.6889312989061458E-2"/>
    <n v="1.6742676994504629E-2"/>
    <n v="9.0243029000379952E-3"/>
    <n v="4.1592499728539907E-2"/>
    <n v="2.241835735368301E-2"/>
    <n v="2.0683194193984854E-2"/>
    <n v="1.1148241670557838E-2"/>
    <s v="8a, 4b"/>
    <n v="0.53900000000000003"/>
    <s v="Source"/>
    <n v="0.19229397074562971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s v="Pre-2010"/>
    <n v="22"/>
    <x v="1"/>
    <n v="1"/>
    <n v="0"/>
    <n v="1"/>
    <s v="PT-design"/>
    <s v="Street tree density "/>
    <x v="9"/>
    <s v="OLS"/>
    <m/>
    <n v="1.2E-2"/>
    <m/>
    <n v="1.0120722888660778"/>
    <s v="Derived (4b)"/>
    <n v="2.8029999999999999"/>
    <m/>
  </r>
  <r>
    <n v="115"/>
    <s v="Lund et al. 2004"/>
    <n v="115.4"/>
    <x v="60"/>
    <s v="Figure 5-22 p. 78 (imputed from table 5 - 24 p. 77)"/>
    <n v="1"/>
    <x v="0"/>
    <x v="1"/>
    <n v="4.3741588156123827E-2"/>
    <n v="22.861538461538458"/>
    <n v="2.9719999999999995"/>
    <n v="0.15984985933498186"/>
    <n v="2.0780481713547641E-2"/>
    <n v="1.6293644198387021"/>
    <n v="0.21181737457903127"/>
    <n v="0.30087279618949653"/>
    <n v="3.9113463504634551E-2"/>
    <n v="7.3603085207917127E-2"/>
    <n v="9.5684010770292274E-3"/>
    <n v="0.18284628572448725"/>
    <n v="2.3770017144183343E-2"/>
    <n v="9.0926134759180793E-2"/>
    <n v="1.1820397518693503E-2"/>
    <s v="8a, 4b"/>
    <n v="0.13"/>
    <s v="Source"/>
    <n v="4.3741588156123827E-2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s v="Pre-2010"/>
    <n v="22"/>
    <x v="1"/>
    <n v="1"/>
    <n v="0"/>
    <n v="1"/>
    <s v="PT-design"/>
    <s v="Street Furniture Density"/>
    <x v="9"/>
    <s v="OLS"/>
    <m/>
    <n v="1.6E-2"/>
    <m/>
    <n v="1.0161286854060949"/>
    <s v="Derived (4b)"/>
    <n v="2.972"/>
    <m/>
  </r>
  <r>
    <n v="115"/>
    <s v="Lund et al. 2004"/>
    <n v="115.4"/>
    <x v="61"/>
    <s v="Figure 5-22 p. 78 (imputed from table 5 - 24 p. 77)"/>
    <n v="1"/>
    <x v="0"/>
    <x v="1"/>
    <n v="0.17435158501440923"/>
    <n v="5.7355371900826446"/>
    <n v="2.7759999999999998"/>
    <n v="0.39839245989860966"/>
    <n v="0.19282195059092708"/>
    <n v="0.67693455757121057"/>
    <n v="0.32763632586446589"/>
    <n v="0.88915329665776865"/>
    <n v="0.43035019558236004"/>
    <n v="0.34667739689856064"/>
    <n v="0.16779186009890334"/>
    <n v="0.26337006861423479"/>
    <n v="0.12747111320928964"/>
    <n v="0.32951699734679141"/>
    <n v="0.15948622671584703"/>
    <s v="8a, 4b"/>
    <n v="0.48399999999999999"/>
    <s v="Source"/>
    <n v="0.17435158501440923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s v="Pre-2010"/>
    <n v="22"/>
    <x v="1"/>
    <n v="1"/>
    <n v="0"/>
    <n v="1"/>
    <s v="PT-design"/>
    <s v="Crosswalk density"/>
    <x v="0"/>
    <s v="OLS"/>
    <m/>
    <n v="2.3E-2"/>
    <m/>
    <n v="1.0232665395472176"/>
    <s v="Derived (4b)"/>
    <n v="2.7759999999999998"/>
    <m/>
  </r>
  <r>
    <n v="117"/>
    <s v="Rajamani et al. 2003"/>
    <n v="117.1"/>
    <x v="62"/>
    <s v="Table 2 p. 163"/>
    <n v="1"/>
    <x v="0"/>
    <x v="1"/>
    <n v="0.11115828961552776"/>
    <n v="8.996180163069992"/>
    <n v="-0.33285866603358971"/>
    <n v="0.11362284523932856"/>
    <n v="-4.2040452738551564E-3"/>
    <n v="0.70566732366363016"/>
    <n v="-2.6109690975554316E-2"/>
    <n v="0.92797883818171933"/>
    <n v="-3.4335217012723615E-2"/>
    <n v="9.0552356436761988E-2"/>
    <n v="-3.3504371881601935E-3"/>
    <n v="6.6759740852322405E-2"/>
    <n v="-2.4701104115359288E-3"/>
    <n v="7.3430384984363703E-2"/>
    <n v="-2.7169242444214569E-3"/>
    <m/>
    <n v="-3.6999999999999998E-2"/>
    <s v="Source"/>
    <m/>
    <m/>
    <s v="Y"/>
    <s v="Neg"/>
    <s v="N"/>
    <s v="Mode choice (probability)"/>
    <s v="trip"/>
    <s v="categorical"/>
    <s v="Aggregate"/>
    <s v="Non-work"/>
    <s v="USA"/>
    <s v="Portland"/>
    <n v="1995"/>
    <s v="Pre-2010"/>
    <s v="Pre-2010"/>
    <n v="131"/>
    <x v="0"/>
    <n v="0"/>
    <n v="1"/>
    <n v="1"/>
    <s v="Diversity"/>
    <s v="Land use entropy:Entropy: maximises eveness --&gt; 1"/>
    <x v="7"/>
    <s v="Multinomial logistic"/>
    <s v="shared ride"/>
    <m/>
    <m/>
    <m/>
    <s v=""/>
    <s v=""/>
    <m/>
  </r>
  <r>
    <n v="117"/>
    <s v="Rajamani et al. 2003"/>
    <n v="117.1"/>
    <x v="63"/>
    <s v="Table 2 p. 163"/>
    <n v="1"/>
    <x v="0"/>
    <x v="1"/>
    <n v="0.17690025108422736"/>
    <n v="5.6529032258064511"/>
    <n v="0.43809999999999993"/>
    <n v="6.5088753231858559E-2"/>
    <n v="5.0443783754690382E-3"/>
    <n v="1.279102355501905E-2"/>
    <n v="9.9130432551397638E-4"/>
    <n v="0.35922354924161409"/>
    <n v="2.7839825066225093E-2"/>
    <n v="4.4176701629055119E-2"/>
    <n v="3.4236943762517716E-3"/>
    <n v="0.28244326951542437"/>
    <n v="2.1889353387445389E-2"/>
    <n v="4.2059330242586755E-2"/>
    <n v="3.2595980938004733E-3"/>
    <s v="4a, 8a"/>
    <n v="7.7499999999999999E-2"/>
    <s v="Source"/>
    <n v="0.17690025108422736"/>
    <s v="Derived (8a)"/>
    <s v="Y"/>
    <s v="Pos"/>
    <s v="Y"/>
    <s v="Mode choice (probability)"/>
    <s v="trip"/>
    <s v="categorical"/>
    <s v="Aggregate"/>
    <s v="Non-work"/>
    <s v="USA"/>
    <s v="Portland"/>
    <n v="1995"/>
    <s v="Pre-2010"/>
    <s v="Pre-2010"/>
    <n v="131"/>
    <x v="0"/>
    <n v="0"/>
    <n v="1"/>
    <n v="1"/>
    <s v="Density"/>
    <s v="Population density"/>
    <x v="6"/>
    <s v="Multinomial logistic"/>
    <s v="shared ride"/>
    <n v="2.8899999999999999E-2"/>
    <n v="1.0293216571626347"/>
    <m/>
    <s v="Derived (4a)"/>
    <n v="0.43809999999999999"/>
    <m/>
  </r>
  <r>
    <n v="127"/>
    <s v="Bordoloi et al. 2013"/>
    <n v="127.1"/>
    <x v="64"/>
    <s v="Table 4 p. 571"/>
    <m/>
    <x v="0"/>
    <x v="1"/>
    <n v="4.9189337730145645E-2"/>
    <n v="20.329608938547487"/>
    <n v="3.6390000000000002"/>
    <n v="1.332898517661135"/>
    <n v="0.23858883466134315"/>
    <n v="2.8935117272463544"/>
    <n v="0.51793859917709739"/>
    <n v="3.0948300956828594"/>
    <n v="0.5539745871272318"/>
    <n v="0.78373766048181148"/>
    <n v="0.14028904122624425"/>
    <n v="1.4119951451897521"/>
    <n v="0.25274713098896562"/>
    <n v="1.0459464855674194"/>
    <n v="0.18722442091656807"/>
    <s v="8a, SS calculated as: population/average household size *1% (stated sample size)"/>
    <n v="0.17899999999999999"/>
    <s v="Source"/>
    <n v="4.9189337730145645E-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x v="0"/>
    <n v="0"/>
    <n v="0"/>
    <n v="0"/>
    <s v="Diversity"/>
    <s v="Area Index"/>
    <x v="5"/>
    <s v="OLS"/>
    <m/>
    <n v="0.29599999999999999"/>
    <m/>
    <m/>
    <m/>
    <n v="3.6389999999999998"/>
    <m/>
  </r>
  <r>
    <n v="127"/>
    <s v="Bordoloi et al. 2013"/>
    <n v="127.2"/>
    <x v="65"/>
    <s v="Table 4 p. 571"/>
    <m/>
    <x v="0"/>
    <x v="1"/>
    <n v="8.0974842767295593E-2"/>
    <n v="12.349514563106796"/>
    <n v="2.544"/>
    <n v="0.1559758649281956"/>
    <n v="3.2131028175208291E-2"/>
    <n v="0.96870546524478218"/>
    <n v="0.19955332584042512"/>
    <n v="1.273883800529541"/>
    <n v="0.26242006290908543"/>
    <n v="0.12430583028228413"/>
    <n v="2.5607001038150529E-2"/>
    <n v="9.1644495434787226E-2"/>
    <n v="1.8878766059566166E-2"/>
    <n v="0.10080162828013862"/>
    <n v="2.0765135425708556E-2"/>
    <s v="8a, SS calculated as: population/average household size *1% (stated sample size)"/>
    <n v="0.20599999999999999"/>
    <s v="Source"/>
    <n v="8.0974842767295593E-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x v="0"/>
    <n v="0"/>
    <n v="0"/>
    <n v="0"/>
    <s v="Diversity"/>
    <s v="Entropy ( 0 - 1); 0 = homoegoeous"/>
    <x v="7"/>
    <s v="OLS"/>
    <m/>
    <n v="5.7000000000000002E-2"/>
    <m/>
    <m/>
    <m/>
    <n v="2.544"/>
    <m/>
  </r>
  <r>
    <n v="127"/>
    <s v="Bordoloi et al. 2013"/>
    <n v="127.3"/>
    <x v="66"/>
    <s v="Table 4 p. 571"/>
    <m/>
    <x v="0"/>
    <x v="1"/>
    <n v="6.6745655608214854E-2"/>
    <n v="14.982248520710058"/>
    <n v="2.532"/>
    <n v="0.18922761373699201"/>
    <n v="3.197946672155165E-2"/>
    <n v="1.1752191512875321"/>
    <n v="0.19861203656759294"/>
    <n v="1.5454569965897351"/>
    <n v="0.26118223242366523"/>
    <n v="0.15080599584263041"/>
    <n v="2.5486213297404539E-2"/>
    <n v="0.11118174719684218"/>
    <n v="1.8789715276266328E-2"/>
    <n v="0.12229104540651181"/>
    <n v="2.0667186673700499E-2"/>
    <s v="8a, SS calculated as: population/average household size *1% (stated sample size)"/>
    <n v="0.16900000000000001"/>
    <s v="Source"/>
    <n v="6.6745655608214854E-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x v="0"/>
    <n v="0"/>
    <n v="0"/>
    <n v="0"/>
    <s v="Diversity"/>
    <s v="Dissimilarity of land uses in adjacent actively developed cells (20m cells)"/>
    <x v="7"/>
    <s v="OLS"/>
    <m/>
    <n v="0.20300000000000001"/>
    <m/>
    <m/>
    <m/>
    <n v="2.532"/>
    <m/>
  </r>
  <r>
    <n v="127"/>
    <s v="Bordoloi et al. 2013"/>
    <n v="127.4"/>
    <x v="67"/>
    <s v="Table 4 p. 571"/>
    <m/>
    <x v="0"/>
    <x v="0"/>
    <n v="0.50128095644748072"/>
    <n v="1.9948892674616698"/>
    <n v="2.3420000000000001"/>
    <n v="2.5195693105043847E-2"/>
    <n v="2.9579743705321473E-2"/>
    <n v="0.15648065566247862"/>
    <n v="0.18370828974774989"/>
    <n v="0.20577789585847123"/>
    <n v="0.2415832497378452"/>
    <n v="2.0079847304593685E-2"/>
    <n v="2.3573740735592985E-2"/>
    <n v="1.4803870988658881E-2"/>
    <n v="1.7379744540685527E-2"/>
    <n v="1.6283076178511834E-2"/>
    <n v="1.9116331433572893E-2"/>
    <s v="8a, SS calculated as: population/average household size *1% (stated sample size)"/>
    <n v="1.1739999999999999"/>
    <s v="Source"/>
    <n v="0.5012809564474807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x v="0"/>
    <n v="0"/>
    <n v="0"/>
    <n v="0"/>
    <s v="Diversity"/>
    <s v="Mix Type Index: alternative to dissimilarity index"/>
    <x v="7"/>
    <s v="OLS"/>
    <m/>
    <n v="0.28799999999999998"/>
    <m/>
    <m/>
    <m/>
    <n v="2.3420000000000001"/>
    <m/>
  </r>
  <r>
    <n v="128"/>
    <s v="Zhao et al. 2013"/>
    <n v="128.1"/>
    <x v="68"/>
    <s v="Table  2  p. 120"/>
    <n v="1"/>
    <x v="0"/>
    <x v="1"/>
    <n v="7.1637324008172798E-2"/>
    <n v="13.959203722991024"/>
    <n v="2.15"/>
    <n v="0.16072929787496651"/>
    <n v="2.4755566097371454E-2"/>
    <n v="3.1585982723879948E-2"/>
    <n v="4.8648808487903429E-3"/>
    <n v="0.8870618345397584"/>
    <n v="0.13662548252084902"/>
    <n v="0.10908935695813095"/>
    <n v="1.6801969662043621E-2"/>
    <n v="0.69746163729717847"/>
    <n v="0.10742321338280665"/>
    <n v="0.10386074833698704"/>
    <n v="1.5996658072748277E-2"/>
    <s v="6c, 8a"/>
    <n v="0.15402024661757152"/>
    <s v="Derived (6c)"/>
    <n v="7.1637324008172798E-2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Density"/>
    <s v="Population density (common catchment area)"/>
    <x v="6"/>
    <s v="OLS"/>
    <m/>
    <n v="0.1769"/>
    <m/>
    <m/>
    <m/>
    <n v="2.15"/>
    <m/>
  </r>
  <r>
    <n v="128"/>
    <s v="Zhao et al. 2013"/>
    <n v="128.1"/>
    <x v="69"/>
    <s v="Table  2  p. 120"/>
    <n v="1"/>
    <x v="0"/>
    <x v="1"/>
    <n v="3.4439017243834052E-2"/>
    <n v="29.036833220873618"/>
    <n v="3.3199999999999994"/>
    <n v="0.32859558090113788"/>
    <n v="3.7570809471314484E-2"/>
    <n v="5.4977020699040959E-2"/>
    <n v="6.285937152044725E-3"/>
    <n v="1.3709591900631914"/>
    <n v="0.15675209746143431"/>
    <n v="0.26586253590464953"/>
    <n v="3.0398067602252117E-2"/>
    <n v="1.222638735399737"/>
    <n v="0.13979350195148452"/>
    <n v="0.25303655074580478"/>
    <n v="2.8931576046390798E-2"/>
    <s v="6c, 8a"/>
    <n v="0.11433753724952904"/>
    <s v="Derived (6c)"/>
    <n v="3.4439017243834052E-2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Density"/>
    <s v="Employment density at work (common catchment area)"/>
    <x v="8"/>
    <s v="OLS"/>
    <m/>
    <n v="0.24060000000000001"/>
    <m/>
    <m/>
    <m/>
    <n v="3.32"/>
    <m/>
  </r>
  <r>
    <n v="128"/>
    <s v="Zhao et al. 2013"/>
    <n v="128.1"/>
    <x v="70"/>
    <s v="Table  2  p. 120"/>
    <n v="1"/>
    <x v="0"/>
    <x v="1"/>
    <n v="1.6617760984839614E-4"/>
    <n v="6017.6578596376503"/>
    <n v="-1.01"/>
    <n v="69.288617160756601"/>
    <n v="-1.1629358957369846E-2"/>
    <n v="13.616366732987856"/>
    <n v="-2.2853626312922077E-3"/>
    <n v="382.40251568296441"/>
    <n v="-6.418220341677093E-2"/>
    <n v="47.027211532181468"/>
    <n v="-7.893018306355375E-3"/>
    <n v="300.66797410259483"/>
    <n v="-5.0463928147271964E-2"/>
    <n v="44.773216362516152"/>
    <n v="-7.5147091411515154E-3"/>
    <s v="6c, 8a"/>
    <n v="-1.6783938594688009E-4"/>
    <s v="Derived (6c)"/>
    <n v="1.6617760984839614E-4"/>
    <s v="Derived (8a)"/>
    <s v="N"/>
    <s v="Neg"/>
    <s v="insignificant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Density"/>
    <s v="Residential floor area (common catchment area)"/>
    <x v="6"/>
    <s v="OLS"/>
    <m/>
    <n v="-3.3E-3"/>
    <m/>
    <m/>
    <m/>
    <n v="-1.01"/>
    <m/>
  </r>
  <r>
    <n v="128"/>
    <s v="Zhao et al. 2013"/>
    <n v="128.1"/>
    <x v="71"/>
    <s v="Table  2  p. 120"/>
    <n v="1"/>
    <x v="0"/>
    <x v="1"/>
    <n v="1.5181376427462782E-4"/>
    <n v="6587.0180136698382"/>
    <n v="2.4300000000000002"/>
    <n v="74.54204782400781"/>
    <n v="2.7499116570871753E-2"/>
    <n v="12.471560618468398"/>
    <n v="4.6008515902014099E-3"/>
    <n v="311.00267760813193"/>
    <n v="0.114731203864845"/>
    <n v="60.311029782165136"/>
    <n v="2.2249188034178514E-2"/>
    <n v="277.35611914108983"/>
    <n v="0.10231873787412873"/>
    <n v="57.40144957272139"/>
    <n v="2.1175822226725798E-2"/>
    <s v="6c, 8a"/>
    <n v="3.6890744718734561E-4"/>
    <s v="Derived (6c)"/>
    <n v="1.5181376427462782E-4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Density"/>
    <s v="Business/office building floor area (common catchment area)"/>
    <x v="8"/>
    <s v="OLS"/>
    <m/>
    <n v="5.4999999999999997E-3"/>
    <m/>
    <m/>
    <m/>
    <n v="2.4300000000000002"/>
    <m/>
  </r>
  <r>
    <n v="128"/>
    <s v="Zhao et al. 2013"/>
    <n v="128.1"/>
    <x v="72"/>
    <s v="Table  2  p. 120"/>
    <n v="1"/>
    <x v="0"/>
    <x v="1"/>
    <n v="1.2129181861111369E-2"/>
    <n v="82.445791600025714"/>
    <n v="2.3899999999999997"/>
    <n v="4.6478082425553211E-3"/>
    <n v="1.3473412631656692E-4"/>
    <n v="1.6896734964446001"/>
    <n v="4.8981513527020758E-2"/>
    <n v="2.3992322093078577"/>
    <n v="6.9550729867017144E-2"/>
    <n v="2.6292365606478412E-3"/>
    <n v="7.6218267275953724E-5"/>
    <n v="0.27392298719642999"/>
    <n v="7.9406835290700695E-3"/>
    <n v="3.064609134809024E-3"/>
    <n v="8.8839171655079142E-5"/>
    <s v="6c, 8a"/>
    <n v="2.8988744648056172E-2"/>
    <s v="Derived (6c)"/>
    <n v="1.2129181861111369E-2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PT-Access"/>
    <s v="Number of shopping centres"/>
    <x v="4"/>
    <s v="OLS"/>
    <m/>
    <n v="141.05439999999999"/>
    <m/>
    <m/>
    <m/>
    <n v="2.39"/>
    <m/>
  </r>
  <r>
    <n v="129"/>
    <s v="Zhao et al. 2014"/>
    <n v="129.1"/>
    <x v="73"/>
    <s v="Table 2 p. 143"/>
    <m/>
    <x v="0"/>
    <x v="1"/>
    <n v="0.10671491150309889"/>
    <n v="9.3707616481597427"/>
    <n v="2.1800000000000002"/>
    <n v="0.10789698109941023"/>
    <n v="2.5100992601055711E-2"/>
    <n v="2.1203552967772727E-2"/>
    <n v="4.9327629071455577E-3"/>
    <n v="0.59548131710125174"/>
    <n v="0.13853188460253529"/>
    <n v="7.3231280429126452E-2"/>
    <n v="1.7036415750351207E-2"/>
    <n v="0.46820340841380698"/>
    <n v="0.10892214194163652"/>
    <n v="6.9721334868295112E-2"/>
    <n v="1.6219867255158719E-2"/>
    <s v="6c, 8a"/>
    <n v="0.2326385070767556"/>
    <s v="Derived (6c)"/>
    <n v="0.10671491150309889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Density"/>
    <s v="Population density (common catchment area)"/>
    <x v="6"/>
    <s v="OLS"/>
    <m/>
    <n v="0.13450000000000001"/>
    <m/>
    <m/>
    <m/>
    <n v="2.1800000000000002"/>
    <m/>
  </r>
  <r>
    <n v="129"/>
    <s v="Zhao et al. 2014"/>
    <n v="129.1"/>
    <x v="74"/>
    <s v="Table 2 p. 143"/>
    <m/>
    <x v="0"/>
    <x v="1"/>
    <n v="4.5169113181222163E-3"/>
    <n v="221.3902221165863"/>
    <n v="3.3300000000000005"/>
    <n v="2.5053644138416447"/>
    <n v="3.7683974560083516E-2"/>
    <n v="0.41917018744038664"/>
    <n v="6.3048706976834151E-3"/>
    <n v="10.45282580549028"/>
    <n v="0.15722424233330612"/>
    <n v="2.0270587163787965"/>
    <n v="3.0489628046837226E-2"/>
    <n v="9.3219621829803003"/>
    <n v="0.14021456671639865"/>
    <n v="1.9292674840642674"/>
    <n v="2.9018719347735356E-2"/>
    <s v="6c, 8a"/>
    <n v="1.5041314689346981E-2"/>
    <s v="Derived (6c)"/>
    <n v="4.5169113181222163E-3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Density"/>
    <s v="Employment density at work (common catchment area)"/>
    <x v="8"/>
    <s v="OLS"/>
    <m/>
    <n v="1.4200000000000001E-2"/>
    <m/>
    <m/>
    <m/>
    <n v="3.33"/>
    <m/>
  </r>
  <r>
    <n v="129"/>
    <s v="Zhao et al. 2014"/>
    <n v="129.1"/>
    <x v="75"/>
    <s v="Table 2 p. 143"/>
    <m/>
    <x v="0"/>
    <x v="1"/>
    <n v="1.7189784164569101E-3"/>
    <n v="581.74087029036707"/>
    <n v="1.05"/>
    <n v="6.6982904958211984"/>
    <n v="1.208992762894885E-2"/>
    <n v="1.3163255901554576"/>
    <n v="2.3758720424324931E-3"/>
    <n v="36.967733537451181"/>
    <n v="6.6724072859019282E-2"/>
    <n v="4.5462290482742329"/>
    <n v="8.2056130907654894E-3"/>
    <n v="29.06626681055895"/>
    <n v="5.2462499559045105E-2"/>
    <n v="4.3283301344083753"/>
    <n v="7.8123213843654367E-3"/>
    <s v="6c, 8a"/>
    <n v="1.8049273372797558E-3"/>
    <s v="Derived (6c)"/>
    <n v="1.7189784164569101E-3"/>
    <s v="Derived (8a)"/>
    <s v="N"/>
    <s v="Pos"/>
    <s v="insignificant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Density"/>
    <s v="Residential floor area (common catchment area)"/>
    <x v="6"/>
    <s v="OLS"/>
    <m/>
    <n v="7.0499999999999993E-2"/>
    <m/>
    <m/>
    <m/>
    <n v="-1.05"/>
    <m/>
  </r>
  <r>
    <n v="129"/>
    <s v="Zhao et al. 2014"/>
    <n v="129.1"/>
    <x v="76"/>
    <s v="Table 2 p. 143"/>
    <m/>
    <x v="0"/>
    <x v="1"/>
    <n v="-5.9291718277595397E-4"/>
    <n v="-1686.5761847517088"/>
    <n v="2.4600000000000004"/>
    <n v="-19.086154366314144"/>
    <n v="2.7838611837178812E-2"/>
    <n v="-3.1932867167122332"/>
    <n v="4.6576522271174776E-3"/>
    <n v="-79.630829665160817"/>
    <n v="0.11614763848046038"/>
    <n v="-15.442366530250276"/>
    <n v="2.2523869367933807E-2"/>
    <n v="-71.015780474221486"/>
    <n v="0.10358193216887107"/>
    <n v="-14.697381670836062"/>
    <n v="2.1437252130759452E-2"/>
    <s v="6c, 8a"/>
    <n v="-1.4585762696288469E-3"/>
    <s v="Derived (6c)"/>
    <n v="-5.9291718277595397E-4"/>
    <s v="Derived (8a)"/>
    <s v="Y"/>
    <s v="Neg"/>
    <s v="N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Density"/>
    <s v="Business/office building floor area (common catchment area)"/>
    <x v="8"/>
    <s v="OLS"/>
    <m/>
    <n v="-4.3200000000000002E-2"/>
    <m/>
    <m/>
    <m/>
    <n v="2.46"/>
    <m/>
  </r>
  <r>
    <n v="129"/>
    <s v="Zhao et al. 2014"/>
    <n v="129.1"/>
    <x v="77"/>
    <s v="Table 2 p. 143"/>
    <m/>
    <x v="0"/>
    <x v="1"/>
    <n v="2.4813226212152498E-6"/>
    <n v="403010.8747044917"/>
    <n v="2.3199999999999994"/>
    <n v="22.719379957901722"/>
    <n v="1.307879385165001E-4"/>
    <n v="8259.4487911608903"/>
    <n v="4.7546908528321399E-2"/>
    <n v="11727.908150645355"/>
    <n v="6.751367920145597E-2"/>
    <n v="12.852213624829643"/>
    <n v="7.3985933087955064E-5"/>
    <n v="1338.9882070301585"/>
    <n v="7.7081112081349617E-3"/>
    <n v="14.980398442148926"/>
    <n v="8.623718754802661E-5"/>
    <s v="6c, 8a"/>
    <n v="5.7566684812193788E-6"/>
    <s v="Derived (6c)"/>
    <n v="2.4813226212152498E-6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PT-Access"/>
    <s v="Number of shopping centres"/>
    <x v="4"/>
    <s v="OLS"/>
    <m/>
    <n v="1.41E-2"/>
    <m/>
    <m/>
    <m/>
    <n v="2.3199999999999998"/>
    <m/>
  </r>
  <r>
    <n v="129"/>
    <s v="Zhao et al. 2014"/>
    <n v="129.1"/>
    <x v="78"/>
    <s v="Table 2 p. 143"/>
    <m/>
    <x v="0"/>
    <x v="1"/>
    <n v="8.2204627648393579E-4"/>
    <n v="1216.4765276685025"/>
    <n v="4.04"/>
    <n v="8.5057093668153598"/>
    <n v="2.824803032393421E-2"/>
    <n v="86.699483286594386"/>
    <n v="0.2879347891316576"/>
    <n v="16.009626604712832"/>
    <n v="5.3169041910741448E-2"/>
    <n v="3.9164654500417475"/>
    <n v="1.3006843994346593E-2"/>
    <n v="9.7293633641241346"/>
    <n v="3.2311867181191355E-2"/>
    <n v="4.8382355751014998"/>
    <n v="1.6068104298627778E-2"/>
    <s v="6c, 8a"/>
    <n v="3.3210669569951005E-3"/>
    <s v="Derived (6c)"/>
    <n v="8.2204627648393579E-4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PT-design"/>
    <s v="Bicycle Park n Ride Space"/>
    <x v="9"/>
    <s v="OLS"/>
    <m/>
    <n v="0.14879999999999999"/>
    <m/>
    <m/>
    <m/>
    <n v="4.04"/>
    <m/>
  </r>
  <r>
    <n v="131"/>
    <s v="Zhang 2004"/>
    <n v="131.1"/>
    <x v="79"/>
    <s v="Table 3 (Boston - work trip, expanded)"/>
    <n v="1"/>
    <x v="0"/>
    <x v="1"/>
    <n v="7.2741935483870965E-2"/>
    <n v="13.747228381374724"/>
    <n v="2.48"/>
    <n v="0.15828856783757339"/>
    <n v="2.8555257637898242E-2"/>
    <n v="3.1106338640231143E-2"/>
    <n v="5.6115834906976985E-3"/>
    <n v="0.87359149345564269"/>
    <n v="0.15759590541939794"/>
    <n v="0.10743279730281076"/>
    <n v="1.9380876633427063E-2"/>
    <n v="0.68687044085329885"/>
    <n v="0.12391142752993511"/>
    <n v="0.10228358691387543"/>
    <n v="1.8451959079263128E-2"/>
    <s v="4a, 7a, 8a"/>
    <n v="0.1804"/>
    <s v="Derived (7a)"/>
    <n v="7.2741935483870965E-2"/>
    <s v="Derived (8a)"/>
    <s v="Y"/>
    <s v="Pos"/>
    <s v="Y"/>
    <s v="Mode choice (probability)"/>
    <s v="trip"/>
    <s v="discrete"/>
    <s v="Disaggregate"/>
    <s v="Work"/>
    <s v="USA"/>
    <s v="Boston"/>
    <n v="1991"/>
    <s v="Pre-2010"/>
    <s v="Pre-2010"/>
    <n v="1619"/>
    <x v="0"/>
    <n v="0"/>
    <n v="1"/>
    <n v="1"/>
    <s v="Density"/>
    <s v="Pop density (origin)"/>
    <x v="6"/>
    <s v="Multinomial logistic"/>
    <s v="drive alone or active modes"/>
    <n v="8.2000000000000007E-3"/>
    <n v="1.0082337120833602"/>
    <m/>
    <s v="Derived (4a)"/>
    <n v="2.48"/>
    <m/>
  </r>
  <r>
    <n v="131"/>
    <s v="Zhang 2004"/>
    <n v="131.1"/>
    <x v="80"/>
    <s v="Table 3 (Boston - work trip, expanded)"/>
    <n v="1"/>
    <x v="0"/>
    <x v="1"/>
    <n v="0.02"/>
    <n v="50"/>
    <n v="0.68"/>
    <n v="0.56582544384509781"/>
    <n v="7.6952260362933306E-3"/>
    <n v="9.4667728193444656E-2"/>
    <n v="1.2874811034308475E-3"/>
    <n v="2.3607243593589509"/>
    <n v="3.2105851287281731E-2"/>
    <n v="0.45780222292548378"/>
    <n v="6.2261102317865795E-3"/>
    <n v="2.1053238245705499"/>
    <n v="2.8632404014159479E-2"/>
    <n v="0.43571650672275308"/>
    <n v="5.9257444914294424E-3"/>
    <s v="4a, 7a, 8a"/>
    <n v="1.3600000000000001E-2"/>
    <s v="Derived (7a)"/>
    <n v="0.02"/>
    <s v="Derived (8a)"/>
    <s v="N"/>
    <s v="Pos"/>
    <s v="insignificant"/>
    <s v="Mode choice (probability)"/>
    <s v="trip"/>
    <s v="discrete"/>
    <s v="Disaggregate"/>
    <s v="Work"/>
    <s v="USA"/>
    <s v="Boston"/>
    <n v="1991"/>
    <s v="Pre-2010"/>
    <s v="Pre-2010"/>
    <n v="1619"/>
    <x v="0"/>
    <n v="0"/>
    <n v="1"/>
    <n v="1"/>
    <s v="Density"/>
    <s v="Job density (origin)"/>
    <x v="8"/>
    <s v="Multinomial logistic"/>
    <s v="drive alone or active modes"/>
    <n v="8.0000000000000004E-4"/>
    <n v="1.0008003200853504"/>
    <m/>
    <s v="Derived (4a)"/>
    <n v="0.68"/>
    <m/>
  </r>
  <r>
    <n v="131"/>
    <s v="Zhang 2004"/>
    <n v="131.1"/>
    <x v="81"/>
    <s v="Table 3 (Boston - work trip, expanded)"/>
    <n v="1"/>
    <x v="0"/>
    <x v="1"/>
    <n v="3.615023474178404E-2"/>
    <n v="27.662337662337659"/>
    <n v="2.13"/>
    <n v="0.31851015274781752"/>
    <n v="2.452528176158195E-2"/>
    <n v="6.2592547314548053E-2"/>
    <n v="4.8196261432202001E-3"/>
    <n v="1.7578512701262965"/>
    <n v="0.13535454779972483"/>
    <n v="0.21617756194595536"/>
    <n v="1.6645672269838561E-2"/>
    <n v="1.3821289308690918"/>
    <n v="0.10642392767692006"/>
    <n v="0.20581625910573134"/>
    <n v="1.5847851951141315E-2"/>
    <s v="4a, 7a, 8a"/>
    <n v="7.6999999999999999E-2"/>
    <s v="Derived (7a)"/>
    <n v="3.615023474178404E-2"/>
    <s v="Derived (8a)"/>
    <s v="Y"/>
    <s v="Pos"/>
    <s v="Y"/>
    <s v="Mode choice (probability)"/>
    <s v="trip"/>
    <s v="discrete"/>
    <s v="Disaggregate"/>
    <s v="Work"/>
    <s v="USA"/>
    <s v="Boston"/>
    <n v="1991"/>
    <s v="Pre-2010"/>
    <s v="Pre-2010"/>
    <n v="1619"/>
    <x v="0"/>
    <n v="0"/>
    <n v="1"/>
    <n v="1"/>
    <s v="Density"/>
    <s v="Pop density (destination)"/>
    <x v="6"/>
    <s v="Multinomial logistic"/>
    <s v="drive alone or active modes"/>
    <n v="3.5000000000000001E-3"/>
    <n v="1.0035061321520904"/>
    <m/>
    <s v="Derived (4a)"/>
    <n v="2.13"/>
    <m/>
  </r>
  <r>
    <n v="131"/>
    <s v="Zhang 2004"/>
    <n v="131.1"/>
    <x v="82"/>
    <s v="Table 3 (Boston - work trip, expanded)"/>
    <n v="1"/>
    <x v="0"/>
    <x v="1"/>
    <n v="4.1326530612244901E-2"/>
    <n v="24.197530864197528"/>
    <n v="2.9399999999999995"/>
    <n v="0.27383157282380038"/>
    <n v="3.3270536098091746E-2"/>
    <n v="4.5814505496086788E-2"/>
    <n v="5.5664624177745444E-3"/>
    <n v="1.142474010949023"/>
    <n v="0.13881059233030629"/>
    <n v="0.22155366837875262"/>
    <n v="2.6918770708018444E-2"/>
    <n v="1.0188727644835254"/>
    <n v="0.12379304088474832"/>
    <n v="0.21086527238928293"/>
    <n v="2.5620130595297875E-2"/>
    <s v="4a, 7a, 8a"/>
    <n v="0.1215"/>
    <s v="Derived (7a)"/>
    <n v="4.1326530612244901E-2"/>
    <s v="Derived (8a)"/>
    <s v="Y"/>
    <s v="Pos"/>
    <s v="Y"/>
    <s v="Mode choice (probability)"/>
    <s v="trip"/>
    <s v="discrete"/>
    <s v="Disaggregate"/>
    <s v="Work"/>
    <s v="USA"/>
    <s v="Boston"/>
    <n v="1991"/>
    <s v="Pre-2010"/>
    <s v="Pre-2010"/>
    <n v="1619"/>
    <x v="0"/>
    <n v="0"/>
    <n v="1"/>
    <n v="1"/>
    <s v="Density"/>
    <s v="Job density (destination)"/>
    <x v="8"/>
    <s v="Multinomial logistic"/>
    <s v="drive alone or active modes"/>
    <n v="8.9999999999999998E-4"/>
    <n v="1.0009004051215273"/>
    <m/>
    <s v="Derived (4a)"/>
    <n v="2.94"/>
    <m/>
  </r>
  <r>
    <n v="131"/>
    <s v="Zhang 2004"/>
    <n v="131.1"/>
    <x v="83"/>
    <s v="Table 3 (Boston - work trip, expanded)"/>
    <n v="1"/>
    <x v="0"/>
    <x v="1"/>
    <n v="9.1068055555555541E-2"/>
    <n v="10.980798853116566"/>
    <n v="-0.72"/>
    <n v="0.71994943721233706"/>
    <n v="-4.7206364648575722E-2"/>
    <n v="1.562896283547313"/>
    <n v="-0.10247754641591375"/>
    <n v="1.6716360293988541"/>
    <n v="-0.10960750281165345"/>
    <n v="0.42332666749160913"/>
    <n v="-2.7757106260757315E-2"/>
    <n v="0.76267254907725646"/>
    <n v="-5.0007676370446619E-2"/>
    <n v="0.56495567641551636"/>
    <n v="-3.7043578746888989E-2"/>
    <s v="4a, 7a, 8a"/>
    <n v="-6.5568999999999988E-2"/>
    <s v="Derived (7a)"/>
    <n v="9.1068055555555541E-2"/>
    <s v="Derived (8a)"/>
    <s v="N"/>
    <s v="Neg"/>
    <s v="insignificant"/>
    <s v="Mode choice (probability)"/>
    <s v="trip"/>
    <s v="discrete"/>
    <s v="Disaggregate"/>
    <s v="Work"/>
    <s v="USA"/>
    <s v="Boston"/>
    <n v="1991"/>
    <s v="Pre-2010"/>
    <s v="Pre-2010"/>
    <n v="1619"/>
    <x v="0"/>
    <n v="0"/>
    <n v="1"/>
    <n v="1"/>
    <s v="Diversity"/>
    <s v="Land use balance (origin)"/>
    <x v="5"/>
    <s v="Multinomial logistic"/>
    <s v="drive alone or active modes"/>
    <n v="-0.2261"/>
    <n v="0.79763833384396532"/>
    <m/>
    <s v="Derived (4a)"/>
    <n v="-0.72"/>
    <m/>
  </r>
  <r>
    <n v="131"/>
    <s v="Zhang 2004"/>
    <n v="131.1"/>
    <x v="84"/>
    <s v="Table 3 (Boston - work trip, expanded)"/>
    <n v="1"/>
    <x v="0"/>
    <x v="1"/>
    <n v="0.11115"/>
    <n v="8.9968511021142596"/>
    <n v="0.04"/>
    <n v="0.58987310252131409"/>
    <n v="2.6225758138097625E-3"/>
    <n v="1.2805211477971927"/>
    <n v="5.6931970231063195E-3"/>
    <n v="1.3696144200986335"/>
    <n v="6.0893057117585251E-3"/>
    <n v="0.34684243340777371"/>
    <n v="1.542061458930962E-3"/>
    <n v="0.62487724759392482"/>
    <n v="2.7782042428025899E-3"/>
    <n v="0.46288272538222847"/>
    <n v="2.0579765970493878E-3"/>
    <s v="4a, 7a, 8a"/>
    <n v="4.4460000000000003E-3"/>
    <s v="Derived (7a)"/>
    <n v="0.11115"/>
    <s v="Derived (8a)"/>
    <s v="N"/>
    <s v="Pos"/>
    <s v="insignificant"/>
    <s v="Mode choice (probability)"/>
    <s v="trip"/>
    <s v="discrete"/>
    <s v="Disaggregate"/>
    <s v="Work"/>
    <s v="USA"/>
    <s v="Boston"/>
    <n v="1991"/>
    <s v="Pre-2010"/>
    <s v="Pre-2010"/>
    <n v="1619"/>
    <x v="0"/>
    <n v="0"/>
    <n v="1"/>
    <n v="1"/>
    <s v="Diversity"/>
    <s v="Land use balance (destination)"/>
    <x v="5"/>
    <s v="Multinomial logistic"/>
    <s v="drive alone or active modes"/>
    <n v="1.14E-2"/>
    <n v="1.011465227629341"/>
    <m/>
    <s v="Derived (4a)"/>
    <n v="0.04"/>
    <m/>
  </r>
  <r>
    <n v="131"/>
    <s v="Zhang 2004"/>
    <n v="131.19999999999999"/>
    <x v="85"/>
    <s v="Table 3 (Boston - non-work trip, expanded)"/>
    <n v="1"/>
    <x v="0"/>
    <x v="1"/>
    <n v="0.10999999999999999"/>
    <n v="9.0909090909090917"/>
    <n v="-0.92"/>
    <n v="0.10467469808613725"/>
    <n v="-1.0593079446317089E-2"/>
    <n v="2.057032071370124E-2"/>
    <n v="-2.0817164562265656E-3"/>
    <n v="0.57769760051098951"/>
    <n v="-5.846299717171214E-2"/>
    <n v="7.1044269184116798E-2"/>
    <n v="-7.1896800414326199E-3"/>
    <n v="0.454220775402988"/>
    <n v="-4.5967142470782388E-2"/>
    <n v="6.7639146184982138E-2"/>
    <n v="-6.8450815939201919E-3"/>
    <s v="4a, 7a, 8a"/>
    <n v="-0.1012"/>
    <s v="Derived (7a)"/>
    <n v="0.10999999999999999"/>
    <s v="Derived (8a)"/>
    <s v="N"/>
    <s v="Neg"/>
    <s v="insignificant"/>
    <s v="Mode choice (probability)"/>
    <s v="trip"/>
    <s v="discrete"/>
    <s v="Disaggregate"/>
    <s v="Non-work"/>
    <s v="USA"/>
    <s v="Boston"/>
    <n v="1991"/>
    <s v="Pre-2010"/>
    <s v="Pre-2010"/>
    <n v="1036"/>
    <x v="0"/>
    <n v="0"/>
    <n v="1"/>
    <n v="1"/>
    <s v="Density"/>
    <s v="Pop density (origin)"/>
    <x v="6"/>
    <s v="Multinomial logistic"/>
    <s v="drive alone or active modes"/>
    <n v="-4.5999999999999999E-3"/>
    <n v="0.99541056379597226"/>
    <m/>
    <s v="Derived (4a)"/>
    <n v="-0.92"/>
    <m/>
  </r>
  <r>
    <n v="131"/>
    <s v="Zhang 2004"/>
    <n v="131.19999999999999"/>
    <x v="86"/>
    <s v="Table 3 (Boston - non-work trip, expanded)"/>
    <n v="1"/>
    <x v="0"/>
    <x v="1"/>
    <n v="6.9259259259259257E-2"/>
    <n v="14.438502673796792"/>
    <n v="-0.27"/>
    <n v="0.16339344367719402"/>
    <n v="-3.0554573967635284E-3"/>
    <n v="2.7337204932866371E-2"/>
    <n v="-5.1120573224460114E-4"/>
    <n v="0.68170649949402862"/>
    <n v="-1.2747911540538335E-2"/>
    <n v="0.13219957239559427"/>
    <n v="-2.472132003797613E-3"/>
    <n v="0.60795447340539954"/>
    <n v="-1.1368748652680971E-2"/>
    <n v="0.12582187894667737"/>
    <n v="-2.3528691363028671E-3"/>
    <s v="4a, 7a, 8a"/>
    <n v="-1.8700000000000001E-2"/>
    <s v="Derived (7a)"/>
    <n v="6.9259259259259257E-2"/>
    <s v="Derived (8a)"/>
    <s v="N"/>
    <s v="Neg"/>
    <s v="insignificant"/>
    <s v="Mode choice (probability)"/>
    <s v="trip"/>
    <s v="discrete"/>
    <s v="Disaggregate"/>
    <s v="Non-work"/>
    <s v="USA"/>
    <s v="Boston"/>
    <n v="1991"/>
    <s v="Pre-2010"/>
    <s v="Pre-2010"/>
    <n v="1036"/>
    <x v="0"/>
    <n v="0"/>
    <n v="1"/>
    <n v="1"/>
    <s v="Density"/>
    <s v="Job density (origin)"/>
    <x v="8"/>
    <s v="Multinomial logistic"/>
    <s v="drive alone or active modes"/>
    <n v="-1.1000000000000001E-3"/>
    <n v="0.99890060477822762"/>
    <m/>
    <s v="Derived (4a)"/>
    <n v="-0.27"/>
    <m/>
  </r>
  <r>
    <n v="131"/>
    <s v="Zhang 2004"/>
    <n v="131.19999999999999"/>
    <x v="87"/>
    <s v="Table 3 (Boston - non-work trip, expanded)"/>
    <n v="1"/>
    <x v="0"/>
    <x v="1"/>
    <n v="5.5377574370709379E-2"/>
    <n v="18.057851239669422"/>
    <n v="4.37"/>
    <n v="0.20792201392564533"/>
    <n v="5.0317127370006168E-2"/>
    <n v="4.0860137054033824E-2"/>
    <n v="9.8881531670761847E-3"/>
    <n v="1.1475175064695564"/>
    <n v="0.27769923656563267"/>
    <n v="0.14111975287935927"/>
    <n v="3.4150980196804945E-2"/>
    <n v="0.90224763114138973"/>
    <n v="0.2183439267362163"/>
    <n v="0.1343559403765327"/>
    <n v="3.2514137571120913E-2"/>
    <s v="4a, 7a, 8a"/>
    <n v="0.24199999999999999"/>
    <s v="Derived (7a)"/>
    <n v="5.5377574370709379E-2"/>
    <s v="Derived (8a)"/>
    <s v="Y"/>
    <s v="Pos"/>
    <s v="Y"/>
    <s v="Mode choice (probability)"/>
    <s v="trip"/>
    <s v="discrete"/>
    <s v="Disaggregate"/>
    <s v="Non-work"/>
    <s v="USA"/>
    <s v="Boston"/>
    <n v="1991"/>
    <s v="Pre-2010"/>
    <s v="Pre-2010"/>
    <n v="1036"/>
    <x v="0"/>
    <n v="0"/>
    <n v="1"/>
    <n v="1"/>
    <s v="Density"/>
    <s v="Pop density (destination)"/>
    <x v="6"/>
    <s v="Multinomial logistic"/>
    <s v="drive alone or active modes"/>
    <n v="1.0999999999999999E-2"/>
    <n v="1.0110607224447195"/>
    <m/>
    <s v="Derived (4a)"/>
    <n v="4.37"/>
    <m/>
  </r>
  <r>
    <n v="131"/>
    <s v="Zhang 2004"/>
    <n v="131.19999999999999"/>
    <x v="88"/>
    <s v="Table 3 (Boston - non-work trip, expanded)"/>
    <n v="1"/>
    <x v="0"/>
    <x v="1"/>
    <n v="7.9411764705882348E-2"/>
    <n v="12.592592592592593"/>
    <n v="0.34"/>
    <n v="0.14250418585728389"/>
    <n v="3.8476130181466649E-3"/>
    <n v="2.3842242656126805E-2"/>
    <n v="6.4374055171542374E-4"/>
    <n v="0.5945528016163284"/>
    <n v="1.6052925643640865E-2"/>
    <n v="0.11529833762567741"/>
    <n v="3.1130551158932902E-3"/>
    <n v="0.53022970396591629"/>
    <n v="1.431620200707974E-2"/>
    <n v="0.10973600910054522"/>
    <n v="2.9628722457147208E-3"/>
    <s v="4a, 7a, 8a"/>
    <n v="2.7E-2"/>
    <s v="Derived (7a)"/>
    <n v="7.9411764705882348E-2"/>
    <s v="Derived (8a)"/>
    <s v="N"/>
    <s v="Pos"/>
    <s v="insignificant"/>
    <s v="Mode choice (probability)"/>
    <s v="trip"/>
    <s v="discrete"/>
    <s v="Disaggregate"/>
    <s v="Non-work"/>
    <s v="USA"/>
    <s v="Boston"/>
    <n v="1991"/>
    <s v="Pre-2010"/>
    <s v="Pre-2010"/>
    <n v="1036"/>
    <x v="0"/>
    <n v="0"/>
    <n v="1"/>
    <n v="1"/>
    <s v="Density"/>
    <s v="Job density (destination)"/>
    <x v="8"/>
    <s v="Multinomial logistic"/>
    <s v="drive alone or active modes"/>
    <n v="2.0000000000000001E-4"/>
    <n v="1.0002000200013335"/>
    <m/>
    <s v="Derived (4a)"/>
    <n v="0.34"/>
    <m/>
  </r>
  <r>
    <n v="131"/>
    <s v="Zhang 2004"/>
    <n v="131.19999999999999"/>
    <x v="89"/>
    <s v="Table 3 (Boston - non-work trip, expanded)"/>
    <n v="1"/>
    <x v="0"/>
    <x v="1"/>
    <n v="0.12663333333333332"/>
    <n v="7.8968149513029751"/>
    <n v="-3.0000000000000002E-2"/>
    <n v="0.51774989743546251"/>
    <n v="-1.9669318603573222E-3"/>
    <n v="1.1239530843194894"/>
    <n v="-4.2698977673297396E-3"/>
    <n v="1.202153009691733"/>
    <n v="-4.5669792838188934E-3"/>
    <n v="0.30443434961785248"/>
    <n v="-1.1565460941982215E-3"/>
    <n v="0.54847412005842133"/>
    <n v="-2.0836531821019424E-3"/>
    <n v="0.40628650902528063"/>
    <n v="-1.5434824477870411E-3"/>
    <s v="4a, 7a, 8a"/>
    <n v="-3.7989999999999999E-3"/>
    <s v="Derived (7a)"/>
    <n v="0.12663333333333332"/>
    <s v="Derived (8a)"/>
    <s v="N"/>
    <s v="Neg"/>
    <s v="insignificant"/>
    <s v="Mode choice (probability)"/>
    <s v="trip"/>
    <s v="discrete"/>
    <s v="Disaggregate"/>
    <s v="Non-work"/>
    <s v="USA"/>
    <s v="Boston"/>
    <n v="1991"/>
    <s v="Pre-2010"/>
    <s v="Pre-2010"/>
    <n v="1036"/>
    <x v="0"/>
    <n v="0"/>
    <n v="1"/>
    <n v="1"/>
    <s v="Diversity"/>
    <s v="Land use balance (origin)"/>
    <x v="5"/>
    <s v="Multinomial logistic"/>
    <s v="drive alone or active modes"/>
    <n v="-1.3100000000000001E-2"/>
    <n v="0.98698543154204177"/>
    <m/>
    <s v="Derived (4a)"/>
    <n v="-0.03"/>
    <m/>
  </r>
  <r>
    <n v="131"/>
    <s v="Zhang 2004"/>
    <n v="131.19999999999999"/>
    <x v="90"/>
    <s v="Table 3 (Boston - non-work trip, expanded)"/>
    <n v="1"/>
    <x v="0"/>
    <x v="1"/>
    <n v="0.16854000000000002"/>
    <n v="5.9333096000949324"/>
    <n v="1.95"/>
    <n v="0.3890138563263561"/>
    <n v="0.12785057092322591"/>
    <n v="0.84448751381071541"/>
    <n v="0.27754335487643306"/>
    <n v="0.90324340093724398"/>
    <n v="0.29685365344822806"/>
    <n v="0.22873820145528684"/>
    <n v="7.5175496122884392E-2"/>
    <n v="0.41209864762112697"/>
    <n v="0.13543745683662625"/>
    <n v="0.30526530750109587"/>
    <n v="0.10032635910615767"/>
    <s v="4a, 7a, 8a"/>
    <n v="0.32865300000000003"/>
    <s v="Derived (7a)"/>
    <n v="0.16854000000000002"/>
    <s v="Derived (8a)"/>
    <s v="Y"/>
    <s v="Pos"/>
    <s v="Y"/>
    <s v="Mode choice (probability)"/>
    <s v="trip"/>
    <s v="discrete"/>
    <s v="Disaggregate"/>
    <s v="Non-work"/>
    <s v="USA"/>
    <s v="Boston"/>
    <n v="1991"/>
    <s v="Pre-2010"/>
    <s v="Pre-2010"/>
    <n v="1036"/>
    <x v="0"/>
    <n v="0"/>
    <n v="1"/>
    <n v="1"/>
    <s v="Diversity"/>
    <s v="Land use balance (destination)"/>
    <x v="5"/>
    <s v="Multinomial logistic"/>
    <s v="drive alone or active modes"/>
    <n v="0.8427"/>
    <n v="2.322629618380005"/>
    <m/>
    <s v="Derived (4a)"/>
    <n v="1.95"/>
    <m/>
  </r>
  <r>
    <n v="131"/>
    <s v="Zhang 2004"/>
    <n v="131.30000000000001"/>
    <x v="91"/>
    <s v="Table 4 (Hong Kong - work trip, expanded)"/>
    <n v="1"/>
    <x v="0"/>
    <x v="1"/>
    <n v="0.19127272727272726"/>
    <n v="5.2281368821292782"/>
    <n v="0.55000000000000004"/>
    <n v="6.019790146588691E-2"/>
    <n v="6.3328192342113031E-3"/>
    <n v="1.1829889764058224E-2"/>
    <n v="1.2445044031789252E-3"/>
    <n v="0.33223103451439989"/>
    <n v="3.4950704830914871E-2"/>
    <n v="4.0857208038394169E-2"/>
    <n v="4.2981782856390668E-3"/>
    <n v="0.26122012273650924"/>
    <n v="2.7480356911880773E-2"/>
    <n v="3.8898938632998287E-2"/>
    <n v="4.0921683441914195E-3"/>
    <s v="4a, 7a, 8a"/>
    <n v="0.1052"/>
    <s v="Derived (7a)"/>
    <n v="0.19127272727272726"/>
    <s v="Derived (8a)"/>
    <s v="N"/>
    <s v="Pos"/>
    <s v="insignificant"/>
    <s v="Mode choice (probability)"/>
    <s v="trip"/>
    <s v="discrete"/>
    <s v="Disaggregate"/>
    <s v="Work"/>
    <s v="Hong Kong"/>
    <s v="Hong Kong"/>
    <n v="1991"/>
    <s v="Pre-2010"/>
    <s v="Pre-2010"/>
    <n v="20246"/>
    <x v="0"/>
    <n v="0"/>
    <n v="1"/>
    <n v="1"/>
    <s v="Density"/>
    <s v="population density (origin)"/>
    <x v="6"/>
    <s v="logistic (nested)"/>
    <s v="drive alone or active modes"/>
    <n v="4.0000000000000002E-4"/>
    <n v="1.0004000800106678"/>
    <m/>
    <s v="Derived (4a)"/>
    <n v="0.55000000000000004"/>
    <m/>
  </r>
  <r>
    <n v="131"/>
    <s v="Zhang 2004"/>
    <n v="131.30000000000001"/>
    <x v="92"/>
    <s v="Table 4 (Hong Kong - work trip, expanded)"/>
    <n v="1"/>
    <x v="0"/>
    <x v="1"/>
    <n v="9.3150684931506855E-2"/>
    <n v="10.735294117647058"/>
    <n v="4.38"/>
    <n v="0.12148605117850628"/>
    <n v="4.9566308880830565E-2"/>
    <n v="2.032571811212194E-2"/>
    <n v="8.292892989745752E-3"/>
    <n v="0.5068614065682453"/>
    <n v="0.20679945387984411"/>
    <n v="9.8292830216353863E-2"/>
    <n v="4.010347472827238E-2"/>
    <n v="0.45202540939308866"/>
    <n v="0.18442636703238019"/>
    <n v="9.3550897031649913E-2"/>
    <n v="3.8168765988913167E-2"/>
    <s v="4a, 7a, 8a"/>
    <n v="0.40800000000000003"/>
    <s v="Derived (7a)"/>
    <n v="9.3150684931506855E-2"/>
    <s v="Derived (8a)"/>
    <s v="Y"/>
    <s v="Pos"/>
    <s v="Y"/>
    <s v="Mode choice (probability)"/>
    <s v="trip"/>
    <s v="discrete"/>
    <s v="Disaggregate"/>
    <s v="Work"/>
    <s v="Hong Kong"/>
    <s v="Hong Kong"/>
    <n v="1991"/>
    <s v="Pre-2010"/>
    <s v="Pre-2010"/>
    <n v="20246"/>
    <x v="0"/>
    <n v="0"/>
    <n v="1"/>
    <n v="1"/>
    <s v="Density"/>
    <s v="Job density (origin)"/>
    <x v="8"/>
    <s v="logistic (nested)"/>
    <s v="drive alone or active modes"/>
    <n v="5.1000000000000004E-3"/>
    <n v="1.005113027136717"/>
    <m/>
    <s v="Derived (4a)"/>
    <n v="4.38"/>
    <m/>
  </r>
  <r>
    <n v="131"/>
    <s v="Zhang 2004"/>
    <n v="131.4"/>
    <x v="93"/>
    <s v="Table 4 (Hong Kong - non-work trip, expanded)"/>
    <n v="1"/>
    <x v="0"/>
    <x v="1"/>
    <n v="0.34826484018264836"/>
    <n v="2.8713779992133213"/>
    <n v="2.19"/>
    <n v="3.3061668767471429E-2"/>
    <n v="2.5216134768950457E-2"/>
    <n v="6.4971682967492183E-3"/>
    <n v="4.9553902599306287E-3"/>
    <n v="0.18246669983361397"/>
    <n v="0.13916735196309735"/>
    <n v="2.2439444665600806E-2"/>
    <n v="1.7114564446453734E-2"/>
    <n v="0.14346634954055304"/>
    <n v="0.1094217847945798"/>
    <n v="2.1363931186524448E-2"/>
    <n v="1.6294270315962193E-2"/>
    <s v="4a, 7a, 8a"/>
    <n v="0.76269999999999993"/>
    <s v="Derived (7a)"/>
    <n v="0.34826484018264836"/>
    <s v="Derived (8a)"/>
    <s v="Y"/>
    <s v="Pos"/>
    <s v="Y"/>
    <s v="Mode choice (probability)"/>
    <s v="trip"/>
    <s v="discrete"/>
    <s v="Disaggregate"/>
    <s v="Non-work"/>
    <s v="Hong Kong"/>
    <s v="Hong Kong"/>
    <n v="1991"/>
    <s v="Pre-2010"/>
    <s v="Pre-2010"/>
    <n v="15281"/>
    <x v="0"/>
    <n v="0"/>
    <n v="1"/>
    <n v="1"/>
    <s v="Density"/>
    <s v="population density (origin)"/>
    <x v="6"/>
    <s v="logistic (nested)"/>
    <s v="drive alone or active modes"/>
    <n v="2.8999999999999998E-3"/>
    <n v="1.002904209067782"/>
    <m/>
    <s v="Derived (4a)"/>
    <n v="2.19"/>
    <m/>
  </r>
  <r>
    <n v="131"/>
    <s v="Zhang 2004"/>
    <n v="131.4"/>
    <x v="94"/>
    <s v="Table 4 (Hong Kong - non-work trip, expanded)"/>
    <n v="1"/>
    <x v="0"/>
    <x v="1"/>
    <n v="0.10381679389312976"/>
    <n v="9.6323529411764728"/>
    <n v="1.31"/>
    <n v="0.10900460756427621"/>
    <n v="1.4824626628741563E-2"/>
    <n v="1.8237459401972432E-2"/>
    <n v="2.4802944786682505E-3"/>
    <n v="0.45478660452356268"/>
    <n v="6.1850978215204515E-2"/>
    <n v="8.8194251769468227E-2"/>
    <n v="1.1994418240647677E-2"/>
    <n v="0.40558444267462074"/>
    <n v="5.5159484203748416E-2"/>
    <n v="8.3939503501000975E-2"/>
    <n v="1.1415772476136132E-2"/>
    <s v="4a, 7a, 8a"/>
    <n v="0.13599999999999998"/>
    <s v="Derived (7a)"/>
    <n v="0.10381679389312976"/>
    <s v="Derived (8a)"/>
    <s v="N"/>
    <s v="Pos"/>
    <s v="insignificant"/>
    <s v="Mode choice (probability)"/>
    <s v="trip"/>
    <s v="discrete"/>
    <s v="Disaggregate"/>
    <s v="Non-work"/>
    <s v="Hong Kong"/>
    <s v="Hong Kong"/>
    <n v="1991"/>
    <s v="Pre-2010"/>
    <s v="Pre-2010"/>
    <n v="15281"/>
    <x v="0"/>
    <n v="0"/>
    <n v="1"/>
    <n v="1"/>
    <s v="Density"/>
    <s v="Job density (origin)"/>
    <x v="8"/>
    <s v="logistic (nested)"/>
    <s v="drive alone or active modes"/>
    <n v="1.6999999999999999E-3"/>
    <n v="1.0017014458191815"/>
    <m/>
    <s v="Derived (4a)"/>
    <n v="1.31"/>
    <m/>
  </r>
  <r>
    <n v="139"/>
    <s v="Vergel-Tovar 2016"/>
    <n v="139.1"/>
    <x v="95"/>
    <s v="Table 38, p. 344 (fully adjusted)"/>
    <m/>
    <x v="0"/>
    <x v="1"/>
    <n v="8.5199999999999998E-2"/>
    <n v="11.737089201877934"/>
    <n v="0.26877934272300469"/>
    <n v="0.13514338954782976"/>
    <n v="3.0947836206453015E-3"/>
    <n v="2.6557925804074369E-2"/>
    <n v="6.0817650091330301E-4"/>
    <n v="0.74585370957991604"/>
    <n v="1.7080049949380078E-2"/>
    <n v="9.1723821716582707E-2"/>
    <n v="2.1004755173097442E-3"/>
    <n v="0.58643527340761348"/>
    <n v="1.3429367761034349E-2"/>
    <n v="8.7327536154319652E-2"/>
    <n v="1.9998005779339198E-3"/>
    <s v="6a, 8b, 8a"/>
    <n v="2.29E-2"/>
    <s v="Source (6a)"/>
    <n v="8.5199999999999998E-2"/>
    <s v="Derived (8a)"/>
    <s v="N"/>
    <s v="Pos"/>
    <s v="insignificant"/>
    <s v="Ridership"/>
    <m/>
    <s v="continuous"/>
    <s v="Aggregate"/>
    <s v="General"/>
    <s v="Latin America"/>
    <s v="varies"/>
    <s v="2013, 2014"/>
    <s v="2018 - 2019"/>
    <s v="2010 - 2017"/>
    <n v="120"/>
    <x v="1"/>
    <n v="1"/>
    <n v="0"/>
    <n v="1"/>
    <s v="Density"/>
    <s v="population density"/>
    <x v="6"/>
    <s v="OLS"/>
    <m/>
    <n v="2.29E-2"/>
    <m/>
    <m/>
    <m/>
    <n v="0.26877934272300469"/>
    <s v="Derived (8b)"/>
  </r>
  <r>
    <n v="139"/>
    <s v="Vergel-Tovar 2016"/>
    <n v="139.19999999999999"/>
    <x v="96"/>
    <s v="Table 40, p. 352 (land use model)"/>
    <m/>
    <x v="0"/>
    <x v="1"/>
    <n v="0.1188"/>
    <n v="8.4175084175084169"/>
    <n v="-1.1313131313131313"/>
    <n v="9.6921016746423352E-2"/>
    <n v="-1.3026184650719298E-2"/>
    <n v="1.9046593253427072E-2"/>
    <n v="-2.5598621332605983E-3"/>
    <n v="0.53490518565832357"/>
    <n v="-7.189125695247868E-2"/>
    <n v="6.5781730726034063E-2"/>
    <n v="-8.8410646095789767E-3"/>
    <n v="0.42057479203980364"/>
    <n v="-5.6525252050149605E-2"/>
    <n v="6.262883906016864E-2"/>
    <n v="-8.4173159696866642E-3"/>
    <s v="6a, 8b, 8a"/>
    <n v="-0.13439999999999999"/>
    <s v="Source (6a)"/>
    <n v="0.1188"/>
    <s v="Derived (8a)"/>
    <s v="N"/>
    <s v="Neg"/>
    <s v="insignificant"/>
    <s v="Ridership"/>
    <m/>
    <s v="continuous"/>
    <s v="Aggregate"/>
    <s v="General"/>
    <s v="Latin America"/>
    <s v="varies"/>
    <s v="2013, 2014"/>
    <s v="2018 - 2019"/>
    <s v="2010 - 2017"/>
    <n v="120"/>
    <x v="1"/>
    <n v="1"/>
    <n v="0"/>
    <n v="1"/>
    <s v="Density"/>
    <s v="population density"/>
    <x v="6"/>
    <s v="OLS"/>
    <m/>
    <n v="-0.13439999999999999"/>
    <m/>
    <m/>
    <m/>
    <n v="-1.1313131313131313"/>
    <s v="Derived (8b)"/>
  </r>
  <r>
    <n v="139"/>
    <s v="Vergel-Tovar 2016"/>
    <n v="139.4"/>
    <x v="97"/>
    <s v="Table 44 p. 356"/>
    <m/>
    <x v="0"/>
    <x v="1"/>
    <n v="0.13469999999999999"/>
    <n v="7.4239049740163336"/>
    <n v="9.8737936154417227E-2"/>
    <n v="8.5480451295286544E-2"/>
    <n v="1.136890002227311E-3"/>
    <n v="1.6798331688991364E-2"/>
    <n v="2.2341781146358513E-4"/>
    <n v="0.47176492989019192"/>
    <n v="6.2744735675395518E-3"/>
    <n v="5.8016849370845197E-2"/>
    <n v="7.7162409663224111E-4"/>
    <n v="0.37093010611973781"/>
    <n v="4.9333704113925124E-3"/>
    <n v="5.5236125318099745E-2"/>
    <n v="7.346404667307266E-4"/>
    <s v="6a, 8b, 8a"/>
    <n v="1.3299999999999999E-2"/>
    <s v="Source (6a)"/>
    <n v="0.13469999999999999"/>
    <s v="Derived (8a)"/>
    <s v="N"/>
    <s v="Pos"/>
    <s v="insignificant"/>
    <s v="Ridership"/>
    <m/>
    <s v="continuous"/>
    <s v="Aggregate"/>
    <s v="General"/>
    <s v="Latin America"/>
    <s v="varies"/>
    <s v="2013, 2014"/>
    <s v="2018 - 2019"/>
    <s v="2010 - 2017"/>
    <n v="120"/>
    <x v="1"/>
    <n v="1"/>
    <n v="0"/>
    <n v="1"/>
    <s v="Density"/>
    <s v="population density"/>
    <x v="6"/>
    <s v="OLS"/>
    <m/>
    <n v="1.3299999999999999E-2"/>
    <m/>
    <m/>
    <m/>
    <n v="9.8737936154417227E-2"/>
    <s v="Derived (8b)"/>
  </r>
  <r>
    <n v="14"/>
    <s v="Taylor et al. 2009"/>
    <n v="14.1"/>
    <x v="98"/>
    <s v="Table 2 p. 68"/>
    <m/>
    <x v="0"/>
    <x v="1"/>
    <n v="7.6972072183778939E-2"/>
    <n v="12.99172507156095"/>
    <n v="1.4125902670308219"/>
    <n v="0.14958953894321161"/>
    <n v="1.6264870569295396E-2"/>
    <n v="2.9396834648086612E-2"/>
    <n v="3.1963178312864574E-3"/>
    <n v="0.82558172403731467"/>
    <n v="8.9765500854577213E-2"/>
    <n v="0.10152863744650166"/>
    <n v="1.1039208749558126E-2"/>
    <n v="0.64912225794095391"/>
    <n v="7.0579063105919909E-2"/>
    <n v="9.6662411044144941E-2"/>
    <n v="1.0510103952829879E-2"/>
    <s v="6aa"/>
    <n v="0.10872999999999999"/>
    <s v="Source (6a)"/>
    <m/>
    <m/>
    <s v="N"/>
    <s v="Pos"/>
    <s v="insignificant"/>
    <s v="Ridership"/>
    <s v="boarding"/>
    <s v="continuous"/>
    <s v="Aggregate"/>
    <s v="other"/>
    <s v="USA"/>
    <s v="varies"/>
    <n v="2000"/>
    <s v="Pre-2010"/>
    <s v="Pre-2010"/>
    <n v="265"/>
    <x v="0"/>
    <n v="0"/>
    <n v="1"/>
    <n v="1"/>
    <s v="Density"/>
    <s v="Population density"/>
    <x v="6"/>
    <s v="OLS"/>
    <m/>
    <n v="0.10872999999999999"/>
    <m/>
    <m/>
    <s v=""/>
    <s v=""/>
    <m/>
  </r>
  <r>
    <n v="14"/>
    <s v="Taylor et al. 2009"/>
    <n v="14.2"/>
    <x v="99"/>
    <s v="Table 7 , p 71"/>
    <m/>
    <x v="0"/>
    <x v="1"/>
    <n v="7.6972072183778939E-2"/>
    <n v="12.99172507156095"/>
    <n v="5.5039443265667964"/>
    <n v="0.14958953894321161"/>
    <n v="6.3373608173291601E-2"/>
    <n v="2.9396834648086612E-2"/>
    <n v="1.2453968998661894E-2"/>
    <n v="0.82558172403731467"/>
    <n v="0.3497576973884084"/>
    <n v="0.10152863744650166"/>
    <n v="4.3012607254210432E-2"/>
    <n v="0.64912225794095391"/>
    <n v="0.27500064457668516"/>
    <n v="9.6662411044144941E-2"/>
    <n v="4.095103043885201E-2"/>
    <s v="6a"/>
    <n v="0.42365000000000003"/>
    <s v="Source (6a)"/>
    <m/>
    <m/>
    <s v="Y"/>
    <s v="Pos"/>
    <s v="Y"/>
    <s v="Ridership"/>
    <s v="boarding"/>
    <s v="continuous"/>
    <s v="Aggregate"/>
    <s v="other"/>
    <s v="USA"/>
    <s v="varies"/>
    <n v="2000"/>
    <s v="Pre-2010"/>
    <s v="Pre-2010"/>
    <n v="265"/>
    <x v="0"/>
    <n v="0"/>
    <n v="1"/>
    <n v="1"/>
    <s v="Density"/>
    <s v="Population density"/>
    <x v="6"/>
    <s v="2SLS"/>
    <m/>
    <n v="0.42365000000000003"/>
    <m/>
    <m/>
    <s v=""/>
    <s v=""/>
    <m/>
  </r>
  <r>
    <n v="143"/>
    <s v="Bindong et al. 2017"/>
    <n v="143.1"/>
    <x v="100"/>
    <s v="Table 3 p. 449, elasticity table 4"/>
    <m/>
    <x v="0"/>
    <x v="1"/>
    <n v="5.7971014492753631E-2"/>
    <n v="17.249999999999996"/>
    <n v="-2.7599999999999993"/>
    <n v="0.19520977812655868"/>
    <n v="-3.1233564500249389E-2"/>
    <n v="3.2660366226738402E-2"/>
    <n v="-5.2256585962781443E-3"/>
    <n v="0.81444990397883787"/>
    <n v="-0.13031198463661406"/>
    <n v="0.15794176690929188"/>
    <n v="-2.5270682705486699E-2"/>
    <n v="0.72633671947683964"/>
    <n v="-0.11621387511629434"/>
    <n v="0.15032219481934977"/>
    <n v="-2.4051551171095965E-2"/>
    <s v="4a"/>
    <n v="-0.16"/>
    <s v="Source"/>
    <n v="5.7971014492753631E-2"/>
    <s v="Derived (8a)"/>
    <s v="Y"/>
    <s v="Neg"/>
    <s v="N"/>
    <s v="Mode choice (probability)"/>
    <m/>
    <s v="discrete"/>
    <s v="Disaggregate"/>
    <s v="Work"/>
    <s v="China"/>
    <s v="Shanghai"/>
    <n v="2009"/>
    <s v="Pre-2010"/>
    <s v="2010 - 2017"/>
    <n v="857"/>
    <x v="1"/>
    <n v="0"/>
    <n v="1"/>
    <n v="1"/>
    <s v="Density"/>
    <s v="employment density"/>
    <x v="8"/>
    <s v="Multinomial logistic"/>
    <s v="not choosing transit"/>
    <n v="-0.22"/>
    <n v="0.80251879796247849"/>
    <m/>
    <s v="Derived (4a)"/>
    <n v="-2.76"/>
    <m/>
  </r>
  <r>
    <n v="145"/>
    <s v="Wu et al. 2017"/>
    <n v="145.1"/>
    <x v="101"/>
    <s v="Table 4"/>
    <m/>
    <x v="0"/>
    <x v="1"/>
    <n v="7.6972072183778939E-2"/>
    <n v="12.99172507156095"/>
    <n v="-0.64805011200558604"/>
    <n v="0.14958953894321161"/>
    <n v="-7.4617894800759347E-3"/>
    <n v="2.9396834648086612E-2"/>
    <n v="-1.4663658506755407E-3"/>
    <n v="0.82558172403731467"/>
    <n v="-4.1181469418815557E-2"/>
    <n v="0.10152863744650166"/>
    <n v="-5.0644271262334081E-3"/>
    <n v="0.64912225794095391"/>
    <n v="-3.2379360681268753E-2"/>
    <n v="9.6662411044144941E-2"/>
    <n v="-4.8216911887253872E-3"/>
    <s v="4a, 7a"/>
    <n v="-4.9881759999999997E-2"/>
    <s v="Derived (7a)"/>
    <m/>
    <m/>
    <s v="N"/>
    <s v="Neg"/>
    <s v="insignificant"/>
    <s v="Mode choice (probability)"/>
    <m/>
    <s v="discrete"/>
    <s v="Aggregate"/>
    <s v="Work"/>
    <s v="China"/>
    <s v="Beijing"/>
    <n v="2009"/>
    <s v="Pre-2010"/>
    <s v="2010 - 2017"/>
    <n v="9462"/>
    <x v="0"/>
    <n v="0"/>
    <n v="1"/>
    <n v="1"/>
    <s v="Density"/>
    <s v="population density"/>
    <x v="6"/>
    <s v="Multinomial logistic"/>
    <s v="not choosing transit"/>
    <n v="-0.02"/>
    <n v="0.98019867330675525"/>
    <m/>
    <s v="Derived (4a)"/>
    <m/>
    <m/>
  </r>
  <r>
    <n v="15"/>
    <s v="Gordon 2004"/>
    <n v="15.1"/>
    <x v="102"/>
    <s v="Model 1-b p. 21 (pooled) (log-log)"/>
    <m/>
    <x v="0"/>
    <x v="1"/>
    <n v="1.0725890985324948E-2"/>
    <n v="93.232347911067663"/>
    <n v="38.159999999999997"/>
    <n v="1.0734974656397986"/>
    <n v="0.43938251268636958"/>
    <n v="0.21096012271642392"/>
    <n v="8.6345978227832312E-2"/>
    <n v="5.9246114046052512"/>
    <n v="2.4249434479049294"/>
    <n v="0.72859864238272321"/>
    <n v="0.29821542432724862"/>
    <n v="4.6582876296886928"/>
    <n v="1.906637126831582"/>
    <n v="0.69367720504784014"/>
    <n v="0.28392208002608099"/>
    <s v="6a, 8a, 5"/>
    <n v="0.4093"/>
    <s v="derived (6a)"/>
    <n v="1.0725890985324948E-2"/>
    <s v="Derived (8a)"/>
    <s v="Y"/>
    <s v="Pos"/>
    <s v="Y"/>
    <s v="Ridership"/>
    <s v="trip"/>
    <s v="continuous"/>
    <s v="Disaggregate"/>
    <s v="Work"/>
    <s v="USA"/>
    <s v="Los Angeles, San Francisco, San Diego, Sacramento"/>
    <n v="2000"/>
    <s v="Pre-2010"/>
    <s v="Pre-2010"/>
    <n v="5727"/>
    <x v="0"/>
    <n v="0"/>
    <n v="1"/>
    <n v="1"/>
    <s v="Density"/>
    <s v="Population density"/>
    <x v="6"/>
    <s v="OLS"/>
    <m/>
    <n v="0.4093"/>
    <m/>
    <m/>
    <s v=""/>
    <n v="38.159999999999997"/>
    <m/>
  </r>
  <r>
    <n v="15"/>
    <s v="Gordon 2004"/>
    <n v="15.11"/>
    <x v="103"/>
    <s v="Model 2-b p. 24 (pooled) (log-log)"/>
    <m/>
    <x v="0"/>
    <x v="1"/>
    <n v="7.6972072183778939E-2"/>
    <n v="12.99172507156095"/>
    <n v="4.3470312089442942"/>
    <n v="0.14958953894321161"/>
    <n v="5.0052659730398609E-2"/>
    <n v="2.9396834648086612E-2"/>
    <n v="9.8361808732497814E-3"/>
    <n v="0.82558172403731467"/>
    <n v="0.27623964486288549"/>
    <n v="0.10152863744650166"/>
    <n v="3.3971482089599457E-2"/>
    <n v="0.64912225794095391"/>
    <n v="0.21719630750704319"/>
    <n v="9.6662411044144941E-2"/>
    <n v="3.2343242735370897E-2"/>
    <s v="4c, 6a, 5"/>
    <n v="0.33460000000000001"/>
    <s v="Source (6a)"/>
    <m/>
    <m/>
    <s v="Y"/>
    <s v="Pos"/>
    <s v="Y"/>
    <s v="Transit users"/>
    <s v="individual"/>
    <s v="Count"/>
    <s v="Aggregate"/>
    <s v="Work"/>
    <s v="USA"/>
    <s v="Los Angeles, San Francisco, San Diego, Sacramento"/>
    <n v="2000"/>
    <s v="Pre-2010"/>
    <s v="Pre-2010"/>
    <n v="5727"/>
    <x v="0"/>
    <n v="0"/>
    <n v="1"/>
    <n v="1"/>
    <s v="Density"/>
    <s v="Population density"/>
    <x v="6"/>
    <s v="Negative binomial regression"/>
    <m/>
    <n v="0.33460000000000001"/>
    <m/>
    <n v="1.0033349292474338"/>
    <s v="Derived (4c)"/>
    <m/>
    <m/>
  </r>
  <r>
    <n v="15"/>
    <s v="Gordon 2004"/>
    <n v="15.12"/>
    <x v="104"/>
    <s v="Model 2-b p. 24 (LA) (log-log)"/>
    <m/>
    <x v="1"/>
    <x v="1"/>
    <n v="7.6972072183778939E-2"/>
    <n v="12.99172507156095"/>
    <n v="4.5224194974103673"/>
    <n v="0.14958953894321161"/>
    <n v="5.2072118506131963E-2"/>
    <n v="2.9396834648086612E-2"/>
    <n v="1.023303814099895E-2"/>
    <n v="0.82558172403731467"/>
    <n v="0.28738499813738927"/>
    <n v="0.10152863744650166"/>
    <n v="3.5342118695127232E-2"/>
    <n v="0.64912225794095391"/>
    <n v="0.22595945798924608"/>
    <n v="9.6662411044144941E-2"/>
    <n v="3.3648185284466857E-2"/>
    <s v="4c, 6a, 5"/>
    <n v="0.34810000000000002"/>
    <s v="Source (6a)"/>
    <m/>
    <m/>
    <s v="Y"/>
    <s v="Pos"/>
    <s v="Y"/>
    <s v="Transit users"/>
    <s v="individual"/>
    <s v="Count"/>
    <s v="Aggregate"/>
    <s v="Work"/>
    <s v="USA"/>
    <s v="Los Angeles"/>
    <n v="2000"/>
    <s v="Pre-2010"/>
    <s v="Pre-2010"/>
    <n v="3307"/>
    <x v="0"/>
    <n v="0"/>
    <n v="1"/>
    <n v="1"/>
    <s v="Density"/>
    <s v="Population density"/>
    <x v="6"/>
    <s v="Negative binomial regression"/>
    <m/>
    <n v="0.34810000000000002"/>
    <m/>
    <n v="1.0034697157459149"/>
    <s v="Derived (4c)"/>
    <m/>
    <m/>
  </r>
  <r>
    <n v="15"/>
    <s v="Gordon 2004"/>
    <n v="15.13"/>
    <x v="105"/>
    <s v="Model 2-b p. 24 (SF) (log-log)"/>
    <m/>
    <x v="1"/>
    <x v="1"/>
    <n v="7.6972072183778939E-2"/>
    <n v="12.99172507156095"/>
    <n v="4.6068657103755131"/>
    <n v="0.14958953894321161"/>
    <n v="5.304445050926284E-2"/>
    <n v="2.9396834648086612E-2"/>
    <n v="1.0424117566211514E-2"/>
    <n v="0.82558172403731467"/>
    <n v="0.29275127934363182"/>
    <n v="0.10152863744650166"/>
    <n v="3.6002054838529494E-2"/>
    <n v="0.64912225794095391"/>
    <n v="0.23017875266586227"/>
    <n v="9.6662411044144941E-2"/>
    <n v="3.4276490956253798E-2"/>
    <s v="4c, 6a, 5"/>
    <n v="0.35460000000000003"/>
    <s v="Source (6a)"/>
    <m/>
    <m/>
    <s v="Y"/>
    <s v="Pos"/>
    <s v="Y"/>
    <s v="Transit users"/>
    <s v="individual"/>
    <s v="Count"/>
    <s v="Aggregate"/>
    <s v="Work"/>
    <s v="USA"/>
    <s v="San Francisco"/>
    <n v="2000"/>
    <s v="Pre-2010"/>
    <s v="Pre-2010"/>
    <n v="1430"/>
    <x v="0"/>
    <n v="0"/>
    <n v="1"/>
    <n v="1"/>
    <s v="Density"/>
    <s v="Population density"/>
    <x v="6"/>
    <s v="Negative binomial regression"/>
    <m/>
    <n v="0.35460000000000003"/>
    <m/>
    <n v="1.0035346194066574"/>
    <s v="Derived (4c)"/>
    <m/>
    <m/>
  </r>
  <r>
    <n v="15"/>
    <s v="Gordon 2004"/>
    <n v="15.14"/>
    <x v="106"/>
    <s v="Model 2-b p. 24(SD) (log-log)"/>
    <m/>
    <x v="1"/>
    <x v="1"/>
    <n v="7.6972072183778939E-2"/>
    <n v="12.99172507156095"/>
    <n v="4.1131801576561964"/>
    <n v="0.14958953894321161"/>
    <n v="4.7360048029420794E-2"/>
    <n v="2.9396834648086612E-2"/>
    <n v="9.3070378495842213E-3"/>
    <n v="0.82558172403731467"/>
    <n v="0.26137917383021381"/>
    <n v="0.10152863744650166"/>
    <n v="3.2143966615562423E-2"/>
    <n v="0.64912225794095391"/>
    <n v="0.20551210686410601"/>
    <n v="9.6662411044144941E-2"/>
    <n v="3.0603319336576288E-2"/>
    <s v="4c, 6a, 5"/>
    <n v="0.31659999999999999"/>
    <s v="Source (6a)"/>
    <m/>
    <m/>
    <s v="Y"/>
    <s v="Pos"/>
    <s v="Y"/>
    <s v="Transit users"/>
    <s v="individual"/>
    <s v="Count"/>
    <s v="Aggregate"/>
    <s v="Work"/>
    <s v="USA"/>
    <s v="San Diego"/>
    <n v="2000"/>
    <s v="Pre-2010"/>
    <s v="Pre-2010"/>
    <n v="593"/>
    <x v="0"/>
    <n v="0"/>
    <n v="1"/>
    <n v="1"/>
    <s v="Density"/>
    <s v="Population density"/>
    <x v="6"/>
    <s v="Negative binomial regression"/>
    <m/>
    <n v="0.31659999999999999"/>
    <m/>
    <n v="1.0031552420783894"/>
    <s v="Derived (4c)"/>
    <m/>
    <m/>
  </r>
  <r>
    <n v="15"/>
    <s v="Gordon 2004"/>
    <n v="15.2"/>
    <x v="107"/>
    <s v="Model 1-b p. 21 (LA) (log-log)"/>
    <m/>
    <x v="1"/>
    <x v="1"/>
    <n v="1.4377150722642808E-2"/>
    <n v="69.554810914313066"/>
    <n v="29.06"/>
    <n v="0.80086917161834914"/>
    <n v="0.3346031399021463"/>
    <n v="0.15738412444570937"/>
    <n v="6.5755087193417383E-2"/>
    <n v="4.4199812106113665"/>
    <n v="1.846668149793429"/>
    <n v="0.54356177806114825"/>
    <n v="0.22710011087394774"/>
    <n v="3.4752564161158239"/>
    <n v="1.4519621306531914"/>
    <n v="0.51750908256322137"/>
    <n v="0.21621529469491388"/>
    <s v="6a, 8a, 5"/>
    <n v="0.4178"/>
    <s v="derived (6a)"/>
    <n v="1.4377150722642808E-2"/>
    <s v="Derived (8a)"/>
    <s v="Y"/>
    <s v="Pos"/>
    <s v="Y"/>
    <s v="Ridership"/>
    <s v="trip"/>
    <s v="continuous"/>
    <s v="Disaggregate"/>
    <s v="Work"/>
    <s v="USA"/>
    <s v="Los Angeles"/>
    <n v="2000"/>
    <s v="Pre-2010"/>
    <s v="Pre-2010"/>
    <n v="3307"/>
    <x v="0"/>
    <n v="0"/>
    <n v="1"/>
    <n v="1"/>
    <s v="Density"/>
    <s v="Population density"/>
    <x v="6"/>
    <s v="OLS"/>
    <m/>
    <n v="0.4178"/>
    <m/>
    <m/>
    <s v=""/>
    <n v="29.06"/>
    <m/>
  </r>
  <r>
    <n v="15"/>
    <s v="Gordon 2004"/>
    <n v="15.3"/>
    <x v="108"/>
    <s v="Model 1-b p. 21 (SF) (log-log)"/>
    <m/>
    <x v="1"/>
    <x v="1"/>
    <n v="2.0450272142503709E-2"/>
    <n v="48.899104766513432"/>
    <n v="20.21"/>
    <n v="0.56303489309289068"/>
    <n v="0.23270232131529173"/>
    <n v="0.11064572944260641"/>
    <n v="4.5729879978629227E-2"/>
    <n v="3.1073785039825328"/>
    <n v="1.2842795356959809"/>
    <n v="0.38214012780839596"/>
    <n v="0.15793851482321006"/>
    <n v="2.4432088211913441"/>
    <n v="1.0097782057983824"/>
    <n v="0.36382430651786546"/>
    <n v="0.15036858588383378"/>
    <s v="6a, 8a, 5"/>
    <n v="0.4133"/>
    <s v="Source (6a)"/>
    <n v="2.0450272142503709E-2"/>
    <s v="Derived (8a)"/>
    <s v="Y"/>
    <s v="Pos"/>
    <s v="Y"/>
    <s v="Ridership"/>
    <s v="trip"/>
    <s v="continuous"/>
    <s v="Disaggregate"/>
    <s v="Work"/>
    <s v="USA"/>
    <s v="San Francisco"/>
    <n v="2000"/>
    <s v="Pre-2010"/>
    <s v="Pre-2010"/>
    <n v="1430"/>
    <x v="0"/>
    <n v="0"/>
    <n v="1"/>
    <n v="1"/>
    <s v="Density"/>
    <s v="Population density"/>
    <x v="6"/>
    <s v="OLS"/>
    <m/>
    <n v="0.4133"/>
    <m/>
    <m/>
    <s v=""/>
    <n v="20.21"/>
    <m/>
  </r>
  <r>
    <n v="15"/>
    <s v="Gordon 2004"/>
    <n v="15.4"/>
    <x v="109"/>
    <s v="Model 1-b p. 21 (SD) (log-log)"/>
    <m/>
    <x v="1"/>
    <x v="1"/>
    <n v="3.292877906976744E-2"/>
    <n v="30.368572059148093"/>
    <n v="13.760000000000002"/>
    <n v="0.34967032227582723"/>
    <n v="0.15843562302317732"/>
    <n v="6.8716039356120501E-2"/>
    <n v="3.1135237432258198E-2"/>
    <n v="1.9298236330466425"/>
    <n v="0.8744030881334337"/>
    <n v="0.23732643089181016"/>
    <n v="0.10753260583707919"/>
    <n v="1.5173439983446537"/>
    <n v="0.68750856564996266"/>
    <n v="0.22595147134316701"/>
    <n v="0.10237861166558897"/>
    <s v="6a, 8a, 5"/>
    <n v="0.4531"/>
    <s v="Source (6a)"/>
    <n v="3.292877906976744E-2"/>
    <s v="Derived (8a)"/>
    <s v="Y"/>
    <s v="Pos"/>
    <s v="Y"/>
    <s v="Ridership"/>
    <s v="trip"/>
    <s v="continuous"/>
    <s v="Disaggregate"/>
    <s v="Work"/>
    <s v="USA"/>
    <s v="San Diego"/>
    <n v="2000"/>
    <s v="Pre-2010"/>
    <s v="Pre-2010"/>
    <n v="593"/>
    <x v="0"/>
    <n v="0"/>
    <n v="1"/>
    <n v="1"/>
    <s v="Density"/>
    <s v="Population density"/>
    <x v="6"/>
    <s v="OLS"/>
    <m/>
    <n v="0.4531"/>
    <m/>
    <m/>
    <s v=""/>
    <n v="13.76"/>
    <m/>
  </r>
  <r>
    <n v="15"/>
    <s v="Gordon 2004"/>
    <n v="15.5"/>
    <x v="110"/>
    <s v="Model 1-b p. 21 (Sacramento) (log-log)"/>
    <m/>
    <x v="1"/>
    <x v="1"/>
    <n v="3.6766826923076923E-2"/>
    <n v="27.198430859758091"/>
    <n v="8.32"/>
    <n v="0.31316862925280414"/>
    <n v="9.5798283688432795E-2"/>
    <n v="6.1542849026411814E-2"/>
    <n v="1.8825957517179373E-2"/>
    <n v="1.7283715069880927"/>
    <n v="0.52870884398765761"/>
    <n v="0.21255219077248672"/>
    <n v="6.501971515730369E-2"/>
    <n v="1.3589501590350264"/>
    <n v="0.4157028536488146"/>
    <n v="0.20236465050178376"/>
    <n v="6.1903346588495653E-2"/>
    <s v="6a, 8a, 5"/>
    <n v="0.30590000000000001"/>
    <s v="Source (6a)"/>
    <n v="3.6766826923076923E-2"/>
    <s v="Derived (8a)"/>
    <s v="Y"/>
    <s v="Pos"/>
    <s v="Y"/>
    <s v="Ridership"/>
    <s v="trip"/>
    <s v="continuous"/>
    <s v="Disaggregate"/>
    <s v="Work"/>
    <s v="USA"/>
    <s v="Sacramento"/>
    <n v="2000"/>
    <s v="Pre-2010"/>
    <s v="Pre-2010"/>
    <n v="397"/>
    <x v="0"/>
    <n v="0"/>
    <n v="1"/>
    <n v="1"/>
    <s v="Density"/>
    <s v="Population density"/>
    <x v="6"/>
    <s v="OLS"/>
    <m/>
    <n v="0.30590000000000001"/>
    <m/>
    <m/>
    <s v=""/>
    <n v="8.32"/>
    <m/>
  </r>
  <r>
    <n v="150"/>
    <s v="He et al. 2018"/>
    <n v="150.1"/>
    <x v="111"/>
    <s v="Table 3 p. 1602"/>
    <m/>
    <x v="0"/>
    <x v="1"/>
    <n v="4.5586743292623091E-2"/>
    <n v="21.936201794038254"/>
    <n v="4.944"/>
    <n v="0.25580251633720014"/>
    <n v="5.765299082518606E-2"/>
    <n v="0.13607592320943909"/>
    <n v="3.0668908440216257E-2"/>
    <n v="0.13607592320943909"/>
    <n v="3.0668908440216257E-2"/>
    <n v="0.40633484928235458"/>
    <n v="9.1580097307362399E-2"/>
    <n v="1.5577620554877749"/>
    <n v="0.35108974993221781"/>
    <n v="0.41631314876888331"/>
    <n v="9.3829015015386291E-2"/>
    <s v="6c, 8a"/>
    <n v="0.22538085883872855"/>
    <s v="derived 6c)"/>
    <n v="4.5586743292623091E-2"/>
    <s v="Derived (8a)"/>
    <s v="Y"/>
    <s v="Pos"/>
    <s v="Y"/>
    <s v="Ridership"/>
    <s v="Average boardings and alighting"/>
    <s v="continuous"/>
    <s v="Aggregate"/>
    <s v="Weekday"/>
    <s v="Taiwan"/>
    <s v="Taipei"/>
    <n v="2015"/>
    <s v="2010 - 2017"/>
    <s v="2018 - 2019"/>
    <n v="108"/>
    <x v="1"/>
    <n v="0"/>
    <n v="0"/>
    <n v="0"/>
    <s v="Density"/>
    <s v="Count_Shopping malls"/>
    <x v="1"/>
    <s v="OLS"/>
    <m/>
    <n v="1333"/>
    <m/>
    <m/>
    <m/>
    <n v="4.944"/>
    <s v="source"/>
  </r>
  <r>
    <n v="150"/>
    <s v="He et al. 2018"/>
    <n v="150.1"/>
    <x v="112"/>
    <s v="Table 3 p. 1602"/>
    <m/>
    <x v="0"/>
    <x v="1"/>
    <n v="6.2340116200624504E-2"/>
    <n v="16.041035226526933"/>
    <n v="1.774"/>
    <n v="0.18152851753568899"/>
    <n v="2.0075486747624067E-2"/>
    <n v="3.0371367255326451E-2"/>
    <n v="3.3588109963034163E-3"/>
    <n v="0.75736925217194317"/>
    <n v="8.3758500270055589E-2"/>
    <n v="0.14687243169460043"/>
    <n v="1.6242822869396167E-2"/>
    <n v="0.675431472663652"/>
    <n v="7.4696889295763111E-2"/>
    <n v="0.13978687666237882"/>
    <n v="1.545922165852328E-2"/>
    <s v="6c, 8a"/>
    <n v="0.11059136613990787"/>
    <s v="derived 6c)"/>
    <n v="6.2340116200624504E-2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s v="2010 - 2017"/>
    <s v="2018 - 2019"/>
    <n v="108"/>
    <x v="1"/>
    <n v="0"/>
    <n v="0"/>
    <n v="0"/>
    <s v="Density"/>
    <s v="Count_offices"/>
    <x v="8"/>
    <s v="OLS"/>
    <m/>
    <n v="1007"/>
    <m/>
    <m/>
    <m/>
    <n v="1.774"/>
    <s v="source"/>
  </r>
  <r>
    <n v="150"/>
    <s v="He et al. 2018"/>
    <n v="150.1"/>
    <x v="113"/>
    <s v="Table 3 p. 1602"/>
    <m/>
    <x v="0"/>
    <x v="1"/>
    <n v="3.4794708177195047E-3"/>
    <n v="287.40002500018505"/>
    <n v="1.7909999999999999"/>
    <n v="3.3091861931526929"/>
    <n v="2.0621962269949893E-2"/>
    <n v="0.65031017561175164"/>
    <n v="4.0525588838062803E-3"/>
    <n v="18.263333531234583"/>
    <n v="0.11381220427667003"/>
    <n v="2.2459937213598544"/>
    <n v="1.3996431471962846E-2"/>
    <n v="14.35973684270644"/>
    <n v="8.9486034962142649E-2"/>
    <n v="2.1383441535010541"/>
    <n v="1.332558818990333E-2"/>
    <s v="6c, 8a"/>
    <n v="6.2317322345356325E-3"/>
    <s v="derived 6c)"/>
    <n v="3.4794708177195047E-3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s v="2010 - 2017"/>
    <s v="2018 - 2019"/>
    <n v="108"/>
    <x v="1"/>
    <n v="0"/>
    <n v="0"/>
    <n v="0"/>
    <s v="Density"/>
    <s v="Count_Residential units"/>
    <x v="6"/>
    <s v="OLS"/>
    <m/>
    <n v="32.14"/>
    <m/>
    <m/>
    <m/>
    <n v="1.7909999999999999"/>
    <s v="source"/>
  </r>
  <r>
    <n v="150"/>
    <s v="He et al. 2018"/>
    <n v="150.19999999999999"/>
    <x v="114"/>
    <s v="Table 4 p.1602"/>
    <m/>
    <x v="0"/>
    <x v="1"/>
    <n v="5.2345707764125851E-2"/>
    <n v="19.103763091829492"/>
    <n v="7.1020000000000003"/>
    <n v="0.22277287181629729"/>
    <n v="8.2817868292975605E-2"/>
    <n v="0.11850557466159009"/>
    <n v="4.40555395919126E-2"/>
    <n v="0.11850557466159009"/>
    <n v="4.40555395919126E-2"/>
    <n v="0.35386822064857271"/>
    <n v="0.13155377246700806"/>
    <n v="1.3566212392141483"/>
    <n v="0.50433644903289065"/>
    <n v="0.3625581055812403"/>
    <n v="0.13478431728140647"/>
    <s v="6c, 8a"/>
    <n v="0.37175921654082184"/>
    <s v="derived 6c)"/>
    <n v="5.2345707764125851E-2"/>
    <s v="Derived (8a)"/>
    <s v="Y"/>
    <s v="Pos"/>
    <s v="Y"/>
    <s v="Ridership"/>
    <s v="Average boardings and alighting"/>
    <s v="continuous"/>
    <s v="Aggregate"/>
    <s v="Weekend"/>
    <s v="Taiwan"/>
    <s v="Taipei"/>
    <n v="2015"/>
    <s v="2010 - 2017"/>
    <s v="2018 - 2019"/>
    <n v="108"/>
    <x v="1"/>
    <n v="0"/>
    <n v="0"/>
    <n v="0"/>
    <s v="Density"/>
    <s v="Count_Shopping malls"/>
    <x v="1"/>
    <s v="OLS"/>
    <m/>
    <n v="2003"/>
    <m/>
    <m/>
    <m/>
    <n v="7.1020000000000003"/>
    <s v="source"/>
  </r>
  <r>
    <n v="151"/>
    <s v="Gan et al. 2019"/>
    <n v="151.1"/>
    <x v="115"/>
    <s v="Table 2 p. 6 "/>
    <m/>
    <x v="0"/>
    <x v="1"/>
    <n v="8.9512996140375403E-2"/>
    <n v="11.171562154302013"/>
    <n v="5.5236154186973856"/>
    <n v="0.1286317885217288"/>
    <n v="6.360010539256894E-2"/>
    <n v="2.5278287802574347E-2"/>
    <n v="1.2498479472792541E-2"/>
    <n v="0.70991631155496182"/>
    <n v="0.35100773108796823"/>
    <n v="8.7304301578705626E-2"/>
    <n v="4.3166334274302255E-2"/>
    <n v="0.55817911866087078"/>
    <n v="0.2759834966359489"/>
    <n v="8.3119841823639254E-2"/>
    <n v="4.1097389385238312E-2"/>
    <s v="6c, 8a, 8b"/>
    <n v="0.49443536565477714"/>
    <s v="derived 6c)"/>
    <n v="8.9512996140375403E-2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s v="2010 - 2017"/>
    <s v="2018 - 2019"/>
    <n v="112"/>
    <x v="1"/>
    <n v="0"/>
    <n v="0"/>
    <n v="0"/>
    <s v="Density"/>
    <s v="persons per square kilometre"/>
    <x v="6"/>
    <s v="OLS"/>
    <m/>
    <n v="18.700199999999999"/>
    <m/>
    <m/>
    <m/>
    <n v="5.5236154186973856"/>
    <s v="Derived (8b)"/>
  </r>
  <r>
    <n v="151"/>
    <s v="Gan et al. 2019"/>
    <n v="151.1"/>
    <x v="116"/>
    <s v="Table 2 p. 6 "/>
    <m/>
    <x v="0"/>
    <x v="1"/>
    <n v="0.11800034066170169"/>
    <n v="8.4745518054640758"/>
    <n v="6.7764164784456673"/>
    <n v="0.58864539247602521"/>
    <n v="0.47069230669682804"/>
    <n v="1.0002056977270628"/>
    <n v="0.79978393282613891"/>
    <n v="1.3137698223898802"/>
    <n v="1.0505159066450362"/>
    <n v="0.51223372152137492"/>
    <n v="0.40959204817120265"/>
    <n v="0.38914285035745722"/>
    <n v="0.31116619311139898"/>
    <n v="0.48687834674403258"/>
    <n v="0.38931739726310788"/>
    <s v="6c, 8a, 8b"/>
    <n v="0.79961945292215764"/>
    <s v="derived 6c)"/>
    <n v="0.11800034066170169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s v="2010 - 2017"/>
    <s v="2018 - 2019"/>
    <n v="112"/>
    <x v="1"/>
    <n v="0"/>
    <n v="0"/>
    <n v="0"/>
    <s v="PT-design"/>
    <s v="Number of exits"/>
    <x v="0"/>
    <s v="OLS"/>
    <m/>
    <n v="94176.4"/>
    <m/>
    <m/>
    <m/>
    <n v="6.7764164784456673"/>
    <s v="Derived (8b)"/>
  </r>
  <r>
    <n v="151"/>
    <s v="Gan et al. 2019"/>
    <n v="151.1"/>
    <x v="117"/>
    <s v="Table 2 p. 6 "/>
    <m/>
    <x v="0"/>
    <x v="1"/>
    <n v="0.10614764940837212"/>
    <n v="9.4208397979006744"/>
    <n v="-2.2826939162913922"/>
    <n v="0.10847359177194311"/>
    <n v="-2.6283432616195011E-2"/>
    <n v="2.1316866563873896E-2"/>
    <n v="-5.1651320544261496E-3"/>
    <n v="0.59866362006502205"/>
    <n v="-0.14505774779568281"/>
    <n v="7.3622634639674556E-2"/>
    <n v="-1.783895531593466E-2"/>
    <n v="0.47070552737447496"/>
    <n v="-0.11405317007321154"/>
    <n v="7.009393163030514E-2"/>
    <n v="-1.6983941424956316E-2"/>
    <s v="6c, 8a, 8b"/>
    <n v="-0.24230259353312264"/>
    <s v="derived 6c)"/>
    <n v="0.10614764940837212"/>
    <s v="derived, 8a, 8b"/>
    <s v="Y"/>
    <s v="Neg"/>
    <s v="N"/>
    <s v="Ridership"/>
    <s v="Monthly boardings and alightings"/>
    <s v="continuous"/>
    <s v="Aggregate"/>
    <s v="General"/>
    <s v="China"/>
    <s v="Nanjing"/>
    <n v="2015"/>
    <s v="2010 - 2017"/>
    <s v="2018 - 2019"/>
    <n v="112"/>
    <x v="1"/>
    <n v="0"/>
    <n v="0"/>
    <n v="0"/>
    <s v="Density"/>
    <s v="Proportion residential"/>
    <x v="6"/>
    <s v="OLS"/>
    <m/>
    <n v="-334297.09999999998"/>
    <m/>
    <m/>
    <m/>
    <n v="-2.2826939162913922"/>
    <s v="Derived (8b)"/>
  </r>
  <r>
    <n v="154"/>
    <s v="Lu et al. 2018"/>
    <n v="154.1"/>
    <x v="118"/>
    <s v="Tables 3 (diagnostics) and 4 (elasticities) pp 8 - 9"/>
    <m/>
    <x v="0"/>
    <x v="1"/>
    <n v="0.01"/>
    <n v="100"/>
    <n v="1"/>
    <n v="1.1316508876901956"/>
    <n v="1.1316508876901957E-2"/>
    <n v="0.18933545638688931"/>
    <n v="1.8933545638688931E-3"/>
    <n v="4.7214487187179017"/>
    <n v="4.7214487187179022E-2"/>
    <n v="0.91560444585096756"/>
    <n v="9.156044458509675E-3"/>
    <n v="4.2106476491410998"/>
    <n v="4.2106476491410999E-2"/>
    <n v="0.87143301344550617"/>
    <n v="8.7143301344550627E-3"/>
    <s v="Source, 8a, 8b"/>
    <n v="0.01"/>
    <s v="Source"/>
    <n v="0.01"/>
    <s v="derived, 8a, 8b"/>
    <s v="Y"/>
    <s v="Pos"/>
    <s v="Y"/>
    <s v="mode share"/>
    <s v="trip"/>
    <s v="Ratio"/>
    <s v="Aggregate"/>
    <s v="Work"/>
    <s v="Hong Kong"/>
    <s v="Hong Kong"/>
    <n v="2011"/>
    <s v="2010 - 2017"/>
    <s v="2018 - 2019"/>
    <n v="4768"/>
    <x v="1"/>
    <n v="0"/>
    <n v="1"/>
    <n v="1"/>
    <s v="Density"/>
    <s v="jobs per km^2 in a TPU"/>
    <x v="8"/>
    <s v="generalized linear mixed models"/>
    <m/>
    <n v="0.01"/>
    <m/>
    <m/>
    <m/>
    <n v="1"/>
    <s v="Derived (8b)"/>
  </r>
  <r>
    <n v="154"/>
    <s v="Lu et al. 2018"/>
    <n v="154.1"/>
    <x v="119"/>
    <s v="Tables 3 (diagnostics) and 4 (elasticities) pp 8 - 9"/>
    <m/>
    <x v="0"/>
    <x v="1"/>
    <n v="5.0000000000000001E-3"/>
    <n v="200"/>
    <n v="-2"/>
    <n v="2.3028433578950191"/>
    <n v="-2.3028433578950191E-2"/>
    <n v="0.45254705570142728"/>
    <n v="-4.5254705570142726E-3"/>
    <n v="12.709347211241768"/>
    <n v="-0.12709347211241767"/>
    <n v="1.5629739220505694"/>
    <n v="-1.5629739220505694E-2"/>
    <n v="9.9928570588657344"/>
    <n v="-9.9928570588657339E-2"/>
    <n v="1.488061216069607"/>
    <n v="-1.4880612160696069E-2"/>
    <s v="Source, 8a, 8b"/>
    <n v="-0.01"/>
    <s v="Source"/>
    <n v="5.0000000000000001E-3"/>
    <s v="derived, 8a, 8b"/>
    <s v="Y"/>
    <s v="Neg"/>
    <s v="N"/>
    <s v="mode share"/>
    <s v="trip"/>
    <s v="Ratio"/>
    <s v="Aggregate"/>
    <s v="Work"/>
    <s v="Hong Kong"/>
    <s v="Hong Kong"/>
    <n v="2011"/>
    <s v="2010 - 2017"/>
    <s v="2018 - 2019"/>
    <n v="4768"/>
    <x v="1"/>
    <n v="0"/>
    <n v="1"/>
    <n v="1"/>
    <s v="Density"/>
    <s v="residents per km^2 in a street block"/>
    <x v="6"/>
    <s v="generalized linear mixed models"/>
    <m/>
    <n v="-0.02"/>
    <m/>
    <m/>
    <m/>
    <n v="-2"/>
    <s v="Derived (8b)"/>
  </r>
  <r>
    <n v="154"/>
    <s v="Lu et al. 2018"/>
    <n v="154.1"/>
    <x v="120"/>
    <s v="Tables 3 (diagnostics) and 4 (elasticities) pp 8 - 9"/>
    <m/>
    <x v="0"/>
    <x v="1"/>
    <n v="4.1333333333333335E-3"/>
    <n v="241.93548387096774"/>
    <n v="-2.4193548387096775"/>
    <n v="3.0556744688839292"/>
    <n v="-3.0556744688839291E-2"/>
    <n v="18.977606307100686"/>
    <n v="-0.18977606307100686"/>
    <n v="24.956259786697871"/>
    <n v="-0.24956259786697871"/>
    <n v="2.4352367085885702"/>
    <n v="-2.4352367085885701E-2"/>
    <n v="1.7953786955612989"/>
    <n v="-1.7953786955612991E-2"/>
    <n v="1.9747732259689361"/>
    <n v="-1.9747732259689361E-2"/>
    <s v="Source, 8a, 8b"/>
    <n v="-0.01"/>
    <s v="Source"/>
    <n v="4.1333333333333335E-3"/>
    <s v="derived, 8a, 8b"/>
    <s v="Y"/>
    <s v="Neg"/>
    <s v="N"/>
    <s v="mode share"/>
    <s v="trip"/>
    <s v="Ratio"/>
    <s v="Aggregate"/>
    <s v="Work"/>
    <s v="Hong Kong"/>
    <s v="Hong Kong"/>
    <n v="2011"/>
    <s v="2010 - 2017"/>
    <s v="2018 - 2019"/>
    <n v="4768"/>
    <x v="1"/>
    <n v="0"/>
    <n v="1"/>
    <n v="1"/>
    <s v="Diversity"/>
    <s v="Entropy score of number of residents and jobs in different industries in a TPU"/>
    <x v="7"/>
    <s v="generalized linear mixed models"/>
    <m/>
    <n v="-1.5"/>
    <m/>
    <m/>
    <m/>
    <n v="-2.4193548387096775"/>
    <s v="Derived (8b)"/>
  </r>
  <r>
    <n v="154"/>
    <s v="Lu et al. 2018"/>
    <n v="154.1"/>
    <x v="121"/>
    <s v="Tables 3 (diagnostics) and 4 (elasticities) pp 8 - 9"/>
    <m/>
    <x v="0"/>
    <x v="1"/>
    <n v="4.6363636363636357E-2"/>
    <n v="21.568627450980394"/>
    <n v="1.9999999999999998"/>
    <n v="1.4141340172503623"/>
    <n v="0.13112879069048811"/>
    <n v="3.0698611399102704"/>
    <n v="0.28465985115531595"/>
    <n v="3.2834491583011656"/>
    <n v="0.30446528558792624"/>
    <n v="0.83150372785493054"/>
    <n v="7.7103072946548099E-2"/>
    <n v="1.4980513073935535"/>
    <n v="0.1389102121401295"/>
    <n v="1.1096932631148662"/>
    <n v="0.1028988298524694"/>
    <s v="6c, 8a, 8b"/>
    <n v="9.2727272727272714E-2"/>
    <s v="Derived (6c)"/>
    <n v="4.6363636363636357E-2"/>
    <s v="derived, 8a, 8b"/>
    <s v="N"/>
    <s v="Pos"/>
    <s v="insignificant"/>
    <s v="mode share"/>
    <s v="trip"/>
    <s v="Ratio"/>
    <s v="Aggregate"/>
    <s v="Work"/>
    <s v="Hong Kong"/>
    <s v="Hong Kong"/>
    <n v="2011"/>
    <s v="2010 - 2017"/>
    <s v="2018 - 2019"/>
    <n v="4768"/>
    <x v="1"/>
    <n v="0"/>
    <n v="1"/>
    <n v="1"/>
    <s v="Diversity"/>
    <s v="ratio of job number to the resident numbers in a TPU"/>
    <x v="5"/>
    <s v="generalized linear mixed models"/>
    <m/>
    <n v="0.04"/>
    <m/>
    <m/>
    <m/>
    <n v="2"/>
    <s v="Derived (8b)"/>
  </r>
  <r>
    <n v="154"/>
    <s v="Lu et al. 2018"/>
    <n v="154.1"/>
    <x v="122"/>
    <s v="Tables 3 (diagnostics) and 4 (elasticities) pp 8 - 9"/>
    <m/>
    <x v="0"/>
    <x v="1"/>
    <n v="0.02"/>
    <n v="50"/>
    <n v="-4"/>
    <n v="3.473017842055603"/>
    <n v="-0.27784142736444822"/>
    <n v="5.9012306531784207"/>
    <n v="-0.47209845225427366"/>
    <n v="7.7512643296534591"/>
    <n v="-0.62010114637227676"/>
    <n v="3.022187681896674"/>
    <n v="-0.24177501455173392"/>
    <n v="2.2959494454122775"/>
    <n v="-0.1836759556329822"/>
    <n v="2.8725905388300976"/>
    <n v="-0.22980724310640782"/>
    <s v="Source, 8a, 8b"/>
    <n v="-0.08"/>
    <s v="Source"/>
    <n v="0.02"/>
    <s v="derived, 8a, 8b"/>
    <s v="Y"/>
    <s v="Neg"/>
    <s v="N"/>
    <s v="mode share"/>
    <s v="trip"/>
    <s v="Ratio"/>
    <s v="Aggregate"/>
    <s v="Work"/>
    <s v="Hong Kong"/>
    <s v="Hong Kong"/>
    <n v="2011"/>
    <s v="2010 - 2017"/>
    <s v="2018 - 2019"/>
    <n v="4768"/>
    <x v="1"/>
    <n v="0"/>
    <n v="1"/>
    <n v="1"/>
    <s v="PT-design"/>
    <s v="three or more way intersections within 800m buffer from centroid of street block"/>
    <x v="0"/>
    <s v="generalized linear mixed models"/>
    <m/>
    <n v="-0.04"/>
    <m/>
    <m/>
    <m/>
    <n v="-4"/>
    <s v="Derived (8b)"/>
  </r>
  <r>
    <n v="154"/>
    <s v="Lu et al. 2018"/>
    <n v="154.1"/>
    <x v="123"/>
    <s v="Tables 3 (diagnostics) and 4 (elasticities) pp 8 - 9"/>
    <m/>
    <x v="0"/>
    <x v="1"/>
    <n v="0.5177272727272727"/>
    <n v="1.9315188762071993"/>
    <n v="1"/>
    <n v="2.2523834961295983E-2"/>
    <n v="1.1661203645870965E-2"/>
    <n v="1.1981710267991101E-2"/>
    <n v="6.2032581796553927E-3"/>
    <n v="1.1981710267991101E-2"/>
    <n v="6.2032581796553927E-3"/>
    <n v="3.5778456034397776E-2"/>
    <n v="1.8523482465081394E-2"/>
    <n v="0.13716352735375081"/>
    <n v="7.1013298934510083E-2"/>
    <n v="3.6657061820013624E-2"/>
    <n v="1.8978360642270688E-2"/>
    <s v="6c, 8a, 8b"/>
    <n v="0.5177272727272727"/>
    <s v="derived 6c)"/>
    <n v="0.5177272727272727"/>
    <s v="derived, 8a, 8b"/>
    <s v="N"/>
    <s v="Pos"/>
    <s v="insignificant"/>
    <s v="mode share"/>
    <s v="trip"/>
    <s v="Ratio"/>
    <s v="Aggregate"/>
    <s v="Work"/>
    <s v="Hong Kong"/>
    <s v="Hong Kong"/>
    <n v="2011"/>
    <s v="2010 - 2017"/>
    <s v="2018 - 2019"/>
    <n v="4768"/>
    <x v="1"/>
    <n v="0"/>
    <n v="1"/>
    <n v="1"/>
    <s v="Density"/>
    <s v="number of supermarkets and conveinence stores within an 800m radius buffer from centroid of street block"/>
    <x v="1"/>
    <s v="generalized linear mixed models"/>
    <m/>
    <n v="0.01"/>
    <m/>
    <m/>
    <m/>
    <n v="1"/>
    <s v="Derived (8b)"/>
  </r>
  <r>
    <n v="155"/>
    <s v="Zhao et al. 2018"/>
    <n v="155.1"/>
    <x v="124"/>
    <s v="Table 3 p. 1183 - DR Model 1 (only) "/>
    <m/>
    <x v="0"/>
    <x v="1"/>
    <n v="6.5795083253183825E-2"/>
    <n v="15.198704075681977"/>
    <n v="2.34"/>
    <n v="0.17500117364648099"/>
    <n v="2.6943267287371724E-2"/>
    <n v="3.4390643899635809E-2"/>
    <n v="5.2948005517066991E-3"/>
    <n v="0.96582803629378822"/>
    <n v="0.1486993623715287"/>
    <n v="0.11877589059627316"/>
    <n v="1.8286794887991661E-2"/>
    <n v="0.75939238654145025"/>
    <n v="0.11691642758872908"/>
    <n v="0.11308301034770707"/>
    <n v="1.7410316228014401E-2"/>
    <s v="6c, 8a"/>
    <n v="0.15396049481245014"/>
    <s v="Derived (6c)"/>
    <n v="6.5795083253183825E-2"/>
    <s v="Derived (8a)"/>
    <s v="Y"/>
    <s v="Pos"/>
    <s v="Y"/>
    <s v="Ridership"/>
    <s v="daily ridership"/>
    <s v="Count"/>
    <s v="Aggregate"/>
    <s v="Weekday"/>
    <s v="China"/>
    <s v="varies"/>
    <n v="2016"/>
    <s v="2010 - 2017"/>
    <s v="2018 - 2019"/>
    <n v="109"/>
    <x v="1"/>
    <n v="0"/>
    <n v="0"/>
    <n v="0"/>
    <s v="Density"/>
    <s v="Weighted population"/>
    <x v="6"/>
    <s v="OLS"/>
    <m/>
    <n v="0.61"/>
    <m/>
    <m/>
    <m/>
    <n v="2.34"/>
    <s v="source"/>
  </r>
  <r>
    <n v="155"/>
    <s v="Zhao et al. 2018"/>
    <n v="155.1"/>
    <x v="125"/>
    <s v="Table 3 p. 1183 - DR Model 1 (only) "/>
    <m/>
    <x v="0"/>
    <x v="1"/>
    <n v="0.11723419349117675"/>
    <n v="8.5299345713097061"/>
    <n v="1.7999999999999998"/>
    <n v="9.6529080295619157E-2"/>
    <n v="2.0369715978423516E-2"/>
    <n v="1.6150190550092283E-2"/>
    <n v="3.4080382149640071E-3"/>
    <n v="0.40273648652457744"/>
    <n v="8.4986076936922214E-2"/>
    <n v="7.8100460163090343E-2"/>
    <n v="1.6480880025317415E-2"/>
    <n v="0.35916548950012611"/>
    <n v="7.5791657684539798E-2"/>
    <n v="7.4332665879694185E-2"/>
    <n v="1.5685794242019109E-2"/>
    <s v="6c, 8a"/>
    <n v="0.21102154828411815"/>
    <s v="Derived (6c)"/>
    <n v="0.11723419349117675"/>
    <s v="Derived (8a)"/>
    <s v="N"/>
    <s v="Pos"/>
    <s v="insignificant"/>
    <s v="Ridership"/>
    <s v="daily ridership"/>
    <s v="Count"/>
    <s v="Aggregate"/>
    <s v="Weekday"/>
    <s v="China"/>
    <s v="varies"/>
    <n v="2016"/>
    <s v="2010 - 2017"/>
    <s v="2018 - 2019"/>
    <n v="109"/>
    <x v="1"/>
    <n v="0"/>
    <n v="0"/>
    <n v="0"/>
    <s v="Density"/>
    <s v="Weighted job"/>
    <x v="8"/>
    <s v="OLS"/>
    <m/>
    <n v="2.74"/>
    <m/>
    <m/>
    <m/>
    <n v="1.8"/>
    <s v="source"/>
  </r>
  <r>
    <n v="155"/>
    <s v="Zhao et al. 2018"/>
    <n v="155.1"/>
    <x v="126"/>
    <s v="Table 3 p. 1183 - DR Model 1 (only) "/>
    <m/>
    <x v="0"/>
    <x v="1"/>
    <n v="6.8252265990194946E-2"/>
    <n v="14.651528201915802"/>
    <n v="2.2400000000000002"/>
    <n v="1.7521602883262132E-6"/>
    <n v="2.6787915852610614E-7"/>
    <e v="#N/A"/>
    <e v="#N/A"/>
    <n v="5.8406689170150254E-7"/>
    <n v="8.9295111020589252E-8"/>
    <n v="5.0678903174369773E-2"/>
    <n v="7.7480479541884636E-3"/>
    <n v="3.6868804791334218E-2"/>
    <n v="5.6366900158435268E-3"/>
    <n v="7.3008132001507031E-7"/>
    <n v="1.1161853796383635E-7"/>
    <s v="6c, 8a"/>
    <n v="0.1528850758180367"/>
    <s v="Derived (6c)"/>
    <n v="6.8252265990194946E-2"/>
    <s v="Derived (8a)"/>
    <s v="Y"/>
    <s v="Neg"/>
    <s v="Y"/>
    <s v="Ridership"/>
    <s v="daily ridership"/>
    <s v="Count"/>
    <s v="Aggregate"/>
    <s v="Weekday"/>
    <s v="China"/>
    <s v="varies"/>
    <n v="2016"/>
    <s v="2010 - 2017"/>
    <s v="2018 - 2019"/>
    <n v="109"/>
    <x v="1"/>
    <n v="0"/>
    <n v="0"/>
    <n v="0"/>
    <s v="PT-Access"/>
    <s v="number of transfer stations"/>
    <x v="3"/>
    <s v="OLS"/>
    <m/>
    <n v="17.82"/>
    <m/>
    <m/>
    <m/>
    <n v="2.2400000000000002"/>
    <s v="source"/>
  </r>
  <r>
    <n v="160"/>
    <s v="Moshiur et al. 2019"/>
    <n v="160.1"/>
    <x v="127"/>
    <s v="Table 4 (Boarding) p. 599"/>
    <m/>
    <x v="0"/>
    <x v="0"/>
    <n v="7.6819515443840788E-2"/>
    <n v="13.017525484537245"/>
    <n v="22.573"/>
    <n v="1.5567516843258836E-6"/>
    <n v="2.6994804667008006E-6"/>
    <e v="#N/A"/>
    <e v="#N/A"/>
    <n v="5.1892918899781383E-7"/>
    <n v="8.9984756297667896E-7"/>
    <n v="4.502696950851115E-2"/>
    <n v="7.8078877888346498E-2"/>
    <n v="3.2757033897178461E-2"/>
    <n v="5.6802233806980323E-2"/>
    <n v="6.4865944754063719E-7"/>
    <n v="1.1248059185078916E-6"/>
    <s v="6c, 8a"/>
    <n v="1.7340469221138182"/>
    <s v="Derived (6c)"/>
    <n v="7.6819515443840788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x v="1"/>
    <n v="0"/>
    <n v="0"/>
    <n v="0"/>
    <s v="PT-Access"/>
    <s v="number of bus stops"/>
    <x v="3"/>
    <s v="panel OLS"/>
    <m/>
    <n v="9.5869999999999997"/>
    <m/>
    <m/>
    <m/>
    <n v="22.573"/>
    <s v="source"/>
  </r>
  <r>
    <n v="160"/>
    <s v="Moshiur et al. 2019"/>
    <n v="160.1"/>
    <x v="128"/>
    <s v="Table 4 (Boarding) p. 599"/>
    <m/>
    <x v="0"/>
    <x v="1"/>
    <n v="3.2303598367695502E-2"/>
    <n v="30.956303648203718"/>
    <n v="13.917999999999999"/>
    <n v="0.36098776096512192"/>
    <n v="0.16230063234323211"/>
    <n v="0.19202994381761579"/>
    <n v="8.6336947344443749E-2"/>
    <n v="0.19202994381761579"/>
    <n v="8.6336947344443749E-2"/>
    <n v="0.57341854781123669"/>
    <n v="0.25780982894900278"/>
    <n v="2.1983092448773558"/>
    <n v="0.98836309457051141"/>
    <n v="0.58749989478725007"/>
    <n v="0.26414082341912348"/>
    <s v="6c, 8a"/>
    <n v="0.44960148208158601"/>
    <s v="Derived (6c)"/>
    <n v="3.2303598367695502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x v="1"/>
    <n v="0"/>
    <n v="0"/>
    <n v="0"/>
    <s v="Density"/>
    <s v="number of commercial centers"/>
    <x v="1"/>
    <s v="panel OLS"/>
    <m/>
    <n v="50.317"/>
    <m/>
    <m/>
    <m/>
    <n v="13.917999999999999"/>
    <s v="source"/>
  </r>
  <r>
    <n v="160"/>
    <s v="Moshiur et al. 2019"/>
    <n v="160.1"/>
    <x v="129"/>
    <s v="Table 4 (Boarding) p. 599"/>
    <m/>
    <x v="0"/>
    <x v="2"/>
    <n v="6.3428288987787754E-2"/>
    <n v="15.765835969381678"/>
    <n v="-10.034000000000001"/>
    <n v="8.8878499371755041E-4"/>
    <n v="-5.6565783408386308E-4"/>
    <n v="0.32311067271927157"/>
    <n v="-0.20564037938499008"/>
    <n v="0.45879723792224586"/>
    <n v="-0.29199666254629714"/>
    <n v="5.027802090975639E-4"/>
    <n v="-3.1998916060540573E-4"/>
    <n v="5.2381386612589766E-2"/>
    <n v="-3.3337580975183717E-2"/>
    <n v="5.8603506609611724E-4"/>
    <n v="-3.7297583614521519E-4"/>
    <s v="6c, 8a"/>
    <n v="-0.63643945170346239"/>
    <s v="Derived (6c)"/>
    <n v="6.3428288987787754E-2"/>
    <s v="Derived (8a)"/>
    <s v="Y"/>
    <s v="Neg"/>
    <s v="N"/>
    <s v="Ridership"/>
    <s v="daily boardings"/>
    <s v="Count"/>
    <s v="Aggregate"/>
    <s v="General"/>
    <s v="USA"/>
    <s v="Orlando"/>
    <n v="2015"/>
    <s v="2010 - 2017"/>
    <s v="2018 - 2019"/>
    <n v="2124"/>
    <x v="1"/>
    <n v="0"/>
    <n v="0"/>
    <n v="0"/>
    <s v="PT-Access"/>
    <s v="number of educational centers"/>
    <x v="4"/>
    <s v="panel OLS"/>
    <m/>
    <n v="-46.088000000000001"/>
    <m/>
    <m/>
    <m/>
    <n v="-10.034000000000001"/>
    <s v="source"/>
  </r>
  <r>
    <n v="160"/>
    <s v="Moshiur et al. 2019"/>
    <n v="160.1"/>
    <x v="130"/>
    <s v="Table 4 (Boarding) p. 599"/>
    <m/>
    <x v="0"/>
    <x v="1"/>
    <n v="5.3228986585428149E-2"/>
    <n v="18.786756317351301"/>
    <n v="5.9240000000000004"/>
    <n v="0.21907619126198641"/>
    <n v="6.908097039813961E-2"/>
    <n v="0.11653909979480208"/>
    <n v="3.6748101456278548E-2"/>
    <n v="0.11653909979480208"/>
    <n v="3.6748101456278548E-2"/>
    <n v="0.34799615122021388"/>
    <n v="0.10973311012314217"/>
    <n v="1.3341095423738638"/>
    <n v="0.42068278288803779"/>
    <n v="0.35654183668915024"/>
    <n v="0.11242780844481159"/>
    <s v="6c, 8a"/>
    <n v="0.31532851653207639"/>
    <s v="Derived (6c)"/>
    <n v="5.3228986585428149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x v="1"/>
    <n v="0"/>
    <n v="0"/>
    <n v="0"/>
    <s v="Density"/>
    <s v="number of financial centers"/>
    <x v="1"/>
    <s v="panel OLS"/>
    <m/>
    <n v="5.4420000000000002"/>
    <m/>
    <m/>
    <m/>
    <n v="5.9240000000000004"/>
    <s v="source"/>
  </r>
  <r>
    <n v="160"/>
    <s v="Moshiur et al. 2019"/>
    <n v="160.1"/>
    <x v="131"/>
    <s v="Table 4 (Boarding) p. 599"/>
    <m/>
    <x v="0"/>
    <x v="1"/>
    <n v="3.5907338487459362E-2"/>
    <n v="27.849460364467003"/>
    <n v="20.089000000000002"/>
    <n v="0.35174205803263991"/>
    <n v="0.25372650354235826"/>
    <n v="2.1845331912698462"/>
    <n v="1.5757966834938288"/>
    <n v="2.8727425868032674"/>
    <n v="2.0722313851338905"/>
    <n v="0.28032278320158749"/>
    <n v="0.20220874365385458"/>
    <n v="0.20666802166113715"/>
    <n v="0.14907843214254118"/>
    <n v="0.22731832389978776"/>
    <n v="0.16397437325749181"/>
    <s v="6c, 8a"/>
    <n v="0.72134252287457112"/>
    <s v="Derived (6c)"/>
    <n v="3.5907338487459362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x v="1"/>
    <n v="0"/>
    <n v="0"/>
    <n v="0"/>
    <s v="Diversity"/>
    <s v="normalised land use land use entropy"/>
    <x v="7"/>
    <s v="panel OLS"/>
    <m/>
    <n v="347.96899999999999"/>
    <m/>
    <m/>
    <m/>
    <n v="20.088999999999999"/>
    <s v="source"/>
  </r>
  <r>
    <n v="160"/>
    <s v="Moshiur et al. 2019"/>
    <n v="160.19999999999999"/>
    <x v="132"/>
    <s v="Table 4 (alighting) p. 599"/>
    <m/>
    <x v="0"/>
    <x v="0"/>
    <n v="7.8895368819793588E-2"/>
    <n v="12.675015212668807"/>
    <n v="23.146000000000001"/>
    <n v="1.515791254230051E-6"/>
    <n v="2.7680049121630594E-6"/>
    <e v="#N/A"/>
    <e v="#N/A"/>
    <n v="5.0527539759058871E-7"/>
    <n v="9.2268957128685654E-7"/>
    <n v="4.3842243610636697E-2"/>
    <n v="8.0060856226627758E-2"/>
    <n v="3.1895148080319229E-2"/>
    <n v="5.8244119244068866E-2"/>
    <n v="6.3159226192298046E-7"/>
    <n v="1.1533583391566768E-6"/>
    <s v="6c, 8a"/>
    <n v="1.8261122067029425"/>
    <s v="Derived (6c)"/>
    <n v="7.889536881979358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s v="2018 - 2019"/>
    <n v="2124"/>
    <x v="1"/>
    <n v="0"/>
    <n v="0"/>
    <n v="0"/>
    <s v="PT-Access"/>
    <s v="number of bus stops"/>
    <x v="3"/>
    <s v="panel OLS"/>
    <m/>
    <n v="10.096"/>
    <m/>
    <m/>
    <m/>
    <n v="23.146000000000001"/>
    <s v="source"/>
  </r>
  <r>
    <n v="160"/>
    <s v="Moshiur et al. 2019"/>
    <n v="160.19999999999999"/>
    <x v="133"/>
    <s v="Table 4 (alighting) p. 599"/>
    <m/>
    <x v="0"/>
    <x v="1"/>
    <n v="3.6965224234214548E-2"/>
    <n v="27.052453237235135"/>
    <n v="16.568000000000001"/>
    <n v="0.31546416631980018"/>
    <n v="0.19320282200479019"/>
    <n v="0.16781335182362386"/>
    <n v="0.10277558152053055"/>
    <n v="0.16781335182362386"/>
    <n v="0.10277558152053055"/>
    <n v="0.50110564317735939"/>
    <n v="0.30689705748146856"/>
    <n v="1.9210839486476337"/>
    <n v="1.1765483367469631"/>
    <n v="0.51341121379441168"/>
    <n v="0.31443347912114089"/>
    <s v="6c, 8a"/>
    <n v="0.61243983511246669"/>
    <s v="Derived (6c)"/>
    <n v="3.696522423421454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s v="2018 - 2019"/>
    <n v="2124"/>
    <x v="1"/>
    <n v="0"/>
    <n v="0"/>
    <n v="0"/>
    <s v="Density"/>
    <s v="number of commercial centers"/>
    <x v="1"/>
    <s v="panel OLS"/>
    <m/>
    <n v="68.540999999999997"/>
    <m/>
    <m/>
    <m/>
    <n v="16.568000000000001"/>
    <s v="source"/>
  </r>
  <r>
    <n v="160"/>
    <s v="Moshiur et al. 2019"/>
    <n v="160.19999999999999"/>
    <x v="134"/>
    <s v="Table 4 (alighting) p. 599"/>
    <m/>
    <x v="0"/>
    <x v="2"/>
    <n v="3.5497378021226746E-2"/>
    <n v="28.171094760915"/>
    <n v="-14.896000000000003"/>
    <n v="1.5881204351435559E-3"/>
    <n v="-8.3974876385421813E-4"/>
    <n v="0.57734847661202582"/>
    <n v="-0.30528394372322232"/>
    <n v="0.81979924760441059"/>
    <n v="-0.43348438163141739"/>
    <n v="8.9838997068771508E-4"/>
    <n v="-4.750407152061116E-4"/>
    <n v="9.3597384168983208E-2"/>
    <n v="-4.9491389894990696E-2"/>
    <n v="1.0471534406595936E-3"/>
    <n v="-5.5370221798077784E-4"/>
    <s v="6c, 8a"/>
    <n v="-0.52876894300419364"/>
    <s v="Derived (6c)"/>
    <n v="3.5497378021226746E-2"/>
    <s v="Derived (8a)"/>
    <s v="Y"/>
    <s v="Neg"/>
    <s v="N"/>
    <s v="Ridership"/>
    <s v="daily alighting"/>
    <s v="Count"/>
    <s v="Aggregate"/>
    <s v="General"/>
    <s v="USA"/>
    <s v="Orlando"/>
    <n v="2015"/>
    <s v="2010 - 2017"/>
    <s v="2018 - 2019"/>
    <n v="2124"/>
    <x v="1"/>
    <n v="0"/>
    <n v="0"/>
    <n v="0"/>
    <s v="PT-Access"/>
    <s v="number of educational centers"/>
    <x v="4"/>
    <s v="panel OLS"/>
    <m/>
    <n v="-38.290999999999997"/>
    <m/>
    <m/>
    <m/>
    <n v="-14.896000000000001"/>
    <s v="source"/>
  </r>
  <r>
    <n v="160"/>
    <s v="Moshiur et al. 2019"/>
    <n v="160.19999999999999"/>
    <x v="135"/>
    <s v="Table 4 (alighting) p. 599"/>
    <m/>
    <x v="0"/>
    <x v="0"/>
    <n v="3.7352885434314108E-2"/>
    <n v="26.771693494965003"/>
    <n v="29.857999999999997"/>
    <n v="0.33812973191224888"/>
    <n v="0.3771101569400036"/>
    <n v="2.0999923251968324"/>
    <n v="2.3420845923519709"/>
    <n v="2.7615681961994771"/>
    <n v="3.0799285528063964"/>
    <n v="0.26947436443341849"/>
    <n v="0.30054003026615506"/>
    <n v="0.19867002299915634"/>
    <n v="0.22157319064721961"/>
    <n v="0.21852116391450829"/>
    <n v="0.24371281978805268"/>
    <s v="6c, 8a"/>
    <n v="1.1152824532977506"/>
    <s v="Derived (6c)"/>
    <n v="3.735288543431410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s v="2018 - 2019"/>
    <n v="2124"/>
    <x v="1"/>
    <n v="0"/>
    <n v="0"/>
    <n v="0"/>
    <s v="Diversity"/>
    <s v="normalised land use land use entropy"/>
    <x v="7"/>
    <s v="panel OLS"/>
    <m/>
    <n v="538.00199999999995"/>
    <m/>
    <m/>
    <m/>
    <n v="29.858000000000001"/>
    <s v="source"/>
  </r>
  <r>
    <n v="161"/>
    <s v="Kathuria et al. 2018"/>
    <n v="161.1"/>
    <x v="136"/>
    <s v="Table 3 p. 48"/>
    <m/>
    <x v="0"/>
    <x v="1"/>
    <n v="5.1340000000000004E-2"/>
    <n v="19.477989871445267"/>
    <n v="8.2913907284768218"/>
    <n v="1.3529481270181547"/>
    <n v="0.57592295870908816"/>
    <n v="2.2988822178334325"/>
    <n v="0.9785881824873357"/>
    <n v="3.0195809620777014"/>
    <n v="1.285375223937236"/>
    <n v="1.1773228211518014"/>
    <n v="0.50116277850789892"/>
    <n v="0.89440960086181442"/>
    <n v="0.38073227889485722"/>
    <n v="1.1190457884028429"/>
    <n v="0.47635541120732222"/>
    <s v="7b, 8a, 8b"/>
    <n v="0.42568000000000006"/>
    <s v="derived (7b)"/>
    <n v="5.1340000000000004E-2"/>
    <s v="derived, 8a, 8b"/>
    <s v="Y"/>
    <s v="Pos"/>
    <s v="Y"/>
    <s v="Ridership"/>
    <s v="ridership"/>
    <s v="Count"/>
    <s v="Aggregate"/>
    <s v="General"/>
    <s v="India"/>
    <s v="Ahmedabad"/>
    <n v="2015"/>
    <s v="2010 - 2017"/>
    <s v="2018 - 2019"/>
    <n v="150"/>
    <x v="0"/>
    <n v="0"/>
    <n v="0"/>
    <n v="0"/>
    <s v="PT-design"/>
    <s v="Walkway availability and quality index (WAQI): sum of segment length times score on Likert scale, divided by buffer area"/>
    <x v="0"/>
    <s v="Negative binomial regression"/>
    <m/>
    <n v="1.252"/>
    <m/>
    <m/>
    <m/>
    <n v="8.2913907284768218"/>
    <s v="Derived (8b)"/>
  </r>
  <r>
    <n v="161"/>
    <s v="Kathuria et al. 2018"/>
    <n v="161.1"/>
    <x v="137"/>
    <s v="Table 3 p. 48"/>
    <m/>
    <x v="0"/>
    <x v="1"/>
    <n v="0.38527999999999996"/>
    <n v="2.5955149501661134"/>
    <n v="2.015625"/>
    <n v="0.18028539462497942"/>
    <n v="0.14000603175786649"/>
    <n v="0.3063346476940626"/>
    <n v="0.23789336070625511"/>
    <n v="0.40237044900609742"/>
    <n v="0.31247284328915509"/>
    <n v="0.15688266621141375"/>
    <n v="0.12183194092645969"/>
    <n v="0.11918342220786327"/>
    <n v="9.2555462018182447E-2"/>
    <n v="0.149117033784785"/>
    <n v="0.11580130609658833"/>
    <s v="7b, 8a, 8b"/>
    <n v="0.77657999999999994"/>
    <s v="derived (7b)"/>
    <n v="0.38527999999999996"/>
    <s v="derived, 8a, 8b"/>
    <s v="Y"/>
    <s v="Pos"/>
    <s v="Y"/>
    <s v="Ridership"/>
    <s v="ridership"/>
    <s v="Count"/>
    <s v="Aggregate"/>
    <s v="General"/>
    <s v="India"/>
    <s v="Ahmedabad"/>
    <n v="2015"/>
    <s v="2010 - 2017"/>
    <s v="2018 - 2019"/>
    <n v="150"/>
    <x v="0"/>
    <n v="0"/>
    <n v="0"/>
    <n v="0"/>
    <s v="PT-design"/>
    <s v="Connectivity Index: degree of connecitivity within the buffer area and road network accessibility (4-way intersections *3 + 3-way intersections *2 + cul-de-sacs)/buffer area"/>
    <x v="0"/>
    <s v="Negative binomial regression"/>
    <m/>
    <n v="0.25800000000000001"/>
    <m/>
    <m/>
    <m/>
    <n v="2.015625"/>
    <s v="Derived (8b)"/>
  </r>
  <r>
    <n v="164"/>
    <s v="Schneider et al. 2017b"/>
    <n v="164.1"/>
    <x v="138"/>
    <s v="Table 3 (Extended Model) p. 932"/>
    <m/>
    <x v="0"/>
    <x v="1"/>
    <n v="5.2309048959330931E-2"/>
    <n v="19.117151236633585"/>
    <n v="2.4584008690452559"/>
    <n v="0.21633941167044116"/>
    <n v="2.7820515257534116E-2"/>
    <n v="3.6195545542052052E-2"/>
    <n v="4.654624505226088E-3"/>
    <n v="0.90260649211739996"/>
    <n v="0.11607213633248699"/>
    <n v="0.17503748664267035"/>
    <n v="2.2509227653817188E-2"/>
    <n v="0.80495587912806077"/>
    <n v="0.10351459839891843"/>
    <n v="0.1665931671063309"/>
    <n v="2.1423316775691585E-2"/>
    <s v="7a"/>
    <n v="0.12859661142054998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s v="2018 - 2019"/>
    <n v="120"/>
    <x v="1"/>
    <n v="0"/>
    <n v="1"/>
    <n v="1"/>
    <s v="Density"/>
    <s v="jobs within 1  mile"/>
    <x v="8"/>
    <s v="fractional multinomial logit model"/>
    <s v="auto, walk, bike"/>
    <n v="8.9800000000000001E-3"/>
    <m/>
    <m/>
    <m/>
    <m/>
    <m/>
  </r>
  <r>
    <n v="164"/>
    <s v="Schneider et al. 2017b"/>
    <n v="164.1"/>
    <x v="139"/>
    <s v="Table 3 (Extended Model) p. 932"/>
    <m/>
    <x v="0"/>
    <x v="1"/>
    <n v="0.15859818286856109"/>
    <n v="6.3052424807966068"/>
    <n v="0.88423813489542491"/>
    <n v="4.4086802177549685E-2"/>
    <n v="6.1826697148774741E-3"/>
    <n v="0.44938085745845069"/>
    <n v="6.3020524978535747E-2"/>
    <n v="8.2981114286847069E-2"/>
    <n v="1.1637152092408589E-2"/>
    <n v="2.0299828043130783E-2"/>
    <n v="2.846818681791285E-3"/>
    <n v="5.0429246926907291E-2"/>
    <n v="7.0721250423973611E-3"/>
    <n v="2.5077547972667927E-2"/>
    <n v="3.5168392515652937E-3"/>
    <s v="7a"/>
    <n v="0.14023856141749999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s v="2018 - 2019"/>
    <n v="120"/>
    <x v="1"/>
    <n v="0"/>
    <n v="1"/>
    <n v="1"/>
    <s v="PT-design"/>
    <s v="pre-1940 housing (%)"/>
    <x v="9"/>
    <s v="fractional multinomial logit model"/>
    <s v="auto, walk, bike"/>
    <n v="0.86099999999999999"/>
    <m/>
    <m/>
    <m/>
    <m/>
    <m/>
  </r>
  <r>
    <n v="164"/>
    <s v="Schneider et al. 2017b"/>
    <n v="164.1"/>
    <x v="140"/>
    <s v="Table 3 (Extended Model) p. 932"/>
    <m/>
    <x v="0"/>
    <x v="1"/>
    <n v="0.29650042763858736"/>
    <n v="3.3726764172459403"/>
    <n v="1.6972967756393633"/>
    <n v="0.23426730745150637"/>
    <n v="0.1178948397011791"/>
    <n v="0.39805882913407431"/>
    <n v="0.20032279519887813"/>
    <n v="0.5228501281692377"/>
    <n v="0.26312391907698457"/>
    <n v="0.20385722246448176"/>
    <n v="0.10259098815720454"/>
    <n v="0.15486989099461768"/>
    <n v="7.7938151814584869E-2"/>
    <n v="0.19376636733432159"/>
    <n v="9.7512773185769328E-2"/>
    <s v="7a"/>
    <n v="0.5032492198066667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s v="2018 - 2019"/>
    <n v="120"/>
    <x v="1"/>
    <n v="0"/>
    <n v="1"/>
    <n v="1"/>
    <s v="PT-design"/>
    <s v="Proportion of roadways with sidewalks"/>
    <x v="0"/>
    <s v="fractional multinomial logit model"/>
    <s v="auto, walk, bike"/>
    <n v="0.77600000000000002"/>
    <m/>
    <m/>
    <m/>
    <m/>
    <m/>
  </r>
  <r>
    <n v="164"/>
    <s v="Schneider et al. 2017b"/>
    <n v="164.1"/>
    <x v="141"/>
    <s v="Table 3 (Extended Model) p. 932"/>
    <m/>
    <x v="0"/>
    <x v="1"/>
    <n v="0.29650042763858736"/>
    <n v="3.3726764172459403"/>
    <n v="1.3370798904880646E-2"/>
    <n v="0.23426730745150637"/>
    <n v="9.2874046318376007E-4"/>
    <n v="0.39805882913407431"/>
    <n v="1.5780833670993224E-3"/>
    <n v="0.5228501281692377"/>
    <n v="2.072811932207418E-3"/>
    <n v="0.20385722246448176"/>
    <n v="8.0818127494895655E-4"/>
    <n v="0.15486989099461768"/>
    <n v="6.139735666075961E-4"/>
    <n v="0.19376636733432159"/>
    <n v="7.6817660861519955E-4"/>
    <s v="7a"/>
    <n v="3.9644475931666671E-3"/>
    <s v="Derived (7a)"/>
    <m/>
    <m/>
    <s v="N"/>
    <s v="Pos"/>
    <s v="Y"/>
    <s v="mode share"/>
    <s v="boardings"/>
    <s v="Ratio"/>
    <s v="Aggregate"/>
    <s v="Work"/>
    <s v="USA"/>
    <s v="varies"/>
    <n v="2013"/>
    <s v="2010 - 2017"/>
    <s v="2018 - 2019"/>
    <n v="120"/>
    <x v="1"/>
    <n v="0"/>
    <n v="1"/>
    <n v="1"/>
    <s v="PT-design"/>
    <s v="bicycle facility density"/>
    <x v="0"/>
    <s v="fractional multinomial logit model"/>
    <s v="auto, walk, bike"/>
    <n v="1.66E-3"/>
    <m/>
    <m/>
    <m/>
    <m/>
    <m/>
  </r>
  <r>
    <n v="167"/>
    <s v="Alam et al. 2018"/>
    <n v="167.1"/>
    <x v="142"/>
    <s v="Table 2 p. 824"/>
    <m/>
    <x v="0"/>
    <x v="1"/>
    <n v="0.14891809411301529"/>
    <n v="6.7151007132893534"/>
    <n v="-1.3430201426578707E-2"/>
    <n v="8.0305157522053877E-7"/>
    <n v="-1.6061031504410776E-9"/>
    <e v="#N/A"/>
    <e v="#N/A"/>
    <n v="2.6769002844089767E-7"/>
    <n v="-5.3538005688179536E-10"/>
    <n v="2.3227197474897796E-2"/>
    <n v="-4.6454394949795591E-5"/>
    <n v="1.6897741583027606E-2"/>
    <n v="-3.3795483166055211E-5"/>
    <n v="3.3461148388271075E-7"/>
    <n v="-6.692229677654215E-10"/>
    <s v="6a"/>
    <n v="-2E-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s v="2010 - 2017"/>
    <s v="2018 - 2019"/>
    <n v="358"/>
    <x v="1"/>
    <n v="0"/>
    <n v="1"/>
    <n v="1"/>
    <s v="PT-Access"/>
    <s v="Metropolitan Sprawl Indicator"/>
    <x v="3"/>
    <s v="OLS"/>
    <m/>
    <n v="-2E-3"/>
    <m/>
    <m/>
    <m/>
    <m/>
    <m/>
  </r>
  <r>
    <n v="167"/>
    <s v="Alam et al. 2018"/>
    <n v="167.1"/>
    <x v="143"/>
    <s v="Table 2 p. 824"/>
    <m/>
    <x v="0"/>
    <x v="1"/>
    <n v="7.6972072183778939E-2"/>
    <n v="12.99172507156095"/>
    <n v="-5.5864417807712083"/>
    <n v="0.14958953894321161"/>
    <n v="-6.4323501745580991E-2"/>
    <n v="2.9396834648086612E-2"/>
    <n v="-1.2640638898677243E-2"/>
    <n v="0.82558172403731467"/>
    <n v="-0.35500014133604529"/>
    <n v="0.10152863744650166"/>
    <n v="-4.3657314101995713E-2"/>
    <n v="0.64912225794095391"/>
    <n v="-0.27912257091461018"/>
    <n v="9.6662411044144941E-2"/>
    <n v="-4.1564836748982321E-2"/>
    <s v="6a"/>
    <n v="-0.4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s v="2010 - 2017"/>
    <s v="2018 - 2019"/>
    <n v="358"/>
    <x v="1"/>
    <n v="0"/>
    <n v="1"/>
    <n v="1"/>
    <s v="Density"/>
    <s v="Populaiton density"/>
    <x v="6"/>
    <s v="OLS"/>
    <m/>
    <n v="-0.43"/>
    <m/>
    <m/>
    <m/>
    <m/>
    <m/>
  </r>
  <r>
    <n v="169"/>
    <s v="Ingvardson and Nielsen 2018"/>
    <n v="169.1"/>
    <x v="144"/>
    <s v="Table 4 (Model I-A) p. 58"/>
    <m/>
    <x v="0"/>
    <x v="1"/>
    <n v="7.2774455336555952E-2"/>
    <n v="13.741085321427086"/>
    <n v="5.24"/>
    <n v="0.15550111401819677"/>
    <n v="5.9298506514966251E-2"/>
    <n v="2.601674660583583E-2"/>
    <n v="9.9211779146730003E-3"/>
    <n v="0.64877829684645283"/>
    <n v="0.24740391286081809"/>
    <n v="0.12581398811116112"/>
    <n v="4.7977672962590708E-2"/>
    <n v="0.5785886860531424"/>
    <n v="0.22063793681499366"/>
    <n v="0.11974435389663017"/>
    <n v="4.5663089904544527E-2"/>
    <s v="6c, 8a"/>
    <n v="0.3813381459635532"/>
    <s v="Derived (6c)"/>
    <n v="7.2774455336555952E-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s v="2018 - 2019"/>
    <n v="48"/>
    <x v="1"/>
    <n v="0"/>
    <n v="1"/>
    <n v="1"/>
    <s v="Density"/>
    <s v="jobs per km^%2"/>
    <x v="8"/>
    <s v="OLS"/>
    <m/>
    <n v="0.19"/>
    <m/>
    <m/>
    <m/>
    <n v="5.24"/>
    <s v="source"/>
  </r>
  <r>
    <n v="169"/>
    <s v="Ingvardson and Nielsen 2018"/>
    <n v="169.4"/>
    <x v="145"/>
    <s v="Table 7 (Model II-A) p. 59"/>
    <m/>
    <x v="0"/>
    <x v="1"/>
    <n v="0.18692518582980089"/>
    <n v="5.3497338818243572"/>
    <n v="-2.2599999999999998"/>
    <n v="6.159799568132579E-2"/>
    <n v="-2.6022129944213712E-2"/>
    <n v="1.2105031585028901E-2"/>
    <n v="-5.1137817294261275E-3"/>
    <n v="0.33995812695924998"/>
    <n v="-0.14361562348703197"/>
    <n v="4.1807472736009162E-2"/>
    <n v="-1.7661605319171433E-2"/>
    <n v="0.26729562992020856"/>
    <n v="-0.11291928476518277"/>
    <n v="3.9803657529181663E-2"/>
    <n v="-1.6815091741586557E-2"/>
    <s v="6c, 8a"/>
    <n v="-0.42245091997534995"/>
    <s v="Derived (6c)"/>
    <n v="0.18692518582980089"/>
    <s v="Derived (8a)"/>
    <s v="Y"/>
    <s v="Neg"/>
    <s v="N"/>
    <s v="Ridership"/>
    <s v="Yearly boardings per capita"/>
    <s v="continuous"/>
    <s v="Aggregate"/>
    <s v="General"/>
    <s v="Europe"/>
    <s v="varies"/>
    <n v="2012"/>
    <s v="2010 - 2017"/>
    <s v="2018 - 2019"/>
    <n v="48"/>
    <x v="1"/>
    <n v="0"/>
    <n v="1"/>
    <n v="1"/>
    <s v="Density"/>
    <s v="persons per km^2"/>
    <x v="6"/>
    <s v="OLS"/>
    <m/>
    <n v="-0.06"/>
    <m/>
    <m/>
    <m/>
    <n v="-2.2599999999999998"/>
    <s v="source"/>
  </r>
  <r>
    <n v="169"/>
    <s v="Ingvardson and Nielsen 2018"/>
    <n v="169.4"/>
    <x v="146"/>
    <s v="Table 7 (Model II-A) p. 59"/>
    <m/>
    <x v="0"/>
    <x v="1"/>
    <n v="0.10881557747850282"/>
    <n v="9.1898607090290554"/>
    <n v="3.32"/>
    <n v="0.1039971402912198"/>
    <n v="3.7570809471314491E-2"/>
    <n v="1.7399664714759584E-2"/>
    <n v="6.2859371520447242E-3"/>
    <n v="0.4338945606984122"/>
    <n v="0.15675209746143431"/>
    <n v="8.4142773219381281E-2"/>
    <n v="3.0398067602252121E-2"/>
    <n v="0.38695265390407352"/>
    <n v="0.13979350195148449"/>
    <n v="8.0083480108136457E-2"/>
    <n v="2.8931576046390801E-2"/>
    <s v="6c, 8a"/>
    <n v="0.36126771722862933"/>
    <s v="Derived (6c)"/>
    <n v="0.1088155774785028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s v="2018 - 2019"/>
    <n v="48"/>
    <x v="1"/>
    <n v="0"/>
    <n v="1"/>
    <n v="1"/>
    <s v="Density"/>
    <s v="jobs per km^%2"/>
    <x v="8"/>
    <s v="OLS"/>
    <m/>
    <n v="0.18"/>
    <m/>
    <m/>
    <m/>
    <n v="3.32"/>
    <s v="source"/>
  </r>
  <r>
    <n v="169"/>
    <s v="Ingvardson and Nielsen 2018"/>
    <n v="169.5"/>
    <x v="147"/>
    <s v="Table 5 (Model II-B) p. 59 (country dummies)"/>
    <m/>
    <x v="0"/>
    <x v="1"/>
    <n v="6.7544712088686037E-2"/>
    <n v="14.80500795809156"/>
    <n v="2.08"/>
    <n v="0.16754100398034721"/>
    <n v="2.3538338463956067E-2"/>
    <n v="2.8031129385567937E-2"/>
    <n v="3.9381774928472979E-3"/>
    <n v="0.69901085854339728"/>
    <n v="9.8206133349332356E-2"/>
    <n v="0.13555531107287588"/>
    <n v="1.9044572473700127E-2"/>
    <n v="0.62338671954253499"/>
    <n v="8.7581471102134878E-2"/>
    <n v="0.12901572699004427"/>
    <n v="1.8125806679666529E-2"/>
    <s v="6c, 8a"/>
    <n v="0.14049300114446697"/>
    <s v="Derived (6c)"/>
    <n v="6.7544712088686037E-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s v="2018 - 2019"/>
    <n v="48"/>
    <x v="1"/>
    <n v="0"/>
    <n v="1"/>
    <n v="1"/>
    <s v="Density"/>
    <s v="jobs per km^%2"/>
    <x v="8"/>
    <s v="OLS"/>
    <m/>
    <n v="7.0000000000000007E-2"/>
    <m/>
    <m/>
    <m/>
    <n v="2.08"/>
    <s v="source"/>
  </r>
  <r>
    <n v="17"/>
    <s v="Ryan and Frank 2009"/>
    <n v="17.100000000000001"/>
    <x v="148"/>
    <s v="Table 5 p. 51"/>
    <m/>
    <x v="0"/>
    <x v="1"/>
    <n v="1.4364089775561098E-3"/>
    <n v="696.18055555555554"/>
    <n v="-4.01"/>
    <n v="4.8677548129373021"/>
    <n v="-2.8038267722518856E-2"/>
    <n v="49.61747560926959"/>
    <n v="-0.28579665950939281"/>
    <n v="9.1621913702417324"/>
    <n v="-5.2774222292592377E-2"/>
    <n v="2.2413643262397658"/>
    <n v="-1.291025851914105E-2"/>
    <n v="5.5680429814948322"/>
    <n v="-3.2071927573410229E-2"/>
    <n v="2.7688865785503207"/>
    <n v="-1.5948786692449847E-2"/>
    <s v="6e, 8a"/>
    <n v="-5.7599999999999995E-3"/>
    <s v="derived (6e)"/>
    <n v="1.4364089775561098E-3"/>
    <s v="Derived (8a)"/>
    <s v="Y"/>
    <s v="Pos"/>
    <s v="Y"/>
    <s v="Ridership"/>
    <s v="boarding + alighting"/>
    <s v="continuous"/>
    <s v="Aggregate"/>
    <s v="General"/>
    <s v="USA"/>
    <s v="San Diego"/>
    <n v="2002"/>
    <s v="Pre-2010"/>
    <s v="Pre-2010"/>
    <n v="3582"/>
    <x v="0"/>
    <n v="0"/>
    <n v="1"/>
    <n v="1"/>
    <s v="PT-design"/>
    <s v="Walkability Index"/>
    <x v="9"/>
    <s v="OLS"/>
    <m/>
    <n v="7.1999999999999995E-2"/>
    <m/>
    <m/>
    <s v=""/>
    <n v="4.01"/>
    <m/>
  </r>
  <r>
    <n v="172"/>
    <s v="Sun et al. 2017"/>
    <n v="172.2"/>
    <x v="149"/>
    <s v="Table 2 Model 2 P. "/>
    <m/>
    <x v="0"/>
    <x v="1"/>
    <n v="8.9943000000000009E-2"/>
    <n v="11.118152607762694"/>
    <n v="2.9523809523809521"/>
    <n v="0.4621762042828777"/>
    <n v="0.12272904234250104"/>
    <n v="0.38844455219525437"/>
    <n v="0.10314989705724102"/>
    <n v="0.39766913236241108"/>
    <n v="0.10559944742230881"/>
    <n v="0.51821722439017803"/>
    <n v="0.13761051106791422"/>
    <n v="0.43703109799841716"/>
    <n v="0.11605185994908769"/>
    <n v="0.51038096198910821"/>
    <n v="0.13552962293235973"/>
    <s v="6e, 8a, 8b"/>
    <n v="0.265546"/>
    <s v="derived (6e)"/>
    <n v="8.9943000000000009E-2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x v="0"/>
    <n v="0"/>
    <n v="0"/>
    <n v="0"/>
    <s v="Density"/>
    <s v="natural log of Floor area ratio: total floor area divided by the area of a network buffer"/>
    <x v="2"/>
    <s v="Spatial Error Model"/>
    <m/>
    <n v="6.2E-2"/>
    <m/>
    <m/>
    <m/>
    <n v="2.9523809523809521"/>
    <s v="Derived (8b)"/>
  </r>
  <r>
    <n v="172"/>
    <s v="Sun et al. 2017"/>
    <n v="172.2"/>
    <x v="150"/>
    <s v="Table 2 Model 2 P. "/>
    <m/>
    <x v="0"/>
    <x v="1"/>
    <n v="0.11951100000000001"/>
    <n v="8.3674306130816412"/>
    <n v="2.9410430839002268"/>
    <n v="0.10568166225747902"/>
    <n v="3.7145730421894528E-2"/>
    <n v="0.65634772310512146"/>
    <n v="0.23069769215104982"/>
    <n v="0.86312172479256744"/>
    <n v="0.30337606568216513"/>
    <n v="8.4223586633582592E-2"/>
    <n v="2.9603495795078046E-2"/>
    <n v="6.2093854191832012E-2"/>
    <n v="2.1825182528324459E-2"/>
    <n v="6.8298282172114713E-2"/>
    <n v="2.4005958305830084E-2"/>
    <s v="6e, 8a, 8b"/>
    <n v="0.35148699999999999"/>
    <s v="derived (6e)"/>
    <n v="0.11951100000000001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x v="0"/>
    <n v="0"/>
    <n v="0"/>
    <n v="0"/>
    <s v="Diversity"/>
    <s v="Land use mix (entropy)"/>
    <x v="7"/>
    <s v="Spatial Error Model"/>
    <m/>
    <n v="1.2969999999999999"/>
    <m/>
    <m/>
    <m/>
    <n v="2.9410430839002264"/>
    <s v="Derived (8b)"/>
  </r>
  <r>
    <n v="172"/>
    <s v="Sun et al. 2017"/>
    <n v="172.2"/>
    <x v="151"/>
    <s v="Table 2 Model 2 P. "/>
    <m/>
    <x v="0"/>
    <x v="1"/>
    <n v="7.6229999999999992E-2"/>
    <n v="13.118194936376756"/>
    <n v="0.81341991341991349"/>
    <n v="0.91119450139199887"/>
    <n v="5.6500437447813669E-2"/>
    <n v="1.5482698814583293"/>
    <n v="9.6003570539586622E-2"/>
    <n v="2.0336519295955555"/>
    <n v="0.12610065519843158"/>
    <n v="0.79291294290874315"/>
    <n v="4.9166152850942432E-2"/>
    <n v="0.60237424777968718"/>
    <n v="3.7351419982075057E-2"/>
    <n v="0.75366405321529539"/>
    <n v="4.6732446947720815E-2"/>
    <s v="6e, 8a, 8b"/>
    <n v="6.2006999999999993E-2"/>
    <s v="derived (6e)"/>
    <n v="7.6229999999999992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x v="0"/>
    <n v="0"/>
    <n v="0"/>
    <n v="0"/>
    <s v="PT-design"/>
    <s v="Intersection density"/>
    <x v="0"/>
    <s v="Spatial Error Model"/>
    <m/>
    <n v="5.6369999999999996"/>
    <m/>
    <m/>
    <m/>
    <n v="0.81341991341991338"/>
    <s v="Derived (8b)"/>
  </r>
  <r>
    <n v="172"/>
    <s v="Sun et al. 2017"/>
    <n v="172.2"/>
    <x v="152"/>
    <s v="Table 2 Model 2 P. "/>
    <m/>
    <x v="0"/>
    <x v="1"/>
    <n v="0.102672"/>
    <n v="9.7397537790244666"/>
    <n v="3.2258064516129031E-2"/>
    <n v="0.11214563648779702"/>
    <n v="3.7142634804758371E-4"/>
    <n v="2.2038484479771862E-2"/>
    <n v="7.2991460597004405E-5"/>
    <n v="0.61892956264813037"/>
    <n v="2.0498947114906078E-3"/>
    <n v="7.6114905819043621E-2"/>
    <n v="2.5209256807267244E-4"/>
    <n v="0.48663983651169429"/>
    <n v="1.6117511385267313E-3"/>
    <n v="7.2466749263168484E-2"/>
    <n v="2.4000987355961401E-4"/>
    <s v="6e, 8a, 8b"/>
    <n v="3.3119999999999998E-3"/>
    <s v="derived (6e)"/>
    <n v="0.10267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x v="0"/>
    <n v="0"/>
    <n v="0"/>
    <n v="0"/>
    <s v="Density"/>
    <s v="natural log of Population (total)"/>
    <x v="6"/>
    <s v="Spatial Error Model"/>
    <m/>
    <n v="2E-3"/>
    <m/>
    <m/>
    <m/>
    <n v="3.2258064516129031E-2"/>
    <s v="Derived (8b)"/>
  </r>
  <r>
    <n v="172"/>
    <s v="Sun et al. 2017"/>
    <n v="172.2"/>
    <x v="153"/>
    <s v="Table 2 Model 2 P. "/>
    <m/>
    <x v="0"/>
    <x v="1"/>
    <n v="-6.2118000000000007E-2"/>
    <n v="-16.098393380340639"/>
    <n v="0.93650793650793629"/>
    <n v="-0.18772664357949329"/>
    <n v="1.0920809763593442E-2"/>
    <n v="-9.9862490415908292E-2"/>
    <n v="5.8094005174550486E-3"/>
    <n v="-9.9862490415908292E-2"/>
    <n v="5.8094005174550486E-3"/>
    <n v="-0.29819830749672216"/>
    <n v="1.7347388340314313E-2"/>
    <n v="-1.1432000214834681"/>
    <n v="6.6504518049779277E-2"/>
    <n v="-0.30552111533324783"/>
    <n v="1.7773385363396357E-2"/>
    <s v="6e, 8a, 8b"/>
    <n v="-5.8173999999999997E-2"/>
    <s v="derived (6e)"/>
    <n v="-6.2118000000000007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x v="0"/>
    <n v="0"/>
    <n v="0"/>
    <n v="0"/>
    <s v="Density"/>
    <s v="natural log of 'firm' (business) count"/>
    <x v="1"/>
    <s v="Spatial Error Model"/>
    <m/>
    <n v="5.8999999999999997E-2"/>
    <m/>
    <m/>
    <m/>
    <n v="0.9365079365079364"/>
    <s v="Derived (8b)"/>
  </r>
  <r>
    <n v="174"/>
    <s v="Park et al. 2019"/>
    <n v="174.1"/>
    <x v="154"/>
    <s v="Table 3 p. 6"/>
    <m/>
    <x v="0"/>
    <x v="1"/>
    <n v="4.6885330104119514E-2"/>
    <n v="21.328633024002883"/>
    <n v="1"/>
    <n v="0.88662091638259422"/>
    <n v="4.1569514341814877E-2"/>
    <n v="0.74517697285078932"/>
    <n v="3.4937868358097764E-2"/>
    <n v="0.76287304989945404"/>
    <n v="3.5767554772072344E-2"/>
    <n v="0.99412783721086473"/>
    <n v="4.6610011813325782E-2"/>
    <n v="0.83838351910884601"/>
    <n v="3.9307888047271637E-2"/>
    <n v="0.97909505515357276"/>
    <n v="4.5905194864186358E-2"/>
    <s v="7a, 8a, 8b"/>
    <n v="4.6885330104119514E-2"/>
    <s v="Derived (7a)"/>
    <n v="4.6885330104119514E-2"/>
    <s v="derived, 8a, 8b"/>
    <s v="Y"/>
    <s v="Pos"/>
    <s v="Y"/>
    <s v="Probability (mode choice)"/>
    <s v="trip"/>
    <s v="discrete"/>
    <s v="Disaggregate"/>
    <s v="General"/>
    <s v="USA"/>
    <s v="varies"/>
    <n v="2011"/>
    <s v="2010 - 2017"/>
    <s v="2018 - 2019"/>
    <n v="2209"/>
    <x v="1"/>
    <n v="0"/>
    <n v="0"/>
    <n v="0"/>
    <s v="Density"/>
    <s v="Activity density (population + employment)"/>
    <x v="2"/>
    <s v="multinomial logistic (multilevel)"/>
    <s v="automobile"/>
    <n v="1E-3"/>
    <m/>
    <m/>
    <m/>
    <n v="1"/>
    <s v="Derived (8b)"/>
  </r>
  <r>
    <n v="174"/>
    <s v="Park et al. 2019"/>
    <n v="174.1"/>
    <x v="155"/>
    <s v="Table 3 p. 6"/>
    <m/>
    <x v="0"/>
    <x v="1"/>
    <n v="0.54438577781801722"/>
    <n v="1.8369326326050532"/>
    <n v="0.5"/>
    <n v="0.12759399615383041"/>
    <n v="3.4730178420556035E-2"/>
    <n v="0.21680326318705351"/>
    <n v="5.9012306531784214E-2"/>
    <n v="0.28477100782175946"/>
    <n v="7.7512643296534595E-2"/>
    <n v="0.11103110349466042"/>
    <n v="3.022187681896674E-2"/>
    <n v="8.4350089181785742E-2"/>
    <n v="2.2959494454122775E-2"/>
    <n v="0.1055351060177908"/>
    <n v="2.8725905388300978E-2"/>
    <s v="7a, 8a, 8b"/>
    <n v="0.27219288890900861"/>
    <s v="Derived (7a)"/>
    <n v="0.54438577781801722"/>
    <s v="derived, 8a, 8b"/>
    <s v="N"/>
    <s v="Pos"/>
    <s v="insignificant"/>
    <s v="Probability (mode choice)"/>
    <s v="trip"/>
    <s v="discrete"/>
    <s v="Disaggregate"/>
    <s v="General"/>
    <s v="USA"/>
    <s v="varies"/>
    <n v="2011"/>
    <s v="2010 - 2017"/>
    <s v="2018 - 2019"/>
    <n v="2209"/>
    <x v="1"/>
    <n v="0"/>
    <n v="0"/>
    <n v="0"/>
    <s v="PT-design"/>
    <s v="intersection density (intersectoins per square ile)"/>
    <x v="0"/>
    <s v="multinomial logistic (multilevel)"/>
    <s v="automobile"/>
    <n v="1E-3"/>
    <m/>
    <m/>
    <m/>
    <n v="0.5"/>
    <s v="Derived (8b)"/>
  </r>
  <r>
    <n v="174"/>
    <s v="Park et al. 2019"/>
    <n v="174.1"/>
    <x v="156"/>
    <s v="Table 3 p. 6"/>
    <m/>
    <x v="0"/>
    <x v="1"/>
    <n v="0.31248887532820285"/>
    <n v="3.2001139206946601"/>
    <n v="1.4642262895174709"/>
    <n v="4.0417826473945123E-2"/>
    <n v="1.8493355410128361E-2"/>
    <n v="0.25101940878257151"/>
    <n v="0.11485504161014015"/>
    <n v="0.33009988065445472"/>
    <n v="0.15103866155987086"/>
    <n v="3.2211210884209168E-2"/>
    <n v="1.4738382120975306E-2"/>
    <n v="2.3747720940548573E-2"/>
    <n v="1.0865874834145807E-2"/>
    <n v="2.6120597067971613E-2"/>
    <n v="1.1951594809635624E-2"/>
    <s v="7a, 8a, 8b"/>
    <n v="0.45755442643730199"/>
    <s v="Derived (7a)"/>
    <n v="0.31248887532820285"/>
    <s v="derived, 8a, 8b"/>
    <s v="Y"/>
    <s v="Pos"/>
    <s v="Y"/>
    <s v="Probability (mode choice)"/>
    <s v="trip"/>
    <s v="discrete"/>
    <s v="Disaggregate"/>
    <s v="General"/>
    <s v="USA"/>
    <s v="varies"/>
    <n v="2011"/>
    <s v="2010 - 2017"/>
    <s v="2018 - 2019"/>
    <n v="2209"/>
    <x v="1"/>
    <n v="0"/>
    <n v="0"/>
    <n v="0"/>
    <s v="Diversity"/>
    <s v="Land use entropy index (3 land uses: residential, commercial and public land)"/>
    <x v="7"/>
    <s v="multinomial logistic (multilevel)"/>
    <s v="automobile"/>
    <n v="0.88"/>
    <m/>
    <m/>
    <m/>
    <n v="1.4642262895174709"/>
    <s v="Derived (8b)"/>
  </r>
  <r>
    <n v="176"/>
    <s v="Lee et al. 2017"/>
    <n v="176.1"/>
    <x v="157"/>
    <s v="Table 5 p. 20 (TMS)"/>
    <m/>
    <x v="0"/>
    <x v="1"/>
    <n v="7.6972072183778939E-2"/>
    <n v="12.99172507156095"/>
    <n v="0.1841994884187812"/>
    <n v="0.14958953894321161"/>
    <n v="2.1209128421642537E-3"/>
    <n v="2.9396834648086612E-2"/>
    <n v="4.1679468072814292E-4"/>
    <n v="0.82558172403731467"/>
    <n v="1.1705276272236987E-2"/>
    <n v="0.10152863744650166"/>
    <n v="1.4394949842680544E-3"/>
    <n v="0.64912225794095391"/>
    <n v="9.2033957904253741E-3"/>
    <n v="9.6662411044144941E-2"/>
    <n v="1.3705005736792551E-3"/>
    <s v="6c"/>
    <n v="1.4178216318785578E-2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s v="2010 - 2017"/>
    <n v="78"/>
    <x v="1"/>
    <n v="0"/>
    <n v="1"/>
    <n v="1"/>
    <s v="Density"/>
    <s v="Ratio of residential area"/>
    <x v="6"/>
    <s v="OLS"/>
    <m/>
    <n v="2.4E-2"/>
    <m/>
    <m/>
    <m/>
    <m/>
    <m/>
  </r>
  <r>
    <n v="176"/>
    <s v="Lee et al. 2017"/>
    <n v="176.1"/>
    <x v="158"/>
    <s v="Table 5 p. 20 (TMS)"/>
    <m/>
    <x v="0"/>
    <x v="1"/>
    <n v="6.021384603925508E-2"/>
    <n v="16.607475950765082"/>
    <n v="1.1841413972029388E-2"/>
    <n v="0.19366315910577617"/>
    <n v="1.380851397828965E-4"/>
    <n v="0.10302046103501371"/>
    <n v="7.3455348080676947E-5"/>
    <n v="0.10302046103501371"/>
    <n v="7.3455348080676947E-5"/>
    <n v="0.30762828956325794"/>
    <n v="2.1934422407265616E-4"/>
    <n v="1.1793516542393678"/>
    <n v="8.4089787020300726E-4"/>
    <n v="0.31518266795145705"/>
    <n v="2.2473062487559677E-4"/>
    <s v="6c"/>
    <n v="7.1301707779886146E-4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s v="2010 - 2017"/>
    <n v="78"/>
    <x v="1"/>
    <n v="0"/>
    <n v="1"/>
    <n v="1"/>
    <s v="Density"/>
    <s v="Ratio of commercial area"/>
    <x v="1"/>
    <s v="OLS"/>
    <m/>
    <n v="1.0999999999999999E-2"/>
    <m/>
    <m/>
    <m/>
    <m/>
    <m/>
  </r>
  <r>
    <n v="176"/>
    <s v="Lee et al. 2017"/>
    <n v="176.1"/>
    <x v="159"/>
    <s v="Table 5 p. 20 (TMS)"/>
    <m/>
    <x v="0"/>
    <x v="1"/>
    <n v="0.11115828961552776"/>
    <n v="8.996180163069992"/>
    <n v="-3.6886045723646364E-3"/>
    <n v="0.11362284523932856"/>
    <n v="-4.6587522579343662E-5"/>
    <n v="0.70566732366363016"/>
    <n v="-2.8933699297388455E-4"/>
    <n v="0.92797883818171933"/>
    <n v="-3.8048893236111172E-4"/>
    <n v="9.0552356436761988E-2"/>
    <n v="-3.7128184400105361E-5"/>
    <n v="6.6759740852322405E-2"/>
    <n v="-2.7372760537703647E-5"/>
    <n v="7.3430384984363703E-2"/>
    <n v="-3.0107851209528093E-5"/>
    <s v="6c"/>
    <n v="-4.1001897533206821E-4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s v="2010 - 2017"/>
    <s v="2010 - 2017"/>
    <n v="78"/>
    <x v="1"/>
    <n v="0"/>
    <n v="1"/>
    <n v="1"/>
    <s v="Diversity"/>
    <s v="Diversity: 1 - Herschman-Herfindal Index"/>
    <x v="7"/>
    <s v="OLS"/>
    <m/>
    <n v="-3.6999999999999998E-2"/>
    <m/>
    <m/>
    <m/>
    <m/>
    <m/>
  </r>
  <r>
    <n v="176"/>
    <s v="Lee et al. 2017"/>
    <n v="176.1"/>
    <x v="160"/>
    <s v="Table 5 p. 20 (TMS)"/>
    <m/>
    <x v="2"/>
    <x v="0"/>
    <n v="7.6972072183778939E-2"/>
    <n v="12.99172507156095"/>
    <n v="613.72378869983368"/>
    <n v="0.14958953894321161"/>
    <n v="7.0665487519478898"/>
    <n v="2.9396834648086612E-2"/>
    <n v="1.3886944679501729"/>
    <n v="0.82558172403731467"/>
    <n v="39.00014361192482"/>
    <n v="0.10152863744650166"/>
    <n v="4.7961713853995693"/>
    <n v="0.64912225794095391"/>
    <n v="30.664270470514776"/>
    <n v="9.6662411044144941E-2"/>
    <n v="4.5662928367176043"/>
    <s v="6c"/>
    <n v="47.239591764705885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s v="2018 - 2019"/>
    <n v="78"/>
    <x v="1"/>
    <n v="0"/>
    <n v="1"/>
    <n v="1"/>
    <s v="Density"/>
    <s v="Population density"/>
    <x v="6"/>
    <s v="OLS"/>
    <m/>
    <n v="0.27900000000000003"/>
    <m/>
    <m/>
    <m/>
    <m/>
    <m/>
  </r>
  <r>
    <n v="176"/>
    <s v="Lee et al. 2017"/>
    <n v="176.1"/>
    <x v="161"/>
    <s v="Table 5 p. 20 (TMS)"/>
    <m/>
    <x v="3"/>
    <x v="2"/>
    <n v="5.2309048959330931E-2"/>
    <n v="19.117151236633585"/>
    <n v="-218.97420571961297"/>
    <n v="0.21633941167044116"/>
    <n v="-2.4780235428385549"/>
    <n v="3.6195545542052052E-2"/>
    <n v="-0.41459581176879506"/>
    <n v="0.90260649211739996"/>
    <n v="-10.33875483027137"/>
    <n v="0.17503748664267035"/>
    <n v="-2.0049375628356203"/>
    <n v="0.80495587912806077"/>
    <n v="-9.2202322453582788"/>
    <n v="0.1665931671063309"/>
    <n v="-1.9082135195707852"/>
    <s v="6c"/>
    <n v="-11.454332447817837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s v="2010 - 2017"/>
    <s v="2018 - 2019"/>
    <n v="78"/>
    <x v="1"/>
    <n v="0"/>
    <n v="1"/>
    <n v="1"/>
    <s v="Density"/>
    <s v="job density"/>
    <x v="8"/>
    <s v="OLS"/>
    <m/>
    <n v="-0.16800000000000001"/>
    <m/>
    <m/>
    <m/>
    <m/>
    <m/>
  </r>
  <r>
    <n v="177"/>
    <s v="Tu et al. 2018"/>
    <n v="177.1"/>
    <x v="162"/>
    <s v="Table 4 Model 1 p. 51"/>
    <m/>
    <x v="0"/>
    <x v="1"/>
    <n v="1.7102396514161219E-2"/>
    <n v="58.471337579617838"/>
    <n v="-4.5900000000000007"/>
    <n v="0.66169141076407612"/>
    <n v="-5.1942775744979977E-2"/>
    <n v="0.11070697386188816"/>
    <n v="-8.6904974481582208E-3"/>
    <n v="2.7606942189700852"/>
    <n v="-0.21671449618915167"/>
    <n v="0.53536616642750845"/>
    <n v="-4.2026244064559411E-2"/>
    <n v="2.4620220012175351"/>
    <n v="-0.19326872709557652"/>
    <n v="0.50953853907195845"/>
    <n v="-3.9998775317148738E-2"/>
    <s v="6e, 8a"/>
    <n v="-7.85E-2"/>
    <s v="derived (6e)"/>
    <n v="1.7102396514161219E-2"/>
    <s v="Derived (8a)"/>
    <s v="Y"/>
    <s v="Neg"/>
    <s v="N"/>
    <s v="Ridership"/>
    <s v="daily ridership"/>
    <s v="Count"/>
    <s v="Aggregate"/>
    <s v="General"/>
    <s v="China"/>
    <s v="Shenzhen"/>
    <n v="2014"/>
    <s v="2010 - 2017"/>
    <s v="2018 - 2019"/>
    <n v="491"/>
    <x v="1"/>
    <n v="0"/>
    <n v="1"/>
    <n v="1"/>
    <s v="Density"/>
    <s v="Employment density(logarithm): number of employed peole in TAZ"/>
    <x v="8"/>
    <s v="OLS"/>
    <m/>
    <n v="-7.85E-2"/>
    <m/>
    <m/>
    <m/>
    <n v="-4.59"/>
    <s v="source"/>
  </r>
  <r>
    <n v="177"/>
    <s v="Tu et al. 2018"/>
    <n v="177.1"/>
    <x v="163"/>
    <s v="Table 4 Model 1 p. 51"/>
    <m/>
    <x v="0"/>
    <x v="1"/>
    <n v="2.8279183381088823E-2"/>
    <n v="35.361700036526919"/>
    <n v="-3.4900000000000007"/>
    <n v="0.44662255510884846"/>
    <n v="-4.4079122771806978E-2"/>
    <n v="2.7737990761243827"/>
    <n v="-0.27375829684869646"/>
    <n v="3.6476491934581774"/>
    <n v="-0.3600023661763791"/>
    <n v="0.35593832136246562"/>
    <n v="-3.5129101266959659E-2"/>
    <n v="0.26241559058889313"/>
    <n v="-2.5898936143036923E-2"/>
    <n v="0.28863619895509618"/>
    <n v="-2.8486762042343898E-2"/>
    <s v="6e, 8a"/>
    <n v="-9.869435E-2"/>
    <s v="derived (6e)"/>
    <n v="2.8279183381088823E-2"/>
    <s v="Derived (8a)"/>
    <s v="Y"/>
    <s v="Neg"/>
    <s v="N"/>
    <s v="Ridership"/>
    <s v="daily ridership"/>
    <s v="Count"/>
    <s v="Aggregate"/>
    <s v="General"/>
    <s v="China"/>
    <s v="Shenzhen"/>
    <n v="2014"/>
    <s v="2010 - 2017"/>
    <s v="2018 - 2019"/>
    <n v="491"/>
    <x v="1"/>
    <n v="0"/>
    <n v="1"/>
    <n v="1"/>
    <s v="Diversity"/>
    <s v="land use mix (entropy)"/>
    <x v="7"/>
    <s v="OLS"/>
    <m/>
    <n v="-0.17330000000000001"/>
    <m/>
    <m/>
    <m/>
    <n v="-3.49"/>
    <s v="source"/>
  </r>
  <r>
    <n v="177"/>
    <s v="Tu et al. 2018"/>
    <n v="177.2"/>
    <x v="164"/>
    <s v="Table 4 Model 2 p. 51"/>
    <m/>
    <x v="0"/>
    <x v="1"/>
    <n v="4.5403508771929821E-2"/>
    <n v="22.024729520865534"/>
    <n v="5.7"/>
    <n v="0.24924304713423936"/>
    <n v="6.4504100598341135E-2"/>
    <n v="4.1700622156308702E-2"/>
    <n v="1.0792121014052691E-2"/>
    <n v="1.0398863097639892"/>
    <n v="0.26912257696692038"/>
    <n v="0.20165940267969534"/>
    <n v="5.218945341350515E-2"/>
    <n v="0.92738375580001053"/>
    <n v="0.24000691600104271"/>
    <n v="0.19193076416690052"/>
    <n v="4.9671681766393853E-2"/>
    <s v="6e, 8a"/>
    <n v="0.25879999999999997"/>
    <s v="derived (6e)"/>
    <n v="4.5403508771929821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x v="1"/>
    <n v="0"/>
    <n v="1"/>
    <n v="1"/>
    <s v="Density"/>
    <s v="Employment density(logarithm): number of employed peole in TAZ"/>
    <x v="8"/>
    <s v="OLS"/>
    <m/>
    <n v="0.25879999999999997"/>
    <m/>
    <m/>
    <m/>
    <n v="5.7"/>
    <s v="source"/>
  </r>
  <r>
    <n v="177"/>
    <s v="Tu et al. 2018"/>
    <n v="177.2"/>
    <x v="165"/>
    <s v="Table 4 Model 2 p. 51"/>
    <m/>
    <x v="0"/>
    <x v="1"/>
    <n v="5.8071742424242428E-2"/>
    <n v="17.220079134090927"/>
    <n v="1.9799999999999998"/>
    <n v="0.2174916854704371"/>
    <n v="2.5007639853346073E-2"/>
    <n v="1.3507563138534404"/>
    <n v="0.155312730017312"/>
    <n v="1.7762949094605232"/>
    <n v="0.20424203009433536"/>
    <n v="0.17333120450617165"/>
    <n v="1.9929977223088854E-2"/>
    <n v="0.12778846128133622"/>
    <n v="1.4693379244473666E-2"/>
    <n v="0.14055710505535229"/>
    <n v="1.6161544081329769E-2"/>
    <s v="6e, 8a"/>
    <n v="0.11498205"/>
    <s v="derived (6e)"/>
    <n v="5.8071742424242428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x v="1"/>
    <n v="0"/>
    <n v="1"/>
    <n v="1"/>
    <s v="Diversity"/>
    <s v="land use mix (entropy)"/>
    <x v="7"/>
    <s v="OLS"/>
    <m/>
    <n v="0.2019"/>
    <m/>
    <m/>
    <m/>
    <n v="1.98"/>
    <s v="source"/>
  </r>
  <r>
    <n v="177"/>
    <s v="Tu et al. 2018"/>
    <n v="177.3"/>
    <x v="166"/>
    <s v="Table 4 Model 3. p. 51"/>
    <m/>
    <x v="0"/>
    <x v="1"/>
    <n v="4.0343716433941995E-2"/>
    <n v="24.787007454739086"/>
    <n v="9.31"/>
    <n v="0.28050238989338983"/>
    <n v="0.10535669764395722"/>
    <n v="4.6930593689082527E-2"/>
    <n v="1.7627130989619398E-2"/>
    <n v="1.1703058458802893"/>
    <n v="0.43956687571263664"/>
    <n v="0.22695094224900184"/>
    <n v="8.5242773908725089E-2"/>
    <n v="1.0436935466854005"/>
    <n v="0.39201129613503644"/>
    <n v="0.21600216600579508"/>
    <n v="8.1130413551776637E-2"/>
    <s v="6e, 8a"/>
    <n v="0.37559999999999999"/>
    <s v="derived (6e)"/>
    <n v="4.0343716433941995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x v="1"/>
    <n v="0"/>
    <n v="1"/>
    <n v="1"/>
    <s v="Density"/>
    <s v="Employment density(logarithm): number of employed peole in TAZ"/>
    <x v="8"/>
    <s v="OLS"/>
    <m/>
    <n v="0.37559999999999999"/>
    <m/>
    <m/>
    <m/>
    <n v="9.31"/>
    <s v="source"/>
  </r>
  <r>
    <n v="177"/>
    <s v="Tu et al. 2018"/>
    <n v="177.3"/>
    <x v="167"/>
    <s v="Table 4 Model 3. p. 51"/>
    <m/>
    <x v="0"/>
    <x v="1"/>
    <n v="4.1372950268817196E-2"/>
    <n v="24.170381698732765"/>
    <n v="7.44"/>
    <n v="0.30527484880798794"/>
    <n v="9.3968101267118603E-2"/>
    <n v="1.8959434177730612"/>
    <n v="0.58359934915596035"/>
    <n v="2.4932362759111868"/>
    <n v="0.76745490096053293"/>
    <n v="0.24329048319651908"/>
    <n v="7.4888399262515712E-2"/>
    <n v="0.17936595191069002"/>
    <n v="5.5211485645901066E-2"/>
    <n v="0.19728822691244241"/>
    <n v="6.0728226244996728E-2"/>
    <s v="6e, 8a"/>
    <n v="0.30781474999999997"/>
    <s v="derived (6e)"/>
    <n v="4.1372950268817196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x v="1"/>
    <n v="0"/>
    <n v="1"/>
    <n v="1"/>
    <s v="Diversity"/>
    <s v="land use mix (entropy)"/>
    <x v="7"/>
    <s v="OLS"/>
    <m/>
    <n v="0.54049999999999998"/>
    <m/>
    <m/>
    <m/>
    <n v="7.44"/>
    <s v="source"/>
  </r>
  <r>
    <n v="178"/>
    <s v="Park et al. 2018"/>
    <n v="178.1"/>
    <x v="168"/>
    <s v="Table 6 p. 281"/>
    <m/>
    <x v="0"/>
    <x v="1"/>
    <n v="5.031249131340744E-2"/>
    <n v="19.875779829123999"/>
    <n v="0"/>
    <n v="0.82622651466152486"/>
    <n v="0"/>
    <n v="0.69441737918446922"/>
    <n v="0"/>
    <n v="0.71090804367584326"/>
    <n v="0"/>
    <n v="0.92641033263453187"/>
    <n v="0"/>
    <n v="0.781274928375426"/>
    <n v="0"/>
    <n v="0.91240154613360192"/>
    <n v="0"/>
    <s v="7b"/>
    <n v="0"/>
    <s v="derived (7b)"/>
    <m/>
    <m/>
    <s v="Y"/>
    <s v="Neg"/>
    <s v="N"/>
    <s v="Transit users"/>
    <s v="Any transit trip"/>
    <s v="Count"/>
    <s v="Disaggregate"/>
    <s v="General"/>
    <s v="USA"/>
    <s v="varies"/>
    <n v="2012"/>
    <s v="2010 - 2017"/>
    <s v="2018 - 2019"/>
    <n v="2431"/>
    <x v="1"/>
    <n v="0"/>
    <n v="1"/>
    <n v="1"/>
    <s v="Density"/>
    <s v="Activity density (populatoin + employment per square mile)"/>
    <x v="2"/>
    <s v="Negative binomial regression (multilevel)"/>
    <m/>
    <n v="0"/>
    <m/>
    <m/>
    <m/>
    <m/>
    <m/>
  </r>
  <r>
    <n v="178"/>
    <s v="Park et al. 2018"/>
    <n v="178.1"/>
    <x v="169"/>
    <s v="Table 6 p. 281"/>
    <m/>
    <x v="0"/>
    <x v="0"/>
    <n v="1.0698000000000001"/>
    <n v="0.93475415965601039"/>
    <n v="2"/>
    <n v="1.1178623112385247E-7"/>
    <n v="2.3917782011259475E-7"/>
    <e v="#N/A"/>
    <e v="#N/A"/>
    <n v="3.7262935921179038E-8"/>
    <n v="7.972777769695468E-8"/>
    <n v="3.2332678814249584E-3"/>
    <n v="6.9178999590968418E-3"/>
    <n v="2.3521961781255533E-3"/>
    <n v="5.0327589427174345E-3"/>
    <n v="4.6578523507329609E-8"/>
    <n v="9.9659408896282437E-8"/>
    <s v="7b, 8a, 8b"/>
    <n v="2.1396000000000002"/>
    <s v="derived (7b)"/>
    <n v="1.0698000000000001"/>
    <s v="derived, 8a, 8b"/>
    <s v="Y"/>
    <s v="Pos"/>
    <s v="Y"/>
    <s v="Transit users"/>
    <s v="Any transit trip"/>
    <s v="Count"/>
    <s v="Disaggregate"/>
    <s v="General"/>
    <s v="USA"/>
    <s v="varies"/>
    <n v="2012"/>
    <s v="2010 - 2017"/>
    <s v="2018 - 2019"/>
    <n v="2431"/>
    <x v="1"/>
    <n v="0"/>
    <n v="1"/>
    <n v="1"/>
    <s v="PT-Access"/>
    <s v="Compactness index"/>
    <x v="3"/>
    <s v="Negative binomial regression (multilevel)"/>
    <m/>
    <n v="0.02"/>
    <m/>
    <m/>
    <m/>
    <n v="2"/>
    <s v="Derived (8b)"/>
  </r>
  <r>
    <n v="178"/>
    <s v="Park et al. 2018"/>
    <n v="178.1"/>
    <x v="170"/>
    <s v="Table 6 p. 281"/>
    <m/>
    <x v="0"/>
    <x v="1"/>
    <n v="0.18630000000000002"/>
    <n v="5.3676865271068159"/>
    <n v="2.074074074074074"/>
    <n v="6.7794531068457176E-2"/>
    <n v="2.6195806804851854E-2"/>
    <n v="0.42104547899096162"/>
    <n v="0.16269197308210759"/>
    <n v="0.55369050161934785"/>
    <n v="0.21394600982571602"/>
    <n v="5.4029227386828166E-2"/>
    <n v="2.0876893462270403E-2"/>
    <n v="3.9833057478905171E-2"/>
    <n v="1.5391493409848959E-2"/>
    <n v="4.3813183041715519E-2"/>
    <n v="1.6929413927318879E-2"/>
    <s v="7b, 8a, 8b"/>
    <n v="0.38640000000000002"/>
    <s v="derived (7b)"/>
    <n v="0.18630000000000002"/>
    <s v="derived, 8a, 8b"/>
    <s v="Y"/>
    <s v="Pos"/>
    <s v="Y"/>
    <s v="Transit users"/>
    <s v="Any transit trip"/>
    <s v="Count"/>
    <s v="Disaggregate"/>
    <s v="General"/>
    <s v="USA"/>
    <s v="varies"/>
    <n v="2012"/>
    <s v="2010 - 2017"/>
    <s v="2018 - 2019"/>
    <n v="2431"/>
    <x v="1"/>
    <n v="0"/>
    <n v="1"/>
    <n v="1"/>
    <s v="Diversity"/>
    <s v="Land use entropy index"/>
    <x v="7"/>
    <s v="Negative binomial regression (multilevel)"/>
    <m/>
    <n v="0.56000000000000005"/>
    <m/>
    <m/>
    <m/>
    <n v="2.074074074074074"/>
    <s v="Derived (8b)"/>
  </r>
  <r>
    <n v="178"/>
    <s v="Park et al. 2018"/>
    <n v="178.1"/>
    <x v="171"/>
    <s v="Table 6 p. 281"/>
    <m/>
    <x v="0"/>
    <x v="1"/>
    <n v="0.29650042763858736"/>
    <n v="3.3726764172459403"/>
    <n v="0"/>
    <n v="0.23426730745150637"/>
    <n v="0"/>
    <n v="0.39805882913407431"/>
    <n v="0"/>
    <n v="0.5228501281692377"/>
    <n v="0"/>
    <n v="0.20385722246448176"/>
    <n v="0"/>
    <n v="0.15486989099461768"/>
    <n v="0"/>
    <n v="0.19376636733432159"/>
    <n v="0"/>
    <s v="7b"/>
    <n v="0"/>
    <s v="derived (7b)"/>
    <m/>
    <m/>
    <s v="N"/>
    <s v="Pos"/>
    <s v="insignificant"/>
    <s v="Transit users"/>
    <s v="Any transit trip"/>
    <s v="Count"/>
    <s v="Disaggregate"/>
    <s v="General"/>
    <s v="USA"/>
    <s v="varies"/>
    <n v="2012"/>
    <s v="2010 - 2017"/>
    <s v="2018 - 2019"/>
    <n v="2431"/>
    <x v="1"/>
    <n v="0"/>
    <n v="1"/>
    <n v="1"/>
    <s v="PT-design"/>
    <s v="number of intersections per square mile"/>
    <x v="0"/>
    <s v="Negative binomial regression (multilevel)"/>
    <m/>
    <n v="0"/>
    <m/>
    <m/>
    <m/>
    <m/>
    <m/>
  </r>
  <r>
    <n v="178"/>
    <s v="Park et al. 2018"/>
    <n v="178.2"/>
    <x v="172"/>
    <s v="Table 6 p. 281"/>
    <m/>
    <x v="0"/>
    <x v="1"/>
    <n v="5.031249131340744E-2"/>
    <n v="19.875779829123999"/>
    <n v="0"/>
    <n v="0.82622651466152486"/>
    <n v="0"/>
    <n v="0.69441737918446922"/>
    <n v="0"/>
    <n v="0.71090804367584326"/>
    <n v="0"/>
    <n v="0.92641033263453187"/>
    <n v="0"/>
    <n v="0.781274928375426"/>
    <n v="0"/>
    <n v="0.91240154613360192"/>
    <n v="0"/>
    <s v="7b"/>
    <n v="0"/>
    <s v="derived (7b)"/>
    <m/>
    <m/>
    <s v="Y"/>
    <s v="Neg"/>
    <s v="N"/>
    <s v="Ridership"/>
    <s v="Transit trip"/>
    <s v="Count"/>
    <s v="Disaggregate"/>
    <s v="General"/>
    <s v="USA"/>
    <s v="varies"/>
    <n v="2012"/>
    <s v="2010 - 2017"/>
    <s v="2018 - 2019"/>
    <n v="977"/>
    <x v="1"/>
    <n v="0"/>
    <n v="1"/>
    <n v="1"/>
    <s v="Density"/>
    <s v="Activity density (populatoin + employment per square mile)"/>
    <x v="2"/>
    <s v="Negative binomial regression (multilevel)"/>
    <m/>
    <n v="0"/>
    <m/>
    <m/>
    <m/>
    <m/>
    <m/>
  </r>
  <r>
    <n v="178"/>
    <s v="Park et al. 2018"/>
    <n v="178.2"/>
    <x v="173"/>
    <s v="Table 6 p. 281"/>
    <m/>
    <x v="0"/>
    <x v="1"/>
    <n v="0.14891809411301529"/>
    <n v="6.7151007132893534"/>
    <n v="0"/>
    <n v="8.0305157522053877E-7"/>
    <n v="0"/>
    <e v="#N/A"/>
    <e v="#N/A"/>
    <n v="2.6769002844089767E-7"/>
    <n v="0"/>
    <n v="2.3227197474897796E-2"/>
    <n v="0"/>
    <n v="1.6897741583027606E-2"/>
    <n v="0"/>
    <n v="3.3461148388271075E-7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s v="2010 - 2017"/>
    <s v="2018 - 2019"/>
    <n v="977"/>
    <x v="1"/>
    <n v="0"/>
    <n v="1"/>
    <n v="1"/>
    <s v="PT-Access"/>
    <s v="Compactness index"/>
    <x v="3"/>
    <s v="Negative binomial regression (multilevel)"/>
    <m/>
    <n v="0"/>
    <m/>
    <m/>
    <m/>
    <m/>
    <m/>
  </r>
  <r>
    <n v="178"/>
    <s v="Park et al. 2018"/>
    <n v="178.2"/>
    <x v="174"/>
    <s v="Table 6 p. 281"/>
    <m/>
    <x v="0"/>
    <x v="1"/>
    <n v="8.9700000000000002E-2"/>
    <n v="11.148272017837234"/>
    <n v="1.3846153846153844"/>
    <n v="0.14080402606525722"/>
    <n v="1.7487860037304945E-2"/>
    <n v="0.87447907175045891"/>
    <n v="0.108610300711407"/>
    <n v="1.1499725802863381"/>
    <n v="0.14282659447156318"/>
    <n v="0.11221454918802774"/>
    <n v="1.3937047009153044E-2"/>
    <n v="8.2730196302341519E-2"/>
    <n v="1.0275090380750815E-2"/>
    <n v="9.0996610932793778E-2"/>
    <n v="1.1301779077852986E-2"/>
    <s v="7b, 8a, 8b"/>
    <n v="0.12419999999999999"/>
    <s v="derived (7b)"/>
    <n v="8.9700000000000002E-2"/>
    <s v="derived, 8a, 8b"/>
    <s v="N"/>
    <s v="Pos"/>
    <s v="insignificant"/>
    <s v="Ridership"/>
    <s v="Transit trip"/>
    <s v="Count"/>
    <s v="Disaggregate"/>
    <s v="General"/>
    <s v="USA"/>
    <s v="varies"/>
    <n v="2012"/>
    <s v="2010 - 2017"/>
    <s v="2018 - 2019"/>
    <n v="977"/>
    <x v="1"/>
    <n v="0"/>
    <n v="1"/>
    <n v="1"/>
    <s v="Diversity"/>
    <s v="Land use entropy index"/>
    <x v="7"/>
    <s v="Negative binomial regression (multilevel)"/>
    <m/>
    <n v="0.18"/>
    <m/>
    <m/>
    <m/>
    <n v="1.3846153846153846"/>
    <s v="Derived (8b)"/>
  </r>
  <r>
    <n v="178"/>
    <s v="Park et al. 2018"/>
    <n v="178.2"/>
    <x v="175"/>
    <s v="Table 6 p. 281"/>
    <m/>
    <x v="0"/>
    <x v="1"/>
    <n v="0.29650042763858736"/>
    <n v="3.3726764172459403"/>
    <n v="0"/>
    <n v="0.23426730745150637"/>
    <n v="0"/>
    <n v="0.39805882913407431"/>
    <n v="0"/>
    <n v="0.5228501281692377"/>
    <n v="0"/>
    <n v="0.20385722246448176"/>
    <n v="0"/>
    <n v="0.15486989099461768"/>
    <n v="0"/>
    <n v="0.19376636733432159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s v="2010 - 2017"/>
    <s v="2018 - 2019"/>
    <n v="977"/>
    <x v="1"/>
    <n v="0"/>
    <n v="1"/>
    <n v="1"/>
    <s v="PT-design"/>
    <s v="number of intersections per square mile"/>
    <x v="0"/>
    <s v="Negative binomial regression (multilevel)"/>
    <m/>
    <n v="0"/>
    <m/>
    <m/>
    <m/>
    <m/>
    <m/>
  </r>
  <r>
    <n v="179"/>
    <s v="Liu et al. 2018a"/>
    <n v="179.1"/>
    <x v="176"/>
    <s v="Table 2 p. 8"/>
    <m/>
    <x v="0"/>
    <x v="1"/>
    <n v="3.5000000000000001E-3"/>
    <n v="285.71428571428572"/>
    <n v="63.714285714285715"/>
    <n v="3.3317724702488478"/>
    <n v="0.7429852608654931"/>
    <n v="1.7723594799015407"/>
    <n v="0.39523616401804357"/>
    <n v="1.7723594799015407"/>
    <n v="0.39523616401804357"/>
    <n v="5.2924235614518267"/>
    <n v="1.1802104542037575"/>
    <n v="20.289513981288597"/>
    <n v="4.5245616178273567"/>
    <n v="5.4223887549344836"/>
    <n v="1.20919269235039"/>
    <s v="7b, 8a, 8b"/>
    <n v="0.223"/>
    <s v="derived (7b)"/>
    <n v="3.5000000000000001E-3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s v="2010 - 2017"/>
    <s v="2018 - 2019"/>
    <n v="113"/>
    <x v="1"/>
    <n v="0"/>
    <n v="0"/>
    <n v="0"/>
    <s v="Density"/>
    <s v="commercial-oriented land use percentage"/>
    <x v="1"/>
    <s v="Poisson Regression"/>
    <m/>
    <n v="0.44600000000000001"/>
    <m/>
    <m/>
    <m/>
    <n v="63.714285714285715"/>
    <s v="Derived (8b)"/>
  </r>
  <r>
    <n v="179"/>
    <s v="Liu et al. 2018a"/>
    <n v="179.1"/>
    <x v="177"/>
    <s v="Table 2 p. 8"/>
    <m/>
    <x v="4"/>
    <x v="0"/>
    <n v="0.5583999999999999"/>
    <n v="1.7908309455587397"/>
    <n v="22.875000000000004"/>
    <n v="0.12439175652061618"/>
    <n v="1.5889056627404385"/>
    <n v="0.2113621294118346"/>
    <n v="2.6998130238291278"/>
    <n v="0.27762408057498067"/>
    <n v="3.5462034308164578"/>
    <n v="0.10824454448053993"/>
    <n v="1.3826508644677284"/>
    <n v="8.2233146325654663E-2"/>
    <n v="1.0503968712761171"/>
    <n v="0.10288648061712387"/>
    <n v="1.3142101715147698"/>
    <s v="7b, 8a, 8b"/>
    <n v="12.773399999999999"/>
    <s v="derived (7b)"/>
    <n v="0.5583999999999999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s v="2010 - 2017"/>
    <s v="2018 - 2019"/>
    <n v="113"/>
    <x v="1"/>
    <n v="0"/>
    <n v="0"/>
    <n v="0"/>
    <s v="PT-design"/>
    <s v="density of bikeshare docks"/>
    <x v="0"/>
    <s v="Poisson Regression"/>
    <m/>
    <n v="0.183"/>
    <m/>
    <m/>
    <m/>
    <n v="22.875"/>
    <s v="Derived (8b)"/>
  </r>
  <r>
    <n v="179"/>
    <s v="Liu et al. 2018a"/>
    <n v="179.2"/>
    <x v="178"/>
    <s v="Table 2 p. 8"/>
    <m/>
    <x v="0"/>
    <x v="1"/>
    <n v="3.5000000000000001E-3"/>
    <n v="285.71428571428572"/>
    <n v="63.428571428571431"/>
    <n v="3.3317724702488478"/>
    <n v="0.73965348839524425"/>
    <n v="1.7723594799015407"/>
    <n v="0.39346380453814206"/>
    <n v="1.7723594799015407"/>
    <n v="0.39346380453814206"/>
    <n v="5.2924235614518267"/>
    <n v="1.1749180306423055"/>
    <n v="20.289513981288597"/>
    <n v="4.5042721038460689"/>
    <n v="5.4223887549344836"/>
    <n v="1.2037703035954554"/>
    <s v="7b, 8a, 8b"/>
    <n v="0.222"/>
    <s v="derived (7b)"/>
    <n v="3.5000000000000001E-3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s v="2010 - 2017"/>
    <s v="2018 - 2019"/>
    <n v="113"/>
    <x v="1"/>
    <n v="0"/>
    <n v="0"/>
    <n v="0"/>
    <s v="Density"/>
    <s v="commercial-oriented land use percentage"/>
    <x v="1"/>
    <s v="Poisson Regression"/>
    <m/>
    <n v="0.44400000000000001"/>
    <m/>
    <m/>
    <m/>
    <n v="63.428571428571431"/>
    <s v="Derived (8b)"/>
  </r>
  <r>
    <n v="179"/>
    <s v="Liu et al. 2018a"/>
    <n v="179.2"/>
    <x v="179"/>
    <s v="Table 2 p. 8"/>
    <m/>
    <x v="4"/>
    <x v="0"/>
    <n v="0.48859999999999998"/>
    <n v="2.0466639377814162"/>
    <n v="26.142857142857139"/>
    <n v="0.14216200745213273"/>
    <n v="1.815892185989072"/>
    <n v="0.24155671932781092"/>
    <n v="3.0855005986618598"/>
    <n v="0.31728466351426354"/>
    <n v="4.0528039209330933"/>
    <n v="0.12370805083490273"/>
    <n v="1.5801724165345463"/>
    <n v="9.3980738657891014E-2"/>
    <n v="1.200453567172705"/>
    <n v="0.11758454927671297"/>
    <n v="1.5019544817311652"/>
    <s v="7b, 8a, 8b"/>
    <n v="12.773399999999999"/>
    <s v="derived (7b)"/>
    <n v="0.48859999999999998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s v="2010 - 2017"/>
    <s v="2018 - 2019"/>
    <n v="113"/>
    <x v="1"/>
    <n v="0"/>
    <n v="0"/>
    <n v="0"/>
    <s v="PT-design"/>
    <s v="density of bikeshare docks"/>
    <x v="0"/>
    <s v="Poisson Regression"/>
    <m/>
    <n v="0.183"/>
    <m/>
    <m/>
    <m/>
    <n v="26.142857142857142"/>
    <s v="Derived (8b)"/>
  </r>
  <r>
    <n v="183"/>
    <s v="An et al. 2019"/>
    <n v="183.1"/>
    <x v="180"/>
    <s v="Table 4 p. 183 (weekday ridership)"/>
    <m/>
    <x v="0"/>
    <x v="1"/>
    <n v="2.0085063408785821E-3"/>
    <n v="497.88242120389293"/>
    <n v="9.8699999999999992"/>
    <n v="5.9541216087963913E-5"/>
    <n v="1.1803425422556548E-6"/>
    <e v="#N/A"/>
    <e v="#N/A"/>
    <n v="1.9847529498482764E-5"/>
    <n v="3.9345658293447128E-7"/>
    <n v="1.7221503906407238"/>
    <n v="3.4139836298142913E-2"/>
    <n v="1.2528611038678503"/>
    <n v="2.4836665382310535E-2"/>
    <n v="2.4809333898514942E-5"/>
    <n v="4.9181918290315377E-7"/>
    <s v="6c, 8a"/>
    <n v="1.9823957584471603E-2"/>
    <s v="Derived (6c)"/>
    <n v="2.0085063408785821E-3"/>
    <s v="Derived (8a)"/>
    <s v="Y"/>
    <s v="Pos"/>
    <s v="Y"/>
    <s v="Ridership"/>
    <s v="Sum of boarding and alighting"/>
    <s v="continuous"/>
    <s v="Aggregate"/>
    <s v="Weekday"/>
    <s v="China"/>
    <s v="Shanghai"/>
    <n v="2015"/>
    <s v="2010 - 2017"/>
    <s v="2018 - 2019"/>
    <n v="286"/>
    <x v="1"/>
    <n v="0"/>
    <n v="0"/>
    <n v="0"/>
    <s v="PT-Access"/>
    <s v="Betweenness centrality"/>
    <x v="3"/>
    <s v="OLS"/>
    <m/>
    <n v="13236.06"/>
    <m/>
    <m/>
    <m/>
    <n v="9.8699999999999992"/>
    <s v="source"/>
  </r>
  <r>
    <n v="183"/>
    <s v="An et al. 2019"/>
    <n v="183.2"/>
    <x v="181"/>
    <s v="Table 4 p. 183 (weekend ridership)"/>
    <m/>
    <x v="0"/>
    <x v="1"/>
    <n v="8.8844225904334915E-3"/>
    <n v="112.55655500637411"/>
    <n v="9.7100000000000009"/>
    <n v="1.3460515732903962E-5"/>
    <n v="1.1612083166466477E-6"/>
    <e v="#N/A"/>
    <e v="#N/A"/>
    <n v="4.4869419979416228E-6"/>
    <n v="3.8707836071871495E-7"/>
    <n v="0.38932749363733843"/>
    <n v="3.3586404301415171E-2"/>
    <n v="0.28323500438489807"/>
    <n v="2.4434044666893147E-2"/>
    <n v="5.6086598696685718E-6"/>
    <n v="4.8384643019145126E-7"/>
    <s v="6c, 8a"/>
    <n v="8.6267743353109202E-2"/>
    <s v="Derived (6c)"/>
    <n v="8.8844225904334915E-3"/>
    <s v="Derived (8a)"/>
    <s v="Y"/>
    <s v="Pos"/>
    <s v="Y"/>
    <s v="Ridership"/>
    <s v="Sum of boarding and alighting"/>
    <s v="continuous"/>
    <s v="Aggregate"/>
    <s v="Weekend"/>
    <s v="China"/>
    <s v="Shanghai"/>
    <n v="2015"/>
    <s v="2010 - 2017"/>
    <s v="2018 - 2019"/>
    <n v="286"/>
    <x v="1"/>
    <n v="0"/>
    <n v="0"/>
    <n v="0"/>
    <s v="PT-Access"/>
    <s v="Betweenness centrality"/>
    <x v="3"/>
    <s v="OLS"/>
    <m/>
    <n v="39260.449999999997"/>
    <m/>
    <m/>
    <m/>
    <n v="9.7100000000000009"/>
    <s v="source"/>
  </r>
  <r>
    <n v="184"/>
    <s v="Etminani-Ghasrodashti et al. 2018"/>
    <n v="184.1"/>
    <x v="182"/>
    <s v="Table 7 p. 502"/>
    <m/>
    <x v="0"/>
    <x v="2"/>
    <n v="1.0906115596986781"/>
    <n v="0.91691674373622734"/>
    <n v="-2.6859999999999999"/>
    <n v="6.3689364213508848E-2"/>
    <n v="-0.18657051847522699"/>
    <n v="0.10821874389097536"/>
    <n v="-0.31701411068874474"/>
    <n v="0.14214528097969242"/>
    <n v="-0.41639791978898383"/>
    <n v="5.542188976488871E-2"/>
    <n v="-0.16235192227148931"/>
    <n v="4.2103889785408452E-2"/>
    <n v="-0.12333840420754755"/>
    <n v="5.2678527259031757E-2"/>
    <n v="-0.15431556374595284"/>
    <s v="7a (1) , 8a"/>
    <n v="-2.9293826493506492"/>
    <s v="Derived (7a)"/>
    <n v="1.0906115596986781"/>
    <s v="Derived (8a)"/>
    <s v="Y"/>
    <s v="Neg"/>
    <s v="N"/>
    <s v="Probability (mode choice)"/>
    <s v="trip"/>
    <s v="discrete"/>
    <s v="Disaggregate"/>
    <s v="Education"/>
    <s v="Iran"/>
    <s v="Shiraz"/>
    <n v="2016"/>
    <s v="2010 - 2017"/>
    <s v="2018 - 2019"/>
    <n v="770"/>
    <x v="1"/>
    <n v="1"/>
    <n v="0"/>
    <n v="1"/>
    <s v="PT-design"/>
    <s v="intersection density"/>
    <x v="0"/>
    <s v="Multinomial logistic; SEM"/>
    <s v="auto"/>
    <n v="-4.8000000000000001E-2"/>
    <m/>
    <m/>
    <m/>
    <n v="-2.6859999999999999"/>
    <s v="source"/>
  </r>
  <r>
    <n v="184"/>
    <s v="Etminani-Ghasrodashti et al. 2018"/>
    <n v="184.1"/>
    <x v="183"/>
    <s v="Table 7 p. 502"/>
    <m/>
    <x v="0"/>
    <x v="1"/>
    <n v="4.7642712257316708E-3"/>
    <n v="209.89569078247123"/>
    <n v="0.49300000000000005"/>
    <n v="2.6510080009380466"/>
    <n v="6.2266497210604118E-3"/>
    <n v="16.464380178936949"/>
    <n v="3.8671300958855973E-2"/>
    <n v="21.651273734073133"/>
    <n v="5.0854202442680477E-2"/>
    <n v="2.1127355234945218"/>
    <n v="4.9623630156478814E-3"/>
    <n v="1.5576146396200132"/>
    <n v="3.6585030139017777E-3"/>
    <n v="1.7132517470010464"/>
    <n v="4.0240612283311003E-3"/>
    <s v="7a (1) , 8a"/>
    <n v="2.3487857142857138E-3"/>
    <s v="Derived (7a)"/>
    <n v="4.7642712257316708E-3"/>
    <s v="Derived (8a)"/>
    <s v="N"/>
    <s v="Pos"/>
    <m/>
    <s v="Probability (mode choice)"/>
    <s v="trip"/>
    <s v="discrete"/>
    <s v="Disaggregate"/>
    <s v="Education"/>
    <s v="Iran"/>
    <s v="Shiraz"/>
    <n v="2016"/>
    <s v="2010 - 2017"/>
    <s v="2018 - 2019"/>
    <n v="770"/>
    <x v="1"/>
    <n v="1"/>
    <n v="0"/>
    <n v="1"/>
    <s v="Diversity"/>
    <s v="land use diversity"/>
    <x v="7"/>
    <s v="Multinomial logistic; SEM"/>
    <s v="auto"/>
    <n v="1.0999999999999999E-2"/>
    <m/>
    <m/>
    <m/>
    <n v="0.49299999999999999"/>
    <s v="source"/>
  </r>
  <r>
    <n v="184"/>
    <s v="Etminani-Ghasrodashti et al. 2018"/>
    <n v="184.2"/>
    <x v="184"/>
    <s v="Table 8 p. 503"/>
    <m/>
    <x v="5"/>
    <x v="2"/>
    <n v="1.9105899964971147"/>
    <n v="0.52339853230332256"/>
    <n v="-9.8620000000000001"/>
    <n v="3.6355448823903104E-2"/>
    <n v="-0.68501803916704718"/>
    <n v="6.1773909253139261E-2"/>
    <n v="-1.1639587340329118"/>
    <n v="8.1140007472714354E-2"/>
    <n v="-1.5288593763808482"/>
    <n v="3.1636171940997999E-2"/>
    <n v="-0.59609629837730005"/>
    <n v="2.403393139942827E-2"/>
    <n v="-0.45285306861311764"/>
    <n v="3.0070193438641674E-2"/>
    <n v="-0.56658975787884847"/>
    <s v="7a (1) , 8a"/>
    <n v="-18.842238545454546"/>
    <s v="Derived (7a)"/>
    <n v="1.9105899964971147"/>
    <s v="Derived (8a)"/>
    <s v="Y"/>
    <s v="Neg"/>
    <s v="N"/>
    <s v="Probability (mode choice)"/>
    <s v="trip"/>
    <s v="discrete"/>
    <s v="Disaggregate"/>
    <s v="Education"/>
    <s v="Iran"/>
    <s v="Shiraz"/>
    <n v="2016"/>
    <s v="2010 - 2017"/>
    <s v="2018 - 2019"/>
    <n v="770"/>
    <x v="1"/>
    <n v="1"/>
    <n v="0"/>
    <n v="1"/>
    <s v="PT-design"/>
    <s v="intersection density"/>
    <x v="0"/>
    <s v="Multinomial logistic; SEM"/>
    <s v="auto"/>
    <n v="-0.17799999999999999"/>
    <m/>
    <m/>
    <m/>
    <n v="-9.8620000000000001"/>
    <s v="source"/>
  </r>
  <r>
    <n v="184"/>
    <s v="Etminani-Ghasrodashti et al. 2018"/>
    <n v="184.2"/>
    <x v="185"/>
    <s v="Table 8 p. 503"/>
    <m/>
    <x v="0"/>
    <x v="1"/>
    <n v="1.0752819899902892E-2"/>
    <n v="92.998860699697104"/>
    <n v="3.6509999999999998"/>
    <n v="1.1745868763381442"/>
    <n v="4.6112572275033598E-2"/>
    <n v="7.294902496853366"/>
    <n v="0.286387261259195"/>
    <n v="9.5930687402860801"/>
    <n v="0.37660992518910019"/>
    <n v="0.93609352298897819"/>
    <n v="3.6749670121968392E-2"/>
    <n v="0.69013511594173105"/>
    <n v="2.7093700818976447E-2"/>
    <n v="0.75909352864222313"/>
    <n v="2.9800907798452018E-2"/>
    <s v="7a (1) , 8a"/>
    <n v="3.9258545454545456E-2"/>
    <s v="Derived (7a)"/>
    <n v="1.0752819899902892E-2"/>
    <s v="Derived (8a)"/>
    <s v="Y"/>
    <s v="Pos"/>
    <s v="Y"/>
    <s v="Probability (mode choice)"/>
    <s v="trip"/>
    <s v="discrete"/>
    <s v="Disaggregate"/>
    <s v="Education"/>
    <s v="Iran"/>
    <s v="Shiraz"/>
    <n v="2016"/>
    <s v="2010 - 2017"/>
    <s v="2018 - 2019"/>
    <n v="770"/>
    <x v="1"/>
    <n v="1"/>
    <n v="0"/>
    <n v="1"/>
    <s v="Diversity"/>
    <s v="land use diversity"/>
    <x v="7"/>
    <s v="Multinomial logistic; SEM"/>
    <s v="auto"/>
    <n v="0.106"/>
    <m/>
    <m/>
    <m/>
    <n v="3.6509999999999998"/>
    <s v="source"/>
  </r>
  <r>
    <n v="186"/>
    <s v="Pan et al. 2017"/>
    <n v="186.1"/>
    <x v="186"/>
    <s v="Table 2 p. 61"/>
    <m/>
    <x v="0"/>
    <x v="0"/>
    <n v="-0.2572283622984568"/>
    <n v="-3.8875961852127352"/>
    <n v="-3.2930000000000001"/>
    <n v="-4.4762625266475807E-2"/>
    <n v="-3.791631588774149E-2"/>
    <n v="-8.7966010368706188E-3"/>
    <n v="-7.4511872721240002E-3"/>
    <n v="-0.24704404867483809"/>
    <n v="-0.20925940183309574"/>
    <n v="-3.0381057284753904E-2"/>
    <n v="-2.573436562656263E-2"/>
    <n v="-0.19424096490711293"/>
    <n v="-0.16453239147422435"/>
    <n v="-2.8924905534776137E-2"/>
    <n v="-2.4500927922586079E-2"/>
    <s v="6c, 8a"/>
    <n v="0.84705299704881831"/>
    <s v="Derived (6c)"/>
    <n v="-0.2572283622984568"/>
    <s v="Derived (8a)"/>
    <s v="Y"/>
    <s v="Pos"/>
    <s v="Y"/>
    <s v="Ridership"/>
    <s v="daily station passenger volume"/>
    <s v="continuous"/>
    <s v="Aggregate"/>
    <s v="General"/>
    <s v="China"/>
    <s v="Shanghai"/>
    <n v="2015"/>
    <s v="2010 - 2017"/>
    <s v="2018 - 2019"/>
    <n v="244"/>
    <x v="1"/>
    <n v="0"/>
    <n v="0"/>
    <n v="0"/>
    <s v="Density"/>
    <s v="residential density"/>
    <x v="6"/>
    <s v="OLS"/>
    <m/>
    <n v="22.148"/>
    <m/>
    <m/>
    <m/>
    <n v="-3.2930000000000001"/>
    <s v="source"/>
  </r>
  <r>
    <n v="186"/>
    <s v="Pan et al. 2017"/>
    <n v="186.1"/>
    <x v="187"/>
    <s v="Table 2 p. 61"/>
    <m/>
    <x v="0"/>
    <x v="1"/>
    <n v="-5.7272377706570711E-2"/>
    <n v="-17.460424030645274"/>
    <n v="5.5220000000000002"/>
    <n v="-0.19759104353726947"/>
    <n v="6.2489762018252598E-2"/>
    <n v="-3.3058773525508324E-2"/>
    <n v="1.0455103901684028E-2"/>
    <n v="-0.82438496667761396"/>
    <n v="0.26071839824760257"/>
    <n v="-0.15986841868901885"/>
    <n v="5.0559677499890432E-2"/>
    <n v="-0.73519693397643293"/>
    <n v="0.23251196318557155"/>
    <n v="-0.15215589929061543"/>
    <n v="4.8120531002460852E-2"/>
    <s v="6c, 8a"/>
    <n v="-0.31625806969568349"/>
    <s v="Derived (6c)"/>
    <n v="-5.7272377706570711E-2"/>
    <s v="Derived (8a)"/>
    <s v="Y"/>
    <s v="Neg"/>
    <s v="N"/>
    <s v="Ridership"/>
    <s v="daily station passenger volume"/>
    <s v="continuous"/>
    <s v="Aggregate"/>
    <s v="General"/>
    <s v="China"/>
    <s v="Shanghai"/>
    <n v="2015"/>
    <s v="2010 - 2017"/>
    <s v="2010 - 2017"/>
    <n v="244"/>
    <x v="1"/>
    <n v="0"/>
    <n v="0"/>
    <n v="0"/>
    <s v="Density"/>
    <s v="employment density"/>
    <x v="8"/>
    <s v="OLS"/>
    <m/>
    <n v="-15.509"/>
    <m/>
    <m/>
    <m/>
    <n v="5.5220000000000002"/>
    <s v="source"/>
  </r>
  <r>
    <n v="186"/>
    <s v="Pan et al. 2017"/>
    <n v="186.2"/>
    <x v="188"/>
    <s v="Table 3 p. 62 (low accessibility)"/>
    <m/>
    <x v="0"/>
    <x v="1"/>
    <n v="0.56377811583155513"/>
    <n v="1.7737474582975452"/>
    <n v="-0.17"/>
    <n v="2.0423312764618371E-2"/>
    <n v="-1.9574168542107664E-3"/>
    <n v="4.0135209490522209E-3"/>
    <n v="-3.8466499734621321E-4"/>
    <n v="0.11271586156280541"/>
    <n v="-1.0802945129555505E-2"/>
    <n v="1.3861605108112716E-2"/>
    <n v="-1.3285278337429841E-3"/>
    <n v="8.8624024046468894E-2"/>
    <n v="-8.4939285000358751E-3"/>
    <n v="1.3197223998973098E-2"/>
    <n v="-1.2648520336591661E-3"/>
    <s v="6c, 8a"/>
    <n v="-9.5842279691364385E-2"/>
    <s v="Derived (6c)"/>
    <n v="0.56377811583155513"/>
    <s v="Derived (8a)"/>
    <s v="N"/>
    <s v="Neg"/>
    <s v="insignificant"/>
    <s v="Ridership"/>
    <s v="daily station passenger volume"/>
    <s v="continuous"/>
    <s v="Aggregate"/>
    <s v="General"/>
    <s v="China"/>
    <s v="Shanghai"/>
    <n v="2015"/>
    <s v="2010 - 2017"/>
    <s v="2010 - 2017"/>
    <n v="244"/>
    <x v="1"/>
    <n v="0"/>
    <n v="0"/>
    <n v="0"/>
    <s v="Density"/>
    <s v="residential density"/>
    <x v="6"/>
    <s v="OLS"/>
    <m/>
    <n v="-2.5059999999999998"/>
    <m/>
    <m/>
    <m/>
    <n v="-0.17"/>
    <s v="source"/>
  </r>
  <r>
    <n v="186"/>
    <s v="Pan et al. 2017"/>
    <n v="186.2"/>
    <x v="189"/>
    <s v="Table 3 p. 62 (low accessibility)"/>
    <m/>
    <x v="0"/>
    <x v="1"/>
    <n v="0.14963854730989501"/>
    <n v="6.6827700347093248"/>
    <n v="2.9159999999999999"/>
    <n v="7.5625626420082456E-2"/>
    <n v="3.2998939885046097E-2"/>
    <n v="1.2652853144503181E-2"/>
    <n v="5.521021908241692E-3"/>
    <n v="0.3155235601786473"/>
    <n v="0.13767744463781401"/>
    <n v="6.1187739543794827E-2"/>
    <n v="2.6699025641014212E-2"/>
    <n v="0.28138789936399405"/>
    <n v="0.12278248544895447"/>
    <n v="5.8235864295100769E-2"/>
    <n v="2.5410986672070958E-2"/>
    <s v="6c, 8a"/>
    <n v="0.43634600395565382"/>
    <s v="Derived (6c)"/>
    <n v="0.14963854730989501"/>
    <s v="Derived (8a)"/>
    <s v="Y"/>
    <s v="Pos"/>
    <s v="Y"/>
    <s v="Ridership"/>
    <s v="daily station passenger volume"/>
    <s v="continuous"/>
    <s v="Aggregate"/>
    <s v="General"/>
    <s v="China"/>
    <s v="Shanghai"/>
    <n v="2015"/>
    <s v="2010 - 2017"/>
    <s v="2010 - 2017"/>
    <n v="244"/>
    <x v="1"/>
    <n v="0"/>
    <n v="0"/>
    <n v="0"/>
    <s v="Density"/>
    <s v="employment density"/>
    <x v="8"/>
    <s v="OLS"/>
    <m/>
    <n v="21.398"/>
    <m/>
    <m/>
    <m/>
    <n v="2.9159999999999999"/>
    <s v="source"/>
  </r>
  <r>
    <n v="19"/>
    <s v="Chen et al. 2007"/>
    <n v="19.100000000000001"/>
    <x v="190"/>
    <s v="Table 8 p. 36"/>
    <m/>
    <x v="0"/>
    <x v="1"/>
    <n v="7.6972072183778939E-2"/>
    <n v="12.99172507156095"/>
    <n v="-4.2521916159218982"/>
    <n v="0.14958953894321161"/>
    <n v="-4.8960656096113157E-2"/>
    <n v="2.9396834648086612E-2"/>
    <n v="-9.6215839803187476E-3"/>
    <n v="0.82558172403731467"/>
    <n v="-0.27021289827741307"/>
    <n v="0.10152863744650166"/>
    <n v="-3.3230323036239989E-2"/>
    <n v="0.64912225794095391"/>
    <n v="-0.21245771502407421"/>
    <n v="9.6662411044144941E-2"/>
    <n v="-3.1637607134748634E-2"/>
    <s v="4c, 5, 7a"/>
    <n v="-0.32729999999999998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s v="2018 - 2019"/>
    <s v="Pre-2010"/>
    <n v="4762"/>
    <x v="1"/>
    <n v="0"/>
    <n v="1"/>
    <n v="1"/>
    <s v="Density"/>
    <s v="Population density (at home)"/>
    <x v="6"/>
    <s v="Multinomial logistic"/>
    <s v="not choosing transit"/>
    <n v="-0.32729999999999998"/>
    <n v="0.99674855414782393"/>
    <m/>
    <s v="Derived (4c)"/>
    <s v=""/>
    <m/>
  </r>
  <r>
    <n v="19"/>
    <s v="Chen et al. 2007"/>
    <n v="19.100000000000001"/>
    <x v="191"/>
    <s v="Table 8 p. 36"/>
    <m/>
    <x v="0"/>
    <x v="1"/>
    <n v="5.2309048959330931E-2"/>
    <n v="19.117151236633585"/>
    <n v="-2.3877321894555346"/>
    <n v="0.21633941167044116"/>
    <n v="-2.7020792517638101E-2"/>
    <n v="3.6195545542052052E-2"/>
    <n v="-4.5208236382023011E-3"/>
    <n v="0.90260649211739996"/>
    <n v="-0.11273555086546325"/>
    <n v="0.17503748664267035"/>
    <n v="-2.1862182081669526E-2"/>
    <n v="0.80495587912806077"/>
    <n v="-0.10053898930309479"/>
    <n v="0.1665931671063309"/>
    <n v="-2.0807486571580731E-2"/>
    <s v="4c, 7a"/>
    <n v="-0.1249"/>
    <s v="Derived (7a)"/>
    <m/>
    <m/>
    <s v="N"/>
    <s v="Neg"/>
    <s v="insignificant"/>
    <s v="Mode choice (probability)"/>
    <s v="tour"/>
    <s v="categorical"/>
    <s v="Disaggregate"/>
    <s v="Work"/>
    <s v="USA"/>
    <s v="New York"/>
    <s v="1997/98"/>
    <s v="2018 - 2019"/>
    <s v="Pre-2010"/>
    <n v="4762"/>
    <x v="1"/>
    <n v="0"/>
    <n v="1"/>
    <n v="1"/>
    <s v="Density"/>
    <s v="Employment density (at home)"/>
    <x v="8"/>
    <s v="Multinomial logistic"/>
    <s v="not choosing transit"/>
    <n v="-0.1249"/>
    <n v="0.99875797562796431"/>
    <m/>
    <s v="Derived (4c)"/>
    <s v=""/>
    <m/>
  </r>
  <r>
    <n v="19"/>
    <s v="Chen et al. 2007"/>
    <n v="19.100000000000001"/>
    <x v="192"/>
    <s v="Table 8 p. 36"/>
    <m/>
    <x v="0"/>
    <x v="1"/>
    <n v="7.6972072183778939E-2"/>
    <n v="12.99172507156095"/>
    <n v="-4.3509287264657619"/>
    <n v="0.14958953894321161"/>
    <n v="-5.0097536592081569E-2"/>
    <n v="2.9396834648086612E-2"/>
    <n v="-9.8449999236442064E-3"/>
    <n v="0.82558172403731467"/>
    <n v="-0.27648731938009669"/>
    <n v="0.10152863744650166"/>
    <n v="-3.4001940680833405E-2"/>
    <n v="0.64912225794095391"/>
    <n v="-0.21739104418442545"/>
    <n v="9.6662411044144941E-2"/>
    <n v="-3.2372241458684135E-2"/>
    <s v="4c, 5, 7a"/>
    <n v="-0.33489999999999998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s v="2018 - 2019"/>
    <s v="Pre-2010"/>
    <n v="4762"/>
    <x v="1"/>
    <n v="0"/>
    <n v="1"/>
    <n v="1"/>
    <s v="Density"/>
    <s v="Maximum population density at any stop along tour"/>
    <x v="6"/>
    <s v="Multinomial logistic"/>
    <s v="not choosing transit"/>
    <n v="-0.33489999999999998"/>
    <n v="0.99667318036586428"/>
    <m/>
    <s v="Derived (4c)"/>
    <s v=""/>
    <m/>
  </r>
  <r>
    <n v="2"/>
    <s v="Cervero 2006"/>
    <n v="2.1"/>
    <x v="193"/>
    <s v="Table 1 p. 290"/>
    <n v="1"/>
    <x v="0"/>
    <x v="1"/>
    <n v="7.6972072183778939E-2"/>
    <n v="12.99172507156095"/>
    <n v="7.6911012423640823"/>
    <n v="0.14958953894321161"/>
    <n v="8.855700705438127E-2"/>
    <n v="2.9396834648086612E-2"/>
    <n v="1.7402926111667275E-2"/>
    <n v="0.82558172403731467"/>
    <n v="0.48874438063009024"/>
    <n v="0.10152863744650166"/>
    <n v="6.0104953368328981E-2"/>
    <n v="0.64912225794095391"/>
    <n v="0.3842803767010447"/>
    <n v="9.6662411044144941E-2"/>
    <n v="5.7224147338133802E-2"/>
    <s v="6a"/>
    <n v="0.59199999999999997"/>
    <s v="Source (6a)"/>
    <m/>
    <m/>
    <s v="Y"/>
    <s v="Pos"/>
    <s v="Y"/>
    <s v="Ridership"/>
    <s v="boarding"/>
    <s v="continuous"/>
    <s v="Aggregate"/>
    <s v="General"/>
    <s v="USA, Canada"/>
    <s v="varies"/>
    <n v="1996"/>
    <s v="Pre-2010"/>
    <s v="Pre-2010"/>
    <n v="261"/>
    <x v="1"/>
    <n v="0"/>
    <n v="0"/>
    <n v="0"/>
    <s v="Density"/>
    <s v="Population Density"/>
    <x v="6"/>
    <s v="OLS"/>
    <m/>
    <n v="0.59199999999999997"/>
    <m/>
    <m/>
    <s v=""/>
    <s v=""/>
    <m/>
  </r>
  <r>
    <n v="2"/>
    <s v="Cervero 2006"/>
    <n v="2.2000000000000002"/>
    <x v="194"/>
    <s v="Table 1 p. 290"/>
    <n v="1"/>
    <x v="0"/>
    <x v="1"/>
    <n v="7.6972072183778939E-2"/>
    <n v="12.99172507156095"/>
    <n v="2.4944112137397023"/>
    <n v="0.14958953894321161"/>
    <n v="2.872119147709663E-2"/>
    <n v="2.9396834648086612E-2"/>
    <n v="5.6441922524326296E-3"/>
    <n v="0.82558172403731467"/>
    <n v="0.15851169101516441"/>
    <n v="0.10152863744650166"/>
    <n v="1.9493498389728321E-2"/>
    <n v="0.64912225794095391"/>
    <n v="0.12463147352466315"/>
    <n v="9.6662411044144941E-2"/>
    <n v="1.8559182920475828E-2"/>
    <s v="6a"/>
    <n v="0.192"/>
    <s v="Source (6a)"/>
    <m/>
    <m/>
    <s v="Y"/>
    <s v="Pos"/>
    <s v="Y"/>
    <s v="Ridership"/>
    <s v="boarding"/>
    <s v="continuous"/>
    <s v="Aggregate"/>
    <s v="General"/>
    <s v="USA, Canada"/>
    <s v="varies"/>
    <n v="1998"/>
    <s v="Pre-2010"/>
    <s v="Pre-2010"/>
    <n v="225"/>
    <x v="1"/>
    <n v="0"/>
    <n v="0"/>
    <n v="0"/>
    <s v="Density"/>
    <s v="Population Density"/>
    <x v="6"/>
    <s v="OLS"/>
    <m/>
    <s v=""/>
    <m/>
    <m/>
    <s v=""/>
    <s v=""/>
    <m/>
  </r>
  <r>
    <n v="2"/>
    <s v="Cervero 2006"/>
    <n v="2.2999999999999998"/>
    <x v="195"/>
    <s v="Table 2 p, 292"/>
    <n v="1"/>
    <x v="0"/>
    <x v="1"/>
    <n v="5.031249131340744E-2"/>
    <n v="19.875779829123999"/>
    <n v="4.6310567001858924"/>
    <n v="0.82622651466152486"/>
    <n v="0.1925107779161353"/>
    <n v="0.69441737918446922"/>
    <n v="0.16179924934998133"/>
    <n v="0.71090804367584326"/>
    <n v="0.16564157417647149"/>
    <n v="0.92641033263453187"/>
    <n v="0.21585360750384594"/>
    <n v="0.781274928375426"/>
    <n v="0.18203705831147426"/>
    <n v="0.91240154613360192"/>
    <n v="0.21258956024912926"/>
    <s v="6a"/>
    <n v="0.23300000000000001"/>
    <s v="Source (6a)"/>
    <m/>
    <m/>
    <s v="Y"/>
    <s v="Pos"/>
    <s v="Y"/>
    <s v="Ridership"/>
    <s v="boarding"/>
    <s v="continuous"/>
    <s v="Aggregate"/>
    <s v="Peak"/>
    <s v="USA"/>
    <s v="San Francisco"/>
    <n v="2003"/>
    <s v="Pre-2010"/>
    <s v="Pre-2010"/>
    <n v="68"/>
    <x v="0"/>
    <n v="0"/>
    <n v="0"/>
    <n v="0"/>
    <s v="Density"/>
    <s v="Total density: population and employment"/>
    <x v="2"/>
    <s v="OLS"/>
    <m/>
    <s v=""/>
    <m/>
    <m/>
    <s v=""/>
    <s v=""/>
    <m/>
  </r>
  <r>
    <n v="2"/>
    <s v="Cervero 2006"/>
    <n v="2.2999999999999998"/>
    <x v="196"/>
    <s v="Table 2 p, 292"/>
    <n v="1"/>
    <x v="0"/>
    <x v="1"/>
    <n v="7.6972072183778939E-2"/>
    <n v="12.99172507156095"/>
    <n v="0.27282622650277999"/>
    <n v="0.14958953894321161"/>
    <n v="3.141380317807444E-3"/>
    <n v="2.9396834648086612E-2"/>
    <n v="6.1733352760981886E-4"/>
    <n v="0.82558172403731467"/>
    <n v="1.7337216204783609E-2"/>
    <n v="0.10152863744650166"/>
    <n v="2.1321013863765349E-3"/>
    <n v="0.64912225794095391"/>
    <n v="1.3631567416760033E-2"/>
    <n v="9.6662411044144941E-2"/>
    <n v="2.0299106319270439E-3"/>
    <s v="6a"/>
    <n v="2.1000000000000001E-2"/>
    <s v="Source (6a)"/>
    <m/>
    <m/>
    <s v="N"/>
    <s v="Pos"/>
    <s v="insignificant"/>
    <s v="Ridership"/>
    <s v="boarding"/>
    <s v="continuous"/>
    <s v="Aggregate"/>
    <s v="Peak"/>
    <s v="USA"/>
    <s v="San Francisco"/>
    <n v="2003"/>
    <s v="Pre-2010"/>
    <s v="Pre-2010"/>
    <n v="68"/>
    <x v="0"/>
    <n v="0"/>
    <n v="0"/>
    <n v="0"/>
    <s v="Density"/>
    <s v="Population (common catchment area)"/>
    <x v="6"/>
    <s v="OLS"/>
    <m/>
    <s v=""/>
    <m/>
    <m/>
    <s v=""/>
    <s v=""/>
    <m/>
  </r>
  <r>
    <n v="2"/>
    <s v="Cervero 2006"/>
    <n v="2.4"/>
    <x v="197"/>
    <s v="Table 3, p. 293"/>
    <n v="1"/>
    <x v="0"/>
    <x v="1"/>
    <n v="7.6972072183778939E-2"/>
    <n v="12.99172507156095"/>
    <n v="1.8838001353763376"/>
    <n v="0.14958953894321161"/>
    <n v="2.1690483146765683E-2"/>
    <n v="2.9396834648086612E-2"/>
    <n v="4.2625410239725582E-3"/>
    <n v="0.82558172403731467"/>
    <n v="0.11970934998541062"/>
    <n v="0.10152863744650166"/>
    <n v="1.472165242974274E-2"/>
    <n v="0.64912225794095391"/>
    <n v="9.4122727401438316E-2"/>
    <n v="9.6662411044144941E-2"/>
    <n v="1.4016049601401015E-2"/>
    <s v="6a"/>
    <n v="0.14499999999999999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s v="Pre-2010"/>
    <s v="Pre-2010"/>
    <n v="27"/>
    <x v="0"/>
    <n v="0"/>
    <n v="0"/>
    <n v="0"/>
    <s v="Density"/>
    <s v="Dwelling density"/>
    <x v="6"/>
    <s v="OLS"/>
    <m/>
    <n v="0.14499999999999999"/>
    <m/>
    <m/>
    <s v=""/>
    <s v=""/>
    <m/>
  </r>
  <r>
    <n v="2"/>
    <s v="Cervero 2006"/>
    <n v="2.4"/>
    <x v="198"/>
    <s v="Table 3, p. 293"/>
    <n v="1"/>
    <x v="0"/>
    <x v="1"/>
    <n v="0.11115828961552776"/>
    <n v="8.996180163069992"/>
    <n v="0.38683574701200962"/>
    <n v="0.11362284523932856"/>
    <n v="4.8857823452911273E-3"/>
    <n v="0.70566732366363016"/>
    <n v="3.0343694917536093E-2"/>
    <n v="0.92797883818171933"/>
    <n v="3.9903090041813929E-2"/>
    <n v="9.0552356436761988E-2"/>
    <n v="3.8937513267807652E-3"/>
    <n v="6.6759740852322405E-2"/>
    <n v="2.8706688566498633E-3"/>
    <n v="7.3430384984363703E-2"/>
    <n v="3.1575065543276389E-3"/>
    <s v="6a"/>
    <n v="4.2999999999999997E-2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s v="Pre-2010"/>
    <s v="Pre-2010"/>
    <n v="27"/>
    <x v="0"/>
    <n v="0"/>
    <n v="0"/>
    <n v="0"/>
    <s v="Diversity"/>
    <s v="Land use mix:Entropy: maximises eveness --&gt; 1"/>
    <x v="7"/>
    <s v="OLS"/>
    <m/>
    <n v="4.2999999999999997E-2"/>
    <m/>
    <m/>
    <s v=""/>
    <s v=""/>
    <m/>
  </r>
  <r>
    <n v="21"/>
    <s v="Lane et al. 2006"/>
    <n v="21.1"/>
    <x v="199"/>
    <s v="Table 5 p. 207"/>
    <m/>
    <x v="0"/>
    <x v="1"/>
    <n v="3.9358273784503295E-2"/>
    <n v="25.407618369526521"/>
    <n v="7.1369999999999996"/>
    <n v="0.28752553881968407"/>
    <n v="8.0765923854449251E-2"/>
    <n v="4.8105630196982163E-2"/>
    <n v="1.3512871522332289E-2"/>
    <n v="1.1996076719647442"/>
    <n v="0.3369697950548966"/>
    <n v="0.23263328337623196"/>
    <n v="6.5346689300383551E-2"/>
    <n v="1.0698252855792107"/>
    <n v="0.3005139227192003"/>
    <n v="0.22141037440229894"/>
    <n v="6.2194174169605765E-2"/>
    <s v="6a, 8a"/>
    <n v="0.28089999999999998"/>
    <s v="Source (6a)"/>
    <n v="3.9358273784503295E-2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s v="Pre-2010"/>
    <n v="348"/>
    <x v="1"/>
    <n v="0"/>
    <n v="0"/>
    <n v="0"/>
    <s v="Density"/>
    <s v="Employment (Common catchment area)"/>
    <x v="8"/>
    <s v="OLS"/>
    <m/>
    <n v="0.28089999999999998"/>
    <m/>
    <m/>
    <s v=""/>
    <n v="7.1369999999999996"/>
    <m/>
  </r>
  <r>
    <n v="21"/>
    <s v="Lane et al. 2006"/>
    <n v="21.1"/>
    <x v="200"/>
    <s v="Table 5 p. 207"/>
    <m/>
    <x v="0"/>
    <x v="1"/>
    <n v="4.9829870753134364E-9"/>
    <n v="200682840.40995604"/>
    <n v="5.9619999999999997"/>
    <n v="23.999442151628511"/>
    <n v="7.1298908175564485E-7"/>
    <e v="#N/A"/>
    <e v="#N/A"/>
    <n v="7.9999984438992033"/>
    <n v="2.3766850531462185E-7"/>
    <n v="694151.9067317365"/>
    <n v="2.0622259778067684E-2"/>
    <n v="504994.17986157094"/>
    <n v="1.5002654408240669E-2"/>
    <n v="9.9999666254416013"/>
    <n v="2.9708469791981796E-7"/>
    <s v="6e, 8a, 5"/>
    <n v="2.9708568943018707E-8"/>
    <s v="derived (6e)"/>
    <n v="4.9829870753134364E-9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s v="Pre-2010"/>
    <n v="348"/>
    <x v="1"/>
    <n v="0"/>
    <n v="0"/>
    <n v="0"/>
    <s v="PT-Access"/>
    <s v="Employment (Common catchment area)"/>
    <x v="3"/>
    <s v="OLS"/>
    <m/>
    <n v="6.8300000000000007E-5"/>
    <m/>
    <m/>
    <s v=""/>
    <n v="5.9619999999999997"/>
    <m/>
  </r>
  <r>
    <n v="21"/>
    <s v="Lane et al. 2006"/>
    <n v="21.1"/>
    <x v="201"/>
    <s v="Table 5 p. 207"/>
    <m/>
    <x v="0"/>
    <x v="1"/>
    <n v="3.9038128249566727E-2"/>
    <n v="25.615982241953382"/>
    <n v="4.6159999999999997"/>
    <n v="0.29494797280919555"/>
    <n v="5.3149624700217037E-2"/>
    <n v="5.7962186712480247E-2"/>
    <n v="1.044478604558894E-2"/>
    <n v="1.6278120623499446"/>
    <n v="0.29333173363546"/>
    <n v="0.20018556115941807"/>
    <n v="3.6073438120927136E-2"/>
    <n v="1.2798842448314158"/>
    <n v="0.23063514091862114"/>
    <n v="0.19059074842889304"/>
    <n v="3.4344452866886525E-2"/>
    <s v="6a, 8a"/>
    <n v="0.1802"/>
    <s v="Source (6a)"/>
    <n v="3.9038128249566727E-2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s v="Pre-2010"/>
    <n v="348"/>
    <x v="1"/>
    <n v="0"/>
    <n v="0"/>
    <n v="0"/>
    <s v="Density"/>
    <s v="Households (Common catchment area)"/>
    <x v="6"/>
    <s v="OLS"/>
    <m/>
    <n v="0.1802"/>
    <m/>
    <m/>
    <s v=""/>
    <n v="4.6159999999999997"/>
    <m/>
  </r>
  <r>
    <n v="21"/>
    <s v="Lane et al. 2006"/>
    <n v="21.2"/>
    <x v="202"/>
    <s v="Table 5 p. 207"/>
    <m/>
    <x v="0"/>
    <x v="1"/>
    <n v="2.6526526526526529E-2"/>
    <n v="37.698113207547166"/>
    <n v="9.99"/>
    <n v="0.4340642480258724"/>
    <n v="0.11502702572685619"/>
    <n v="8.5300850687872798E-2"/>
    <n v="2.2604725432286293E-2"/>
    <n v="2.3955920498170804"/>
    <n v="0.63483189320152633"/>
    <n v="0.29460583926953182"/>
    <n v="7.8070547406425939E-2"/>
    <n v="1.8835592833597865"/>
    <n v="0.49914321009034346"/>
    <n v="0.28048550091576174"/>
    <n v="7.4328657742676871E-2"/>
    <s v="6a, 8a"/>
    <n v="0.26500000000000001"/>
    <s v="Source (6a)"/>
    <n v="2.6526526526526529E-2"/>
    <s v="Derived (8a)"/>
    <s v="Y"/>
    <s v="Pos"/>
    <s v="Y"/>
    <s v="Ridership"/>
    <s v="boarding"/>
    <s v="continuous"/>
    <s v="Aggregate"/>
    <s v="General"/>
    <s v="USA"/>
    <s v="8 US cities"/>
    <s v="2001 - 2004"/>
    <s v="2018 - 2019"/>
    <s v="Pre-2010"/>
    <n v="868"/>
    <x v="1"/>
    <n v="0"/>
    <n v="0"/>
    <n v="0"/>
    <s v="Density"/>
    <s v="Population (common catchment area)"/>
    <x v="6"/>
    <s v="OLS"/>
    <m/>
    <n v="0.26500000000000001"/>
    <m/>
    <m/>
    <s v=""/>
    <n v="9.99"/>
    <m/>
  </r>
  <r>
    <n v="22"/>
    <s v="Bento et al. 2005"/>
    <n v="22.1"/>
    <x v="203"/>
    <s v="Table 2p. 471"/>
    <m/>
    <x v="0"/>
    <x v="0"/>
    <n v="7.6972072183778939E-2"/>
    <n v="12.99172507156095"/>
    <n v="11.562635313689245"/>
    <n v="0.14958953894321161"/>
    <n v="0.13313468965945835"/>
    <n v="2.9396834648086612E-2"/>
    <n v="2.6163182836797087E-2"/>
    <n v="0.82558172403731467"/>
    <n v="0.73476773439321008"/>
    <n v="0.10152863744650166"/>
    <m/>
    <n v="0.64912225794095391"/>
    <n v="0.57771880956744903"/>
    <n v="9.6662411044144941E-2"/>
    <m/>
    <s v="5, 4a"/>
    <n v="0.89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6476"/>
    <x v="0"/>
    <n v="0"/>
    <n v="1"/>
    <n v="1"/>
    <s v="Density"/>
    <s v="Population density"/>
    <x v="6"/>
    <s v="Multinomial logistic"/>
    <s v="automobile"/>
    <n v="0.3"/>
    <m/>
    <m/>
    <m/>
    <m/>
    <m/>
  </r>
  <r>
    <n v="22"/>
    <s v="Bento et al. 2005"/>
    <n v="22.1"/>
    <x v="204"/>
    <s v="Table 2p. 471"/>
    <m/>
    <x v="0"/>
    <x v="0"/>
    <n v="0.14891809411301529"/>
    <n v="6.7151007132893534"/>
    <n v="27.73336594588503"/>
    <n v="8.0305157522053877E-7"/>
    <n v="3.316603005660825E-6"/>
    <e v="#N/A"/>
    <e v="#N/A"/>
    <n v="2.6769002844089767E-7"/>
    <n v="1.1055598174609073E-6"/>
    <n v="2.3227197474897796E-2"/>
    <m/>
    <n v="1.6897741583027606E-2"/>
    <n v="6.9787672737904011E-2"/>
    <n v="3.3461148388271075E-7"/>
    <m/>
    <s v="5, 4a"/>
    <n v="4.13"/>
    <s v="Source"/>
    <m/>
    <m/>
    <s v="Y"/>
    <s v="Pos"/>
    <s v="Y"/>
    <s v="Mode choice (probability)"/>
    <s v="trip"/>
    <s v="categorical"/>
    <s v="Disaggregate"/>
    <s v="Work"/>
    <s v="USA"/>
    <s v="various"/>
    <n v="1990"/>
    <s v="Pre-2010"/>
    <s v="Pre-2010"/>
    <n v="6476"/>
    <x v="0"/>
    <n v="0"/>
    <n v="1"/>
    <n v="1"/>
    <s v="PT-Access"/>
    <s v="Population centrality"/>
    <x v="3"/>
    <s v="Multinomial logistic"/>
    <s v="automobile"/>
    <n v="18.837"/>
    <m/>
    <m/>
    <m/>
    <m/>
    <m/>
  </r>
  <r>
    <n v="22"/>
    <s v="Bento et al. 2005"/>
    <n v="22.1"/>
    <x v="205"/>
    <s v="Table 2p. 471"/>
    <m/>
    <x v="0"/>
    <x v="0"/>
    <n v="0.13346748106463924"/>
    <n v="7.4924617743830275"/>
    <n v="7.1178386856638758"/>
    <n v="0.49123872588477763"/>
    <n v="0.46667678959053871"/>
    <n v="1.0664015267413836"/>
    <n v="1.0130814504043144"/>
    <n v="1.1405972569470746"/>
    <n v="1.0835673940997208"/>
    <n v="0.28884591336973886"/>
    <m/>
    <n v="0.52038972726567867"/>
    <n v="0.49437024090239473"/>
    <n v="0.38548277464918507"/>
    <m/>
    <s v="5, 4a"/>
    <n v="0.95"/>
    <s v="source (sign reversed)"/>
    <m/>
    <m/>
    <s v="Y"/>
    <s v="Pos"/>
    <s v="Y"/>
    <s v="Mode choice (probability)"/>
    <s v="trip"/>
    <s v="categorical"/>
    <s v="Disaggregate"/>
    <s v="Work"/>
    <s v="USA"/>
    <s v="various"/>
    <n v="1990"/>
    <s v="Pre-2010"/>
    <s v="Pre-2010"/>
    <n v="6476"/>
    <x v="0"/>
    <n v="0"/>
    <n v="1"/>
    <n v="1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3.4039999999999999"/>
    <m/>
    <m/>
    <m/>
    <m/>
    <m/>
  </r>
  <r>
    <n v="22"/>
    <s v="Bento et al. 2005"/>
    <n v="22.1"/>
    <x v="206"/>
    <s v="Table 2p. 471"/>
    <m/>
    <x v="0"/>
    <x v="2"/>
    <n v="7.6972072183778939E-2"/>
    <n v="12.99172507156095"/>
    <n v="-35.077657693214569"/>
    <n v="0.14958953894321161"/>
    <n v="-0.40389175514667136"/>
    <n v="2.9396834648086612E-2"/>
    <n v="-7.9371453549833854E-2"/>
    <n v="0.82558172403731467"/>
    <n v="-2.2290706549007497"/>
    <n v="0.10152863744650166"/>
    <m/>
    <n v="0.64912225794095391"/>
    <n v="-1.7526300964405757"/>
    <n v="9.6662411044144941E-2"/>
    <m/>
    <s v="4a"/>
    <n v="-2.7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6476"/>
    <x v="0"/>
    <n v="0"/>
    <n v="1"/>
    <n v="1"/>
    <s v="Density"/>
    <s v="Population density"/>
    <x v="6"/>
    <s v="Multinomial logistic"/>
    <s v="automobile"/>
    <n v="-2.1339999999999999"/>
    <m/>
    <m/>
    <m/>
    <m/>
    <m/>
  </r>
  <r>
    <n v="22"/>
    <s v="Bento et al. 2005"/>
    <n v="22.1"/>
    <x v="207"/>
    <s v="Table 2p. 471"/>
    <m/>
    <x v="0"/>
    <x v="2"/>
    <n v="0.14891809411301529"/>
    <n v="6.7151007132893534"/>
    <n v="-35.925788816098041"/>
    <n v="8.0305157522053877E-7"/>
    <n v="-4.2963259274298823E-6"/>
    <e v="#N/A"/>
    <e v="#N/A"/>
    <n v="2.6769002844089767E-7"/>
    <n v="-1.4321416521588025E-6"/>
    <n v="2.3227197474897796E-2"/>
    <m/>
    <n v="1.6897741583027606E-2"/>
    <n v="-9.0402917469197694E-2"/>
    <n v="3.3461148388271075E-7"/>
    <m/>
    <s v="5, 4a"/>
    <n v="-5.35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6476"/>
    <x v="0"/>
    <n v="0"/>
    <n v="1"/>
    <n v="1"/>
    <s v="PT-Access"/>
    <s v="Population centrality"/>
    <x v="3"/>
    <s v="Multinomial logistic"/>
    <s v="automobile"/>
    <n v="-46.633000000000003"/>
    <m/>
    <m/>
    <m/>
    <m/>
    <m/>
  </r>
  <r>
    <n v="22"/>
    <s v="Bento et al. 2005"/>
    <n v="22.1"/>
    <x v="208"/>
    <s v="Table 2p. 471"/>
    <m/>
    <x v="0"/>
    <x v="1"/>
    <n v="0.13346748106463924"/>
    <n v="7.4924617743830275"/>
    <n v="5.6942709485311012"/>
    <n v="0.49123872588477763"/>
    <n v="0.373341431672431"/>
    <n v="1.0664015267413836"/>
    <n v="0.81046516032345151"/>
    <n v="1.1405972569470746"/>
    <n v="0.86685391527977673"/>
    <n v="0.28884591336973886"/>
    <m/>
    <n v="0.52038972726567867"/>
    <n v="0.39549619272191577"/>
    <n v="0.38548277464918507"/>
    <m/>
    <s v="4a"/>
    <n v="0.76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6476"/>
    <x v="0"/>
    <n v="0"/>
    <n v="1"/>
    <n v="1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3.3395999999999999"/>
    <m/>
    <m/>
    <m/>
    <m/>
    <m/>
  </r>
  <r>
    <n v="22"/>
    <s v="Bento et al. 2005"/>
    <n v="22.2"/>
    <x v="209"/>
    <s v="Table 2p. 471"/>
    <m/>
    <x v="0"/>
    <x v="2"/>
    <n v="7.6972072183778939E-2"/>
    <n v="12.99172507156095"/>
    <n v="-10.783131809395588"/>
    <n v="0.14958953894321161"/>
    <n v="-0.12415931732286563"/>
    <n v="2.9396834648086612E-2"/>
    <n v="-2.4399372757911889E-2"/>
    <n v="0.82558172403731467"/>
    <n v="-0.68523283095097109"/>
    <n v="0.10152863744650166"/>
    <m/>
    <n v="0.64912225794095391"/>
    <n v="-0.53877147409099169"/>
    <n v="9.6662411044144941E-2"/>
    <m/>
    <s v="5, 4a"/>
    <n v="-0.83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4468"/>
    <x v="0"/>
    <n v="0"/>
    <n v="1"/>
    <n v="1"/>
    <s v="Density"/>
    <s v="Population density"/>
    <x v="6"/>
    <s v="Multinomial logistic"/>
    <s v="automobile"/>
    <n v="-0.64600000000000002"/>
    <m/>
    <m/>
    <m/>
    <m/>
    <m/>
  </r>
  <r>
    <n v="22"/>
    <s v="Bento et al. 2005"/>
    <n v="22.2"/>
    <x v="210"/>
    <s v="Table 2p. 471"/>
    <m/>
    <x v="0"/>
    <x v="0"/>
    <n v="0.14891809411301529"/>
    <n v="6.7151007132893534"/>
    <n v="28.606329038612643"/>
    <n v="8.0305157522053877E-7"/>
    <n v="3.4209997104394949E-6"/>
    <e v="#N/A"/>
    <e v="#N/A"/>
    <n v="2.6769002844089767E-7"/>
    <n v="1.140359521158224E-6"/>
    <n v="2.3227197474897796E-2"/>
    <m/>
    <n v="1.6897741583027606E-2"/>
    <n v="7.1984379143697597E-2"/>
    <n v="3.3461148388271075E-7"/>
    <m/>
    <s v="5, 4a"/>
    <n v="4.26"/>
    <s v="Source"/>
    <m/>
    <m/>
    <s v="Y"/>
    <s v="Pos"/>
    <s v="Y"/>
    <s v="Mode choice (probability)"/>
    <s v="trip"/>
    <s v="categorical"/>
    <s v="Disaggregate"/>
    <s v="Work"/>
    <s v="USA"/>
    <s v="various"/>
    <n v="1990"/>
    <s v="Pre-2010"/>
    <s v="Pre-2010"/>
    <n v="4468"/>
    <x v="0"/>
    <n v="0"/>
    <n v="1"/>
    <n v="1"/>
    <s v="PT-Access"/>
    <s v="Population centrality"/>
    <x v="3"/>
    <s v="Multinomial logistic"/>
    <s v="automobile"/>
    <n v="28.466000000000001"/>
    <m/>
    <m/>
    <m/>
    <m/>
    <m/>
  </r>
  <r>
    <n v="22"/>
    <s v="Bento et al. 2005"/>
    <n v="22.2"/>
    <x v="211"/>
    <s v="Table 2p. 471"/>
    <m/>
    <x v="0"/>
    <x v="0"/>
    <n v="0.13346748106463924"/>
    <n v="7.4924617743830275"/>
    <n v="6.9679894501762156"/>
    <n v="0.49123872588477763"/>
    <n v="0.45685201507284323"/>
    <n v="1.0664015267413836"/>
    <n v="0.99175341986948673"/>
    <n v="1.1405972569470746"/>
    <n v="1.0607554489607793"/>
    <n v="0.28884591336973886"/>
    <m/>
    <n v="0.52038972726567867"/>
    <n v="0.48396244635708119"/>
    <n v="0.38548277464918507"/>
    <m/>
    <s v="4a"/>
    <n v="0.93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4468"/>
    <x v="0"/>
    <n v="0"/>
    <n v="1"/>
    <n v="1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2.7149999999999999"/>
    <m/>
    <m/>
    <m/>
    <m/>
    <m/>
  </r>
  <r>
    <n v="22"/>
    <s v="Bento et al. 2005"/>
    <n v="22.2"/>
    <x v="212"/>
    <s v="Table 2p. 471"/>
    <m/>
    <x v="0"/>
    <x v="2"/>
    <n v="7.6972072183778939E-2"/>
    <n v="12.99172507156095"/>
    <n v="-31.310057422461892"/>
    <n v="0.14958953894321161"/>
    <n v="-0.36051078885314003"/>
    <n v="2.9396834648086612E-2"/>
    <n v="-7.0846371501888744E-2"/>
    <n v="0.82558172403731467"/>
    <n v="-1.9896519549299285"/>
    <n v="0.10152863744650166"/>
    <m/>
    <n v="0.64912225794095391"/>
    <n v="-1.564384641637699"/>
    <n v="9.6662411044144941E-2"/>
    <m/>
    <s v="5, 4a"/>
    <n v="-2.41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4468"/>
    <x v="0"/>
    <n v="0"/>
    <n v="1"/>
    <n v="1"/>
    <s v="Density"/>
    <s v="Population density"/>
    <x v="6"/>
    <s v="Multinomial logistic"/>
    <s v="automobile"/>
    <n v="-2.238"/>
    <m/>
    <m/>
    <m/>
    <m/>
    <m/>
  </r>
  <r>
    <n v="22"/>
    <s v="Bento et al. 2005"/>
    <n v="22.2"/>
    <x v="213"/>
    <s v="Table 2p. 471"/>
    <m/>
    <x v="0"/>
    <x v="0"/>
    <n v="0.14891809411301529"/>
    <n v="6.7151007132893534"/>
    <n v="25.181627674835074"/>
    <n v="8.0305157522053877E-7"/>
    <n v="3.0114434070770204E-6"/>
    <e v="#N/A"/>
    <e v="#N/A"/>
    <n v="2.6769002844089767E-7"/>
    <n v="1.0038376066533663E-6"/>
    <n v="2.3227197474897796E-2"/>
    <m/>
    <n v="1.6897741583027606E-2"/>
    <n v="6.3366530936353527E-2"/>
    <n v="3.3461148388271075E-7"/>
    <m/>
    <s v="4a"/>
    <n v="3.75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4468"/>
    <x v="0"/>
    <n v="0"/>
    <n v="1"/>
    <n v="1"/>
    <s v="PT-Access"/>
    <s v="Population centrality"/>
    <x v="3"/>
    <s v="Multinomial logistic"/>
    <s v="automobile"/>
    <n v="27.036000000000001"/>
    <m/>
    <m/>
    <m/>
    <m/>
    <m/>
  </r>
  <r>
    <n v="22"/>
    <s v="Bento et al. 2005"/>
    <n v="22.2"/>
    <x v="214"/>
    <s v="Table 2p. 471"/>
    <m/>
    <x v="0"/>
    <x v="1"/>
    <n v="0.13346748106463924"/>
    <n v="7.4924617743830275"/>
    <n v="-3.1468339452408713"/>
    <n v="0.49123872588477763"/>
    <n v="-0.2063202648716066"/>
    <n v="1.0664015267413836"/>
    <n v="-0.44788864123138106"/>
    <n v="1.1405972569470746"/>
    <n v="-0.47905084791777131"/>
    <n v="0.28884591336973886"/>
    <m/>
    <n v="0.52038972726567867"/>
    <n v="-0.21856368545158503"/>
    <n v="0.38548277464918507"/>
    <m/>
    <s v="4a"/>
    <n v="-0.42"/>
    <s v="Source"/>
    <m/>
    <m/>
    <s v="N"/>
    <s v="Neg"/>
    <s v="insignificant"/>
    <s v="Mode choice (probability)"/>
    <s v="trip"/>
    <s v="categorical"/>
    <s v="Disaggregate"/>
    <s v="Work"/>
    <s v="USA"/>
    <s v="various"/>
    <n v="1990"/>
    <s v="Pre-2010"/>
    <s v="Pre-2010"/>
    <n v="4468"/>
    <x v="0"/>
    <n v="0"/>
    <n v="1"/>
    <n v="1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-1.0589999999999999"/>
    <m/>
    <m/>
    <m/>
    <m/>
    <m/>
  </r>
  <r>
    <n v="25"/>
    <s v="Sung 2005"/>
    <n v="25.1"/>
    <x v="215"/>
    <s v="Table V-3, Model A, p. 112"/>
    <m/>
    <x v="0"/>
    <x v="1"/>
    <n v="0.29144500000000001"/>
    <n v="3.4311791247062051"/>
    <n v="-1.5191545574636722"/>
    <n v="0.22496318463258611"/>
    <n v="-9.9602449996077494E-2"/>
    <n v="0.48835946946304787"/>
    <n v="-0.21622115510476445"/>
    <n v="0.52233746605350273"/>
    <n v="-0.23126491309518832"/>
    <n v="0.13227722717244778"/>
    <n v="-5.8565742330601252E-2"/>
    <n v="0.23831291005186139"/>
    <n v="-0.10551304092546163"/>
    <n v="0.17653215847324433"/>
    <n v="-7.8159613164028918E-2"/>
    <s v="3, 7b 8a, 8b"/>
    <n v="-0.44274999999999998"/>
    <s v="derived (7b)"/>
    <n v="0.29144500000000001"/>
    <s v="Derived (8a)"/>
    <s v="N"/>
    <s v="Neg"/>
    <s v="insignificant"/>
    <s v="Ridership"/>
    <s v="trip"/>
    <s v="Count"/>
    <s v="Aggregate"/>
    <s v="Work"/>
    <s v="USA"/>
    <s v="Los Angeles"/>
    <n v="2000"/>
    <s v="Pre-2010"/>
    <s v="Pre-2010"/>
    <n v="2576"/>
    <x v="1"/>
    <n v="1"/>
    <n v="1"/>
    <n v="1"/>
    <s v="Diversity"/>
    <s v="jobs-housing balance:Appears to be an absolute value - ratio of the two land uses"/>
    <x v="5"/>
    <s v="Negative binomial regression"/>
    <m/>
    <n v="-1.1499999999999999"/>
    <m/>
    <n v="0.31663676937905327"/>
    <s v="Derived (4b)"/>
    <n v="-1.5191545574636722"/>
    <s v="Derived (8b)"/>
  </r>
  <r>
    <n v="25"/>
    <s v="Sung 2005"/>
    <n v="25.2"/>
    <x v="216"/>
    <s v="Table V-4, Model A, p. 114"/>
    <m/>
    <x v="0"/>
    <x v="2"/>
    <n v="0.71242499999999997"/>
    <n v="1.4036565252482718"/>
    <n v="-1.1594202898550725"/>
    <n v="9.2029891350309243E-2"/>
    <n v="-7.6016690255355429E-2"/>
    <n v="0.19978232877518054"/>
    <n v="-0.16502020356829911"/>
    <n v="0.21368234241353562"/>
    <n v="-0.1765016148335804"/>
    <n v="5.4113115729057866E-2"/>
    <n v="-4.4697433592201796E-2"/>
    <n v="9.7491112847057235E-2"/>
    <n v="-8.0527659211669267E-2"/>
    <n v="7.2217306981415166E-2"/>
    <n v="-5.9651495566648921E-2"/>
    <s v="3, 7b, 8a, 8b"/>
    <n v="-0.82599999999999996"/>
    <s v="derived (7b)"/>
    <n v="0.71242499999999997"/>
    <s v="Derived (8a)"/>
    <s v="N"/>
    <s v="Neg"/>
    <s v="insignificant"/>
    <s v="Ridership"/>
    <s v="trip"/>
    <s v="Count"/>
    <s v="Aggregate"/>
    <s v="Work"/>
    <s v="USA"/>
    <s v="Sacramento"/>
    <n v="2000"/>
    <s v="Pre-2010"/>
    <s v="Pre-2010"/>
    <n v="447"/>
    <x v="1"/>
    <n v="1"/>
    <n v="1"/>
    <n v="1"/>
    <s v="Diversity"/>
    <s v="jobs-housing balance:Appears to be an absolute value - ratio of the two land uses"/>
    <x v="5"/>
    <s v="Negative binomial regression"/>
    <m/>
    <n v="-2"/>
    <m/>
    <n v="0.1353352832366127"/>
    <s v="Derived (4b)"/>
    <n v="-1.1594202898550725"/>
    <s v="Derived (8b)"/>
  </r>
  <r>
    <n v="25"/>
    <s v="Sung 2005"/>
    <n v="25.3"/>
    <x v="217"/>
    <s v="Table V-5, Model A, p. 116"/>
    <m/>
    <x v="0"/>
    <x v="0"/>
    <n v="1.21818"/>
    <n v="0.82089674760708597"/>
    <n v="1.6695849546044099"/>
    <n v="5.3821598897736016E-2"/>
    <n v="0.10946532802615488"/>
    <n v="0.11683817299385804"/>
    <n v="0.23763190233442313"/>
    <n v="0.12496728134919562"/>
    <n v="0.25416533000846825"/>
    <n v="3.1646830906166615E-2"/>
    <n v="6.4365065272661504E-2"/>
    <n v="5.7015470677621326E-2"/>
    <n v="0.11596120011503352"/>
    <n v="4.2234657379233528E-2"/>
    <n v="8.5899169084041008E-2"/>
    <s v="3, 7b,5, 8a, 8b"/>
    <n v="2.033855"/>
    <s v="derived (7b)"/>
    <n v="1.21818"/>
    <s v="Derived (8a)"/>
    <s v="Y"/>
    <s v="Pos"/>
    <s v="Y"/>
    <s v="Ridership"/>
    <s v="trip"/>
    <s v="Count"/>
    <s v="Aggregate"/>
    <s v="Work"/>
    <s v="USA"/>
    <s v="Santa Clara"/>
    <n v="2000"/>
    <s v="Pre-2010"/>
    <s v="Pre-2010"/>
    <n v="587"/>
    <x v="1"/>
    <n v="1"/>
    <n v="1"/>
    <n v="1"/>
    <s v="Diversity"/>
    <s v="jobs-housing balance:Appears to be an absolute value - ratio of the two land uses"/>
    <x v="5"/>
    <s v="Negative binomial regression"/>
    <m/>
    <n v="5.149"/>
    <m/>
    <n v="172.2591450135512"/>
    <s v="Derived (4b)"/>
    <n v="1.6695849546044099"/>
    <s v="Derived (8b)"/>
  </r>
  <r>
    <n v="25"/>
    <s v="Sung 2005"/>
    <n v="25.4"/>
    <x v="218"/>
    <s v="Table V-6 Model A, p. 118"/>
    <m/>
    <x v="0"/>
    <x v="2"/>
    <n v="0.45731699999999997"/>
    <n v="2.1866670165333892"/>
    <n v="-1.9555822328931574"/>
    <n v="0.14336750076040047"/>
    <n v="-0.12821656664754211"/>
    <n v="0.31122815372631674"/>
    <n v="-0.2783378736686733"/>
    <n v="0.33288209883726849"/>
    <n v="-0.29770345151424482"/>
    <n v="8.4299373242792297E-2"/>
    <n v="-7.5390699777867248E-2"/>
    <n v="0.15187518957323856"/>
    <n v="-0.13582517141432829"/>
    <n v="0.11250273863913805"/>
    <n v="-0.10061356172249258"/>
    <s v="3, 7b,5, 8a, 8b"/>
    <n v="-0.89432100000000003"/>
    <s v="derived (7b)"/>
    <n v="0.45731699999999997"/>
    <s v="Derived (8a)"/>
    <s v="Y"/>
    <s v="Neg"/>
    <s v="N"/>
    <s v="Ridership"/>
    <s v="trip"/>
    <s v="Count"/>
    <s v="Aggregate"/>
    <s v="Work"/>
    <s v="USA"/>
    <s v="San Diego"/>
    <n v="2000"/>
    <s v="Pre-2010"/>
    <s v="Pre-2010"/>
    <n v="865"/>
    <x v="1"/>
    <n v="1"/>
    <n v="1"/>
    <n v="1"/>
    <s v="Diversity"/>
    <s v="jobs-housing balance:Appears to be an absolute value - ratio of the two land uses"/>
    <x v="5"/>
    <s v="Negative binomial regression"/>
    <m/>
    <n v="-1.629"/>
    <m/>
    <n v="0.19612560169848642"/>
    <s v="Derived (4b)"/>
    <n v="-1.9555822328931574"/>
    <s v="Derived (8b)"/>
  </r>
  <r>
    <n v="25"/>
    <s v="Sung 2005"/>
    <n v="25.5"/>
    <x v="219"/>
    <s v="Table V-7 Model A, p. 120"/>
    <m/>
    <x v="0"/>
    <x v="1"/>
    <n v="4.8120000000000003E-2"/>
    <n v="20.781379883624272"/>
    <n v="0.8"/>
    <n v="1.3625186065096437"/>
    <n v="5.2451516276195251E-2"/>
    <n v="2.9578122522372814"/>
    <n v="0.11386394046212639"/>
    <n v="3.1636043805894247"/>
    <n v="0.1217861142351705"/>
    <n v="0.80115412454850465"/>
    <n v="3.0841229178619239E-2"/>
    <n v="1.4433729440994336"/>
    <n v="5.5564084856051799E-2"/>
    <n v="1.069189836372292"/>
    <n v="4.1159531940987759E-2"/>
    <s v="3, 7b, 8a, 8b"/>
    <n v="3.8496000000000002E-2"/>
    <s v="derived (7b)"/>
    <n v="4.8120000000000003E-2"/>
    <s v="Derived (8a)"/>
    <s v="N"/>
    <s v="Pos"/>
    <s v="insignificant"/>
    <s v="Ridership"/>
    <s v="trip"/>
    <s v="Count"/>
    <s v="Aggregate"/>
    <s v="Work"/>
    <s v="USA"/>
    <s v="San Francisco"/>
    <n v="2000"/>
    <s v="Pre-2010"/>
    <s v="Pre-2010"/>
    <n v="1887"/>
    <x v="1"/>
    <n v="1"/>
    <n v="1"/>
    <n v="1"/>
    <s v="Diversity"/>
    <s v="jobs-housing balance:Appears to be an absolute value - ratio of the two land uses"/>
    <x v="5"/>
    <s v="Negative binomial regression"/>
    <m/>
    <n v="9.6000000000000002E-2"/>
    <m/>
    <n v="1.1007590639939788"/>
    <s v="Derived (4b)"/>
    <n v="0.8"/>
    <s v="Derived (8b)"/>
  </r>
  <r>
    <n v="29"/>
    <s v="Blumenberg and Smart 2009"/>
    <n v="29.1"/>
    <x v="220"/>
    <s v="Table 3 p. 11"/>
    <m/>
    <x v="0"/>
    <x v="1"/>
    <n v="7.1857402652973898E-2"/>
    <n v="13.916450679818913"/>
    <n v="8.1999999999999993"/>
    <n v="0.16023703006747303"/>
    <n v="9.4416577673695781E-2"/>
    <n v="3.1489243904830877E-2"/>
    <n v="1.8554429283758517E-2"/>
    <n v="0.88434501818970068"/>
    <n v="0.52108323566091252"/>
    <n v="0.1087552475002994"/>
    <n v="6.4081930804073345E-2"/>
    <n v="0.69532551205092641"/>
    <n v="0.40970713941349512"/>
    <n v="0.10354265260992021"/>
    <n v="6.1010509858853888E-2"/>
    <s v="6c, 5, 8a"/>
    <n v="0.58923070175438597"/>
    <s v="derived (6c) (assumed mean in percentage digits; assumed density /1000"/>
    <n v="7.1857402652973898E-2"/>
    <s v="Derived (8a)"/>
    <s v="Y"/>
    <s v="Pos"/>
    <s v="Y"/>
    <s v="mode share"/>
    <s v="trip"/>
    <s v="continuous (fraction)"/>
    <s v="Aggregate"/>
    <s v="Work"/>
    <s v="USA"/>
    <s v="Los Angeles"/>
    <n v="2000"/>
    <s v="Pre-2010"/>
    <s v="Pre-2010"/>
    <n v="3394"/>
    <x v="1"/>
    <n v="1"/>
    <n v="1"/>
    <n v="1"/>
    <s v="Density"/>
    <s v="Residential density"/>
    <x v="6"/>
    <s v="OLS"/>
    <m/>
    <n v="0.317"/>
    <m/>
    <m/>
    <s v=""/>
    <n v="8.1999999999999993"/>
    <m/>
  </r>
  <r>
    <n v="29"/>
    <s v="Blumenberg and Smart 2009"/>
    <n v="29.1"/>
    <x v="221"/>
    <s v="Table 3 p. 11"/>
    <m/>
    <x v="0"/>
    <x v="1"/>
    <n v="0.22972178581468936"/>
    <n v="4.3530917037475678"/>
    <n v="0.96999999999999986"/>
    <n v="0.28540782543860754"/>
    <n v="6.3597463484886721E-2"/>
    <n v="0.6195752182271117"/>
    <n v="0.13806002781032822"/>
    <n v="0.66268265438596785"/>
    <n v="0.14766566351014421"/>
    <n v="0.16781837358853102"/>
    <n v="3.7394990379075822E-2"/>
    <n v="0.30234444601650617"/>
    <n v="6.7371452887962799E-2"/>
    <n v="0.22396402127805856"/>
    <n v="4.9905932478447657E-2"/>
    <s v="6d, 8a"/>
    <n v="0.22283013224024867"/>
    <s v="derived (6d)"/>
    <n v="0.22972178581468936"/>
    <s v="Derived (8a)"/>
    <s v="N"/>
    <s v="Pos"/>
    <s v="insignificant"/>
    <s v="mode share"/>
    <s v="trip"/>
    <s v="continuous (fraction)"/>
    <s v="Aggregate"/>
    <s v="Work"/>
    <s v="USA"/>
    <s v="Los Angeles"/>
    <n v="2000"/>
    <s v="Pre-2010"/>
    <s v="Pre-2010"/>
    <n v="3394"/>
    <x v="1"/>
    <n v="1"/>
    <n v="1"/>
    <n v="1"/>
    <s v="Diversity"/>
    <s v="jobs to workers (distance decay function:ratio of the two land uses"/>
    <x v="5"/>
    <s v="OLS"/>
    <m/>
    <n v="1.0999999999999999E-2"/>
    <m/>
    <m/>
    <s v=""/>
    <n v="0.97"/>
    <m/>
  </r>
  <r>
    <n v="3"/>
    <s v="Cervero. 2002"/>
    <n v="3.1"/>
    <x v="222"/>
    <s v="Table 2 p. 275, Table 4 p. 281"/>
    <n v="1"/>
    <x v="0"/>
    <x v="1"/>
    <n v="1.1914507772020725E-2"/>
    <n v="83.931289410741471"/>
    <n v="42.888888888888893"/>
    <n v="3.4889829388868323"/>
    <n v="1.7828702817711712"/>
    <n v="2.9323803405578905"/>
    <n v="1.4984463540250821"/>
    <n v="3.0020169910893508"/>
    <n v="1.5340306824466583"/>
    <n v="3.9120383909423251"/>
    <n v="1.9990516177715281"/>
    <n v="3.2991617278205814"/>
    <n v="1.6858716429163172"/>
    <n v="3.8528821956025086"/>
    <n v="1.968822801952882"/>
    <s v="8a, 8b"/>
    <n v="0.51100000000000001"/>
    <s v="Source"/>
    <n v="1.1914507772020725E-2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x v="0"/>
    <n v="0"/>
    <n v="1"/>
    <n v="1"/>
    <s v="Density"/>
    <s v="Total density (employment and population)"/>
    <x v="2"/>
    <s v="Binary logistic"/>
    <s v="automobile"/>
    <n v="3.8600000000000002E-2"/>
    <n v="1.0393546586272466"/>
    <m/>
    <s v="Derived (4a)"/>
    <n v="42.888888888888893"/>
    <s v="Derived (8b)"/>
  </r>
  <r>
    <n v="3"/>
    <s v="Cervero. 2002"/>
    <n v="3.1"/>
    <x v="223"/>
    <s v="Table 2 p. 275, Table 4 p. 281"/>
    <n v="1"/>
    <x v="0"/>
    <x v="1"/>
    <n v="0.12049612403100773"/>
    <n v="8.2990221307256835"/>
    <n v="2.2241379310344831"/>
    <n v="0.34498631948624031"/>
    <n v="9.2456333622312412E-2"/>
    <n v="0.28995014270423397"/>
    <n v="7.7706638244734713E-2"/>
    <n v="0.29683572861537139"/>
    <n v="7.9551975268919536E-2"/>
    <n v="0.38681751955217619"/>
    <n v="0.10366709523998323"/>
    <n v="0.32621703281639491"/>
    <n v="8.7426164794793843E-2"/>
    <n v="0.38096822809315761"/>
    <n v="0.10209948512896624"/>
    <s v="8a, 8b"/>
    <n v="0.26800000000000002"/>
    <s v="Source"/>
    <n v="0.12049612403100773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x v="0"/>
    <n v="0"/>
    <n v="1"/>
    <n v="1"/>
    <s v="Density"/>
    <s v="Total density (employment and population)"/>
    <x v="2"/>
    <s v="Binary logistic"/>
    <s v="automobile"/>
    <n v="2.58E-2"/>
    <n v="1.026135700809198"/>
    <m/>
    <s v="Derived (4a)"/>
    <n v="2.2241379310344831"/>
    <s v="Derived (8b)"/>
  </r>
  <r>
    <n v="3"/>
    <s v="Cervero. 2002"/>
    <n v="3.1"/>
    <x v="224"/>
    <s v="Table 2 p. 275, Table 4 p. 281"/>
    <n v="1"/>
    <x v="0"/>
    <x v="1"/>
    <n v="0.23018693887590705"/>
    <n v="4.3442951406512966"/>
    <n v="2.6717415115005472"/>
    <n v="0.28483108409808428"/>
    <n v="0.17517111672032182"/>
    <n v="0.61832320405628027"/>
    <n v="0.38026877049461238"/>
    <n v="0.66134353033831861"/>
    <n v="0.40672627115806592"/>
    <n v="0.16747925256548568"/>
    <n v="0.10299974032777369"/>
    <n v="0.30173347979360265"/>
    <n v="0.18556609007306563"/>
    <n v="0.2235114432533937"/>
    <n v="0.13745953760083712"/>
    <s v="8a, 8b"/>
    <n v="0.61499999999999999"/>
    <s v="Source"/>
    <n v="0.23018693887590705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x v="0"/>
    <n v="0"/>
    <n v="1"/>
    <n v="1"/>
    <s v="Diversity"/>
    <s v="Population to retail employment continuous (fraction) (relative):Entropy: maximises eveness --&gt; 1"/>
    <x v="5"/>
    <s v="Binary logistic"/>
    <s v="automobile"/>
    <n v="2.4392999999999998"/>
    <n v="11.465012424514097"/>
    <m/>
    <s v="Derived (4a)"/>
    <n v="2.6717415115005472"/>
    <s v="Derived (8b)"/>
  </r>
  <r>
    <n v="3"/>
    <s v="Cervero. 2002"/>
    <n v="3.1"/>
    <x v="225"/>
    <s v="Table 2 p. 275, Table 4 p. 281"/>
    <n v="1"/>
    <x v="0"/>
    <x v="1"/>
    <n v="0.24978104259295059"/>
    <n v="4.0035063895126139"/>
    <n v="1.8095848880597016"/>
    <n v="0.26248747568921565"/>
    <n v="0.11864433901152548"/>
    <n v="0.56981876646900853"/>
    <n v="0.25755808244399186"/>
    <n v="0.60946435811802269"/>
    <n v="0.27547788986934624"/>
    <n v="0.15434132259628122"/>
    <n v="6.9762277813519111E-2"/>
    <n v="0.27806396093578056"/>
    <n v="0.12568491034297283"/>
    <n v="0.20597806139386626"/>
    <n v="9.3102083750027556E-2"/>
    <s v="8a, 8b"/>
    <n v="0.45200000000000001"/>
    <s v="Source"/>
    <n v="0.24978104259295059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x v="0"/>
    <n v="0"/>
    <n v="1"/>
    <n v="1"/>
    <s v="Diversity"/>
    <s v="Population to retail employment continuous (fraction) (relative):Entropy: maximises eveness --&gt; 1"/>
    <x v="5"/>
    <s v="Binary logistic"/>
    <s v="automobile"/>
    <n v="1.5519000000000001"/>
    <n v="4.7204304855298984"/>
    <m/>
    <s v="Derived (4a)"/>
    <n v="1.8095848880597014"/>
    <s v="Derived (8b)"/>
  </r>
  <r>
    <n v="3"/>
    <s v="Cervero. 2002"/>
    <n v="3.1"/>
    <x v="226"/>
    <s v="Table 2 p. 275, Table 4 p. 281"/>
    <n v="1"/>
    <x v="0"/>
    <x v="1"/>
    <n v="0.31385322271857052"/>
    <n v="3.1862027457869737"/>
    <n v="1.0418882978723405"/>
    <n v="0.22131477969049426"/>
    <n v="7.2369932958791627E-2"/>
    <n v="0.37605034621358685"/>
    <n v="0.1229684632118429"/>
    <n v="0.49394199380924952"/>
    <n v="0.16151903197562459"/>
    <n v="0.19258605380685503"/>
    <n v="6.2975639594841593E-2"/>
    <n v="0.14630720854321355"/>
    <n v="4.7842457193630832E-2"/>
    <n v="0.18305311724684281"/>
    <n v="5.9858369339717603E-2"/>
    <s v="8a, 8b"/>
    <n v="0.32700000000000001"/>
    <s v="Source"/>
    <n v="0.31385322271857052"/>
    <s v="Derived (8a)"/>
    <s v="N"/>
    <s v="Pos"/>
    <s v="insignificant"/>
    <s v="Mode choice (probability)"/>
    <s v="trip"/>
    <s v="binary"/>
    <s v="Disaggregate"/>
    <s v="General"/>
    <s v="USA"/>
    <s v="Montgomery County"/>
    <n v="1994"/>
    <s v="Pre-2010"/>
    <s v="Pre-2010"/>
    <n v="1960"/>
    <x v="0"/>
    <n v="0"/>
    <n v="1"/>
    <n v="1"/>
    <s v="PT-design"/>
    <s v="continuous (fraction) of sidewalk miles to _x000a_road miles"/>
    <x v="0"/>
    <s v="Binary logistic"/>
    <s v="automobile"/>
    <n v="0.47010000000000002"/>
    <n v="1.6001542006369196"/>
    <m/>
    <s v="Derived (4a)"/>
    <n v="1.0418882978723405"/>
    <s v="Derived (8b)"/>
  </r>
  <r>
    <n v="30"/>
    <s v="Brown et al. 2006"/>
    <n v="30.1"/>
    <x v="227"/>
    <s v="Table 5.3 p. 32 (Final model)"/>
    <m/>
    <x v="0"/>
    <x v="1"/>
    <n v="0.29650042763858736"/>
    <n v="3.3726764172459403"/>
    <n v="-1.0893744827704386"/>
    <n v="0.23426730745150637"/>
    <n v="-7.5668340306836543E-2"/>
    <n v="0.39805882913407431"/>
    <n v="-0.12857300181030598"/>
    <n v="0.5228501281692377"/>
    <n v="-0.16888059139866377"/>
    <n v="0.20385722246448176"/>
    <n v="-6.5845882856027604E-2"/>
    <n v="0.15486989099461768"/>
    <n v="-5.0022974791261506E-2"/>
    <n v="0.19376636733432159"/>
    <n v="-6.2586536648985863E-2"/>
    <s v="4b, 7b, "/>
    <n v="-0.32299999999999995"/>
    <s v="derived (7b)"/>
    <m/>
    <m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x v="0"/>
    <n v="0"/>
    <n v="0"/>
    <n v="0"/>
    <s v="PT-design"/>
    <s v="Intersection density"/>
    <x v="0"/>
    <s v="Negative binomial regression"/>
    <m/>
    <n v="-0.01"/>
    <m/>
    <n v="0.99004983374916811"/>
    <s v="Derived (4b)"/>
    <m/>
    <m/>
  </r>
  <r>
    <n v="30"/>
    <s v="Brown et al. 2006"/>
    <n v="30.1"/>
    <x v="228"/>
    <s v="Table 5.3 p. 32 (Final model)"/>
    <m/>
    <x v="0"/>
    <x v="1"/>
    <n v="0.35200000000000004"/>
    <n v="2.8409090909090908"/>
    <n v="-6.25E-2"/>
    <n v="3.5881025960379474E-2"/>
    <n v="-7.8938257112834854E-4"/>
    <n v="0.22284310436368229"/>
    <n v="-4.9025482960010107E-3"/>
    <n v="0.2930469899195583"/>
    <n v="-6.4470337782302836E-3"/>
    <n v="2.8595582562971844E-2"/>
    <n v="-6.2910281638538061E-4"/>
    <n v="2.1082098319091008E-2"/>
    <n v="-4.6380616302000221E-4"/>
    <n v="2.3188625001907961E-2"/>
    <n v="-5.1014975004197514E-4"/>
    <s v="4b, 7b, 8a, 8b"/>
    <n v="-2.2000000000000002E-2"/>
    <s v="derived (7b)"/>
    <n v="0.3520000000000000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x v="0"/>
    <n v="0"/>
    <n v="0"/>
    <n v="0"/>
    <s v="Diversity"/>
    <s v="Land use diversity:highest score achieved for pefect balancing"/>
    <x v="7"/>
    <s v="Negative binomial regression"/>
    <m/>
    <n v="-0.05"/>
    <m/>
    <n v="0.95122942450071402"/>
    <s v="Derived (4b)"/>
    <n v="-6.25E-2"/>
    <s v="Derived (8b)"/>
  </r>
  <r>
    <n v="30"/>
    <s v="Brown et al. 2006"/>
    <n v="30.1"/>
    <x v="229"/>
    <s v="Table 5.3 p. 32 (Final model)"/>
    <m/>
    <x v="0"/>
    <x v="1"/>
    <n v="0.1666"/>
    <n v="6.0024009603841542"/>
    <n v="3.5714285714285716"/>
    <n v="4.1969308006273125E-2"/>
    <n v="2.4971738263732508E-2"/>
    <n v="0.42779704327026502"/>
    <n v="0.25453924074580769"/>
    <n v="7.8995521838549465E-2"/>
    <n v="4.7002335493936932E-2"/>
    <n v="1.9324824971097245E-2"/>
    <n v="1.149827085780286E-2"/>
    <n v="4.8007124405987187E-2"/>
    <n v="2.8564239021562375E-2"/>
    <n v="2.387307046377132E-2"/>
    <n v="1.4204476925943935E-2"/>
    <s v="4b, 7b,  8a, 8b"/>
    <n v="0.59499999999999997"/>
    <s v="derived (7b)"/>
    <n v="0.1666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x v="0"/>
    <n v="0"/>
    <n v="0"/>
    <n v="0"/>
    <s v="PT-design"/>
    <s v="Pedestrian amenity at bus stop"/>
    <x v="9"/>
    <s v="Negative binomial regression"/>
    <m/>
    <n v="0.25"/>
    <m/>
    <n v="1.2840254166877414"/>
    <s v="Derived (4b)"/>
    <n v="3.5714285714285712"/>
    <s v="Derived (8b)"/>
  </r>
  <r>
    <n v="30"/>
    <s v="Brown et al. 2006"/>
    <n v="30.1"/>
    <x v="230"/>
    <s v="Table 5.3 p. 32 (Final model)"/>
    <m/>
    <x v="0"/>
    <x v="1"/>
    <n v="0.16100000000000003"/>
    <n v="6.2111801242236009"/>
    <n v="3.4999999999999991"/>
    <n v="3.501497604318379E-4"/>
    <n v="1.9730939000334066E-4"/>
    <n v="0.12729414362904637"/>
    <n v="7.1730249934967627E-2"/>
    <n v="0.18074983722814297"/>
    <n v="0.10185253327805857"/>
    <n v="1.9807756770174304E-4"/>
    <n v="1.116167093999322E-4"/>
    <n v="2.0636408246238382E-2"/>
    <n v="1.1628616046755328E-2"/>
    <n v="2.308770281324336E-4"/>
    <n v="1.3009920535262634E-4"/>
    <s v="4b, 6e,  8a, 8b"/>
    <n v="0.5635"/>
    <s v="derived (6e)"/>
    <n v="0.1610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x v="0"/>
    <n v="0"/>
    <n v="0"/>
    <n v="0"/>
    <s v="PT-Access"/>
    <s v="Destination Index- intensity and diversity of land uses"/>
    <x v="4"/>
    <s v="Negative binomial regression"/>
    <m/>
    <n v="0.35"/>
    <m/>
    <n v="1.4190675485932571"/>
    <s v="Derived (4b)"/>
    <n v="3.4999999999999996"/>
    <s v="Derived (8b)"/>
  </r>
  <r>
    <n v="30"/>
    <s v="Brown et al. 2006"/>
    <n v="30.1"/>
    <x v="231"/>
    <s v="Table 5.3 p. 32 (Final model)"/>
    <m/>
    <x v="0"/>
    <x v="0"/>
    <n v="0.38279999999999997"/>
    <n v="2.6123301985370952"/>
    <n v="2.2727272727272729"/>
    <n v="1.8265639273367561E-2"/>
    <n v="1.589110616782978E-2"/>
    <n v="0.18618335268763361"/>
    <n v="0.16197951683824124"/>
    <n v="3.4379973715523357E-2"/>
    <n v="2.991057713250532E-2"/>
    <n v="8.4104384539832825E-3"/>
    <n v="7.3170814549654555E-3"/>
    <n v="2.0893382774392542E-2"/>
    <n v="1.8177243013721513E-2"/>
    <n v="1.0389899527858678E-2"/>
    <n v="9.0392125892370494E-3"/>
    <s v="4b, 7b,  8a, 8b"/>
    <n v="0.87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x v="0"/>
    <n v="0"/>
    <n v="0"/>
    <n v="0"/>
    <s v="PT-design"/>
    <s v="Quality of pedestrian and bicycle amenity at stop"/>
    <x v="9"/>
    <s v="Negative binomial regression"/>
    <m/>
    <n v="0.25"/>
    <m/>
    <n v="1.2840254166877414"/>
    <s v="Derived (4b)"/>
    <n v="2.2727272727272729"/>
    <s v="Derived (8b)"/>
  </r>
  <r>
    <n v="30"/>
    <s v="Brown et al. 2006"/>
    <n v="30.1"/>
    <x v="232"/>
    <s v="Table 5.3 p. 32 (Final model)"/>
    <m/>
    <x v="0"/>
    <x v="1"/>
    <n v="0.26619999999999999"/>
    <n v="3.7565740045078888"/>
    <n v="1"/>
    <n v="0.26093297085316325"/>
    <n v="6.9460356841112056E-2"/>
    <n v="0.4433681933267033"/>
    <n v="0.11802461306356841"/>
    <n v="0.58236396165690907"/>
    <n v="0.15502528659306919"/>
    <n v="0.22706143365114004"/>
    <n v="6.044375363793348E-2"/>
    <n v="0.17249808004600131"/>
    <n v="4.5918988908245549E-2"/>
    <n v="0.21582197887528909"/>
    <n v="5.7451810776601955E-2"/>
    <s v="4b, 7b,  8a, 8b"/>
    <n v="0.26619999999999999"/>
    <s v="derived (7b)"/>
    <n v="0.26619999999999999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x v="0"/>
    <n v="0"/>
    <n v="0"/>
    <n v="0"/>
    <s v="PT-design"/>
    <s v="Pedestrian friendliness of road design (fewer lanes and more traffic control devices score more highly)"/>
    <x v="0"/>
    <s v="Negative binomial regression"/>
    <m/>
    <n v="0.11"/>
    <m/>
    <n v="1.1162780704588713"/>
    <s v="Derived (4b)"/>
    <n v="1"/>
    <s v="Derived (8b)"/>
  </r>
  <r>
    <n v="30"/>
    <s v="Brown et al. 2006"/>
    <n v="30.1"/>
    <x v="233"/>
    <s v="Table 5.3 p. 32 (Final model)"/>
    <m/>
    <x v="0"/>
    <x v="1"/>
    <n v="0.15749999999999997"/>
    <n v="6.3492063492063506"/>
    <n v="-2.3333333333333339"/>
    <n v="4.4394201357746688E-2"/>
    <n v="-1.6314868998971908E-2"/>
    <n v="0.45251420577032481"/>
    <n v="-0.16629897062059437"/>
    <n v="8.3559707544776776E-2"/>
    <n v="-3.0708192522705464E-2"/>
    <n v="2.0441370413871753E-2"/>
    <n v="-7.5122036270978696E-3"/>
    <n v="5.0780869371666454E-2"/>
    <n v="-1.8661969494087421E-2"/>
    <n v="2.5252403423900331E-2"/>
    <n v="-9.2802582582833717E-3"/>
    <s v="4b, 7b,  8a, 8b"/>
    <n v="-0.36749999999999999"/>
    <s v="derived (7b)"/>
    <n v="0.15749999999999997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x v="0"/>
    <n v="0"/>
    <n v="0"/>
    <n v="0"/>
    <s v="PT-design"/>
    <s v="Pedestrian friendly amenities of neighbourhood"/>
    <x v="9"/>
    <s v="Negative binomial regression"/>
    <m/>
    <n v="-0.21"/>
    <m/>
    <n v="0.81058424597018708"/>
    <s v="Derived (4b)"/>
    <n v="-2.3333333333333335"/>
    <s v="Derived (8b)"/>
  </r>
  <r>
    <n v="30"/>
    <s v="Brown et al. 2006"/>
    <n v="30.2"/>
    <x v="234"/>
    <s v="Table 5.4 p. 40 (Final model)"/>
    <m/>
    <x v="0"/>
    <x v="1"/>
    <n v="0.32299999999999995"/>
    <n v="3.0959752321981431"/>
    <n v="-1"/>
    <n v="0.21504754439972779"/>
    <n v="-6.946035684111207E-2"/>
    <n v="0.36540127883457724"/>
    <n v="-0.11802461306356843"/>
    <n v="0.47995444765656103"/>
    <n v="-0.15502528659306919"/>
    <n v="0.18713236420412846"/>
    <n v="-6.0443753637933487E-2"/>
    <n v="0.14216405234750948"/>
    <n v="-4.5918988908245556E-2"/>
    <n v="0.17786938320929402"/>
    <n v="-5.7451810776601962E-2"/>
    <s v="4b, 7b,  8a, 8b"/>
    <n v="-0.32299999999999995"/>
    <s v="derived (7b)"/>
    <n v="0.32299999999999995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x v="0"/>
    <n v="0"/>
    <n v="0"/>
    <n v="0"/>
    <s v="PT-design"/>
    <s v="Intersection density"/>
    <x v="0"/>
    <s v="Negative binomial regression"/>
    <m/>
    <n v="-0.01"/>
    <m/>
    <n v="0.99004983374916811"/>
    <s v="Derived (4b)"/>
    <n v="-1"/>
    <s v="Derived (8b)"/>
  </r>
  <r>
    <n v="30"/>
    <s v="Brown et al. 2006"/>
    <n v="30.2"/>
    <x v="235"/>
    <s v="Table 5.4 p. 40 (Final model)"/>
    <m/>
    <x v="0"/>
    <x v="1"/>
    <n v="0.37399999999999994"/>
    <n v="2.6737967914438507"/>
    <n v="-0.27058823529411768"/>
    <n v="3.3770377374474803E-2"/>
    <n v="-3.4175621902968497E-3"/>
    <n v="0.20973468645993631"/>
    <n v="-2.1225150269745554E-2"/>
    <n v="0.27580893168899612"/>
    <n v="-2.7911863886926406E-2"/>
    <n v="2.691348947103233E-2"/>
    <n v="-2.7236451344684717E-3"/>
    <n v="1.9841974888556248E-2"/>
    <n v="-2.0080078587218922E-3"/>
    <n v="2.182458823708985E-2"/>
    <n v="-2.2086483295934928E-3"/>
    <s v="4b, 7b,  8a, 8b"/>
    <n v="-0.1012"/>
    <s v="derived (7b)"/>
    <n v="0.3739999999999999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x v="0"/>
    <n v="0"/>
    <n v="0"/>
    <n v="0"/>
    <s v="Diversity"/>
    <s v="Land use diversity:highest score achieved for pefect balancing"/>
    <x v="7"/>
    <s v="Negative binomial regression"/>
    <m/>
    <n v="-0.23"/>
    <m/>
    <n v="0.79453360250333405"/>
    <s v="Derived (4b)"/>
    <n v="-0.27058823529411768"/>
    <s v="Derived (8b)"/>
  </r>
  <r>
    <n v="30"/>
    <s v="Brown et al. 2006"/>
    <n v="30.2"/>
    <x v="236"/>
    <s v="Table 5.4 p. 40 (Final model)"/>
    <m/>
    <x v="0"/>
    <x v="1"/>
    <n v="0.16660000000000003"/>
    <n v="6.0024009603841524"/>
    <n v="3.8571428571428568"/>
    <n v="4.1969308006273111E-2"/>
    <n v="2.6969477324831105E-2"/>
    <n v="0.42779704327026485"/>
    <n v="0.27490238000547224"/>
    <n v="7.8995521838549437E-2"/>
    <n v="5.0762522333451875E-2"/>
    <n v="1.9324824971097238E-2"/>
    <n v="1.2418132526427086E-2"/>
    <n v="4.8007124405987173E-2"/>
    <n v="3.0849378143287361E-2"/>
    <n v="2.3873070463771313E-2"/>
    <n v="1.5340835080019447E-2"/>
    <s v="4b, 7b,  8a, 8b"/>
    <n v="0.64260000000000006"/>
    <s v="derived (7b)"/>
    <n v="0.1666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x v="0"/>
    <n v="0"/>
    <n v="0"/>
    <n v="0"/>
    <s v="PT-design"/>
    <s v="Pedestrian amenity at bus stop"/>
    <x v="9"/>
    <s v="Negative binomial regression"/>
    <m/>
    <n v="0.27"/>
    <m/>
    <n v="1.3099644507332473"/>
    <s v="Derived (4b)"/>
    <n v="3.8571428571428572"/>
    <s v="Derived (8b)"/>
  </r>
  <r>
    <n v="30"/>
    <s v="Brown et al. 2006"/>
    <n v="30.2"/>
    <x v="237"/>
    <s v="Table 5.4 p. 40 (Final model)"/>
    <m/>
    <x v="0"/>
    <x v="1"/>
    <n v="0.17710000000000001"/>
    <n v="5.6465273856578202"/>
    <n v="3.1818181818181817"/>
    <n v="3.1831796402894362E-4"/>
    <n v="1.7937217273030973E-4"/>
    <n v="0.11572194875367853"/>
    <n v="6.5209318122697854E-2"/>
    <n v="0.16431803384376636"/>
    <n v="9.2593212070962341E-2"/>
    <n v="1.8007051609249372E-4"/>
    <n v="1.0146973581812021E-4"/>
    <n v="1.8760371132943991E-2"/>
    <n v="1.0571469133413938E-2"/>
    <n v="2.0988820739312151E-4"/>
    <n v="1.1827200486602397E-4"/>
    <s v="4b, 6e,  8a, 8b"/>
    <n v="0.5635"/>
    <s v="derived (6e)"/>
    <n v="0.17710000000000001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x v="0"/>
    <n v="0"/>
    <n v="0"/>
    <n v="0"/>
    <s v="PT-Access"/>
    <s v="Destination Index- intensity and diversity of land uses"/>
    <x v="4"/>
    <s v="Negative binomial regression"/>
    <m/>
    <n v="0.35"/>
    <m/>
    <n v="1.4190675485932571"/>
    <s v="Derived (4b)"/>
    <n v="3.1818181818181817"/>
    <s v="Derived (8b)"/>
  </r>
  <r>
    <n v="30"/>
    <s v="Brown et al. 2006"/>
    <n v="30.2"/>
    <x v="238"/>
    <s v="Table 5.4 p. 40 (Final model)"/>
    <m/>
    <x v="0"/>
    <x v="1"/>
    <n v="0.38279999999999997"/>
    <n v="2.6123301985370952"/>
    <n v="2"/>
    <n v="1.8265639273367561E-2"/>
    <n v="1.3984173427690203E-2"/>
    <n v="0.18618335268763361"/>
    <n v="0.14254197481765229"/>
    <n v="3.4379973715523357E-2"/>
    <n v="2.632130787660468E-2"/>
    <n v="8.4104384539832825E-3"/>
    <n v="6.4390316803696005E-3"/>
    <n v="2.0893382774392542E-2"/>
    <n v="1.5995973852074928E-2"/>
    <n v="1.0389899527858678E-2"/>
    <n v="7.9545070785286033E-3"/>
    <s v="4b, 7b,  8a, 8b"/>
    <n v="0.76559999999999995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x v="0"/>
    <n v="0"/>
    <n v="0"/>
    <n v="0"/>
    <s v="PT-design"/>
    <s v="Quality of pedestrian and bicycle amenity at stop"/>
    <x v="9"/>
    <s v="Negative binomial regression"/>
    <m/>
    <n v="0.22"/>
    <m/>
    <n v="1.2460767305873808"/>
    <s v="Derived (4b)"/>
    <n v="2"/>
    <s v="Derived (8b)"/>
  </r>
  <r>
    <n v="30"/>
    <s v="Brown et al. 2006"/>
    <n v="30.2"/>
    <x v="239"/>
    <s v="Table 5.4 p. 40 (Final model)"/>
    <m/>
    <x v="0"/>
    <x v="1"/>
    <n v="0.29039999999999994"/>
    <n v="3.4435261707988989"/>
    <n v="1.0833333333333335"/>
    <n v="0.2391885566153997"/>
    <n v="7.5248719911204742E-2"/>
    <n v="0.40642084388281147"/>
    <n v="0.12785999748553248"/>
    <n v="0.53383363151883334"/>
    <n v="0.16794406047582497"/>
    <n v="0.20813964751354508"/>
    <n v="6.5480733107761285E-2"/>
    <n v="0.15812324004216791"/>
    <n v="4.9745571317266021E-2"/>
    <n v="0.19783681396901504"/>
    <n v="6.2239461674652129E-2"/>
    <s v="4b, 7b,  8a, 8b"/>
    <n v="0.31459999999999999"/>
    <s v="derived (7b)"/>
    <n v="0.29039999999999994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x v="0"/>
    <n v="0"/>
    <n v="0"/>
    <n v="0"/>
    <s v="PT-design"/>
    <s v="Pedestrian friendliness of road design (fewer lanes and more traffic control devices score more highly)"/>
    <x v="0"/>
    <s v="Negative binomial regression"/>
    <m/>
    <n v="0.13"/>
    <m/>
    <n v="1.1388283833246218"/>
    <s v="Derived (4b)"/>
    <n v="1.0833333333333335"/>
    <s v="Derived (8b)"/>
  </r>
  <r>
    <n v="30"/>
    <s v="Brown et al. 2006"/>
    <n v="30.2"/>
    <x v="240"/>
    <s v="Table 5.4 p. 40 (Final model)"/>
    <m/>
    <x v="0"/>
    <x v="1"/>
    <n v="0.17500000000000002"/>
    <n v="5.7142857142857135"/>
    <n v="-2.0999999999999996"/>
    <n v="3.9954781221972005E-2"/>
    <n v="-1.4683382099074712E-2"/>
    <n v="0.40726278519329218"/>
    <n v="-0.14966907355853487"/>
    <n v="7.5203736790299069E-2"/>
    <n v="-2.7637373270434907E-2"/>
    <n v="1.8397233372484573E-2"/>
    <n v="-6.7609832643880808E-3"/>
    <n v="4.5702782434499795E-2"/>
    <n v="-1.6795772544678674E-2"/>
    <n v="2.272716308151029E-2"/>
    <n v="-8.3522324324550312E-3"/>
    <s v="4b, 7b,  8a, 8b"/>
    <n v="-0.36749999999999999"/>
    <s v="derived (7b)"/>
    <n v="0.17500000000000002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x v="0"/>
    <n v="0"/>
    <n v="0"/>
    <n v="0"/>
    <s v="PT-design"/>
    <s v="Pedestrian friendly amenities of neighbourhood"/>
    <x v="9"/>
    <s v="Negative binomial regression"/>
    <m/>
    <n v="-0.21"/>
    <m/>
    <n v="0.81058424597018708"/>
    <s v="Derived (4b)"/>
    <n v="-2.0999999999999996"/>
    <s v="Derived (8b)"/>
  </r>
  <r>
    <n v="31"/>
    <s v="Frank et al. 2008"/>
    <n v="31.1"/>
    <x v="241"/>
    <s v="Table 4 p. 48 (significance from table 3 p. 46)"/>
    <n v="1"/>
    <x v="0"/>
    <x v="1"/>
    <n v="3.7499999999999999E-2"/>
    <n v="26.666666666666668"/>
    <n v="2.4"/>
    <n v="0.33680323034809534"/>
    <n v="3.031229073132858E-2"/>
    <n v="2.0917539396270981"/>
    <n v="0.18825785456643881"/>
    <n v="2.7507344120449209"/>
    <n v="0.24756609708404287"/>
    <n v="0.26841720165776239"/>
    <n v="2.4157548149198616E-2"/>
    <n v="0.19789062955520095"/>
    <n v="1.7810156659968084E-2"/>
    <n v="0.21766389335124273"/>
    <n v="1.9589750401611844E-2"/>
    <s v="4a, 8a"/>
    <n v="0.09"/>
    <s v="Source"/>
    <n v="3.7499999999999999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x v="0"/>
    <n v="0"/>
    <n v="0"/>
    <n v="0"/>
    <s v="Diversity"/>
    <s v="Land use mix:Entropy: maximises eveness --&gt; 1"/>
    <x v="7"/>
    <s v="Multinomial logistic (nested)"/>
    <s v="not choosing transit"/>
    <n v="0.19159999999999999"/>
    <n v="1.2111859456788328"/>
    <m/>
    <s v="Derived (4a)"/>
    <n v="2.4"/>
    <m/>
  </r>
  <r>
    <n v="31"/>
    <s v="Frank et al. 2008"/>
    <n v="31.1"/>
    <x v="242"/>
    <s v="Table 4 p. 48 (significance from table 3 p. 46)"/>
    <n v="1"/>
    <x v="0"/>
    <x v="1"/>
    <n v="6.6666666666666666E-2"/>
    <n v="15"/>
    <n v="3.9000000000000004"/>
    <n v="1.0419053526166808"/>
    <n v="0.27089539168033705"/>
    <n v="1.7703691959535264"/>
    <n v="0.4602959909479169"/>
    <n v="2.3253792988960376"/>
    <n v="0.60459861771296974"/>
    <n v="0.90665630456900215"/>
    <n v="0.23573063918794057"/>
    <n v="0.68878483362368326"/>
    <n v="0.17908405674215766"/>
    <n v="0.86177716164902929"/>
    <n v="0.22406206202874762"/>
    <s v="4a, 8a"/>
    <n v="0.26"/>
    <s v="Source"/>
    <n v="6.6666666666666666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x v="0"/>
    <n v="0"/>
    <n v="0"/>
    <n v="0"/>
    <s v="PT-design"/>
    <s v="intersection density"/>
    <x v="0"/>
    <s v="Multinomial logistic (nested)"/>
    <s v="not choosing transit"/>
    <n v="0.2848"/>
    <n v="1.329496102309317"/>
    <m/>
    <s v="Derived (4a)"/>
    <n v="3.9"/>
    <m/>
  </r>
  <r>
    <n v="31"/>
    <s v="Frank et al. 2008"/>
    <n v="31.1"/>
    <x v="243"/>
    <s v="Table 4 p. 48 (significance from table 3 p. 46)"/>
    <n v="1"/>
    <x v="0"/>
    <x v="1"/>
    <n v="7.7777777777777779E-2"/>
    <n v="12.857142857142858"/>
    <n v="1.8000000000000003"/>
    <n v="0.89306173081429796"/>
    <n v="0.12502864231400174"/>
    <n v="1.5174593108173082"/>
    <n v="0.21244430351442317"/>
    <n v="1.9931822561966037"/>
    <n v="0.27904551586752457"/>
    <n v="0.77713397534485906"/>
    <n v="0.10879875654828028"/>
    <n v="0.59038700024887136"/>
    <n v="8.2654180034841998E-2"/>
    <n v="0.73866613855631091"/>
    <n v="0.10341325939788354"/>
    <s v="4a, 8a"/>
    <n v="0.14000000000000001"/>
    <s v="Source"/>
    <n v="7.7777777777777779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x v="0"/>
    <n v="0"/>
    <n v="0"/>
    <n v="0"/>
    <s v="PT-design"/>
    <s v="intersection density"/>
    <x v="0"/>
    <s v="Multinomial logistic (nested)"/>
    <s v="not choosing transit"/>
    <n v="8.4290000000000004E-2"/>
    <n v="1.0879443519272471"/>
    <m/>
    <s v="Derived (4a)"/>
    <n v="1.8"/>
    <m/>
  </r>
  <r>
    <n v="31"/>
    <s v="Frank et al. 2008"/>
    <n v="31.1"/>
    <x v="244"/>
    <s v="Table 4 p. 48 (significance from table 3 p. 46)"/>
    <n v="1"/>
    <x v="0"/>
    <x v="1"/>
    <n v="6.021384603925508E-2"/>
    <n v="16.607475950765082"/>
    <n v="7.1412146588289849"/>
    <n v="0.19366315910577617"/>
    <n v="8.3275158415483747E-2"/>
    <n v="0.10302046103501371"/>
    <n v="4.4298798245055893E-2"/>
    <n v="0.10302046103501371"/>
    <n v="4.4298798245055893E-2"/>
    <n v="0.30762828956325794"/>
    <n v="0.1322801645122009"/>
    <n v="1.1793516542393678"/>
    <n v="0.5071212113229282"/>
    <n v="0.31518266795145705"/>
    <n v="0.13552854721912652"/>
    <m/>
    <n v="0.43"/>
    <s v="Source"/>
    <m/>
    <m/>
    <s v="N"/>
    <s v="Pos"/>
    <s v="insignificant"/>
    <s v="Mode choice (probability)"/>
    <s v="tour"/>
    <s v="binary"/>
    <s v="Disaggregate"/>
    <s v="Work"/>
    <s v="USA"/>
    <s v="Puget Sound"/>
    <n v="1999"/>
    <s v="Pre-2010"/>
    <s v="Pre-2010"/>
    <n v="8707"/>
    <x v="0"/>
    <n v="0"/>
    <n v="0"/>
    <n v="0"/>
    <s v="Density"/>
    <s v="Retail floor area continuous (fraction)"/>
    <x v="1"/>
    <s v="Multinomial logistic (nested)"/>
    <s v="not choosing transit"/>
    <s v="not stated"/>
    <m/>
    <m/>
    <m/>
    <m/>
    <m/>
  </r>
  <r>
    <n v="31"/>
    <s v="Frank et al. 2008"/>
    <n v="31.1"/>
    <x v="245"/>
    <s v="Table 4 p. 48 (significance from table 3 p. 46)"/>
    <n v="1"/>
    <x v="0"/>
    <x v="1"/>
    <n v="1.2987012987012987E-3"/>
    <n v="770"/>
    <n v="-7.7"/>
    <n v="8.9791268073206449"/>
    <n v="-8.9791268073206448E-2"/>
    <n v="4.7765087983346524"/>
    <n v="-4.7765087983346527E-2"/>
    <n v="4.7765087983346524"/>
    <n v="-4.7765087983346527E-2"/>
    <n v="14.263081498112673"/>
    <n v="-0.14263081498112673"/>
    <n v="54.680240179572763"/>
    <n v="-0.5468024017957277"/>
    <n v="14.613337694548433"/>
    <n v="-0.14613337694548434"/>
    <s v="4a, 8a"/>
    <n v="-0.01"/>
    <s v="Source"/>
    <n v="1.2987012987012987E-3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x v="0"/>
    <n v="0"/>
    <n v="0"/>
    <n v="0"/>
    <s v="Density"/>
    <s v="Retail floor area continuous (fraction)"/>
    <x v="1"/>
    <s v="Multinomial logistic (nested)"/>
    <s v="not choosing transit"/>
    <n v="0.309"/>
    <n v="1.362062370503422"/>
    <m/>
    <s v="Derived (4a)"/>
    <n v="7.7"/>
    <m/>
  </r>
  <r>
    <n v="31"/>
    <s v="Frank et al. 2008"/>
    <n v="31.2"/>
    <x v="246"/>
    <s v="Table 4 p. 48 (significance from table 3 p. 46)"/>
    <n v="1"/>
    <x v="0"/>
    <x v="1"/>
    <n v="7.2727272727272724E-2"/>
    <n v="13.75"/>
    <n v="1.1000000000000001"/>
    <n v="0.17366416564823664"/>
    <n v="1.3893133251858931E-2"/>
    <n v="1.0785606251202224"/>
    <n v="8.6284850009617803E-2"/>
    <n v="1.4183474312106623"/>
    <n v="0.11346779449685299"/>
    <n v="0.13840261960478373"/>
    <n v="1.1072209568382698E-2"/>
    <n v="0.10203735586440048"/>
    <n v="8.1629884691520379E-3"/>
    <n v="0.11223294500923453"/>
    <n v="8.978635600738763E-3"/>
    <s v="4a, 8a"/>
    <n v="0.08"/>
    <s v="Source"/>
    <n v="7.2727272727272724E-2"/>
    <s v="Derived (8a)"/>
    <s v="N"/>
    <s v="Pos"/>
    <s v="insignificant"/>
    <s v="Mode choice (probability)"/>
    <s v="tour"/>
    <s v="binary"/>
    <s v="Disaggregate"/>
    <s v="Work"/>
    <s v="USA"/>
    <s v="Puget Sound"/>
    <n v="1999"/>
    <s v="Pre-2010"/>
    <s v="Pre-2010"/>
    <n v="10475"/>
    <x v="0"/>
    <n v="0"/>
    <n v="0"/>
    <n v="0"/>
    <s v="Diversity"/>
    <s v="Land use mix:Entropy: maximises eveness --&gt; 1"/>
    <x v="7"/>
    <s v="Multinomial logistic (nested)"/>
    <s v="not choosing transit"/>
    <n v="0.16250000000000001"/>
    <n v="1.1764483184486905"/>
    <m/>
    <s v="Derived (4a)"/>
    <n v="1.1000000000000001"/>
    <m/>
  </r>
  <r>
    <n v="31"/>
    <s v="Frank et al. 2008"/>
    <n v="31.2"/>
    <x v="247"/>
    <s v="Table 4 p. 48 (significance from table 3 p. 46)"/>
    <n v="1"/>
    <x v="0"/>
    <x v="1"/>
    <n v="0.18749999999999997"/>
    <n v="5.3333333333333339"/>
    <n v="1.6"/>
    <n v="6.7360646069619071E-2"/>
    <n v="2.020819382088572E-2"/>
    <n v="0.41835078792541963"/>
    <n v="0.1255052363776259"/>
    <n v="0.55014688240898424"/>
    <n v="0.16504406472269526"/>
    <n v="5.3683440331552486E-2"/>
    <n v="1.6105032099465746E-2"/>
    <n v="3.9578125911040193E-2"/>
    <n v="1.1873437773312057E-2"/>
    <n v="4.3532778670248552E-2"/>
    <n v="1.3059833601074565E-2"/>
    <s v="4a, 8a"/>
    <n v="0.3"/>
    <s v="Source"/>
    <n v="0.18749999999999997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x v="0"/>
    <n v="0"/>
    <n v="0"/>
    <n v="0"/>
    <s v="Diversity"/>
    <s v="Land use mix:Entropy: maximises eveness --&gt; 1"/>
    <x v="7"/>
    <s v="Multinomial logistic (nested)"/>
    <s v="not choosing transit"/>
    <n v="0.26200000000000001"/>
    <n v="1.2995265424293818"/>
    <m/>
    <s v="Derived (4a)"/>
    <n v="1.6"/>
    <m/>
  </r>
  <r>
    <n v="31"/>
    <s v="Frank et al. 2008"/>
    <n v="31.2"/>
    <x v="248"/>
    <s v="Table 4 p. 48 (significance from table 3 p. 46)"/>
    <n v="1"/>
    <x v="0"/>
    <x v="1"/>
    <n v="0.15"/>
    <n v="6.666666666666667"/>
    <n v="1.6"/>
    <n v="0.46306904560741374"/>
    <n v="0.11113657094577929"/>
    <n v="0.78683075375712286"/>
    <n v="0.18883938090170949"/>
    <n v="1.0335019106204613"/>
    <n v="0.24804045854891069"/>
    <n v="0.40295835758622323"/>
    <n v="9.671000582069357E-2"/>
    <n v="0.306126592721637"/>
    <n v="7.3470382253192884E-2"/>
    <n v="0.38301207184401304"/>
    <n v="9.1922897242563126E-2"/>
    <s v="4a, 8a"/>
    <n v="0.24"/>
    <s v="Source"/>
    <n v="0.15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x v="0"/>
    <n v="0"/>
    <n v="0"/>
    <n v="0"/>
    <s v="PT-design"/>
    <s v="intersection density"/>
    <x v="0"/>
    <s v="Multinomial logistic (nested)"/>
    <s v="not choosing transit"/>
    <n v="0.2198"/>
    <n v="1.2458275401611365"/>
    <m/>
    <s v="Derived (4a)"/>
    <n v="1.6"/>
    <m/>
  </r>
  <r>
    <n v="31"/>
    <s v="Frank et al. 2008"/>
    <n v="31.2"/>
    <x v="249"/>
    <s v="Table 4 p. 48 (significance from table 3 p. 46)"/>
    <n v="1"/>
    <x v="0"/>
    <x v="1"/>
    <n v="0.13529411764705884"/>
    <n v="7.391304347826086"/>
    <n v="1.7"/>
    <n v="0.51340263752126303"/>
    <n v="0.11808260662989051"/>
    <n v="0.87235583568724473"/>
    <n v="0.2006418422080663"/>
    <n v="1.1458390748183374"/>
    <n v="0.26354298720821762"/>
    <n v="0.44675817906298654"/>
    <n v="0.1027543811844869"/>
    <n v="0.33940122236529313"/>
    <n v="7.806228114401742E-2"/>
    <n v="0.4246438187835796"/>
    <n v="9.7668078320223312E-2"/>
    <s v="4a, 8a"/>
    <n v="0.23"/>
    <s v="Source"/>
    <n v="0.13529411764705884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x v="0"/>
    <n v="0"/>
    <n v="0"/>
    <n v="0"/>
    <s v="PT-design"/>
    <s v="intersection density"/>
    <x v="0"/>
    <s v="Multinomial logistic (nested)"/>
    <s v="not choosing transit"/>
    <n v="0.18010000000000001"/>
    <n v="1.1973370908444088"/>
    <m/>
    <s v="Derived (4a)"/>
    <n v="1.7"/>
    <m/>
  </r>
  <r>
    <n v="31"/>
    <s v="Frank et al. 2008"/>
    <n v="31.2"/>
    <x v="250"/>
    <s v="Table 4 p. 48 (significance from table 3 p. 46)"/>
    <n v="1"/>
    <x v="0"/>
    <x v="1"/>
    <n v="6.021384603925508E-2"/>
    <n v="16.607475950765082"/>
    <n v="5.6465418232601285"/>
    <n v="0.19366315910577617"/>
    <n v="6.5845474095963905E-2"/>
    <n v="0.10302046103501371"/>
    <n v="3.5026956751904662E-2"/>
    <n v="0.10302046103501371"/>
    <n v="3.5026956751904662E-2"/>
    <n v="0.30762828956325794"/>
    <n v="0.10459361845150771"/>
    <n v="1.1793516542393678"/>
    <n v="0.40097956244138511"/>
    <n v="0.31518266795145705"/>
    <n v="0.1071621071034954"/>
    <m/>
    <n v="0.34"/>
    <s v="Source"/>
    <m/>
    <m/>
    <s v="N"/>
    <s v="Pos"/>
    <s v="insignificant"/>
    <s v="Mode choice (probability)"/>
    <s v="tour"/>
    <s v="binary"/>
    <s v="Disaggregate"/>
    <s v="Non-work"/>
    <s v="USA"/>
    <s v="Puget Sound"/>
    <n v="1999"/>
    <s v="Pre-2010"/>
    <s v="Pre-2010"/>
    <n v="10475"/>
    <x v="0"/>
    <n v="0"/>
    <n v="0"/>
    <n v="0"/>
    <s v="Density"/>
    <s v="Retail floor area continuous (fraction)"/>
    <x v="1"/>
    <s v="Multinomial logistic (nested)"/>
    <s v="not choosing transit"/>
    <s v="not stated"/>
    <m/>
    <m/>
    <m/>
    <m/>
    <m/>
  </r>
  <r>
    <n v="31"/>
    <s v="Frank et al. 2008"/>
    <n v="31.2"/>
    <x v="251"/>
    <s v="Table 4 p. 48 (significance from table 3 p. 46)"/>
    <n v="1"/>
    <x v="0"/>
    <x v="1"/>
    <n v="2.3809523809523807E-3"/>
    <n v="420.00000000000006"/>
    <n v="-4.2000000000000011"/>
    <n v="4.8977055312658067"/>
    <n v="-4.8977055312658065E-2"/>
    <n v="2.6053684354552651"/>
    <n v="-2.6053684354552652E-2"/>
    <n v="2.6053684354552651"/>
    <n v="-2.6053684354552652E-2"/>
    <n v="7.7798626353341858"/>
    <n v="-7.7798626353341865E-2"/>
    <n v="29.825585552494239"/>
    <n v="-0.29825585552494238"/>
    <n v="7.9709114697536911"/>
    <n v="-7.9709114697536915E-2"/>
    <s v="4a, 8a"/>
    <n v="-0.01"/>
    <s v="Source"/>
    <n v="2.3809523809523807E-3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x v="0"/>
    <n v="0"/>
    <n v="0"/>
    <n v="0"/>
    <s v="Density"/>
    <s v="Retail floor area continuous (fraction)"/>
    <x v="1"/>
    <s v="Multinomial logistic (nested)"/>
    <s v="not choosing transit"/>
    <n v="0.28349999999999997"/>
    <n v="1.3277688803138623"/>
    <m/>
    <s v="Derived (4a)"/>
    <n v="4.2"/>
    <m/>
  </r>
  <r>
    <n v="32"/>
    <s v="Chakraborty and Mishra 2012"/>
    <n v="32.1"/>
    <x v="252"/>
    <s v="Table 4 - Model I p. 10"/>
    <m/>
    <x v="0"/>
    <x v="1"/>
    <n v="8.9811958026009553E-2"/>
    <n v="11.134374775688554"/>
    <n v="4.4000000000000004"/>
    <n v="0.12820360498254116"/>
    <n v="5.0662553873690432E-2"/>
    <n v="2.5194142609070474E-2"/>
    <n v="9.9560352254314012E-3"/>
    <n v="0.7075531750215901"/>
    <n v="0.27960563864731897"/>
    <n v="8.7013687063694348E-2"/>
    <n v="3.4385426285112534E-2"/>
    <n v="0.55632107786647977"/>
    <n v="0.21984285529504619"/>
    <n v="8.2843156344429333E-2"/>
    <n v="3.2737346753531356E-2"/>
    <s v="6c, 8a, 5"/>
    <n v="0.39517261531444209"/>
    <s v="Derived (6c)"/>
    <n v="8.9811958026009553E-2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s v="2010 - 2017"/>
    <s v="not stated"/>
    <x v="0"/>
    <n v="0"/>
    <n v="1"/>
    <n v="1"/>
    <s v="Density"/>
    <s v="Household density"/>
    <x v="6"/>
    <s v="OLS"/>
    <m/>
    <n v="1.48"/>
    <m/>
    <m/>
    <s v=""/>
    <n v="4.4000000000000004"/>
    <m/>
  </r>
  <r>
    <n v="32"/>
    <s v="Chakraborty and Mishra 2012"/>
    <n v="32.1"/>
    <x v="253"/>
    <s v="Table 4 - Model I p. 10"/>
    <m/>
    <x v="0"/>
    <x v="1"/>
    <n v="2.0315119604762753E-2"/>
    <n v="49.224420995560187"/>
    <n v="9.68"/>
    <n v="0.55704859715661581"/>
    <n v="0.10954380592841093"/>
    <n v="9.3199282145747644E-2"/>
    <n v="1.8327672178250886E-2"/>
    <n v="2.324105794391182"/>
    <n v="0.45703623597189286"/>
    <n v="0.45070098707974621"/>
    <n v="8.863051035837366E-2"/>
    <n v="2.0726669254528729"/>
    <n v="0.40759069243685847"/>
    <n v="0.42895785523271257"/>
    <n v="8.4354715701525002E-2"/>
    <s v="6c, 8a, 5"/>
    <n v="0.19665035777410345"/>
    <s v="Derived (6c)"/>
    <n v="2.0315119604762753E-2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s v="2010 - 2017"/>
    <s v="not stated"/>
    <x v="0"/>
    <n v="0"/>
    <n v="1"/>
    <n v="1"/>
    <s v="Density"/>
    <s v="Employment density"/>
    <x v="8"/>
    <s v="OLS"/>
    <m/>
    <n v="0.78920000000000001"/>
    <m/>
    <m/>
    <s v=""/>
    <n v="9.68"/>
    <m/>
  </r>
  <r>
    <n v="32"/>
    <s v="Chakraborty and Mishra 2012"/>
    <n v="32.1"/>
    <x v="254"/>
    <s v="Table 4 - Model I p. 10"/>
    <m/>
    <x v="0"/>
    <x v="0"/>
    <n v="0.11214358002166598"/>
    <n v="8.9171399718717854"/>
    <n v="8.14"/>
    <n v="0.10267388277822559"/>
    <n v="9.3725724666327281E-2"/>
    <n v="2.0177127197740421E-2"/>
    <n v="1.8418665167048088E-2"/>
    <n v="0.56665514016880592"/>
    <n v="0.51727043149754004"/>
    <n v="6.9686286176551746E-2"/>
    <n v="6.3613038627458179E-2"/>
    <n v="0.44553852556406387"/>
    <n v="0.40670928229583542"/>
    <n v="6.6346250752032154E-2"/>
    <n v="6.0564091494033009E-2"/>
    <s v="6c, 8a, 5"/>
    <n v="0.91284874137636118"/>
    <s v="Derived (6c)"/>
    <n v="0.11214358002166598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s v="Pre-2010"/>
    <s v="not stated"/>
    <x v="0"/>
    <n v="0"/>
    <n v="1"/>
    <n v="1"/>
    <s v="Density"/>
    <s v="residential density (household workers))"/>
    <x v="6"/>
    <s v="OLS"/>
    <m/>
    <n v="3.4188000000000001"/>
    <m/>
    <m/>
    <s v=""/>
    <n v="8.14"/>
    <m/>
  </r>
  <r>
    <n v="33"/>
    <s v="Ramos-Santiago and Brown 2016"/>
    <n v="33.1"/>
    <x v="255"/>
    <s v="(Streetcar) Table 3 p. 929"/>
    <m/>
    <x v="0"/>
    <x v="1"/>
    <n v="7.6972072183778939E-2"/>
    <n v="12.99172507156095"/>
    <n v="6.1191025087052067"/>
    <n v="0.14958953894321161"/>
    <n v="7.0456672842252668E-2"/>
    <n v="2.9396834648086612E-2"/>
    <n v="1.3845909119248793E-2"/>
    <n v="0.82558172403731467"/>
    <n v="0.38884899202157519"/>
    <n v="0.10152863744650166"/>
    <n v="4.7819988237302276E-2"/>
    <n v="0.64912225794095391"/>
    <n v="0.30573658349018928"/>
    <n v="9.6662411044144941E-2"/>
    <n v="4.5527995601792264E-2"/>
    <s v="4b"/>
    <n v="0.47099999999999997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475"/>
    <x v="0"/>
    <n v="0"/>
    <n v="1"/>
    <n v="1"/>
    <s v="Density"/>
    <s v="Population density"/>
    <x v="6"/>
    <s v="Negative binomial regression"/>
    <m/>
    <n v="1.9000000000000001E-4"/>
    <m/>
    <n v="1.0001900180511432"/>
    <s v="Derived (4b)"/>
    <s v=""/>
    <m/>
  </r>
  <r>
    <n v="33"/>
    <s v="Ramos-Santiago and Brown 2016"/>
    <n v="33.1"/>
    <x v="256"/>
    <s v="(Streetcar) Table 3 p. 929"/>
    <m/>
    <x v="0"/>
    <x v="1"/>
    <n v="5.2309048959330931E-2"/>
    <n v="19.117151236633585"/>
    <n v="0.651703685656839"/>
    <n v="0.21633941167044116"/>
    <n v="7.3750105438453398E-3"/>
    <n v="3.6195545542052052E-2"/>
    <n v="1.2339061475285546E-3"/>
    <n v="0.90260649211739996"/>
    <n v="3.0769855316282166E-2"/>
    <n v="0.17503748664267035"/>
    <n v="5.967027919648633E-3"/>
    <n v="0.80495587912806077"/>
    <n v="2.7440945919475594E-2"/>
    <n v="0.1665931671063309"/>
    <n v="5.6791610666548208E-3"/>
    <s v="4b, 7b"/>
    <n v="3.4090000000000002E-2"/>
    <s v="derived (7b)"/>
    <m/>
    <m/>
    <s v="N"/>
    <s v="Pos"/>
    <s v="insignificant"/>
    <s v="Ridership"/>
    <s v="boarding"/>
    <s v="Count"/>
    <s v="Aggregate"/>
    <s v="General"/>
    <s v="USA"/>
    <s v="varies"/>
    <n v="2012"/>
    <s v="2010 - 2017"/>
    <s v="2010 - 2017"/>
    <n v="475"/>
    <x v="0"/>
    <n v="0"/>
    <n v="1"/>
    <n v="1"/>
    <s v="Density"/>
    <s v="Employment density"/>
    <x v="8"/>
    <s v="Negative binomial regression"/>
    <m/>
    <n v="1.0000000000000001E-5"/>
    <m/>
    <n v="1.0000100000500001"/>
    <s v="Derived (4b)"/>
    <s v=""/>
    <m/>
  </r>
  <r>
    <n v="33"/>
    <s v="Ramos-Santiago and Brown 2016"/>
    <n v="33.200000000000003"/>
    <x v="257"/>
    <s v="(Light rail) Table 3 p. 929"/>
    <m/>
    <x v="0"/>
    <x v="1"/>
    <n v="7.6972072183778939E-2"/>
    <n v="12.99172507156095"/>
    <n v="1.4940483832295093"/>
    <n v="0.14958953894321161"/>
    <n v="1.7202796978469336E-2"/>
    <n v="2.9396834648086612E-2"/>
    <n v="3.3806359845299605E-3"/>
    <n v="0.82558172403731467"/>
    <n v="9.4941898264291197E-2"/>
    <n v="0.10152863744650166"/>
    <n v="1.1675793306347691E-2"/>
    <n v="0.64912225794095391"/>
    <n v="7.4649059663209699E-2"/>
    <n v="9.6662411044144941E-2"/>
    <n v="1.1116177270076669E-2"/>
    <s v="4b"/>
    <n v="0.11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432"/>
    <x v="0"/>
    <n v="0"/>
    <n v="1"/>
    <n v="1"/>
    <s v="Density"/>
    <s v="Population density"/>
    <x v="6"/>
    <s v="Negative binomial regression"/>
    <m/>
    <n v="1E-4"/>
    <m/>
    <n v="1.0001000050001667"/>
    <s v="Derived (4b)"/>
    <s v=""/>
    <m/>
  </r>
  <r>
    <n v="33"/>
    <s v="Ramos-Santiago and Brown 2016"/>
    <n v="33.200000000000003"/>
    <x v="258"/>
    <s v="(Light rail) Table 3 p. 929"/>
    <m/>
    <x v="0"/>
    <x v="1"/>
    <n v="5.2309048959330931E-2"/>
    <n v="19.117151236633585"/>
    <n v="0.82203750317524416"/>
    <n v="0.21633941167044116"/>
    <n v="9.302594701828969E-3"/>
    <n v="3.6195545542052052E-2"/>
    <n v="1.5564084583082382E-3"/>
    <n v="0.90260649211739996"/>
    <n v="3.8812079161048195E-2"/>
    <n v="0.17503748664267035"/>
    <n v="7.5266119256348248E-3"/>
    <n v="0.80495587912806077"/>
    <n v="3.461310280250661E-2"/>
    <n v="0.1665931671063309"/>
    <n v="7.1635061855722286E-3"/>
    <s v="4b"/>
    <n v="4.2999999999999997E-2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432"/>
    <x v="0"/>
    <n v="0"/>
    <n v="1"/>
    <n v="1"/>
    <s v="Density"/>
    <s v="Employment density"/>
    <x v="8"/>
    <s v="Negative binomial regression"/>
    <m/>
    <n v="9.0000000000000002E-6"/>
    <m/>
    <n v="1.0000090000405002"/>
    <s v="Derived (4b)"/>
    <s v=""/>
    <m/>
  </r>
  <r>
    <n v="33"/>
    <s v="Ramos-Santiago and Brown 2016"/>
    <n v="33.299999999999997"/>
    <x v="259"/>
    <s v="(Modern Streetcar) Table 4, p. 931"/>
    <m/>
    <x v="0"/>
    <x v="1"/>
    <n v="7.6972072183778939E-2"/>
    <n v="12.99172507156095"/>
    <n v="6.8206556625694992"/>
    <n v="0.14958953894321161"/>
    <n v="7.8534507945186099E-2"/>
    <n v="2.9396834648086612E-2"/>
    <n v="1.5433338190245472E-2"/>
    <n v="0.82558172403731467"/>
    <n v="0.43343040511959025"/>
    <n v="0.10152863744650166"/>
    <n v="5.3302534659413377E-2"/>
    <n v="0.64912225794095391"/>
    <n v="0.34078918541900083"/>
    <n v="9.6662411044144941E-2"/>
    <n v="5.0747765798176095E-2"/>
    <s v="4b"/>
    <n v="0.52500000000000002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125"/>
    <x v="0"/>
    <n v="0"/>
    <n v="0"/>
    <n v="0"/>
    <s v="Density"/>
    <s v="Population density"/>
    <x v="6"/>
    <s v="Negative binomial regression"/>
    <m/>
    <n v="2.9999999999999997E-4"/>
    <m/>
    <n v="1.0003000450045003"/>
    <s v="Derived (4b)"/>
    <s v=""/>
    <m/>
  </r>
  <r>
    <n v="33"/>
    <s v="Ramos-Santiago and Brown 2016"/>
    <n v="33.299999999999997"/>
    <x v="260"/>
    <s v="(Modern Streetcar) Table 4, p. 931"/>
    <m/>
    <x v="0"/>
    <x v="0"/>
    <n v="5.2309048959330931E-2"/>
    <n v="19.117151236633585"/>
    <n v="26.859597487470189"/>
    <n v="0.21633941167044116"/>
    <n v="0.30395687339696981"/>
    <n v="3.6195545542052052E-2"/>
    <n v="5.0854741486583137E-2"/>
    <n v="0.90260649211739996"/>
    <n v="1.268162121424947"/>
    <n v="0.17503748664267035"/>
    <n v="0.24592766873295185"/>
    <n v="0.80495587912806077"/>
    <n v="1.1309630101749255"/>
    <n v="0.1665931671063309"/>
    <n v="0.23406339978439492"/>
    <s v="4b"/>
    <n v="1.40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125"/>
    <x v="0"/>
    <n v="0"/>
    <n v="0"/>
    <n v="0"/>
    <s v="Density"/>
    <s v="Employment density"/>
    <x v="8"/>
    <s v="Negative binomial regression"/>
    <m/>
    <n v="2E-3"/>
    <m/>
    <n v="1.0020020013340003"/>
    <s v="Derived (4b)"/>
    <s v=""/>
    <m/>
  </r>
  <r>
    <n v="33"/>
    <s v="Ramos-Santiago and Brown 2016"/>
    <n v="33.4"/>
    <x v="261"/>
    <s v="(Legacy Streetcar) Table 4, p. 931"/>
    <m/>
    <x v="0"/>
    <x v="1"/>
    <n v="7.6972072183778939E-2"/>
    <n v="12.99172507156095"/>
    <n v="7.3533163905034966"/>
    <n v="0.14958953894321161"/>
    <n v="8.4667679041857763E-2"/>
    <n v="2.9396834648086612E-2"/>
    <n v="1.6638608410817022E-2"/>
    <n v="0.82558172403731467"/>
    <n v="0.46727925580512009"/>
    <n v="0.10152863744650166"/>
    <n v="5.7465208794719932E-2"/>
    <n v="0.64912225794095391"/>
    <n v="0.36740319799457988"/>
    <n v="9.6662411044144941E-2"/>
    <n v="5.471092465098603E-2"/>
    <s v="4b"/>
    <n v="0.5659999999999999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350"/>
    <x v="0"/>
    <n v="0"/>
    <n v="0"/>
    <n v="0"/>
    <s v="Density"/>
    <s v="Population density"/>
    <x v="6"/>
    <s v="Negative binomial regression"/>
    <m/>
    <n v="2.0000000000000001E-4"/>
    <m/>
    <n v="1.0002000200013335"/>
    <s v="Derived (4b)"/>
    <s v=""/>
    <m/>
  </r>
  <r>
    <n v="34"/>
    <s v="Hamidi and Ewing 2014"/>
    <n v="34.1"/>
    <x v="262"/>
    <s v="Table 6 p. 79"/>
    <m/>
    <x v="0"/>
    <x v="0"/>
    <n v="0.19117647058823528"/>
    <n v="5.2307692307692308"/>
    <n v="5.44"/>
    <n v="6.2554199106370932E-7"/>
    <n v="6.5056367070625776E-7"/>
    <e v="#N/A"/>
    <e v="#N/A"/>
    <n v="2.0851880320741991E-7"/>
    <n v="2.1685955533571672E-7"/>
    <n v="1.8092969123791741E-2"/>
    <n v="1.8816687888743411E-2"/>
    <n v="1.3162600311722521E-2"/>
    <n v="1.3689104324191423E-2"/>
    <n v="2.6064768480566175E-7"/>
    <n v="2.7107359219788824E-7"/>
    <s v="6a, 8a"/>
    <n v="1.04"/>
    <s v="Source (6a)"/>
    <n v="0.19117647058823528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s v="Pre-2010"/>
    <n v="451"/>
    <x v="0"/>
    <n v="0"/>
    <n v="1"/>
    <n v="1"/>
    <s v="PT-Access"/>
    <s v="Compactness index"/>
    <x v="3"/>
    <s v="OLS"/>
    <m/>
    <n v="1.04"/>
    <m/>
    <m/>
    <s v=""/>
    <n v="5.44"/>
    <m/>
  </r>
  <r>
    <n v="34"/>
    <s v="Hamidi and Ewing 2014"/>
    <n v="34.200000000000003"/>
    <x v="263"/>
    <s v="Tabe 7 p. 80"/>
    <m/>
    <x v="0"/>
    <x v="0"/>
    <n v="0.43606557377049188"/>
    <n v="2.2932330827067666"/>
    <n v="3.05"/>
    <n v="2.7424524486594509E-7"/>
    <n v="3.64746175671707E-7"/>
    <e v="#N/A"/>
    <e v="#N/A"/>
    <n v="9.1417188712673588E-8"/>
    <n v="1.2158486098785589E-7"/>
    <n v="7.932178524528332E-3"/>
    <n v="1.0549797437622683E-2"/>
    <n v="5.7706446523639746E-3"/>
    <n v="7.6749573876440866E-3"/>
    <n v="1.1427112674197796E-7"/>
    <n v="1.519805985668307E-7"/>
    <s v="6a, 8a"/>
    <n v="1.33"/>
    <s v="Source (6a)"/>
    <n v="0.43606557377049188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s v="Pre-2010"/>
    <n v="451"/>
    <x v="0"/>
    <n v="0"/>
    <n v="1"/>
    <n v="1"/>
    <s v="PT-Access"/>
    <s v="Density factor"/>
    <x v="3"/>
    <s v="OLS"/>
    <m/>
    <n v="1.33"/>
    <m/>
    <m/>
    <s v=""/>
    <n v="3.05"/>
    <m/>
  </r>
  <r>
    <n v="34"/>
    <s v="Hamidi and Ewing 2014"/>
    <n v="34.200000000000003"/>
    <x v="264"/>
    <s v="Tabe 7 p. 80"/>
    <m/>
    <x v="0"/>
    <x v="1"/>
    <n v="0.20232558139534881"/>
    <n v="4.9425287356321848"/>
    <n v="0.43000000000000005"/>
    <n v="6.242473665934526E-2"/>
    <n v="5.4309520893630371E-3"/>
    <n v="0.38769577329295357"/>
    <n v="3.3729532276486958E-2"/>
    <n v="0.50983439533591213"/>
    <n v="4.4355592394224354E-2"/>
    <n v="4.9749739962430109E-2"/>
    <n v="4.3282273767314191E-3"/>
    <n v="3.6678004615834661E-2"/>
    <n v="3.1909864015776152E-3"/>
    <n v="4.0342876784928615E-2"/>
    <n v="3.5098302802887894E-3"/>
    <s v="6a, 8a"/>
    <n v="8.6999999999999994E-2"/>
    <s v="Source (6a)"/>
    <n v="0.20232558139534881"/>
    <s v="Derived (8a)"/>
    <s v="N"/>
    <s v="Pos"/>
    <s v="insignificant"/>
    <s v="mode share"/>
    <s v="activity"/>
    <s v="continuous (fraction)"/>
    <s v="Aggregate"/>
    <s v="Work"/>
    <s v="USA"/>
    <s v="varies"/>
    <s v="2007 - 2011"/>
    <s v="2018 - 2019"/>
    <s v="2010 - 2017"/>
    <n v="451"/>
    <x v="0"/>
    <n v="0"/>
    <n v="1"/>
    <n v="1"/>
    <s v="Diversity"/>
    <s v="Mixed Use:Entropy: maximises eveness --&gt; 1"/>
    <x v="7"/>
    <s v="OLS"/>
    <m/>
    <n v="8.6999999999999994E-2"/>
    <m/>
    <m/>
    <s v=""/>
    <n v="0.43"/>
    <m/>
  </r>
  <r>
    <n v="34"/>
    <s v="Hamidi and Ewing 2014"/>
    <n v="34.200000000000003"/>
    <x v="265"/>
    <s v="Tabe 7 p. 80"/>
    <m/>
    <x v="0"/>
    <x v="0"/>
    <n v="0.21501014198782964"/>
    <n v="4.6509433962264142"/>
    <n v="4.9299999999999988"/>
    <n v="5.5620125148825092E-7"/>
    <n v="5.8957332657754597E-7"/>
    <e v="#N/A"/>
    <e v="#N/A"/>
    <n v="1.8540469058772948E-7"/>
    <n v="1.9652897202299327E-7"/>
    <n v="1.6087380565258217E-2"/>
    <n v="1.7052623399173711E-2"/>
    <n v="1.170353848471554E-2"/>
    <n v="1.2405750793798473E-2"/>
    <n v="2.3175513483899636E-7"/>
    <n v="2.4566044292933618E-7"/>
    <s v="6a, 8a"/>
    <n v="1.06"/>
    <s v="Source (6a)"/>
    <n v="0.21501014198782964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s v="Pre-2010"/>
    <n v="451"/>
    <x v="0"/>
    <n v="0"/>
    <n v="1"/>
    <n v="1"/>
    <s v="PT-Access"/>
    <s v="Centering factor"/>
    <x v="3"/>
    <s v="OLS"/>
    <m/>
    <n v="1.06"/>
    <m/>
    <m/>
    <s v=""/>
    <n v="4.93"/>
    <m/>
  </r>
  <r>
    <n v="34"/>
    <s v="Hamidi and Ewing 2014"/>
    <n v="34.200000000000003"/>
    <x v="266"/>
    <s v="Tabe 7 p. 80"/>
    <m/>
    <x v="0"/>
    <x v="1"/>
    <n v="0.22162162162162163"/>
    <n v="4.5121951219512191"/>
    <n v="-0.37"/>
    <n v="0.31341868330745681"/>
    <n v="-2.570033203121146E-2"/>
    <n v="0.5325500833356136"/>
    <n v="-4.3669106833520314E-2"/>
    <n v="0.69950434194433653"/>
    <n v="-5.7359356039435601E-2"/>
    <n v="0.27273401031750472"/>
    <n v="-2.2364188846035388E-2"/>
    <n v="0.2071954377567177"/>
    <n v="-1.699002589605085E-2"/>
    <n v="0.25923378033344785"/>
    <n v="-2.1257169987342724E-2"/>
    <s v="6a, 8a"/>
    <n v="-8.2000000000000003E-2"/>
    <s v="Source (6a)"/>
    <n v="0.22162162162162163"/>
    <s v="Derived (8a)"/>
    <s v="N"/>
    <s v="Neg"/>
    <s v="insignificant"/>
    <s v="mode share"/>
    <s v="activity"/>
    <s v="continuous (fraction)"/>
    <s v="Aggregate"/>
    <s v="Work"/>
    <s v="USA"/>
    <s v="varies"/>
    <s v="2007 - 2011"/>
    <s v="2018 - 2019"/>
    <s v="2010 - 2017"/>
    <n v="451"/>
    <x v="0"/>
    <n v="0"/>
    <n v="1"/>
    <n v="1"/>
    <s v="PT-design"/>
    <s v="Street factor"/>
    <x v="0"/>
    <s v="OLS"/>
    <m/>
    <n v="-8.2000000000000003E-2"/>
    <m/>
    <m/>
    <s v=""/>
    <n v="-0.37"/>
    <m/>
  </r>
  <r>
    <n v="36"/>
    <s v="Chan and Miranda-Moreno 2013"/>
    <n v="36.1"/>
    <x v="267"/>
    <s v="Table 5, p. 261"/>
    <m/>
    <x v="0"/>
    <x v="1"/>
    <n v="7.6972072183778939E-2"/>
    <n v="12.99172507156095"/>
    <n v="9.6398600030982244"/>
    <n v="0.14958953894321161"/>
    <n v="0.11099543789586301"/>
    <n v="2.9396834648086612E-2"/>
    <n v="2.1812451308880265E-2"/>
    <n v="0.82558172403731467"/>
    <n v="0.61258163923568743"/>
    <n v="0.10152863744650166"/>
    <n v="7.5334248985304234E-2"/>
    <n v="0.64912225794095391"/>
    <n v="0.48164871539218779"/>
    <n v="9.6662411044144941E-2"/>
    <n v="7.1723508994755547E-2"/>
    <m/>
    <n v="0.74199999999999999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s v="2018 - 2019"/>
    <s v="2010 - 2017"/>
    <n v="130"/>
    <x v="1"/>
    <n v="0"/>
    <n v="1"/>
    <n v="1"/>
    <s v="Density"/>
    <s v="Population density"/>
    <x v="6"/>
    <s v="OLS"/>
    <m/>
    <n v="0.122"/>
    <m/>
    <n v="1.1297541017803188"/>
    <s v="Derived (4b)"/>
    <s v=""/>
    <m/>
  </r>
  <r>
    <n v="36"/>
    <s v="Chan and Miranda-Moreno 2013"/>
    <n v="36.200000000000003"/>
    <x v="268"/>
    <s v="Table 5, p. 261"/>
    <m/>
    <x v="0"/>
    <x v="1"/>
    <n v="6.021384603925508E-2"/>
    <n v="16.607475950765082"/>
    <n v="8.6358874943978421"/>
    <n v="0.19366315910577617"/>
    <n v="0.10070484273500362"/>
    <n v="0.10302046103501371"/>
    <n v="5.3570639738207131E-2"/>
    <n v="0.10302046103501371"/>
    <n v="5.3570639738207131E-2"/>
    <n v="0.30762828956325794"/>
    <n v="0.15996671057289413"/>
    <n v="1.1793516542393678"/>
    <n v="0.61326286020447129"/>
    <n v="0.31518266795145705"/>
    <n v="0.16389498733475769"/>
    <m/>
    <n v="0.52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s v="2018 - 2019"/>
    <s v="2010 - 2017"/>
    <n v="130"/>
    <x v="1"/>
    <n v="0"/>
    <n v="1"/>
    <n v="1"/>
    <s v="Density"/>
    <s v="Commercial density"/>
    <x v="1"/>
    <s v="OLS"/>
    <m/>
    <n v="3.29"/>
    <m/>
    <n v="26.842863655898565"/>
    <s v="Derived (4b)"/>
    <s v=""/>
    <m/>
  </r>
  <r>
    <n v="37"/>
    <s v="Moniruzzaman and Paez 2012"/>
    <n v="37.1"/>
    <x v="269"/>
    <s v="Table 2 (1), p. 203"/>
    <m/>
    <x v="0"/>
    <x v="0"/>
    <n v="7.6972072183778939E-2"/>
    <n v="12.99172507156095"/>
    <n v="12.772032876318692"/>
    <n v="0.14958953894321161"/>
    <n v="0.14705995538023656"/>
    <n v="2.9396834648086612E-2"/>
    <n v="2.8899729367499277E-2"/>
    <n v="0.82558172403731467"/>
    <n v="0.81162100209264576"/>
    <n v="0.10152863744650166"/>
    <n v="9.9811771586293202E-2"/>
    <n v="0.64912225794095391"/>
    <n v="0.63814549442093238"/>
    <n v="9.6662411044144941E-2"/>
    <n v="9.5027833868078962E-2"/>
    <s v="4a, 7a"/>
    <n v="0.9830898364896000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Pre-2010"/>
    <n v="761"/>
    <x v="1"/>
    <n v="0"/>
    <n v="1"/>
    <n v="1"/>
    <s v="Density"/>
    <s v="Population density"/>
    <x v="6"/>
    <s v="Binary logistic"/>
    <s v="not choosing transit"/>
    <n v="0.22681000000000001"/>
    <n v="1.2545914729136154"/>
    <m/>
    <s v="Derived (4a)"/>
    <s v=""/>
    <m/>
  </r>
  <r>
    <n v="37"/>
    <s v="Moniruzzaman and Paez 2012"/>
    <n v="37.1"/>
    <x v="270"/>
    <s v="Table 2 (1), p. 203"/>
    <m/>
    <x v="0"/>
    <x v="1"/>
    <n v="7.6972072183778939E-2"/>
    <n v="12.99172507156095"/>
    <n v="0.96978330298519533"/>
    <n v="0.14958953894321161"/>
    <n v="1.1166295189384749E-2"/>
    <n v="2.9396834648086612E-2"/>
    <n v="2.1943628921717766E-3"/>
    <n v="0.82558172403731467"/>
    <n v="6.1626563586518621E-2"/>
    <n v="0.10152863744650166"/>
    <n v="7.5787300630296315E-3"/>
    <n v="0.64912225794095391"/>
    <n v="4.8454529624028686E-2"/>
    <n v="9.6662411044144941E-2"/>
    <n v="7.2154846058207489E-3"/>
    <s v="4a, 7a"/>
    <n v="7.46462304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x v="1"/>
    <n v="0"/>
    <n v="1"/>
    <n v="1"/>
    <s v="Density"/>
    <s v="Dwelling density"/>
    <x v="6"/>
    <s v="Binary logistic"/>
    <s v="not choosing transit"/>
    <n v="0.41141"/>
    <n v="1.5089438967463207"/>
    <m/>
    <s v="Derived (4a)"/>
    <s v=""/>
    <m/>
  </r>
  <r>
    <n v="37"/>
    <s v="Moniruzzaman and Paez 2012"/>
    <n v="37.1"/>
    <x v="271"/>
    <s v="Table 2 (1), p. 203"/>
    <m/>
    <x v="0"/>
    <x v="1"/>
    <n v="5.031249131340744E-2"/>
    <n v="19.875779829123999"/>
    <n v="1.2269042535675501"/>
    <n v="0.82622651466152486"/>
    <n v="5.1001813964709951E-2"/>
    <n v="0.69441737918446922"/>
    <n v="4.2865419299133269E-2"/>
    <n v="0.71090804367584326"/>
    <n v="4.3883365089565883E-2"/>
    <n v="0.92641033263453187"/>
    <n v="5.7186021752603164E-2"/>
    <n v="0.781274928375426"/>
    <n v="4.8227015043954637E-2"/>
    <n v="0.91240154613360192"/>
    <n v="5.6321278839717506E-2"/>
    <s v="4a, 7a"/>
    <n v="6.1728609600000005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x v="1"/>
    <n v="0"/>
    <n v="1"/>
    <n v="1"/>
    <s v="Density"/>
    <s v="Building density"/>
    <x v="2"/>
    <s v="Binary logistic"/>
    <s v="not choosing transit"/>
    <n v="0.22681000000000001"/>
    <n v="1.2545914729136154"/>
    <m/>
    <s v="Derived (4a)"/>
    <s v=""/>
    <m/>
  </r>
  <r>
    <n v="37"/>
    <s v="Moniruzzaman and Paez 2012"/>
    <n v="37.1"/>
    <x v="272"/>
    <s v="Table 2 (1), p. 203"/>
    <m/>
    <x v="0"/>
    <x v="1"/>
    <n v="0.29650042763858736"/>
    <n v="3.3726764172459403"/>
    <n v="6.4186219735229907E-2"/>
    <n v="0.23426730745150637"/>
    <n v="4.4583977270910985E-3"/>
    <n v="0.39805882913407431"/>
    <n v="7.5755537482636876E-3"/>
    <n v="0.5228501281692377"/>
    <n v="9.9504871097797296E-3"/>
    <n v="0.20385722246448176"/>
    <n v="3.8796560526265004E-3"/>
    <n v="0.15486989099461768"/>
    <n v="2.9473663120842338E-3"/>
    <n v="0.19376636733432159"/>
    <n v="3.6876145506938227E-3"/>
    <s v="4a, 7a"/>
    <n v="1.9031241600000002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x v="1"/>
    <n v="0"/>
    <n v="1"/>
    <n v="1"/>
    <s v="PT-design"/>
    <s v="Intersection density"/>
    <x v="0"/>
    <s v="Binary logistic"/>
    <s v="not choosing transit"/>
    <n v="3.4000000000000002E-4"/>
    <n v="1.0003400578065513"/>
    <m/>
    <s v="Derived (4a)"/>
    <s v=""/>
    <m/>
  </r>
  <r>
    <n v="37"/>
    <s v="Moniruzzaman and Paez 2012"/>
    <n v="37.1"/>
    <x v="273"/>
    <s v="Table 2 (1), p. 203"/>
    <m/>
    <x v="0"/>
    <x v="1"/>
    <n v="0.29650042763858736"/>
    <n v="3.3726764172459403"/>
    <n v="0.15184945653731169"/>
    <n v="0.23426730745150637"/>
    <n v="1.0547517437210607E-2"/>
    <n v="0.39805882913407431"/>
    <n v="1.7921973351729362E-2"/>
    <n v="0.5228501281692377"/>
    <n v="2.3540505518698549E-2"/>
    <n v="0.20385722246448176"/>
    <n v="9.1783511409953555E-3"/>
    <n v="0.15486989099461768"/>
    <n v="6.9727735104599302E-3"/>
    <n v="0.19376636733432159"/>
    <n v="8.7240262435114742E-3"/>
    <s v="4a, 7a"/>
    <n v="4.5023428800000001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x v="1"/>
    <n v="0"/>
    <n v="1"/>
    <n v="1"/>
    <s v="PT-design"/>
    <s v="Sidewalk density"/>
    <x v="0"/>
    <s v="Binary logistic"/>
    <s v="not choosing transit"/>
    <n v="2.1299999999999999E-3"/>
    <n v="1.0021322700614574"/>
    <m/>
    <s v="Derived (4a)"/>
    <s v=""/>
    <m/>
  </r>
  <r>
    <n v="37"/>
    <s v="Moniruzzaman and Paez 2012"/>
    <n v="37.200000000000003"/>
    <x v="274"/>
    <s v="Table 2 (2), p. 203"/>
    <m/>
    <x v="0"/>
    <x v="1"/>
    <n v="7.6972072183778939E-2"/>
    <n v="12.99172507156095"/>
    <n v="1.3822965574573984"/>
    <n v="0.14958953894321161"/>
    <n v="1.5916062229909603E-2"/>
    <n v="2.9396834648086612E-2"/>
    <n v="3.1277711859178225E-3"/>
    <n v="0.82558172403731467"/>
    <n v="8.7840434488151431E-2"/>
    <n v="0.10152863744650166"/>
    <n v="1.0802467359230952E-2"/>
    <n v="0.64912225794095391"/>
    <n v="6.9065459558169839E-2"/>
    <n v="9.6662411044144941E-2"/>
    <n v="1.0284709481294438E-2"/>
    <s v="4a, 7a"/>
    <n v="0.1063982304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x v="1"/>
    <n v="0"/>
    <n v="1"/>
    <n v="1"/>
    <s v="Density"/>
    <s v="Dwelling density"/>
    <x v="6"/>
    <s v="Binary logistic"/>
    <s v="not choosing transit"/>
    <n v="0.58640999999999999"/>
    <n v="1.7975237080793633"/>
    <m/>
    <s v="Derived (4a)"/>
    <s v=""/>
    <m/>
  </r>
  <r>
    <n v="37"/>
    <s v="Moniruzzaman and Paez 2012"/>
    <n v="37.299999999999997"/>
    <x v="275"/>
    <s v="Table 2 (3), p. 203"/>
    <m/>
    <x v="0"/>
    <x v="1"/>
    <n v="7.6972072183778939E-2"/>
    <n v="12.99172507156095"/>
    <n v="0.91335148977339786"/>
    <n v="0.14958953894321161"/>
    <n v="1.0516527058240948E-2"/>
    <n v="2.9396834648086612E-2"/>
    <n v="2.0666726375873174E-3"/>
    <n v="0.82558172403731467"/>
    <n v="5.8040506047175248E-2"/>
    <n v="0.10152863744650166"/>
    <n v="7.1377228009092911E-3"/>
    <n v="0.64912225794095391"/>
    <n v="4.563495440903817E-2"/>
    <n v="9.6662411044144941E-2"/>
    <n v="6.7956146428559483E-3"/>
    <s v="4a, 7a"/>
    <n v="7.03025568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x v="1"/>
    <n v="0"/>
    <n v="1"/>
    <n v="1"/>
    <s v="Density"/>
    <s v="Dwelling density"/>
    <x v="6"/>
    <s v="Binary logistic"/>
    <s v="not choosing transit"/>
    <n v="0.38746999999999998"/>
    <n v="1.473248755493382"/>
    <m/>
    <s v="Derived (4a)"/>
    <s v=""/>
    <m/>
  </r>
  <r>
    <n v="38"/>
    <s v="Choi et al. 2012"/>
    <n v="38.1"/>
    <x v="276"/>
    <s v="Table 2 p. 715 (multiplicative model)"/>
    <m/>
    <x v="0"/>
    <x v="1"/>
    <n v="0.29650042763858736"/>
    <n v="3.3726764172459403"/>
    <n v="0.28667749546590493"/>
    <n v="0.23426730745150637"/>
    <n v="1.9912721133378043E-2"/>
    <n v="0.39805882913407431"/>
    <n v="3.3835000476396322E-2"/>
    <n v="0.5228501281692377"/>
    <n v="4.4442260894385209E-2"/>
    <n v="0.20385722246448176"/>
    <n v="1.7327863909480951E-2"/>
    <n v="0.15486989099461768"/>
    <n v="1.3163940734542504E-2"/>
    <n v="0.19376636733432159"/>
    <n v="1.6470141223417337E-2"/>
    <s v="6b, 5"/>
    <n v="8.5000000000000006E-2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2000"/>
    <x v="1"/>
    <n v="0"/>
    <n v="0"/>
    <n v="0"/>
    <s v="PT-design"/>
    <s v="Pedestrian friendly intersection"/>
    <x v="0"/>
    <s v="Multiplicative"/>
    <m/>
    <n v="8.5000000000000006E-2"/>
    <m/>
    <m/>
    <s v=""/>
    <s v=""/>
    <m/>
  </r>
  <r>
    <n v="38"/>
    <s v="Choi et al. 2012"/>
    <n v="38.1"/>
    <x v="277"/>
    <s v="Table 2 p. 715 (multiplicative model)"/>
    <m/>
    <x v="0"/>
    <x v="1"/>
    <n v="5.2309048959330931E-2"/>
    <n v="19.117151236633585"/>
    <n v="8.6027180564851129"/>
    <n v="0.21633941167044116"/>
    <n v="9.7352735251698519E-2"/>
    <n v="3.6195545542052052E-2"/>
    <n v="1.6287995493923423E-2"/>
    <n v="0.90260649211739996"/>
    <n v="0.40617292145283002"/>
    <n v="0.17503748664267035"/>
    <n v="7.8766868989201655E-2"/>
    <n v="0.80495587912806077"/>
    <n v="0.36223014560762734"/>
    <n v="0.1665931671063309"/>
    <n v="7.4966925197848908E-2"/>
    <s v="6b, 5"/>
    <n v="0.45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x v="1"/>
    <n v="0"/>
    <n v="0"/>
    <n v="0"/>
    <s v="Density"/>
    <s v="Employment (common catchment area)"/>
    <x v="8"/>
    <s v="Multiplicative"/>
    <m/>
    <n v="0.45"/>
    <m/>
    <m/>
    <s v=""/>
    <s v=""/>
    <m/>
  </r>
  <r>
    <n v="38"/>
    <s v="Choi et al. 2012"/>
    <n v="38.1"/>
    <x v="278"/>
    <s v="Table 2 p. 715 (multiplicative model)"/>
    <m/>
    <x v="0"/>
    <x v="1"/>
    <n v="5.2309048959330931E-2"/>
    <n v="19.117151236633585"/>
    <n v="7.1498145625009606"/>
    <n v="0.21633941167044116"/>
    <n v="8.0910939964744993E-2"/>
    <n v="3.6195545542052052E-2"/>
    <n v="1.3537134032727468E-2"/>
    <n v="0.90260649211739996"/>
    <n v="0.33757482805190758"/>
    <n v="0.17503748664267035"/>
    <n v="6.5464020004358706E-2"/>
    <n v="0.80495587912806077"/>
    <n v="0.3010534987938947"/>
    <n v="0.1665931671063309"/>
    <n v="6.2305844497767757E-2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x v="1"/>
    <n v="0"/>
    <n v="0"/>
    <n v="0"/>
    <s v="Density"/>
    <s v="Employment (common catchment area)"/>
    <x v="8"/>
    <s v="Multiplicative"/>
    <m/>
    <n v="0.49199999999999999"/>
    <m/>
    <m/>
    <s v=""/>
    <s v=""/>
    <m/>
  </r>
  <r>
    <n v="38"/>
    <s v="Choi et al. 2012"/>
    <n v="38.200000000000003"/>
    <x v="279"/>
    <s v="Table 2 p. 715 (poisson model)"/>
    <m/>
    <x v="0"/>
    <x v="1"/>
    <n v="5.031249131340744E-2"/>
    <n v="19.875779829123999"/>
    <n v="12.064598356278267"/>
    <n v="0.82622651466152486"/>
    <n v="0.50151949439954557"/>
    <n v="0.69441737918446922"/>
    <n v="0.42151134916497279"/>
    <n v="0.71090804367584326"/>
    <n v="0.43152118251123683"/>
    <n v="0.92641033263453187"/>
    <n v="0.56233107190916087"/>
    <n v="0.781274928375426"/>
    <n v="0.47423388152388357"/>
    <n v="0.91240154613360192"/>
    <n v="0.5538277385030963"/>
    <m/>
    <n v="0.60699999999999998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s v="2010 - 2017"/>
    <n v="1000"/>
    <x v="1"/>
    <n v="0"/>
    <n v="0"/>
    <n v="0"/>
    <s v="Density"/>
    <s v="commercial density (common catchment area)"/>
    <x v="2"/>
    <s v="Poisson Regression"/>
    <m/>
    <n v="1.9999999999999999E-6"/>
    <m/>
    <n v="1.000002000002"/>
    <s v="Derived (4b)"/>
    <s v=""/>
    <m/>
  </r>
  <r>
    <n v="38"/>
    <s v="Choi et al. 2012"/>
    <n v="38.299999999999997"/>
    <x v="280"/>
    <s v="Table 2 p. 716 (multiplicative)"/>
    <m/>
    <x v="0"/>
    <x v="1"/>
    <n v="0.29650042763858736"/>
    <n v="3.3726764172459403"/>
    <n v="0.31703158322111841"/>
    <n v="0.23426730745150637"/>
    <n v="2.2021126900441598E-2"/>
    <n v="0.39805882913407431"/>
    <n v="3.7417529938602985E-2"/>
    <n v="0.5228501281692377"/>
    <n v="4.9147912047908346E-2"/>
    <n v="0.20385722246448176"/>
    <n v="1.9162578911661284E-2"/>
    <n v="0.15486989099461768"/>
    <n v="1.4557769753494062E-2"/>
    <n v="0.19376636733432159"/>
    <n v="1.821403852942623E-2"/>
    <s v="6b"/>
    <n v="9.4E-2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x v="1"/>
    <n v="0"/>
    <n v="0"/>
    <n v="0"/>
    <s v="PT-design"/>
    <s v="Pedestrian friendly intersection"/>
    <x v="0"/>
    <s v="Multiplicative"/>
    <m/>
    <n v="9.4E-2"/>
    <m/>
    <m/>
    <s v=""/>
    <s v=""/>
    <m/>
  </r>
  <r>
    <n v="38"/>
    <s v="Choi et al. 2012"/>
    <n v="38.299999999999997"/>
    <x v="281"/>
    <s v="Table 2 p. 716 (multiplicative)"/>
    <m/>
    <x v="0"/>
    <x v="1"/>
    <n v="7.6972072183778939E-2"/>
    <n v="12.99172507156095"/>
    <n v="1.5719987336588748"/>
    <n v="0.14958953894321161"/>
    <n v="1.8100334212128606E-2"/>
    <n v="2.9396834648086612E-2"/>
    <n v="3.5570169924184799E-3"/>
    <n v="0.82558172403731467"/>
    <n v="9.9895388608515073E-2"/>
    <n v="0.10152863744650166"/>
    <n v="1.22849651310267E-2"/>
    <n v="0.64912225794095391"/>
    <n v="7.8543793210855417E-2"/>
    <n v="9.6662411044144941E-2"/>
    <n v="1.1696151736341538E-2"/>
    <s v="6b"/>
    <n v="0.121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x v="1"/>
    <n v="0"/>
    <n v="0"/>
    <n v="0"/>
    <s v="Density"/>
    <s v="Population (gross)  (common catchment area)"/>
    <x v="6"/>
    <s v="Multiplicative"/>
    <m/>
    <n v="0.121"/>
    <m/>
    <m/>
    <s v=""/>
    <s v=""/>
    <m/>
  </r>
  <r>
    <n v="38"/>
    <s v="Choi et al. 2012"/>
    <n v="38.299999999999997"/>
    <x v="282"/>
    <s v="Table 2 p. 716 (multiplicative)"/>
    <m/>
    <x v="0"/>
    <x v="1"/>
    <n v="5.2309048959330931E-2"/>
    <n v="19.117151236633585"/>
    <n v="2.5616982657089005"/>
    <n v="0.21633941167044116"/>
    <n v="2.8989481163839117E-2"/>
    <n v="3.6195545542052052E-2"/>
    <n v="4.8502031026349752E-3"/>
    <n v="0.90260649211739996"/>
    <n v="0.1209492699437316"/>
    <n v="0.17503748664267035"/>
    <n v="2.3455023210117828E-2"/>
    <n v="0.80495587912806077"/>
    <n v="0.10786408780316015"/>
    <n v="0.1665931671063309"/>
    <n v="2.2323484392248343E-2"/>
    <s v="6b, 5"/>
    <n v="0.13400000000000001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x v="1"/>
    <n v="0"/>
    <n v="0"/>
    <n v="0"/>
    <s v="Density"/>
    <s v="Employment (common catchment area)"/>
    <x v="8"/>
    <s v="Multiplicative"/>
    <m/>
    <n v="0.13400000000000001"/>
    <m/>
    <m/>
    <s v=""/>
    <s v=""/>
    <m/>
  </r>
  <r>
    <n v="38"/>
    <s v="Choi et al. 2012"/>
    <n v="38.299999999999997"/>
    <x v="283"/>
    <s v="Table 2 p. 716 (multiplicative)"/>
    <m/>
    <x v="0"/>
    <x v="1"/>
    <n v="5.2309048959330931E-2"/>
    <n v="19.117151236633585"/>
    <n v="7.1498145625009606"/>
    <n v="0.21633941167044116"/>
    <n v="8.0910939964744993E-2"/>
    <n v="3.6195545542052052E-2"/>
    <n v="1.3537134032727468E-2"/>
    <n v="0.90260649211739996"/>
    <n v="0.33757482805190758"/>
    <n v="0.17503748664267035"/>
    <n v="6.5464020004358706E-2"/>
    <n v="0.80495587912806077"/>
    <n v="0.3010534987938947"/>
    <n v="0.1665931671063309"/>
    <n v="6.2305844497767757E-2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x v="1"/>
    <n v="0"/>
    <n v="0"/>
    <n v="0"/>
    <s v="Density"/>
    <s v="Employment (common catchment area)"/>
    <x v="8"/>
    <s v="Multiplicative"/>
    <m/>
    <n v="0.374"/>
    <m/>
    <m/>
    <s v=""/>
    <s v=""/>
    <m/>
  </r>
  <r>
    <n v="38"/>
    <s v="Choi et al. 2012"/>
    <n v="38.4"/>
    <x v="284"/>
    <s v="Table 2 p. 716 (poisson)"/>
    <m/>
    <x v="0"/>
    <x v="1"/>
    <n v="5.031249131340744E-2"/>
    <n v="19.875779829123999"/>
    <n v="3.2795036718054602"/>
    <n v="0.82622651466152486"/>
    <n v="0.13632737491915162"/>
    <n v="0.69441737918446922"/>
    <n v="0.11457886756543742"/>
    <n v="0.71090804367584326"/>
    <n v="0.11729982720651415"/>
    <n v="0.92641033263453187"/>
    <n v="0.15285770488469777"/>
    <n v="0.781274928375426"/>
    <n v="0.12891036318194529"/>
    <n v="0.91240154613360192"/>
    <n v="0.15054625511204434"/>
    <m/>
    <n v="0.16500000000000001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s v="2010 - 2017"/>
    <n v="1000"/>
    <x v="1"/>
    <n v="0"/>
    <n v="0"/>
    <n v="0"/>
    <s v="Density"/>
    <s v="commercial density (common catchment area)"/>
    <x v="2"/>
    <s v="Poisson Regression"/>
    <m/>
    <n v="9.9999999999999995E-7"/>
    <m/>
    <n v="1.0000010000005"/>
    <s v="Derived (4b)"/>
    <s v=""/>
    <m/>
  </r>
  <r>
    <n v="38"/>
    <s v="Choi et al. 2012"/>
    <n v="38.4"/>
    <x v="285"/>
    <s v="Table 2 p. 716 (poisson)"/>
    <m/>
    <x v="0"/>
    <x v="1"/>
    <n v="5.031249131340744E-2"/>
    <n v="19.875779829123999"/>
    <n v="11.865840557987028"/>
    <n v="0.82622651466152486"/>
    <n v="0.49325722925293031"/>
    <n v="0.69441737918446922"/>
    <n v="0.41456717537312809"/>
    <n v="0.71090804367584326"/>
    <n v="0.42441210207447838"/>
    <n v="0.92641033263453187"/>
    <n v="0.55306696858281545"/>
    <n v="0.781274928375426"/>
    <n v="0.46642113224012932"/>
    <n v="0.91240154613360192"/>
    <n v="0.54470372304176029"/>
    <m/>
    <n v="0.59699999999999998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s v="2010 - 2017"/>
    <n v="1000"/>
    <x v="1"/>
    <n v="0"/>
    <n v="0"/>
    <n v="0"/>
    <s v="Density"/>
    <s v="commercial density (common catchment area)"/>
    <x v="2"/>
    <s v="Poisson Regression"/>
    <m/>
    <n v="1.9999999999999999E-6"/>
    <m/>
    <n v="1.000002000002"/>
    <s v="Derived (4b)"/>
    <s v=""/>
    <m/>
  </r>
  <r>
    <n v="38"/>
    <s v="Choi et al. 2012"/>
    <n v="38.5"/>
    <x v="286"/>
    <s v="Table 2 p. 717 (multiplicative)"/>
    <m/>
    <x v="0"/>
    <x v="1"/>
    <n v="5.031249131340744E-2"/>
    <n v="19.875779829123999"/>
    <n v="0.93416165196882794"/>
    <n v="0.82622651466152486"/>
    <n v="3.8832646189091671E-2"/>
    <n v="0.69441737918446922"/>
    <n v="3.2637616821670053E-2"/>
    <n v="0.71090804367584326"/>
    <n v="3.3412678052764634E-2"/>
    <n v="0.92641033263453187"/>
    <n v="4.3541285633823E-2"/>
    <n v="0.781274928375426"/>
    <n v="3.6719921633645021E-2"/>
    <n v="0.91240154613360192"/>
    <n v="4.2882872668279289E-2"/>
    <s v="6b"/>
    <n v="4.7E-2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s v="2010 - 2017"/>
    <n v="1000"/>
    <x v="1"/>
    <n v="0"/>
    <n v="0"/>
    <n v="0"/>
    <s v="Density"/>
    <s v="commercial density (common catchment area)"/>
    <x v="2"/>
    <s v="Multiplicative"/>
    <m/>
    <n v="4.7E-2"/>
    <m/>
    <m/>
    <s v=""/>
    <s v=""/>
    <m/>
  </r>
  <r>
    <n v="38"/>
    <s v="Choi et al. 2012"/>
    <n v="38.5"/>
    <x v="287"/>
    <s v="Table 2 p. 717 (multiplicative)"/>
    <m/>
    <x v="0"/>
    <x v="1"/>
    <n v="5.2309048959330931E-2"/>
    <n v="19.117151236633585"/>
    <n v="4.683702052975228"/>
    <n v="0.21633941167044116"/>
    <n v="5.3003155859258085E-2"/>
    <n v="3.6195545542052052E-2"/>
    <n v="8.8679086578027522E-3"/>
    <n v="0.90260649211739996"/>
    <n v="0.22113859056876298"/>
    <n v="0.17503748664267035"/>
    <n v="4.2884184227454235E-2"/>
    <n v="0.80495587912806077"/>
    <n v="0.19721419038637489"/>
    <n v="0.1665931671063309"/>
    <n v="4.081532594105107E-2"/>
    <s v="6b, 5"/>
    <n v="0.245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s v="2010 - 2017"/>
    <n v="1000"/>
    <x v="1"/>
    <n v="0"/>
    <n v="0"/>
    <n v="0"/>
    <s v="Density"/>
    <s v="Employment (common catchment area)"/>
    <x v="8"/>
    <s v="Multiplicative"/>
    <m/>
    <n v="0.245"/>
    <m/>
    <m/>
    <s v=""/>
    <s v=""/>
    <m/>
  </r>
  <r>
    <n v="38"/>
    <s v="Choi et al. 2012"/>
    <n v="38.5"/>
    <x v="288"/>
    <s v="Table 2 p. 717 (multiplicative)"/>
    <m/>
    <x v="0"/>
    <x v="1"/>
    <n v="5.2309048959330931E-2"/>
    <n v="19.117151236633585"/>
    <n v="4.8939907165781982"/>
    <n v="0.21633941167044116"/>
    <n v="5.5382889387632937E-2"/>
    <n v="3.6195545542052052E-2"/>
    <n v="9.2660596587653254E-3"/>
    <n v="0.90260649211739996"/>
    <n v="0.23106726198205441"/>
    <n v="0.17503748664267035"/>
    <n v="4.4809596580523609E-2"/>
    <n v="0.80495587912806077"/>
    <n v="0.20606870505678357"/>
    <n v="0.1665931671063309"/>
    <n v="4.264785077922071E-2"/>
    <s v="6b, 5"/>
    <n v="0.25600000000000001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s v="2010 - 2017"/>
    <n v="1000"/>
    <x v="1"/>
    <n v="0"/>
    <n v="0"/>
    <n v="0"/>
    <s v="Density"/>
    <s v="Employment (common catchment area)"/>
    <x v="8"/>
    <s v="Multiplicative"/>
    <m/>
    <n v="0.25600000000000001"/>
    <m/>
    <m/>
    <s v=""/>
    <s v=""/>
    <m/>
  </r>
  <r>
    <n v="38"/>
    <s v="Choi et al. 2012"/>
    <n v="38.6"/>
    <x v="289"/>
    <s v="Table 2 p. 717 (poisson)"/>
    <m/>
    <x v="0"/>
    <x v="1"/>
    <n v="0.29650042763858736"/>
    <n v="3.3726764172459403"/>
    <n v="-0.59696372585253143"/>
    <n v="0.23426730745150637"/>
    <n v="-4.1465313418916627E-2"/>
    <n v="0.39805882913407431"/>
    <n v="-7.0456412756731146E-2"/>
    <n v="0.5228501281692377"/>
    <n v="-9.2544472685955073E-2"/>
    <n v="0.20385722246448176"/>
    <n v="-3.608272837621327E-2"/>
    <n v="0.15486989099461768"/>
    <n v="-2.7411970706047326E-2"/>
    <n v="0.19376636733432159"/>
    <n v="-3.4296647018174919E-2"/>
    <m/>
    <n v="-0.17699999999999999"/>
    <s v="Source"/>
    <m/>
    <m/>
    <s v="Y"/>
    <s v="Neg"/>
    <s v="N"/>
    <s v="Ridership"/>
    <s v="trip"/>
    <s v="Count"/>
    <s v="Aggregate"/>
    <s v="Off-peak"/>
    <s v="South Korea"/>
    <s v="Seoul"/>
    <n v="2010"/>
    <s v="2010 - 2017"/>
    <s v="2010 - 2017"/>
    <n v="1000"/>
    <x v="1"/>
    <n v="0"/>
    <n v="0"/>
    <n v="0"/>
    <s v="PT-design"/>
    <s v="pedestrian friendly intersections"/>
    <x v="0"/>
    <s v="Poisson Regression"/>
    <m/>
    <n v="-6.6000000000000005E-5"/>
    <m/>
    <n v="0.99993400217795203"/>
    <s v="Derived (4b)"/>
    <s v=""/>
    <m/>
  </r>
  <r>
    <n v="38"/>
    <s v="Choi et al. 2012"/>
    <n v="38.6"/>
    <x v="290"/>
    <s v="Table 2 p. 717 (poisson)"/>
    <m/>
    <x v="0"/>
    <x v="1"/>
    <n v="5.031249131340744E-2"/>
    <n v="19.875779829123999"/>
    <n v="8.5068337668650713"/>
    <n v="0.82622651466152486"/>
    <n v="0.35362494827513263"/>
    <n v="0.69441737918446922"/>
    <n v="0.29721063829095284"/>
    <n v="0.71090804367584326"/>
    <n v="0.30426864269326093"/>
    <n v="0.92641033263453187"/>
    <n v="0.39650362236757963"/>
    <n v="0.781274928375426"/>
    <n v="0.33438566934468233"/>
    <n v="0.91240154613360192"/>
    <n v="0.39050786174518159"/>
    <m/>
    <n v="0.42799999999999999"/>
    <s v="Source"/>
    <m/>
    <m/>
    <s v="N"/>
    <s v="Pos"/>
    <s v="insignificant"/>
    <s v="Ridership"/>
    <s v="trip"/>
    <s v="Count"/>
    <s v="Aggregate"/>
    <s v="Off-peak"/>
    <s v="South Korea"/>
    <s v="Seoul"/>
    <n v="2010"/>
    <s v="2010 - 2017"/>
    <s v="2010 - 2017"/>
    <n v="1000"/>
    <x v="1"/>
    <n v="0"/>
    <n v="0"/>
    <n v="0"/>
    <s v="Density"/>
    <s v="commercial density (common catchment area)"/>
    <x v="2"/>
    <s v="Poisson Regression"/>
    <m/>
    <n v="9.9999999999999995E-7"/>
    <m/>
    <n v="1.0000010000005"/>
    <s v="Derived (4b)"/>
    <s v=""/>
    <m/>
  </r>
  <r>
    <n v="38"/>
    <s v="Choi et al. 2012"/>
    <n v="38.6"/>
    <x v="291"/>
    <s v="Table 2 p. 717 (poisson)"/>
    <m/>
    <x v="0"/>
    <x v="1"/>
    <n v="5.031249131340744E-2"/>
    <n v="19.875779829123999"/>
    <n v="9.2819891802009078"/>
    <n v="0.82622651466152486"/>
    <n v="0.38584778234693212"/>
    <n v="0.69441737918446922"/>
    <n v="0.32429291607914712"/>
    <n v="0.71090804367584326"/>
    <n v="0.33199405639661883"/>
    <n v="0.92641033263453187"/>
    <n v="0.4326336253403264"/>
    <n v="0.781274928375426"/>
    <n v="0.36485539155132396"/>
    <n v="0.91240154613360192"/>
    <n v="0.4260915220443921"/>
    <m/>
    <n v="0.46700000000000003"/>
    <s v="Source"/>
    <m/>
    <m/>
    <s v="Y"/>
    <s v="Pos"/>
    <s v="Y"/>
    <s v="Ridership"/>
    <s v="trip"/>
    <s v="Count"/>
    <s v="Aggregate"/>
    <s v="Off-peak"/>
    <s v="South Korea"/>
    <s v="Seoul"/>
    <n v="2010"/>
    <s v="2010 - 2017"/>
    <s v="2010 - 2017"/>
    <n v="1000"/>
    <x v="1"/>
    <n v="0"/>
    <n v="0"/>
    <n v="0"/>
    <s v="Density"/>
    <s v="commercial density (common catchment area)"/>
    <x v="2"/>
    <s v="Poisson Regression"/>
    <m/>
    <n v="1.9999999999999999E-6"/>
    <m/>
    <n v="1.000002000002"/>
    <s v="Derived (4b)"/>
    <s v=""/>
    <m/>
  </r>
  <r>
    <n v="38"/>
    <s v="Choi et al. 2012"/>
    <n v="38.6"/>
    <x v="292"/>
    <s v="Table 2 p. 717 (poisson)"/>
    <m/>
    <x v="0"/>
    <x v="1"/>
    <n v="7.6972072183778939E-2"/>
    <n v="12.99172507156095"/>
    <n v="3.8325588961104802"/>
    <n v="0.14958953894321161"/>
    <n v="4.4128913988247427E-2"/>
    <n v="2.9396834648086612E-2"/>
    <n v="8.6720662211855499E-3"/>
    <n v="0.82558172403731467"/>
    <n v="0.24354660859100782"/>
    <n v="0.10152863744650166"/>
    <n v="2.9950948046717989E-2"/>
    <n v="0.64912225794095391"/>
    <n v="0.1914910660925814"/>
    <n v="9.6662411044144941E-2"/>
    <n v="2.8515411258022757E-2"/>
    <m/>
    <n v="0.29499999999999998"/>
    <s v="Source"/>
    <m/>
    <m/>
    <s v="Y"/>
    <s v="Pos"/>
    <s v="Y"/>
    <s v="Ridership"/>
    <s v="trip"/>
    <s v="Count"/>
    <s v="Aggregate"/>
    <s v="Off-peak"/>
    <s v="South Korea"/>
    <s v="Seoul"/>
    <n v="2010"/>
    <s v="2010 - 2017"/>
    <s v="2010 - 2017"/>
    <n v="1000"/>
    <x v="1"/>
    <n v="0"/>
    <n v="0"/>
    <n v="0"/>
    <s v="Density"/>
    <s v="Population (gross)  (common catchment area)"/>
    <x v="6"/>
    <s v="Poisson Regression"/>
    <m/>
    <n v="5.0000000000000004E-6"/>
    <m/>
    <n v="1.0000050000125"/>
    <s v="Derived (4b)"/>
    <s v=""/>
    <m/>
  </r>
  <r>
    <n v="39"/>
    <s v="de Grange et al. 2012"/>
    <n v="39.1"/>
    <x v="293"/>
    <s v="Table 1 p. 14, Model 4"/>
    <m/>
    <x v="0"/>
    <x v="1"/>
    <n v="9.1999999999999998E-2"/>
    <n v="10.869565217391305"/>
    <n v="2.1630434782608696"/>
    <n v="0.12515453032038149"/>
    <n v="2.4905751533755918E-2"/>
    <n v="2.4594948679425396E-2"/>
    <n v="4.8943947872056538E-3"/>
    <n v="0.69072539191531357"/>
    <n v="0.13745435299114742"/>
    <n v="8.4944234894052686E-2"/>
    <n v="1.6903902743916486E-2"/>
    <n v="0.54309005754705086"/>
    <n v="0.10807492145186312"/>
    <n v="8.0872892177696026E-2"/>
    <n v="1.6093705543361508E-2"/>
    <s v="6a, 8a, 8b"/>
    <n v="0.19900000000000001"/>
    <s v="Source (6a)"/>
    <n v="9.1999999999999998E-2"/>
    <s v="Derived (8a)"/>
    <s v="Y"/>
    <s v="Pos"/>
    <s v="Y"/>
    <s v="Ridership"/>
    <s v="trip"/>
    <s v="continuous"/>
    <s v="Aggregate"/>
    <s v="General"/>
    <s v="Global"/>
    <s v="varies"/>
    <s v="2000 - 2009"/>
    <s v="2018 - 2019"/>
    <s v="2010 - 2017"/>
    <n v="41"/>
    <x v="0"/>
    <n v="0"/>
    <n v="1"/>
    <n v="1"/>
    <s v="Density"/>
    <s v="Population density"/>
    <x v="6"/>
    <s v="OLS"/>
    <m/>
    <n v="0.19900000000000001"/>
    <m/>
    <m/>
    <s v=""/>
    <n v="2.1630434782608696"/>
    <s v="Derived (8b)"/>
  </r>
  <r>
    <n v="44"/>
    <s v="Brown and Neog 2012"/>
    <n v="44.1"/>
    <x v="294"/>
    <s v="Table 3 p. 11"/>
    <m/>
    <x v="0"/>
    <x v="1"/>
    <n v="7.2139303482587069E-2"/>
    <n v="13.86206896551724"/>
    <n v="-0.40199999999999997"/>
    <n v="1.6577497187114325E-6"/>
    <n v="-4.8074741842631545E-8"/>
    <e v="#N/A"/>
    <e v="#N/A"/>
    <n v="5.5259597645130649E-7"/>
    <n v="-1.6025283317087889E-8"/>
    <n v="4.7948203164774661E-2"/>
    <n v="-1.3904978917784652E-3"/>
    <n v="3.4882225775386348E-2"/>
    <n v="-1.0115845474862042E-3"/>
    <n v="6.9074279959147479E-7"/>
    <n v="-2.0031541188152771E-8"/>
    <s v="6a, 8a"/>
    <n v="-2.9000000000000001E-2"/>
    <s v="Source (6a)"/>
    <n v="7.2139303482587069E-2"/>
    <s v="Derived (8a)"/>
    <s v="N"/>
    <s v="Neg"/>
    <s v="insignificant"/>
    <s v="mode share"/>
    <s v="trip"/>
    <s v="continuous (fraction)"/>
    <s v="Aggregate"/>
    <s v="Work"/>
    <s v="USA"/>
    <s v="varies"/>
    <n v="2000"/>
    <s v="Pre-2010"/>
    <s v="2010 - 2017"/>
    <n v="82"/>
    <x v="0"/>
    <n v="0"/>
    <n v="1"/>
    <n v="1"/>
    <s v="PT-Access"/>
    <s v="% of MSA employment in CBD"/>
    <x v="3"/>
    <s v="OLS"/>
    <m/>
    <n v="-2.9000000000000001E-2"/>
    <m/>
    <n v="0.97141646446660479"/>
    <s v="Derived (4b)"/>
    <n v="-0.40200000000000002"/>
    <m/>
  </r>
  <r>
    <n v="44"/>
    <s v="Brown and Neog 2012"/>
    <n v="44.2"/>
    <x v="295"/>
    <s v="Table 3 p. 11"/>
    <m/>
    <x v="0"/>
    <x v="1"/>
    <n v="0.1076923076923077"/>
    <n v="9.2857142857142847"/>
    <n v="0.38999999999999996"/>
    <n v="1.1104684505227611E-6"/>
    <n v="4.6639674921955971E-8"/>
    <e v="#N/A"/>
    <e v="#N/A"/>
    <n v="3.7016468216443235E-7"/>
    <n v="1.5546916650906161E-8"/>
    <n v="3.2118821238663907E-2"/>
    <n v="1.3489904920238841E-3"/>
    <n v="2.3366380805473798E-2"/>
    <n v="9.8138799382989947E-4"/>
    <n v="4.6270439844702556E-7"/>
    <n v="1.9433584734775075E-8"/>
    <s v="6a, 8a"/>
    <n v="4.2000000000000003E-2"/>
    <s v="Source (6a)"/>
    <n v="0.1076923076923077"/>
    <s v="Derived (8a)"/>
    <s v="N"/>
    <s v="Pos"/>
    <s v="insignificant"/>
    <s v="mode share"/>
    <s v="trip"/>
    <s v="continuous (fraction)"/>
    <s v="Aggregate"/>
    <s v="Work"/>
    <s v="USA"/>
    <s v="varies"/>
    <n v="2000"/>
    <s v="Pre-2010"/>
    <s v="2010 - 2017"/>
    <n v="43"/>
    <x v="0"/>
    <n v="0"/>
    <n v="1"/>
    <n v="1"/>
    <s v="PT-Access"/>
    <s v="% of MSA employment in CBD"/>
    <x v="3"/>
    <s v="OLS"/>
    <m/>
    <n v="4.2000000000000003E-2"/>
    <m/>
    <n v="1.0428944787507632"/>
    <s v="Derived (4b)"/>
    <n v="0.39"/>
    <m/>
  </r>
  <r>
    <n v="44"/>
    <s v="Brown and Neog 2012"/>
    <n v="44.3"/>
    <x v="296"/>
    <s v="Table 6 p. 11"/>
    <m/>
    <x v="0"/>
    <x v="1"/>
    <n v="0.118491921005386"/>
    <n v="8.4393939393939394"/>
    <n v="0.55700000000000005"/>
    <n v="1.0092579227478429E-6"/>
    <n v="6.6611022901357631E-8"/>
    <e v="#N/A"/>
    <e v="#N/A"/>
    <n v="3.364270619485133E-7"/>
    <n v="2.2204186088601878E-8"/>
    <n v="2.9191441494067733E-2"/>
    <n v="1.9266351386084705E-3"/>
    <n v="2.1236717659800081E-2"/>
    <n v="1.4016233655468053E-3"/>
    <n v="4.2053250572143422E-7"/>
    <n v="2.7755145377614659E-8"/>
    <s v="6a, 8a"/>
    <n v="6.6000000000000003E-2"/>
    <s v="Source (6a)"/>
    <n v="0.118491921005386"/>
    <s v="Derived (8a)"/>
    <s v="N"/>
    <s v="Pos"/>
    <s v="insignificant"/>
    <s v="mode share"/>
    <s v="trip"/>
    <s v="continuous (fraction)"/>
    <s v="Aggregate"/>
    <s v="Work"/>
    <s v="USA"/>
    <s v="varies"/>
    <n v="2000"/>
    <s v="Pre-2010"/>
    <s v="2010 - 2017"/>
    <n v="29"/>
    <x v="0"/>
    <n v="0"/>
    <n v="1"/>
    <n v="1"/>
    <s v="PT-Access"/>
    <s v="% of MSA employment in CBD"/>
    <x v="3"/>
    <s v="OLS"/>
    <m/>
    <n v="6.6000000000000003E-2"/>
    <m/>
    <n v="1.0682267171659934"/>
    <s v="Derived (4b)"/>
    <n v="0.55700000000000005"/>
    <m/>
  </r>
  <r>
    <n v="45"/>
    <s v="Asad 2013"/>
    <n v="45.1"/>
    <x v="297"/>
    <s v="Table 5-19 p. 164"/>
    <m/>
    <x v="0"/>
    <x v="1"/>
    <n v="0.33489510489510493"/>
    <n v="2.9860096053455831"/>
    <n v="1"/>
    <n v="3.4381561931404014E-2"/>
    <n v="1.1514216789475094E-2"/>
    <n v="6.7565492759766223E-3"/>
    <n v="2.2627352785071363E-3"/>
    <n v="0.18975116425220012"/>
    <n v="6.354673605620885E-2"/>
    <n v="2.3335275720738295E-2"/>
    <n v="7.8148696102528468E-3"/>
    <n v="0.14919383581309248"/>
    <n v="4.996428529432867E-2"/>
    <n v="2.2216825422630378E-2"/>
    <n v="7.4403060803480345E-3"/>
    <s v="8a, 6c, 8b"/>
    <n v="0.33489510489510493"/>
    <s v="Derived (6c)"/>
    <n v="0.33489510489510493"/>
    <s v="Derived (8a)"/>
    <s v="N"/>
    <s v="Pos"/>
    <s v="insignificant"/>
    <s v="Ridership"/>
    <s v="trip"/>
    <s v="continuous"/>
    <s v="Aggregate"/>
    <s v="Weekday"/>
    <s v="United Kingdom"/>
    <s v="West Sussex, East Sussex, Surrey, Kent, Dorset, Hampshire"/>
    <n v="2012"/>
    <s v="2010 - 2017"/>
    <s v="2010 - 2017"/>
    <n v="200"/>
    <x v="1"/>
    <n v="0"/>
    <n v="0"/>
    <n v="0"/>
    <s v="Density"/>
    <s v="Dwelling density (unit density)"/>
    <x v="6"/>
    <s v="OLS"/>
    <m/>
    <n v="1E-3"/>
    <m/>
    <m/>
    <s v=""/>
    <n v="1"/>
    <s v="Derived (8b)"/>
  </r>
  <r>
    <n v="47"/>
    <s v="Lee and Lee 2013"/>
    <n v="47.1"/>
    <x v="298"/>
    <s v="A-3 p. 327, Pooled Model 2"/>
    <m/>
    <x v="0"/>
    <x v="1"/>
    <n v="9.2670157068062836E-3"/>
    <n v="107.90960451977401"/>
    <n v="1.91"/>
    <n v="1.2904791989125874E-5"/>
    <n v="2.2841481820752799E-7"/>
    <e v="#N/A"/>
    <e v="#N/A"/>
    <n v="4.3016964802594189E-6"/>
    <n v="7.6140027700591721E-8"/>
    <n v="0.37325392434675048"/>
    <n v="6.6065944609374838E-3"/>
    <n v="0.27154151357599715"/>
    <n v="4.8062847902951497E-3"/>
    <n v="5.3771037003361425E-6"/>
    <n v="9.5174735495949724E-8"/>
    <s v="6a, 8a, 5"/>
    <n v="1.77E-2"/>
    <s v="Source (6a)"/>
    <n v="9.2670157068062836E-3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s v="2010 - 2017"/>
    <n v="6369"/>
    <x v="0"/>
    <n v="0"/>
    <n v="1"/>
    <n v="1"/>
    <s v="PT-Access"/>
    <s v="Compactness index"/>
    <x v="3"/>
    <s v="2SLS"/>
    <m/>
    <n v="1.77E-2"/>
    <m/>
    <m/>
    <s v=""/>
    <n v="1.91"/>
    <m/>
  </r>
  <r>
    <n v="47"/>
    <s v="Lee and Lee 2013"/>
    <n v="47.1"/>
    <x v="299"/>
    <s v="A-3 p. 327, Random effects, Model 4"/>
    <m/>
    <x v="0"/>
    <x v="1"/>
    <n v="5.3646529837006018E-4"/>
    <n v="1864.0534682080929"/>
    <n v="1031.9400000000003"/>
    <n v="2.229201225496668E-4"/>
    <n v="1.2340857984349555E-4"/>
    <e v="#N/A"/>
    <e v="#N/A"/>
    <n v="7.4308420264266104E-5"/>
    <n v="4.1137141458297715E-5"/>
    <n v="6.4476677057355465"/>
    <n v="3.5694288418951983"/>
    <n v="4.6906658809138637"/>
    <n v="2.5967526316739149"/>
    <n v="9.2885233396341874E-5"/>
    <n v="5.142126520821486E-5"/>
    <s v="6a, 8a, 5"/>
    <n v="0.55359999999999998"/>
    <s v="Source (6a)"/>
    <n v="5.3646529837006018E-4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s v="2010 - 2017"/>
    <n v="6369"/>
    <x v="0"/>
    <n v="0"/>
    <n v="1"/>
    <n v="1"/>
    <s v="PT-Access"/>
    <s v="Compactness index"/>
    <x v="3"/>
    <s v="2SLS"/>
    <m/>
    <n v="0.55359999999999998"/>
    <m/>
    <m/>
    <s v=""/>
    <n v="1031.94"/>
    <m/>
  </r>
  <r>
    <n v="47"/>
    <s v="Lee and Lee 2013"/>
    <n v="47.7"/>
    <x v="300"/>
    <s v="A-4 p. 328 pooled model 6"/>
    <m/>
    <x v="0"/>
    <x v="1"/>
    <n v="8.6956521739130436E-3"/>
    <n v="115"/>
    <n v="-0.46"/>
    <n v="1.3752724656474197E-5"/>
    <n v="-5.5010898625896788E-8"/>
    <e v="#N/A"/>
    <e v="#N/A"/>
    <n v="4.5843472175748939E-6"/>
    <n v="-1.8337388870299574E-8"/>
    <n v="0.39777924764806838"/>
    <n v="-1.5911169905922736E-3"/>
    <n v="0.28938363920625249"/>
    <n v="-1.1575345568250099E-3"/>
    <n v="5.7304160115362404E-6"/>
    <n v="-2.2921664046144962E-8"/>
    <s v="6a, 8a, 5"/>
    <n v="-4.0000000000000001E-3"/>
    <s v="Source (6a)"/>
    <n v="8.6956521739130436E-3"/>
    <s v="Derived (8a)"/>
    <s v="N"/>
    <s v="Neg"/>
    <s v="insignificant"/>
    <s v="Ridership"/>
    <s v="unlinked trip"/>
    <s v="continuous"/>
    <s v="Disaggregate"/>
    <s v="General"/>
    <s v="USA"/>
    <s v="varies"/>
    <s v="2002 - 2010"/>
    <s v="2018 - 2019"/>
    <s v="2010 - 2017"/>
    <n v="6369"/>
    <x v="0"/>
    <n v="0"/>
    <n v="1"/>
    <n v="1"/>
    <s v="PT-Access"/>
    <s v="Compactness index"/>
    <x v="3"/>
    <s v="2SLS"/>
    <m/>
    <n v="-4.0000000000000001E-3"/>
    <m/>
    <m/>
    <s v=""/>
    <n v="-0.46"/>
    <m/>
  </r>
  <r>
    <n v="47"/>
    <s v="Lee and Lee 2013"/>
    <n v="47.8"/>
    <x v="301"/>
    <s v="A-4 p. 328 random effect model 8"/>
    <m/>
    <x v="0"/>
    <x v="1"/>
    <n v="5.4425956077995313E-4"/>
    <n v="1837.3586282378694"/>
    <n v="1007.24"/>
    <n v="2.1972771573350048E-4"/>
    <n v="1.2045473376510497E-4"/>
    <e v="#N/A"/>
    <e v="#N/A"/>
    <n v="7.3244260130865218E-5"/>
    <n v="4.0152503403740315E-5"/>
    <n v="6.355331589566493"/>
    <n v="3.4839927774003514"/>
    <n v="4.6234915336215874"/>
    <n v="2.5345980587313544"/>
    <n v="9.1555037410335206E-5"/>
    <n v="5.019047150834576E-5"/>
    <s v="6a, 8a, 5"/>
    <n v="0.54820000000000002"/>
    <s v="Source (6a)"/>
    <n v="5.4425956077995313E-4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s v="2010 - 2017"/>
    <n v="6369"/>
    <x v="0"/>
    <n v="0"/>
    <n v="1"/>
    <n v="1"/>
    <s v="PT-Access"/>
    <s v="Compactness index"/>
    <x v="3"/>
    <s v="2SLS"/>
    <m/>
    <n v="0.54820000000000002"/>
    <m/>
    <m/>
    <s v=""/>
    <n v="1007.24"/>
    <m/>
  </r>
  <r>
    <n v="50"/>
    <s v="Schneider et al. 2017"/>
    <n v="50.1"/>
    <x v="302"/>
    <s v="Table 3 (final model)"/>
    <m/>
    <x v="0"/>
    <x v="1"/>
    <n v="7.6972072183778939E-2"/>
    <n v="12.99172507156095"/>
    <n v="2.4752811941335739"/>
    <n v="0.14958953894321161"/>
    <n v="2.8500924284164758E-2"/>
    <n v="2.9396834648086612E-2"/>
    <n v="5.6009060821913094E-3"/>
    <n v="0.82558172403731467"/>
    <n v="0.15729604070850367"/>
    <n v="0.10152863744650166"/>
    <n v="1.9343999780864846E-2"/>
    <n v="0.64912225794095391"/>
    <n v="0.12367565576737645"/>
    <n v="9.6662411044144941E-2"/>
    <n v="1.8416849719283174E-2"/>
    <s v="4a, 5, 7a"/>
    <n v="0.19052752274999998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s v="2010 - 2017"/>
    <n v="5000"/>
    <x v="0"/>
    <n v="0"/>
    <n v="1"/>
    <n v="1"/>
    <s v="Density"/>
    <s v="Population density"/>
    <x v="6"/>
    <s v="Multinomial logistic (fractional)"/>
    <s v="automobile"/>
    <n v="2.63E-2"/>
    <n v="1.0266488969479457"/>
    <m/>
    <s v="Derived (4a)"/>
    <s v=""/>
    <m/>
  </r>
  <r>
    <n v="50"/>
    <s v="Schneider et al. 2017"/>
    <n v="50.1"/>
    <x v="303"/>
    <s v="Table 3 (final model)"/>
    <m/>
    <x v="0"/>
    <x v="1"/>
    <n v="5.2309048959330931E-2"/>
    <n v="19.117151236633585"/>
    <n v="0.5030151880692223"/>
    <n v="0.21633941167044116"/>
    <n v="5.6923758410018606E-3"/>
    <n v="3.6195545542052052E-2"/>
    <n v="9.5238610202623159E-4"/>
    <n v="0.90260649211739996"/>
    <n v="2.3749604152050741E-2"/>
    <n v="0.17503748664267035"/>
    <n v="4.6056294252674055E-3"/>
    <n v="0.80495587912806077"/>
    <n v="2.1180197191259392E-2"/>
    <n v="0.1665931671063309"/>
    <n v="4.3834404114802038E-3"/>
    <s v="4a, 5, 7a"/>
    <n v="2.6312246100000002E-2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s v="2010 - 2017"/>
    <n v="5000"/>
    <x v="0"/>
    <n v="0"/>
    <n v="1"/>
    <n v="1"/>
    <s v="Density"/>
    <s v="Employment density"/>
    <x v="8"/>
    <s v="Multinomial logistic (fractional)"/>
    <s v="automobile"/>
    <n v="3.2200000000000002E-3"/>
    <n v="1.0032251897688569"/>
    <m/>
    <s v="Derived (4a)"/>
    <s v=""/>
    <m/>
  </r>
  <r>
    <n v="50"/>
    <s v="Schneider et al. 2017"/>
    <n v="50.1"/>
    <x v="304"/>
    <s v="Table 3 (final model)"/>
    <m/>
    <x v="0"/>
    <x v="1"/>
    <n v="0.15859818286856109"/>
    <n v="6.3052424807966068"/>
    <n v="1.3946603201835714"/>
    <n v="4.4086802177549685E-2"/>
    <n v="9.7515858950825048E-3"/>
    <n v="0.44938085745845069"/>
    <n v="9.9398818119392759E-2"/>
    <n v="8.2981114286847069E-2"/>
    <n v="1.8354641835417917E-2"/>
    <n v="2.0299828043130783E-2"/>
    <n v="4.4901309925082138E-3"/>
    <n v="5.0429246926907291E-2"/>
    <n v="1.1154475007091429E-2"/>
    <n v="2.5077547972667927E-2"/>
    <n v="5.5469176945215932E-3"/>
    <s v="4a, 5, 7a"/>
    <n v="0.22119059250000001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s v="2010 - 2017"/>
    <n v="5000"/>
    <x v="0"/>
    <n v="0"/>
    <n v="1"/>
    <n v="1"/>
    <s v="PT-design"/>
    <s v="pre-1940s housing share"/>
    <x v="9"/>
    <s v="Multinomial logistic (fractional)"/>
    <s v="automobile"/>
    <n v="1.4710000000000001"/>
    <n v="4.353586551546428"/>
    <m/>
    <s v="Derived (4a)"/>
    <s v=""/>
    <m/>
  </r>
  <r>
    <n v="51"/>
    <s v="Cervero et al. 2010"/>
    <n v="51.1"/>
    <x v="305"/>
    <s v="Table 3 p. 7"/>
    <m/>
    <x v="0"/>
    <x v="1"/>
    <n v="3.9507320474087846E-3"/>
    <n v="253.11764705882354"/>
    <n v="79.87939037505042"/>
    <n v="2.9144514614771375"/>
    <n v="0.91974861778944084"/>
    <n v="0.57273822961271814"/>
    <n v="0.18074591462726997"/>
    <n v="16.084800308815687"/>
    <n v="5.0760745364941986"/>
    <n v="1.9780814078187059"/>
    <n v="0.62424702032750523"/>
    <n v="12.646842330676252"/>
    <n v="3.9911166498360706"/>
    <n v="1.8832727684551527"/>
    <n v="0.5943271139019819"/>
    <s v="6c, 8a"/>
    <n v="0.31558206748218848"/>
    <s v="Derived (6c)"/>
    <n v="3.9507320474087846E-3"/>
    <s v="Derived (8a)"/>
    <s v="Y"/>
    <s v="Pos"/>
    <s v="Y"/>
    <s v="Ridership"/>
    <s v="average daily boarding"/>
    <s v="continuous"/>
    <s v="Aggregate"/>
    <s v="General"/>
    <s v="USA"/>
    <s v="Los Angeles"/>
    <n v="2008"/>
    <s v="Pre-2010"/>
    <s v="2010 - 2017"/>
    <n v="69"/>
    <x v="0"/>
    <n v="0"/>
    <n v="0"/>
    <n v="0"/>
    <s v="Density"/>
    <s v="Population density"/>
    <x v="6"/>
    <s v="OLS"/>
    <m/>
    <n v="1.7000000000000001E-2"/>
    <m/>
    <m/>
    <s v=""/>
    <n v="4.3029999999999999"/>
    <m/>
  </r>
  <r>
    <n v="51"/>
    <s v="Cervero et al. 2010"/>
    <n v="51.1"/>
    <x v="306"/>
    <s v="Table 3 p. 7"/>
    <m/>
    <x v="0"/>
    <x v="0"/>
    <n v="2.0737327188940089E-2"/>
    <n v="48.222222222222229"/>
    <n v="57.749828740422103"/>
    <n v="2.0045743582608506"/>
    <n v="2.4006323340623292"/>
    <n v="1.6847816519349368"/>
    <n v="2.0176559142355583"/>
    <n v="1.7247909745643777"/>
    <n v="2.0655701625508454"/>
    <n v="2.2476383474425989"/>
    <n v="2.6917201998086147"/>
    <n v="1.8955137125017658"/>
    <n v="2.2700238028776223"/>
    <n v="2.2136505078952093"/>
    <n v="2.6510171417024666"/>
    <s v="6c, 8a"/>
    <n v="1.1975770936953891"/>
    <s v="Derived (6c)"/>
    <n v="2.0737327188940089E-2"/>
    <s v="Derived (8a)"/>
    <s v="Y"/>
    <s v="Pos"/>
    <s v="Y"/>
    <s v="Ridership"/>
    <s v="average daily boarding"/>
    <s v="continuous"/>
    <s v="Aggregate"/>
    <s v="General"/>
    <s v="USA"/>
    <s v="Los Angeles"/>
    <n v="2008"/>
    <s v="Pre-2010"/>
    <s v="Pre-2010"/>
    <n v="69"/>
    <x v="0"/>
    <n v="0"/>
    <n v="0"/>
    <n v="0"/>
    <s v="Density"/>
    <s v="Total density (employment and population)"/>
    <x v="2"/>
    <s v="OLS"/>
    <m/>
    <n v="3.5999999999999997E-2"/>
    <m/>
    <m/>
    <s v=""/>
    <n v="1.736"/>
    <m/>
  </r>
  <r>
    <n v="52"/>
    <s v="Durning and Townsend 2015"/>
    <n v="52.1"/>
    <x v="307"/>
    <s v="Table 3 p. 101"/>
    <m/>
    <x v="0"/>
    <x v="1"/>
    <n v="9.4795794392523364E-2"/>
    <n v="10.548991191099413"/>
    <n v="3.7543859649122808"/>
    <n v="0.73273669244751294"/>
    <n v="0.26078098884206985"/>
    <n v="1.2450406035404999"/>
    <n v="0.44310995080006393"/>
    <n v="1.6353603826679486"/>
    <n v="0.58202476019152294"/>
    <n v="0.6376206246835433"/>
    <n v="0.22692918032487305"/>
    <n v="0.48439900949727394"/>
    <n v="0.17239760748007979"/>
    <n v="0.60605864579508439"/>
    <n v="0.21569627203847053"/>
    <s v="8b, 8a"/>
    <n v="0.35589999999999999"/>
    <s v="Source"/>
    <n v="9.4795794392523364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x v="1"/>
    <n v="0"/>
    <n v="0"/>
    <n v="0"/>
    <s v="PT-design"/>
    <s v="intersection density"/>
    <x v="0"/>
    <s v="Bootstrapped regression"/>
    <m/>
    <n v="4.28E-3"/>
    <m/>
    <m/>
    <s v=""/>
    <n v="3.7543859649122808"/>
    <s v="Derived (8b)"/>
  </r>
  <r>
    <n v="52"/>
    <s v="Durning and Townsend 2015"/>
    <n v="52.1"/>
    <x v="308"/>
    <s v="Table 3 p. 101"/>
    <m/>
    <x v="0"/>
    <x v="1"/>
    <n v="0.13346748106463924"/>
    <n v="7.4924617743830275"/>
    <n v="2.4507842464006884"/>
    <n v="0.49123872588477763"/>
    <n v="0.16068418723691077"/>
    <n v="1.0664015267413836"/>
    <n v="0.34881993939710654"/>
    <n v="1.1405972569470746"/>
    <n v="0.37308936274738808"/>
    <n v="0.28884591336973886"/>
    <n v="9.4481498263241578E-2"/>
    <n v="0.52038972726567867"/>
    <n v="0.17021947978860349"/>
    <n v="0.38548277464918507"/>
    <n v="0.12609141558774845"/>
    <m/>
    <n v="0.3271"/>
    <s v="Source"/>
    <m/>
    <m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x v="1"/>
    <n v="0"/>
    <n v="0"/>
    <n v="0"/>
    <s v="Diversity"/>
    <s v="Residential to non-residential balancing index:Higher ratio means more even"/>
    <x v="5"/>
    <s v="Bootstrapped regression"/>
    <m/>
    <s v=""/>
    <m/>
    <m/>
    <s v=""/>
    <s v=""/>
    <m/>
  </r>
  <r>
    <n v="52"/>
    <s v="Durning and Townsend 2015"/>
    <n v="52.1"/>
    <x v="309"/>
    <s v="Table 3 p. 101"/>
    <m/>
    <x v="0"/>
    <x v="1"/>
    <n v="2.6562500000000003E-2"/>
    <n v="37.647058823529406"/>
    <n v="4.7999999999999989"/>
    <n v="0.43901001960925984"/>
    <n v="5.5973777500180628E-2"/>
    <n v="0.2335344255870265"/>
    <n v="2.9775639262345881E-2"/>
    <n v="0.2335344255870265"/>
    <n v="2.9775639262345881E-2"/>
    <n v="0.69735463397953468"/>
    <n v="8.8912715832390674E-2"/>
    <n v="2.6734418422403792"/>
    <n v="0.34086383488564836"/>
    <n v="0.71447945947372005"/>
    <n v="9.1096131082899309E-2"/>
    <s v="8b, 8a"/>
    <n v="0.1275"/>
    <s v="Source"/>
    <n v="2.6562500000000003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x v="1"/>
    <n v="0"/>
    <n v="0"/>
    <n v="0"/>
    <s v="Density"/>
    <s v="Commercial density"/>
    <x v="1"/>
    <s v="Bootstrapped regression"/>
    <m/>
    <n v="2.4000000000000001E-4"/>
    <m/>
    <m/>
    <s v=""/>
    <n v="4.8"/>
    <s v="Derived (8b)"/>
  </r>
  <r>
    <n v="52"/>
    <s v="Durning and Townsend 2015"/>
    <n v="52.1"/>
    <x v="310"/>
    <s v="Table 3 p. 101"/>
    <m/>
    <x v="0"/>
    <x v="1"/>
    <n v="5.4350000000000002E-2"/>
    <n v="18.399264029438822"/>
    <n v="6"/>
    <n v="0.21185311480174968"/>
    <n v="6.9085300736850569E-2"/>
    <n v="4.1632663817978588E-2"/>
    <n v="1.3576411671042817E-2"/>
    <n v="1.1692131749072463"/>
    <n v="0.38128041633725301"/>
    <n v="0.14378784931467978"/>
    <n v="4.6889217661517074E-2"/>
    <n v="0.91930607717256063"/>
    <n v="0.29978571176597202"/>
    <n v="0.13689615603216254"/>
    <n v="4.4641836482088207E-2"/>
    <s v="8b, 8a"/>
    <n v="0.3261"/>
    <s v="Source"/>
    <n v="5.4350000000000002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x v="1"/>
    <n v="0"/>
    <n v="0"/>
    <n v="0"/>
    <s v="Density"/>
    <s v="Population density"/>
    <x v="6"/>
    <s v="Bootstrapped regression"/>
    <m/>
    <n v="6.0000000000000002E-5"/>
    <m/>
    <m/>
    <s v=""/>
    <n v="6"/>
    <s v="Derived (8b)"/>
  </r>
  <r>
    <n v="54"/>
    <s v="Zhu et al. 2013"/>
    <n v="54.1"/>
    <x v="311"/>
    <s v="Table 3 p. 68"/>
    <m/>
    <x v="0"/>
    <x v="1"/>
    <n v="0.29650042763858736"/>
    <n v="3.3726764172459403"/>
    <n v="-0.43062332495396161"/>
    <n v="0.23426730745150637"/>
    <n v="-2.9911249815408329E-2"/>
    <n v="0.39805882913407431"/>
    <n v="-5.0824151303838605E-2"/>
    <n v="0.5228501281692377"/>
    <n v="-6.6757504364648265E-2"/>
    <n v="0.20385722246448176"/>
    <n v="-2.602849016426503E-2"/>
    <n v="0.15486989099461768"/>
    <n v="-1.9773787682192782E-2"/>
    <n v="0.19376636733432159"/>
    <n v="-2.4740089781246179E-2"/>
    <s v="4b, 7a, 5"/>
    <n v="-0.12767999999999999"/>
    <s v="Derived (7a)"/>
    <m/>
    <m/>
    <s v="Y"/>
    <s v="Pos"/>
    <s v="Y"/>
    <s v="Mode choice (probability)"/>
    <s v="trip"/>
    <s v="categorical"/>
    <s v="Disaggregate"/>
    <s v="Work"/>
    <s v="USA"/>
    <s v="Los Angeles"/>
    <n v="2009"/>
    <s v="Pre-2010"/>
    <s v="2010 - 2017"/>
    <n v="4934"/>
    <x v="1"/>
    <n v="0"/>
    <n v="1"/>
    <n v="1"/>
    <s v="PT-design"/>
    <s v="Quality and diversity of non auto transportation infratructure (entropy measure)"/>
    <x v="0"/>
    <s v="Multinomial logistic"/>
    <s v="automobile"/>
    <n v="0.38"/>
    <m/>
    <n v="1.4622845894342245"/>
    <s v="Derived (4b)"/>
    <s v=""/>
    <m/>
  </r>
  <r>
    <n v="54"/>
    <s v="Zhu et al. 2013"/>
    <n v="54.1"/>
    <x v="312"/>
    <s v="Table 3 p. 68"/>
    <m/>
    <x v="0"/>
    <x v="1"/>
    <n v="9.1214876538965012E-2"/>
    <n v="10.963123976523958"/>
    <n v="-6.314759410477799E-3"/>
    <n v="0.97808808423287263"/>
    <n v="-5.6337873651813458E-4"/>
    <e v="#N/A"/>
    <e v="#N/A"/>
    <e v="#N/A"/>
    <e v="#N/A"/>
    <n v="0.97808808423287241"/>
    <n v="-5.6337873651813447E-4"/>
    <n v="1"/>
    <n v="-5.7599999999999991E-4"/>
    <n v="0.97541642890436941"/>
    <n v="-5.6183986304891669E-4"/>
    <s v="4a, 7a"/>
    <n v="-5.7599999999999991E-4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s v="Pre-2010"/>
    <s v="2010 - 2017"/>
    <n v="4934"/>
    <x v="1"/>
    <n v="0"/>
    <n v="1"/>
    <n v="1"/>
    <s v="Diversity"/>
    <s v="Residential density Index:Entropy: maximises eveness --&gt; 1"/>
    <x v="10"/>
    <s v="Multinomial logistic"/>
    <s v="automobile"/>
    <n v="0.01"/>
    <n v="1.0100501670841679"/>
    <m/>
    <s v="Derived (4a)"/>
    <s v=""/>
    <m/>
  </r>
  <r>
    <n v="54"/>
    <s v="Zhu et al. 2013"/>
    <n v="54.1"/>
    <x v="313"/>
    <s v="Table 3 p. 68"/>
    <m/>
    <x v="0"/>
    <x v="1"/>
    <n v="0.11115828961552776"/>
    <n v="8.996180163069992"/>
    <n v="-6.0454330695830349E-3"/>
    <n v="0.11362284523932856"/>
    <n v="-7.6354552000828803E-5"/>
    <n v="0.70566732366363016"/>
    <n v="-4.742084415019595E-4"/>
    <n v="0.92797883818171933"/>
    <n v="-6.236017792581155E-4"/>
    <n v="9.0552356436761988E-2"/>
    <n v="-6.0851183525504063E-5"/>
    <n v="6.6759740852322405E-2"/>
    <n v="-4.4862545852760661E-5"/>
    <n v="7.3430384984363703E-2"/>
    <n v="-4.9345218709492414E-5"/>
    <s v="4a, 7a"/>
    <n v="-6.7200000000000007E-4"/>
    <s v="Derived (7a)"/>
    <m/>
    <m/>
    <s v="N"/>
    <s v="Neg"/>
    <s v="insignificant"/>
    <s v="Mode choice (probability)"/>
    <s v="trip"/>
    <s v="categorical"/>
    <s v="Disaggregate"/>
    <s v="Work"/>
    <s v="USA"/>
    <s v="Los Angeles"/>
    <n v="2009"/>
    <s v="Pre-2010"/>
    <s v="2010 - 2017"/>
    <n v="4934"/>
    <x v="1"/>
    <n v="0"/>
    <n v="1"/>
    <n v="1"/>
    <s v="Diversity"/>
    <s v="Land use mix:Entropy: maximises eveness --&gt; 1"/>
    <x v="7"/>
    <s v="Multinomial logistic"/>
    <s v="automobile"/>
    <n v="-7.0000000000000007E-2"/>
    <n v="0.93239381990594827"/>
    <m/>
    <s v="Derived (4a)"/>
    <s v=""/>
    <m/>
  </r>
  <r>
    <n v="54"/>
    <s v="Zhu et al. 2013"/>
    <n v="54.1"/>
    <x v="314"/>
    <s v="Table 3 p. 68"/>
    <m/>
    <x v="0"/>
    <x v="1"/>
    <n v="9.1214876538965012E-2"/>
    <n v="10.963123976523958"/>
    <n v="-6.3147594104777993E-2"/>
    <n v="0.97808808423287263"/>
    <n v="-5.6337873651813456E-3"/>
    <e v="#N/A"/>
    <e v="#N/A"/>
    <e v="#N/A"/>
    <e v="#N/A"/>
    <n v="0.97808808423287241"/>
    <n v="-5.6337873651813447E-3"/>
    <n v="1"/>
    <n v="-5.7599999999999995E-3"/>
    <n v="0.97541642890436941"/>
    <n v="-5.6183986304891671E-3"/>
    <s v="4a, 7a"/>
    <n v="-5.7599999999999995E-3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s v="Pre-2010"/>
    <s v="2010 - 2017"/>
    <n v="4934"/>
    <x v="1"/>
    <n v="0"/>
    <n v="1"/>
    <n v="1"/>
    <s v="Diversity"/>
    <s v="Housing diversity:Entropy: maximises eveness --&gt; 1"/>
    <x v="10"/>
    <s v="Multinomial logistic"/>
    <s v="automobile"/>
    <n v="0.04"/>
    <n v="1.0408107741923882"/>
    <m/>
    <s v="Derived (4a)"/>
    <s v=""/>
    <m/>
  </r>
  <r>
    <n v="54"/>
    <s v="Zhu et al. 2013"/>
    <n v="54.2"/>
    <x v="315"/>
    <s v="Table 4 p. 68"/>
    <m/>
    <x v="0"/>
    <x v="1"/>
    <n v="0.29650042763858736"/>
    <n v="3.3726764172459403"/>
    <n v="-0.45328771047785432"/>
    <n v="0.23426730745150637"/>
    <n v="-3.1485526121482456E-2"/>
    <n v="0.39805882913407431"/>
    <n v="-5.3499106635619582E-2"/>
    <n v="0.5228501281692377"/>
    <n v="-7.0271057225945538E-2"/>
    <n v="0.20385722246448176"/>
    <n v="-2.7398410699226348E-2"/>
    <n v="0.15486989099461768"/>
    <n v="-2.0814513349676614E-2"/>
    <n v="0.19376636733432159"/>
    <n v="-2.6042199769732821E-2"/>
    <s v="4a, 7a, 5"/>
    <n v="-0.13439999999999999"/>
    <s v="Derived (7a)"/>
    <m/>
    <m/>
    <s v="Y"/>
    <s v="Pos"/>
    <s v="Y"/>
    <s v="Transit use (probability)"/>
    <s v="individual"/>
    <s v="binary"/>
    <s v="Disaggregate"/>
    <s v="Work"/>
    <s v="USA"/>
    <s v="Los Angeles"/>
    <n v="2009"/>
    <s v="Pre-2010"/>
    <s v="2010 - 2017"/>
    <n v="3334"/>
    <x v="1"/>
    <n v="0"/>
    <n v="1"/>
    <n v="1"/>
    <s v="PT-design"/>
    <s v="Quality and diversity of non auto transportation infratructure (entropy measure)"/>
    <x v="0"/>
    <s v="Binary logistic"/>
    <s v="no transit trip"/>
    <n v="0.4"/>
    <n v="1.4918246976412703"/>
    <m/>
    <s v="Derived (4a)"/>
    <s v=""/>
    <m/>
  </r>
  <r>
    <n v="54"/>
    <s v="Zhu et al. 2013"/>
    <n v="54.2"/>
    <x v="316"/>
    <s v="Table 4 p. 68"/>
    <m/>
    <x v="0"/>
    <x v="1"/>
    <n v="9.1214876538965012E-2"/>
    <n v="10.963123976523958"/>
    <n v="0"/>
    <n v="0.97808808423287263"/>
    <n v="0"/>
    <e v="#N/A"/>
    <e v="#N/A"/>
    <e v="#N/A"/>
    <e v="#N/A"/>
    <n v="0.97808808423287241"/>
    <n v="0"/>
    <n v="1"/>
    <n v="0"/>
    <n v="0.97541642890436941"/>
    <n v="0"/>
    <s v="4a, 7a"/>
    <n v="0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s v="Pre-2010"/>
    <s v="2010 - 2017"/>
    <n v="3334"/>
    <x v="1"/>
    <n v="0"/>
    <n v="1"/>
    <n v="1"/>
    <s v="Diversity"/>
    <s v="Residential density Index:Entropy: maximises eveness --&gt; 1"/>
    <x v="10"/>
    <s v="Binary logistic"/>
    <s v="no transit trip"/>
    <n v="0"/>
    <n v="1"/>
    <m/>
    <s v="Derived (4a)"/>
    <s v=""/>
    <m/>
  </r>
  <r>
    <n v="54"/>
    <s v="Zhu et al. 2013"/>
    <n v="54.2"/>
    <x v="317"/>
    <s v="Table 4 p. 68"/>
    <m/>
    <x v="0"/>
    <x v="1"/>
    <n v="0.11115828961552776"/>
    <n v="8.996180163069992"/>
    <n v="-8.6363329565471928E-4"/>
    <n v="0.11362284523932856"/>
    <n v="-1.0907793142975541E-5"/>
    <n v="0.70566732366363016"/>
    <n v="-6.7744063071708494E-5"/>
    <n v="0.92797883818171933"/>
    <n v="-8.9085968465445065E-5"/>
    <n v="9.0552356436761988E-2"/>
    <n v="-8.6930262179291504E-6"/>
    <n v="6.6759740852322405E-2"/>
    <n v="-6.4089351218229514E-6"/>
    <n v="7.3430384984363703E-2"/>
    <n v="-7.0493169584989154E-6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s v="Pre-2010"/>
    <s v="2010 - 2017"/>
    <n v="3334"/>
    <x v="1"/>
    <n v="0"/>
    <n v="1"/>
    <n v="1"/>
    <s v="Diversity"/>
    <s v="Land use mix:Entropy: maximises eveness --&gt; 1"/>
    <x v="7"/>
    <s v="Binary logistic"/>
    <s v="no transit trip"/>
    <n v="-0.01"/>
    <n v="0.99004983374916811"/>
    <m/>
    <s v="Derived (4a)"/>
    <s v=""/>
    <m/>
  </r>
  <r>
    <n v="54"/>
    <s v="Zhu et al. 2013"/>
    <n v="54.2"/>
    <x v="318"/>
    <s v="Table 4 p. 68"/>
    <m/>
    <x v="0"/>
    <x v="1"/>
    <n v="9.1214876538965012E-2"/>
    <n v="10.963123976523958"/>
    <n v="-0.14208208673575048"/>
    <n v="0.97808808423287263"/>
    <n v="-1.2676021571658029E-2"/>
    <e v="#N/A"/>
    <e v="#N/A"/>
    <e v="#N/A"/>
    <e v="#N/A"/>
    <n v="0.97808808423287241"/>
    <n v="-1.2676021571658026E-2"/>
    <n v="1"/>
    <n v="-1.2959999999999999E-2"/>
    <n v="0.97541642890436941"/>
    <n v="-1.2641396918600627E-2"/>
    <s v="4a, 7a"/>
    <n v="-1.2959999999999999E-2"/>
    <s v="Derived (7a)"/>
    <m/>
    <m/>
    <s v="N"/>
    <s v="Pos"/>
    <s v="insignificant"/>
    <s v="Transit use (probability)"/>
    <s v="individual"/>
    <s v="binary"/>
    <s v="Disaggregate"/>
    <s v="Work"/>
    <s v="USA"/>
    <s v="Los Angeles"/>
    <n v="2009"/>
    <s v="Pre-2010"/>
    <s v="2010 - 2017"/>
    <n v="3334"/>
    <x v="1"/>
    <n v="0"/>
    <n v="1"/>
    <n v="1"/>
    <s v="Diversity"/>
    <s v="Housing diversity:Entropy: maximises eveness --&gt; 1"/>
    <x v="10"/>
    <s v="Binary logistic"/>
    <s v="no transit trip"/>
    <n v="0.09"/>
    <n v="1.0941742837052104"/>
    <m/>
    <s v="Derived (4a)"/>
    <s v=""/>
    <m/>
  </r>
  <r>
    <n v="54"/>
    <s v="Zhu et al. 2013"/>
    <n v="54.3"/>
    <x v="319"/>
    <s v="Table 5 p. 69"/>
    <m/>
    <x v="0"/>
    <x v="1"/>
    <n v="0.29650042763858736"/>
    <n v="3.3726764172459403"/>
    <n v="-0.36263016838228346"/>
    <n v="0.23426730745150637"/>
    <n v="-2.5188420897185964E-2"/>
    <n v="0.39805882913407431"/>
    <n v="-4.2799285308495666E-2"/>
    <n v="0.5228501281692377"/>
    <n v="-5.6216845780756433E-2"/>
    <n v="0.20385722246448176"/>
    <n v="-2.1918728559381078E-2"/>
    <n v="0.15486989099461768"/>
    <n v="-1.6651610679741292E-2"/>
    <n v="0.19376636733432159"/>
    <n v="-2.0833759815786255E-2"/>
    <s v="4a, 7a, 5"/>
    <n v="-0.10751999999999999"/>
    <s v="Derived (7a)"/>
    <m/>
    <m/>
    <s v="Y"/>
    <s v="Pos"/>
    <s v="Y"/>
    <s v="Transit use (probability)"/>
    <s v="individual"/>
    <s v="binary"/>
    <s v="Disaggregate"/>
    <s v="Non-work"/>
    <s v="USA"/>
    <s v="Los Angeles"/>
    <n v="2009"/>
    <s v="Pre-2010"/>
    <s v="2010 - 2017"/>
    <n v="8181"/>
    <x v="1"/>
    <n v="0"/>
    <n v="1"/>
    <n v="1"/>
    <s v="PT-design"/>
    <s v="Quality and diversity of non auto transportation infratructure (entropy measure)"/>
    <x v="0"/>
    <s v="Binary logistic"/>
    <s v="no transit trip"/>
    <n v="0.32"/>
    <n v="1.3771277643359572"/>
    <m/>
    <s v="Derived (4a)"/>
    <s v=""/>
    <m/>
  </r>
  <r>
    <n v="54"/>
    <s v="Zhu et al. 2013"/>
    <n v="54.3"/>
    <x v="320"/>
    <s v="Table 5 p. 69"/>
    <m/>
    <x v="0"/>
    <x v="1"/>
    <n v="9.1214876538965012E-2"/>
    <n v="10.963123976523958"/>
    <n v="-1.2629518820955598E-2"/>
    <n v="0.97808808423287263"/>
    <n v="-1.1267574730362692E-3"/>
    <e v="#N/A"/>
    <e v="#N/A"/>
    <e v="#N/A"/>
    <e v="#N/A"/>
    <n v="0.97808808423287241"/>
    <n v="-1.1267574730362689E-3"/>
    <n v="1"/>
    <n v="-1.1519999999999998E-3"/>
    <n v="0.97541642890436941"/>
    <n v="-1.1236797260978334E-3"/>
    <s v="4a, 7a"/>
    <n v="-1.1519999999999998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s v="Pre-2010"/>
    <s v="2010 - 2017"/>
    <n v="8181"/>
    <x v="1"/>
    <n v="0"/>
    <n v="1"/>
    <n v="1"/>
    <s v="Diversity"/>
    <s v="Residential density Index:Entropy: maximises eveness --&gt; 1"/>
    <x v="10"/>
    <s v="Binary logistic"/>
    <s v="no transit trip"/>
    <n v="0.02"/>
    <n v="1.0202013400267558"/>
    <m/>
    <s v="Derived (4a)"/>
    <s v=""/>
    <m/>
  </r>
  <r>
    <n v="54"/>
    <s v="Zhu et al. 2013"/>
    <n v="54.3"/>
    <x v="321"/>
    <s v="Table 5 p. 69"/>
    <m/>
    <x v="0"/>
    <x v="1"/>
    <n v="0.11115828961552776"/>
    <n v="8.996180163069992"/>
    <n v="-8.6363329565471928E-4"/>
    <n v="0.11362284523932856"/>
    <n v="-1.0907793142975541E-5"/>
    <n v="0.70566732366363016"/>
    <n v="-6.7744063071708494E-5"/>
    <n v="0.92797883818171933"/>
    <n v="-8.9085968465445065E-5"/>
    <n v="9.0552356436761988E-2"/>
    <n v="-8.6930262179291504E-6"/>
    <n v="6.6759740852322405E-2"/>
    <n v="-6.4089351218229514E-6"/>
    <n v="7.3430384984363703E-2"/>
    <n v="-7.0493169584989154E-6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Non-work"/>
    <s v="USA"/>
    <s v="Los Angeles"/>
    <n v="2009"/>
    <s v="Pre-2010"/>
    <s v="2010 - 2017"/>
    <n v="8181"/>
    <x v="1"/>
    <n v="0"/>
    <n v="1"/>
    <n v="1"/>
    <s v="Diversity"/>
    <s v="Land use mix:Entropy: maximises eveness --&gt; 1"/>
    <x v="7"/>
    <s v="Binary logistic"/>
    <s v="no transit trip"/>
    <n v="-0.01"/>
    <n v="0.99004983374916811"/>
    <m/>
    <s v="Derived (4a)"/>
    <s v=""/>
    <m/>
  </r>
  <r>
    <n v="54"/>
    <s v="Zhu et al. 2013"/>
    <n v="54.3"/>
    <x v="322"/>
    <s v="Table 5 p. 69"/>
    <m/>
    <x v="0"/>
    <x v="1"/>
    <n v="9.1214876538965012E-2"/>
    <n v="10.963123976523958"/>
    <n v="6.3147594104777993E-2"/>
    <n v="0.97808808423287263"/>
    <n v="5.6337873651813456E-3"/>
    <e v="#N/A"/>
    <e v="#N/A"/>
    <e v="#N/A"/>
    <e v="#N/A"/>
    <n v="0.97808808423287241"/>
    <n v="5.6337873651813447E-3"/>
    <n v="1"/>
    <n v="5.7599999999999995E-3"/>
    <n v="0.97541642890436941"/>
    <n v="5.6183986304891671E-3"/>
    <s v="4a, 7a"/>
    <n v="5.7599999999999995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s v="Pre-2010"/>
    <s v="2010 - 2017"/>
    <n v="8181"/>
    <x v="1"/>
    <n v="0"/>
    <n v="1"/>
    <n v="1"/>
    <s v="Diversity"/>
    <s v="Housing diversity:Entropy: maximises eveness --&gt; 1"/>
    <x v="10"/>
    <s v="Binary logistic"/>
    <s v="no transit trip"/>
    <n v="0.04"/>
    <n v="1.0408107741923882"/>
    <m/>
    <s v="Derived (4a)"/>
    <s v=""/>
    <m/>
  </r>
  <r>
    <n v="55"/>
    <s v="Marshall and Garrick 2010"/>
    <n v="55.1"/>
    <x v="323"/>
    <s v="Table 2 p. 110"/>
    <m/>
    <x v="0"/>
    <x v="1"/>
    <n v="7.8909351620947629E-3"/>
    <n v="126.72769189685441"/>
    <n v="3.609"/>
    <n v="8.8025507008060124"/>
    <n v="0.2506824278395734"/>
    <n v="14.956986800565357"/>
    <n v="0.42595082854641841"/>
    <n v="19.645996755588026"/>
    <n v="0.55948625931438667"/>
    <n v="7.6598973881174066"/>
    <n v="0.21814150687930192"/>
    <n v="5.8192074785792167"/>
    <n v="0.16572163096985817"/>
    <n v="7.2807353750135926"/>
    <n v="0.20734358509275647"/>
    <s v="4a, 8a, 7a"/>
    <n v="2.8478384999999998E-2"/>
    <s v="Derived (7a)"/>
    <n v="7.8909351620947629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x v="1"/>
    <n v="0"/>
    <n v="1"/>
    <n v="1"/>
    <s v="PT-design"/>
    <s v="City - wide Intersection density"/>
    <x v="0"/>
    <s v="Multinomial logistic"/>
    <s v="automobile"/>
    <n v="5.0000000000000001E-4"/>
    <n v="1.0005001250208359"/>
    <m/>
    <s v="Derived (4a)"/>
    <n v="3.609"/>
    <m/>
  </r>
  <r>
    <n v="55"/>
    <s v="Marshall and Garrick 2010"/>
    <n v="55.1"/>
    <x v="324"/>
    <s v="Table 2 p. 110"/>
    <m/>
    <x v="0"/>
    <x v="1"/>
    <n v="3.9310596E-3"/>
    <n v="254.38433953023761"/>
    <n v="17.5"/>
    <n v="1.6068608201033019"/>
    <n v="0.11054164892279177"/>
    <e v="#N/A"/>
    <e v="#N/A"/>
    <e v="#N/A"/>
    <e v="#N/A"/>
    <n v="1.6068608201033017"/>
    <n v="0.11054164892279175"/>
    <n v="1.6068608201033017"/>
    <n v="0.11054164892279175"/>
    <n v="1.6068608201033017"/>
    <n v="0.11054164892279175"/>
    <s v="4a, 8a, 7a"/>
    <n v="6.8793542999999999E-2"/>
    <s v="Derived (7a)"/>
    <n v="3.9310596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x v="1"/>
    <n v="0"/>
    <n v="1"/>
    <n v="1"/>
    <s v="PT-design"/>
    <s v="Average outside shoulder width"/>
    <x v="11"/>
    <s v="Multinomial logistic"/>
    <s v="automobile"/>
    <n v="4.2700000000000002E-2"/>
    <n v="1.0436247604546653"/>
    <m/>
    <s v="Derived (4a)"/>
    <n v="17.5"/>
    <m/>
  </r>
  <r>
    <n v="55"/>
    <s v="Marshall and Garrick 2010"/>
    <n v="55.1"/>
    <x v="325"/>
    <s v="Table 2 p. 110"/>
    <m/>
    <x v="0"/>
    <x v="1"/>
    <n v="6.6813276727132383E-3"/>
    <n v="149.67085121180821"/>
    <n v="7.7729999999999997"/>
    <n v="0.94542072506463459"/>
    <n v="4.9099442118677734E-2"/>
    <e v="#N/A"/>
    <e v="#N/A"/>
    <e v="#N/A"/>
    <e v="#N/A"/>
    <n v="0.94542072506463437"/>
    <n v="4.9099442118677721E-2"/>
    <n v="0.94542072506463437"/>
    <n v="4.9099442118677721E-2"/>
    <n v="0.94542072506463437"/>
    <n v="4.9099442118677721E-2"/>
    <s v="4a, 8a, 7a"/>
    <n v="5.1933960000000001E-2"/>
    <s v="Derived (7a)"/>
    <n v="6.6813276727132383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x v="1"/>
    <n v="0"/>
    <n v="1"/>
    <n v="1"/>
    <s v="PT-design"/>
    <s v="% raised median"/>
    <x v="11"/>
    <s v="Multinomial logistic"/>
    <s v="automobile"/>
    <n v="0.1096"/>
    <n v="1.1158316485210276"/>
    <m/>
    <s v="Derived (4a)"/>
    <n v="7.7729999999999997"/>
    <m/>
  </r>
  <r>
    <n v="55"/>
    <s v="Marshall and Garrick 2010"/>
    <n v="55.1"/>
    <x v="326"/>
    <s v="Table 2 p. 110"/>
    <m/>
    <x v="0"/>
    <x v="1"/>
    <n v="5.1934054744559336E-3"/>
    <n v="192.55188236669716"/>
    <n v="-10.802899999999999"/>
    <n v="1.2162858617144077"/>
    <n v="-6.8238307379887259E-2"/>
    <e v="#N/A"/>
    <e v="#N/A"/>
    <e v="#N/A"/>
    <e v="#N/A"/>
    <n v="1.2162858617144074"/>
    <n v="-6.8238307379887245E-2"/>
    <n v="1.2162858617144074"/>
    <n v="-6.8238307379887245E-2"/>
    <n v="1.2162858617144074"/>
    <n v="-6.8238307379887245E-2"/>
    <s v="4a, 8a, 7a"/>
    <n v="-5.6103840000000002E-2"/>
    <s v="Derived (7a)"/>
    <n v="5.1934054744559336E-3"/>
    <s v="Derived (8a)"/>
    <s v="Y"/>
    <s v="Neg"/>
    <s v="N"/>
    <s v="Mode choice (probability)"/>
    <s v="trip"/>
    <s v="categorical"/>
    <s v="Aggregate"/>
    <s v="General"/>
    <s v="USA"/>
    <s v="varies"/>
    <s v="pre-2010"/>
    <s v="2018 - 2019"/>
    <s v="2010 - 2017"/>
    <n v="1000"/>
    <x v="1"/>
    <n v="0"/>
    <n v="1"/>
    <n v="1"/>
    <s v="PT-design"/>
    <s v="% painted median"/>
    <x v="11"/>
    <s v="Multinomial logistic"/>
    <s v="automobile"/>
    <n v="-0.14799999999999999"/>
    <n v="0.8624311149420455"/>
    <m/>
    <s v="Derived (4a)"/>
    <n v="-10.802899999999999"/>
    <m/>
  </r>
  <r>
    <n v="55"/>
    <s v="Marshall and Garrick 2010"/>
    <n v="55.1"/>
    <x v="327"/>
    <s v="Table 2 p. 110"/>
    <m/>
    <x v="0"/>
    <x v="1"/>
    <n v="5.771587875417131E-3"/>
    <n v="173.26254430939022"/>
    <n v="2.8767999999999998"/>
    <n v="12.034878154929235"/>
    <n v="0.19982355456051115"/>
    <n v="20.44924475052516"/>
    <n v="0.33953320686127364"/>
    <n v="26.860075587407568"/>
    <n v="0.44597674447094138"/>
    <n v="10.472638542918316"/>
    <n v="0.17388459046560703"/>
    <n v="7.9560408503572928"/>
    <n v="0.1320997472912408"/>
    <n v="9.9542469103356996"/>
    <n v="0.16527736924212849"/>
    <s v="4a, 8a, 7a"/>
    <n v="1.6603704E-2"/>
    <s v="Derived (7a)"/>
    <n v="5.771587875417131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x v="1"/>
    <n v="0"/>
    <n v="1"/>
    <n v="1"/>
    <s v="PT-design"/>
    <s v="% bike lanes"/>
    <x v="0"/>
    <s v="Multinomial logistic"/>
    <s v="automobile"/>
    <n v="5.8400000000000001E-2"/>
    <n v="1.0601389664970762"/>
    <m/>
    <s v="Derived (4a)"/>
    <n v="2.8767999999999998"/>
    <m/>
  </r>
  <r>
    <n v="55"/>
    <s v="Marshall and Garrick 2010"/>
    <n v="55.1"/>
    <x v="328"/>
    <s v="Table 2 p. 110"/>
    <m/>
    <x v="0"/>
    <x v="1"/>
    <n v="2.729376E-2"/>
    <n v="36.638411124007831"/>
    <n v="7.8"/>
    <n v="0.2314325931176561"/>
    <n v="4.9269992091301465E-2"/>
    <e v="#N/A"/>
    <e v="#N/A"/>
    <e v="#N/A"/>
    <e v="#N/A"/>
    <n v="0.23143259311765607"/>
    <n v="4.9269992091301458E-2"/>
    <n v="0.23143259311765607"/>
    <n v="4.9269992091301458E-2"/>
    <n v="0.23143259311765607"/>
    <n v="4.9269992091301458E-2"/>
    <s v="4a, 8a, 7a"/>
    <n v="0.21289132799999999"/>
    <s v="Derived (7a)"/>
    <n v="2.729376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x v="1"/>
    <n v="0"/>
    <n v="1"/>
    <n v="1"/>
    <s v="PT-design"/>
    <s v="% curbs"/>
    <x v="11"/>
    <s v="Multinomial logistic"/>
    <s v="automobile"/>
    <n v="0.28079999999999999"/>
    <n v="1.3241887397017764"/>
    <m/>
    <s v="Derived (4a)"/>
    <n v="7.8"/>
    <m/>
  </r>
  <r>
    <n v="55"/>
    <s v="Marshall and Garrick 2010"/>
    <n v="55.1"/>
    <x v="329"/>
    <s v="Table 2 p. 110"/>
    <m/>
    <x v="0"/>
    <x v="0"/>
    <n v="8.0327039057698876E-2"/>
    <n v="12.449108192344802"/>
    <n v="58.58"/>
    <n v="0.15723374453005001"/>
    <n v="0.73987249626717833"/>
    <n v="0.97651766648179572"/>
    <n v="4.595060466875827"/>
    <n v="1.2841571363982445"/>
    <n v="6.0426758196596797"/>
    <n v="0.12530830440464688"/>
    <n v="0.58964548774168957"/>
    <n v="9.2383569659397091E-2"/>
    <n v="0.43471624047538765"/>
    <n v="0.10161455092112329"/>
    <n v="0.47815315771934241"/>
    <s v="4a, 7a, 8a"/>
    <n v="4.705557948"/>
    <s v="Derived (7a)"/>
    <n v="8.0327039057698876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x v="1"/>
    <n v="0"/>
    <n v="1"/>
    <n v="1"/>
    <s v="Diversity"/>
    <s v="Mixed Use:ratio of the two land uses"/>
    <x v="7"/>
    <s v="Multinomial logistic"/>
    <s v="automobile"/>
    <n v="12.4131"/>
    <n v="246003.24355241624"/>
    <m/>
    <s v="Derived (4a)"/>
    <n v="58.58"/>
    <m/>
  </r>
  <r>
    <n v="55"/>
    <s v="Marshall and Garrick 2010"/>
    <n v="55.1"/>
    <x v="330"/>
    <s v="Table 2 p. 110"/>
    <m/>
    <x v="0"/>
    <x v="1"/>
    <n v="8.8303341176470582E-2"/>
    <n v="11.324599801966057"/>
    <n v="6.7999999999999989"/>
    <n v="0.78661074332734926"/>
    <n v="0.47233042651956192"/>
    <n v="1.3365815097268074"/>
    <n v="0.80256736883226509"/>
    <n v="1.7555993298516024"/>
    <n v="1.0541719488328702"/>
    <n v="0.68450132047822665"/>
    <n v="0.41101752473794761"/>
    <n v="0.52001417269679917"/>
    <n v="0.31224912457606974"/>
    <n v="0.65061876494329784"/>
    <n v="0.39067231328089319"/>
    <s v="4a, 8a, 7a"/>
    <n v="0.60046271999999989"/>
    <s v="Derived (7a)"/>
    <n v="8.8303341176470582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x v="1"/>
    <n v="0"/>
    <n v="1"/>
    <n v="1"/>
    <s v="PT-design"/>
    <s v="Intersection density"/>
    <x v="0"/>
    <s v="Multinomial logistic"/>
    <s v="automobile"/>
    <n v="3.5999999999999999E-3"/>
    <n v="1.0036064877830035"/>
    <m/>
    <s v="Derived (4a)"/>
    <n v="6.8"/>
    <m/>
  </r>
  <r>
    <n v="58"/>
    <s v="Boulange et al.  2017"/>
    <n v="58.1"/>
    <x v="331"/>
    <s v="Table 4 p. 10 Model 3"/>
    <m/>
    <x v="0"/>
    <x v="1"/>
    <n v="0.11115828961552776"/>
    <n v="8.996180163069992"/>
    <n v="2.777902582644887E-2"/>
    <n v="0.11362284523932856"/>
    <n v="3.5085246128516802E-4"/>
    <n v="0.70566732366363016"/>
    <n v="2.1790082516803997E-3"/>
    <n v="0.92797883818171933"/>
    <n v="2.8654770852711564E-3"/>
    <n v="9.0552356436761988E-2"/>
    <n v="2.7961381414177934E-4"/>
    <n v="6.6759740852322405E-2"/>
    <n v="2.061453340959807E-4"/>
    <n v="7.3430384984363703E-2"/>
    <n v="2.267434093083594E-4"/>
    <s v="7a,"/>
    <n v="3.087868998053629E-3"/>
    <s v="Derived (7a)"/>
    <m/>
    <m/>
    <s v="N"/>
    <s v="Pos"/>
    <s v="insignificant"/>
    <s v="Transit use (probability)"/>
    <s v="individual"/>
    <s v="categorical"/>
    <s v="Disaggregate"/>
    <s v="Weekday"/>
    <s v="Australia"/>
    <s v="Victoria"/>
    <n v="2009"/>
    <s v="Pre-2010"/>
    <s v="2010 - 2017"/>
    <n v="16890"/>
    <x v="0"/>
    <n v="0"/>
    <n v="1"/>
    <n v="1"/>
    <s v="Diversity"/>
    <s v="Land use mix:Entropy: maximises eveness --&gt; 1"/>
    <x v="7"/>
    <s v="binary logistic (multilevel)"/>
    <s v="no transit trip"/>
    <n v="0.11058971029924898"/>
    <n v="1.29"/>
    <m/>
    <s v="Source"/>
    <s v=""/>
    <m/>
  </r>
  <r>
    <n v="58"/>
    <s v="Boulange et al.  2017"/>
    <n v="58.1"/>
    <x v="332"/>
    <s v="Table 4 p. 10 Model 3"/>
    <m/>
    <x v="0"/>
    <x v="1"/>
    <n v="4.1892191067381755E-2"/>
    <n v="23.8707972660476"/>
    <n v="1.4390068524281976"/>
    <n v="1.34569498498779E-3"/>
    <n v="8.1122732646638561E-5"/>
    <n v="0.48921664401158188"/>
    <n v="2.9491520337944489E-2"/>
    <n v="0.69465747797540089"/>
    <n v="4.1876140949799238E-2"/>
    <n v="7.6125138331118044E-4"/>
    <n v="4.5890631334854081E-5"/>
    <n v="7.9309810324801264E-2"/>
    <n v="4.781045193010691E-3"/>
    <n v="8.8730621584183966E-4"/>
    <n v="5.3489613713683594E-5"/>
    <s v="7a, 5"/>
    <n v="6.0283150009193667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s v="Pre-2010"/>
    <s v="2010 - 2017"/>
    <n v="16890"/>
    <x v="0"/>
    <n v="0"/>
    <n v="1"/>
    <n v="1"/>
    <s v="PT-Access"/>
    <s v="Walk access to amenities"/>
    <x v="4"/>
    <s v="binary logistic (multilevel)"/>
    <s v="no transit trip"/>
    <n v="8.6359830674748214E-2"/>
    <n v="1.22"/>
    <m/>
    <s v="Source"/>
    <s v=""/>
    <m/>
  </r>
  <r>
    <n v="58"/>
    <s v="Boulange et al.  2017"/>
    <n v="58.1"/>
    <x v="333"/>
    <s v="Table 4 p. 10 Model 3"/>
    <m/>
    <x v="0"/>
    <x v="1"/>
    <n v="9.1214876538965012E-2"/>
    <n v="10.963123976523958"/>
    <n v="0.73246480147977688"/>
    <n v="0.97808808423287263"/>
    <n v="6.5347714390667472E-2"/>
    <e v="#N/A"/>
    <e v="#N/A"/>
    <e v="#N/A"/>
    <e v="#N/A"/>
    <n v="0.97808808423287241"/>
    <n v="6.5347714390667458E-2"/>
    <n v="1"/>
    <n v="6.6811686436115361E-2"/>
    <n v="0.97541642890436941"/>
    <n v="6.5169216592594142E-2"/>
    <s v="7a 5"/>
    <n v="6.6811686436115361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s v="Pre-2010"/>
    <s v="2010 - 2017"/>
    <n v="16890"/>
    <x v="0"/>
    <n v="0"/>
    <n v="1"/>
    <n v="1"/>
    <s v="Diversity"/>
    <s v="Housing diversity:Entropy: maximises eveness --&gt; 1"/>
    <x v="10"/>
    <s v="binary logistic (multilevel)"/>
    <s v="no transit trip"/>
    <n v="0.11394335230683679"/>
    <n v="1.3"/>
    <m/>
    <s v="Source"/>
    <s v=""/>
    <m/>
  </r>
  <r>
    <n v="59"/>
    <s v="Chakour and Eluru 2016"/>
    <n v="59.1"/>
    <x v="334"/>
    <s v="Table 3 p. 212 (boarding, AM peak)"/>
    <m/>
    <x v="0"/>
    <x v="1"/>
    <n v="0.14492753623188406"/>
    <n v="6.8999999999999995"/>
    <n v="-2.0699999999999998"/>
    <n v="7.8083911250623486E-2"/>
    <n v="-2.3425173375187045E-2"/>
    <n v="1.3064146490695362E-2"/>
    <n v="-3.9192439472086086E-3"/>
    <n v="0.32577996159153522"/>
    <n v="-9.7733988477460565E-2"/>
    <n v="6.3176706763716756E-2"/>
    <n v="-1.8953012029115025E-2"/>
    <n v="0.29053468779073588"/>
    <n v="-8.7160406337220761E-2"/>
    <n v="6.0128877927739917E-2"/>
    <n v="-1.8038663378321974E-2"/>
    <s v="8a"/>
    <n v="-0.3"/>
    <s v="Source"/>
    <n v="0.1449275362318840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s v="2018 - 2019"/>
    <s v="2010 - 2017"/>
    <n v="1813"/>
    <x v="1"/>
    <n v="0"/>
    <n v="0"/>
    <n v="0"/>
    <s v="Density"/>
    <s v="Job density"/>
    <x v="8"/>
    <s v="Ordered probit "/>
    <m/>
    <n v="-3.0000000000000001E-3"/>
    <m/>
    <m/>
    <s v=""/>
    <n v="-2.0699999999999998"/>
    <m/>
  </r>
  <r>
    <n v="59"/>
    <s v="Chakour and Eluru 2016"/>
    <n v="59.2"/>
    <x v="335"/>
    <s v="Table 3 p. 212 (boarding, PM peak)"/>
    <m/>
    <x v="0"/>
    <x v="1"/>
    <n v="0.16"/>
    <n v="6.25"/>
    <n v="-2.5"/>
    <n v="7.0728180480637226E-2"/>
    <n v="-2.8291272192254892E-2"/>
    <n v="1.1833466024180582E-2"/>
    <n v="-4.7333864096722328E-3"/>
    <n v="0.29509054491986886"/>
    <n v="-0.11803621796794755"/>
    <n v="5.7225277865685473E-2"/>
    <n v="-2.2890111146274192E-2"/>
    <n v="0.26316547807131874"/>
    <n v="-0.1052661912285275"/>
    <n v="5.4464563340344135E-2"/>
    <n v="-2.1785825336137654E-2"/>
    <s v="8a"/>
    <n v="-0.4"/>
    <s v="Source"/>
    <n v="0.1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s v="2018 - 2019"/>
    <s v="2010 - 2017"/>
    <n v="1813"/>
    <x v="1"/>
    <n v="0"/>
    <n v="0"/>
    <n v="0"/>
    <s v="Density"/>
    <s v="Job density"/>
    <x v="8"/>
    <s v="Ordered probit "/>
    <m/>
    <n v="-3.0000000000000001E-3"/>
    <m/>
    <m/>
    <s v=""/>
    <n v="-2.5"/>
    <m/>
  </r>
  <r>
    <n v="59"/>
    <s v="Chakour and Eluru 2016"/>
    <n v="59.6"/>
    <x v="336"/>
    <s v="Table 3 p. 212 (alighting, PM peak)"/>
    <m/>
    <x v="0"/>
    <x v="1"/>
    <n v="0.11406844106463879"/>
    <n v="8.7666666666666657"/>
    <n v="2.6299999999999994"/>
    <n v="9.9208061154173799E-2"/>
    <n v="2.9762418346252137E-2"/>
    <n v="1.6598408343250628E-2"/>
    <n v="4.9795225029751885E-3"/>
    <n v="0.41391367100760268"/>
    <n v="0.12417410130228079"/>
    <n v="8.0267989752934824E-2"/>
    <n v="2.4080396925880446E-2"/>
    <n v="0.36913344390803637"/>
    <n v="0.11074003317241091"/>
    <n v="7.639562751205603E-2"/>
    <n v="2.2918688253616808E-2"/>
    <s v="8a"/>
    <n v="0.3"/>
    <s v="Source"/>
    <n v="0.11406844106463879"/>
    <s v="Derived (8a)"/>
    <s v="Y"/>
    <s v="Pos"/>
    <s v="Y"/>
    <s v="Ridership thresholds (probability)"/>
    <s v="Alighting per hour"/>
    <s v="ordered categorical"/>
    <s v="Aggregate"/>
    <s v="Peak"/>
    <s v="Canada"/>
    <s v="Montreal"/>
    <s v="pre-2016"/>
    <s v="2018 - 2019"/>
    <s v="2010 - 2017"/>
    <n v="1813"/>
    <x v="1"/>
    <n v="0"/>
    <n v="0"/>
    <n v="0"/>
    <s v="Density"/>
    <s v="Job density"/>
    <x v="8"/>
    <s v="Ordered probit "/>
    <m/>
    <n v="3.0000000000000001E-3"/>
    <m/>
    <m/>
    <s v=""/>
    <n v="2.63"/>
    <m/>
  </r>
  <r>
    <n v="60"/>
    <s v="Imam and Tarawneh 2012"/>
    <n v="60.1"/>
    <x v="337"/>
    <s v="Table 5a p.238 (Model 2)"/>
    <m/>
    <x v="0"/>
    <x v="1"/>
    <n v="0.11550411280846065"/>
    <n v="8.6577003682829048"/>
    <n v="4.3505402160864346"/>
    <n v="9.9686638938727742E-2"/>
    <n v="5.0093063199349037E-2"/>
    <n v="1.9590084054057957E-2"/>
    <n v="9.8441208275028367E-3"/>
    <n v="0.55016860015701585"/>
    <n v="0.27646263081356642"/>
    <n v="6.7658799502768957E-2"/>
    <n v="3.3998904522876731E-2"/>
    <n v="0.43257581119370148"/>
    <n v="0.21737163254099293"/>
    <n v="6.4415940691966711E-2"/>
    <n v="3.236935082254655E-2"/>
    <s v="6c, 8a, 8b"/>
    <n v="0.50250528789659232"/>
    <s v="Derived (6c)"/>
    <n v="0.11550411280846065"/>
    <s v="Derived (8a)"/>
    <s v="Y"/>
    <s v="Pos"/>
    <s v="Y"/>
    <s v="Ridership"/>
    <s v="trip"/>
    <s v="continuous"/>
    <s v="Aggregate"/>
    <s v="General"/>
    <s v="European countries"/>
    <s v="varies"/>
    <s v="prior to 2012"/>
    <s v="2018 - 2019"/>
    <s v="2010 - 2017"/>
    <n v="32"/>
    <x v="0"/>
    <n v="0"/>
    <n v="0"/>
    <n v="0"/>
    <s v="Density"/>
    <s v="Population density"/>
    <x v="6"/>
    <s v="OLS"/>
    <m/>
    <n v="3.6240000000000001"/>
    <m/>
    <m/>
    <s v=""/>
    <n v="4.3505402160864346"/>
    <s v="Derived (8b)"/>
  </r>
  <r>
    <n v="62"/>
    <s v="Currie and Delbosc 2013"/>
    <n v="62.1"/>
    <x v="338"/>
    <s v="Table 5 p. 57"/>
    <m/>
    <x v="0"/>
    <x v="1"/>
    <n v="3.8405759702725015E-2"/>
    <n v="26.037761204058327"/>
    <n v="5.19"/>
    <n v="0.29465655580037942"/>
    <n v="5.8732681071121159E-2"/>
    <n v="4.9298714008632241E-2"/>
    <n v="9.8265101864795559E-3"/>
    <n v="1.2293595427518387"/>
    <n v="0.24504318850145909"/>
    <n v="0.23840289918441648"/>
    <n v="4.7519870739665224E-2"/>
    <n v="1.0963583800276553"/>
    <n v="0.21853261299042309"/>
    <n v="0.22690164709427038"/>
    <n v="4.522737339782177E-2"/>
    <s v="6c, 5, 8a"/>
    <n v="0.19932589285714283"/>
    <s v="Derived (6c)"/>
    <n v="3.8405759702725015E-2"/>
    <s v="Derived (8a)"/>
    <s v="Y"/>
    <s v="Pos"/>
    <s v="Y"/>
    <s v="Ridership"/>
    <s v="BVK"/>
    <s v="continuous"/>
    <s v="Aggregate"/>
    <s v="General"/>
    <s v="varies"/>
    <s v="varies"/>
    <s v="2001 - 2009"/>
    <s v="2018 - 2019"/>
    <s v="2010 - 2017"/>
    <n v="91"/>
    <x v="0"/>
    <n v="0"/>
    <n v="0"/>
    <n v="0"/>
    <s v="Density"/>
    <s v="Employment density"/>
    <x v="8"/>
    <s v="OLS"/>
    <m/>
    <n v="0.3"/>
    <m/>
    <m/>
    <s v=""/>
    <n v="5.19"/>
    <m/>
  </r>
  <r>
    <n v="64"/>
    <s v="Currie et al. 2011"/>
    <n v="64.099999999999994"/>
    <x v="339"/>
    <s v="Table 5 p. 555"/>
    <m/>
    <x v="0"/>
    <x v="1"/>
    <n v="6.2554952233216887E-2"/>
    <n v="15.985944586318407"/>
    <n v="3.1269999999999998"/>
    <n v="0.18090508381673501"/>
    <n v="3.5386723258072413E-2"/>
    <n v="3.0267061140261179E-2"/>
    <n v="5.920519721218028E-3"/>
    <n v="0.75476817584568423"/>
    <n v="0.14763970143430877"/>
    <n v="0.14636801934360341"/>
    <n v="2.8630951021759755E-2"/>
    <n v="0.67311179991681491"/>
    <n v="0.13166695198864217"/>
    <n v="0.13930679863628326"/>
    <n v="2.7249710330440977E-2"/>
    <s v="6c, 8a"/>
    <n v="0.19560933563326918"/>
    <s v="Derived (6c)"/>
    <n v="6.2554952233216887E-2"/>
    <s v="Derived (8a)"/>
    <s v="Y"/>
    <s v="Pos"/>
    <s v="Y"/>
    <s v="Ridership"/>
    <s v="BRK"/>
    <s v="continuous"/>
    <s v="Aggregate"/>
    <s v="General"/>
    <s v="Australia, North America, Europe"/>
    <s v="varies"/>
    <s v="2003 - 2009"/>
    <s v="2018 - 2019"/>
    <s v="2010 - 2017"/>
    <n v="57"/>
    <x v="0"/>
    <n v="0"/>
    <n v="1"/>
    <n v="1"/>
    <s v="Density"/>
    <s v="Job density"/>
    <x v="8"/>
    <s v="OLS"/>
    <m/>
    <n v="25.643000000000001"/>
    <m/>
    <m/>
    <s v=""/>
    <n v="3.1269999999999998"/>
    <m/>
  </r>
  <r>
    <n v="65"/>
    <s v="Sung et al. 2014"/>
    <n v="65.099999999999994"/>
    <x v="340"/>
    <s v="Table 2 p. 138 (250m buffer)"/>
    <m/>
    <x v="1"/>
    <x v="1"/>
    <n v="5.7085714285714288E-2"/>
    <n v="17.517517517517518"/>
    <n v="2.9400000000000004"/>
    <n v="0.2017004943101243"/>
    <n v="3.3851797361056785E-2"/>
    <n v="3.9637504878753643E-2"/>
    <n v="6.6524417188109815E-3"/>
    <n v="1.1131810620457006"/>
    <n v="0.18682740400525402"/>
    <n v="0.13689711529471954"/>
    <n v="2.2975716654143372E-2"/>
    <n v="0.8752502428936455"/>
    <n v="0.14689499876532633"/>
    <n v="0.13033569209818879"/>
    <n v="2.1874499876223221E-2"/>
    <s v="6e, 8a, 5"/>
    <n v="0.16783200000000001"/>
    <s v="derived (6e)"/>
    <n v="5.7085714285714288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Residential density"/>
    <x v="6"/>
    <s v="OLS"/>
    <m/>
    <n v="1.512"/>
    <m/>
    <m/>
    <s v=""/>
    <n v="2.94"/>
    <m/>
  </r>
  <r>
    <n v="65"/>
    <s v="Sung et al. 2014"/>
    <n v="65.099999999999994"/>
    <x v="341"/>
    <s v="Table 2 p. 138 (250m buffer)"/>
    <m/>
    <x v="1"/>
    <x v="1"/>
    <n v="4.5708865248226961E-2"/>
    <n v="21.87759408529158"/>
    <n v="5.64"/>
    <n v="0.25190336113018535"/>
    <n v="6.4940182692639528E-2"/>
    <n v="4.9503203945648326E-2"/>
    <n v="1.2761826970780248E-2"/>
    <n v="1.3902496968828999"/>
    <n v="0.35840359135701788"/>
    <n v="0.17097054516259261"/>
    <n v="4.4075864601826054E-2"/>
    <n v="1.093098352431026"/>
    <n v="0.28179856906001366"/>
    <n v="0.16277599629618114"/>
    <n v="4.1963326293162913E-2"/>
    <s v="6e, 8a, 5"/>
    <n v="0.25779800000000003"/>
    <s v="derived (6e)"/>
    <n v="4.570886524822696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Small-scale nieghbourhood living density"/>
    <x v="6"/>
    <s v="OLS"/>
    <m/>
    <n v="3.1059999999999999"/>
    <m/>
    <m/>
    <s v=""/>
    <n v="5.64"/>
    <m/>
  </r>
  <r>
    <n v="65"/>
    <s v="Sung et al. 2014"/>
    <n v="65.099999999999994"/>
    <x v="342"/>
    <s v="Table 2 p. 138 (250m buffer)"/>
    <m/>
    <x v="1"/>
    <x v="1"/>
    <n v="1.0851428571428571E-2"/>
    <n v="92.153765139547133"/>
    <n v="0.35"/>
    <n v="1.0746238220260238"/>
    <n v="4.0814212760548379E-3"/>
    <n v="0.57165359738793775"/>
    <n v="2.1711403628793874E-3"/>
    <n v="0.57165359738793775"/>
    <n v="2.1711403628793874E-3"/>
    <n v="1.7070086526536301"/>
    <n v="6.4832188627784865E-3"/>
    <n v="6.5441428717952954"/>
    <n v="2.4854654627078532E-2"/>
    <n v="1.7489273893614381"/>
    <n v="6.6424262247947417E-3"/>
    <s v="6e, 8a"/>
    <n v="3.7979999999999997E-3"/>
    <s v="derived (6e)"/>
    <n v="1.0851428571428571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Commercial density"/>
    <x v="1"/>
    <s v="OLS"/>
    <m/>
    <n v="0.42199999999999999"/>
    <m/>
    <m/>
    <s v=""/>
    <n v="0.35"/>
    <m/>
  </r>
  <r>
    <n v="65"/>
    <s v="Sung et al. 2014"/>
    <n v="65.099999999999994"/>
    <x v="343"/>
    <s v="Table 2 p. 138 (250m buffer)"/>
    <m/>
    <x v="1"/>
    <x v="1"/>
    <n v="2.4579245283018872E-2"/>
    <n v="40.684731711061637"/>
    <n v="2.6500000000000004"/>
    <n v="0.46040912756260349"/>
    <n v="2.9988748523790184E-2"/>
    <n v="7.7030622464920026E-2"/>
    <n v="5.017389594252567E-3"/>
    <n v="1.9209087440857355"/>
    <n v="0.1251183910460244"/>
    <n v="0.37251121232901879"/>
    <n v="2.4263517815050643E-2"/>
    <n v="1.7130906993511805"/>
    <n v="0.11158216270223917"/>
    <n v="0.35454018356192385"/>
    <n v="2.3092974856305914E-2"/>
    <s v="6e, 8a, 5"/>
    <n v="6.5135000000000012E-2"/>
    <s v="derived (6e)"/>
    <n v="2.4579245283018872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Office density"/>
    <x v="8"/>
    <s v="OLS"/>
    <m/>
    <n v="1.861"/>
    <m/>
    <m/>
    <s v=""/>
    <n v="2.65"/>
    <m/>
  </r>
  <r>
    <n v="65"/>
    <s v="Sung et al. 2014"/>
    <n v="65.099999999999994"/>
    <x v="344"/>
    <s v="Table 2 p. 138 (250m buffer)"/>
    <m/>
    <x v="1"/>
    <x v="1"/>
    <n v="9.9003174603174593E-2"/>
    <n v="10.100686205348556"/>
    <n v="-2.5200000000000005"/>
    <n v="0.66224538362572571"/>
    <n v="-0.16522227627001504"/>
    <n v="1.4376299158905366"/>
    <n v="-0.35867141245569817"/>
    <n v="1.5376541550727374"/>
    <n v="-0.38362625984078708"/>
    <n v="0.38939697265059087"/>
    <n v="-9.7149871912650607E-2"/>
    <n v="0.70154423177292369"/>
    <n v="-0.17502686729656317"/>
    <n v="0.5196743956186729"/>
    <n v="-0.12965252561411145"/>
    <s v="6e, 8a"/>
    <n v="-0.24948799999999999"/>
    <s v="derived (6e)"/>
    <n v="9.9003174603174593E-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idential to non-residential balancing index:perfect balance between two land uses = 1"/>
    <x v="5"/>
    <s v="OLS"/>
    <m/>
    <n v="-0.496"/>
    <m/>
    <m/>
    <s v=""/>
    <n v="-2.52"/>
    <m/>
  </r>
  <r>
    <n v="65"/>
    <s v="Sung et al. 2014"/>
    <n v="65.099999999999994"/>
    <x v="345"/>
    <s v="Table 2 p. 138 (250m buffer)"/>
    <m/>
    <x v="1"/>
    <x v="1"/>
    <n v="9.1439936102236427E-2"/>
    <n v="10.936140625491339"/>
    <n v="3.1299999999999994"/>
    <n v="0.97568073262632393"/>
    <n v="0.27924665544278227"/>
    <e v="#N/A"/>
    <e v="#N/A"/>
    <e v="#N/A"/>
    <e v="#N/A"/>
    <n v="0.97568073262632371"/>
    <n v="0.27924665544278221"/>
    <n v="0.99753871696695207"/>
    <n v="0.28550256356696047"/>
    <n v="0.97301565299775095"/>
    <n v="0.27848389099752729"/>
    <s v="6e, 8a, 5"/>
    <n v="0.28620699999999999"/>
    <s v="derived (6e)"/>
    <n v="9.1439936102236427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small-scale neighborhood living balancing index:perfect balance between two land uses = 1"/>
    <x v="10"/>
    <s v="OLS"/>
    <m/>
    <n v="0.56899999999999995"/>
    <m/>
    <m/>
    <s v=""/>
    <n v="3.13"/>
    <m/>
  </r>
  <r>
    <n v="65"/>
    <s v="Sung et al. 2014"/>
    <n v="65.099999999999994"/>
    <x v="346"/>
    <s v="Table 2 p. 138 (250m buffer)"/>
    <m/>
    <x v="1"/>
    <x v="1"/>
    <n v="2.2195588235294116E-2"/>
    <n v="45.053998542370636"/>
    <n v="-0.68"/>
    <n v="2.9539381723160378"/>
    <n v="-4.4583788834765964E-2"/>
    <n v="6.4125322595115239"/>
    <n v="-9.6784349392807431E-2"/>
    <n v="6.858689266540444"/>
    <n v="-0.10351819709989492"/>
    <n v="1.7369008680730373"/>
    <n v="-2.6215044801826355E-2"/>
    <n v="3.1292302476408951"/>
    <n v="-4.7229472127644029E-2"/>
    <n v="2.3180018650924001"/>
    <n v="-3.4985602149839597E-2"/>
    <s v="6e, 8a"/>
    <n v="-1.5093000000000001E-2"/>
    <s v="derived (6e)"/>
    <n v="2.2195588235294116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large-scale commercial balancing index:perfect balance between two land uses = 1"/>
    <x v="5"/>
    <s v="OLS"/>
    <m/>
    <n v="-0.129"/>
    <m/>
    <m/>
    <s v=""/>
    <n v="-0.68"/>
    <m/>
  </r>
  <r>
    <n v="65"/>
    <s v="Sung et al. 2014"/>
    <n v="65.099999999999994"/>
    <x v="347"/>
    <s v="Table 2 p. 138 (250m buffer)"/>
    <m/>
    <x v="1"/>
    <x v="1"/>
    <n v="4.126363636363637E-2"/>
    <n v="24.234412866270098"/>
    <n v="0.43999999999999995"/>
    <n v="1.5889146261240019"/>
    <n v="2.8848333951907383E-2"/>
    <n v="3.4492821796744604"/>
    <n v="6.2625167254169514E-2"/>
    <n v="3.6892687171923195"/>
    <n v="6.6982362829343764E-2"/>
    <n v="0.93427385152239351"/>
    <n v="1.6962676048240578E-2"/>
    <n v="1.6832037161725315"/>
    <n v="3.0560246670828486E-2"/>
    <n v="1.246846363050411"/>
    <n v="2.2637742567543265E-2"/>
    <s v="6e, 8a"/>
    <n v="1.8156000000000002E-2"/>
    <s v="derived (6e)"/>
    <n v="4.126363636363637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office balancing index:perfect balance between two land uses = 1"/>
    <x v="5"/>
    <s v="OLS"/>
    <m/>
    <n v="6.8000000000000005E-2"/>
    <m/>
    <m/>
    <s v=""/>
    <n v="0.44"/>
    <m/>
  </r>
  <r>
    <n v="65"/>
    <s v="Sung et al. 2014"/>
    <n v="65.099999999999994"/>
    <x v="348"/>
    <s v="Table 2 p. 138 (250m buffer)"/>
    <m/>
    <x v="1"/>
    <x v="1"/>
    <n v="0.11250909090909089"/>
    <n v="8.8881706528765374"/>
    <n v="0.44000000000000006"/>
    <n v="0.11225867204152339"/>
    <n v="5.5572533007435731E-3"/>
    <n v="0.6971949742212169"/>
    <n v="3.4513940003847117E-2"/>
    <n v="0.9168373828123223"/>
    <n v="4.5387117798741196E-2"/>
    <n v="8.9465171043816266E-2"/>
    <n v="4.4288838273530799E-3"/>
    <n v="6.5958213228442475E-2"/>
    <n v="3.2651953876608156E-3"/>
    <n v="7.2548768590326149E-2"/>
    <n v="3.5914542402955053E-3"/>
    <s v="6e, 8a"/>
    <n v="4.9503999999999992E-2"/>
    <s v="derived (6e)"/>
    <n v="0.11250909090909089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Land use mix index for 5 use types of non-residential facilities:perfect balance between two land uses = 1"/>
    <x v="7"/>
    <s v="OLS"/>
    <m/>
    <n v="0.104"/>
    <m/>
    <m/>
    <s v=""/>
    <n v="0.44"/>
    <m/>
  </r>
  <r>
    <n v="65"/>
    <s v="Sung et al. 2014"/>
    <n v="65.099999999999994"/>
    <x v="349"/>
    <s v="Table 3 p. 139 (1500m buffer)"/>
    <m/>
    <x v="1"/>
    <x v="1"/>
    <n v="4.5050802139037428E-2"/>
    <n v="22.197163036381983"/>
    <n v="1.87"/>
    <n v="0.25558294731222542"/>
    <n v="2.1531585396318432E-2"/>
    <n v="5.0226303885196097E-2"/>
    <n v="4.2313149708083451E-3"/>
    <n v="1.4105572606696013"/>
    <n v="0.11883239642511056"/>
    <n v="0.17346793484684936"/>
    <n v="1.4613806171172824E-2"/>
    <n v="1.1090653866745164"/>
    <n v="9.343321350039463E-2"/>
    <n v="0.16515368710606951"/>
    <n v="1.3913372370250825E-2"/>
    <s v="6e, 8a, 5"/>
    <n v="8.4245E-2"/>
    <s v="derived (6e)"/>
    <n v="4.505080213903742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Residential density"/>
    <x v="6"/>
    <s v="OLS"/>
    <m/>
    <n v="0.41499999999999998"/>
    <m/>
    <m/>
    <s v=""/>
    <n v="1.87"/>
    <m/>
  </r>
  <r>
    <n v="65"/>
    <s v="Sung et al. 2014"/>
    <n v="65.099999999999994"/>
    <x v="350"/>
    <s v="Table 3 p. 139 (1500m buffer)"/>
    <m/>
    <x v="1"/>
    <x v="1"/>
    <n v="2.7941176470588233E-2"/>
    <n v="35.789473684210527"/>
    <n v="0.68"/>
    <n v="0.41208775878121395"/>
    <n v="7.8296674168430655E-3"/>
    <n v="8.0982104704465929E-2"/>
    <n v="1.5386599893848526E-3"/>
    <n v="2.2743042378011586"/>
    <n v="4.3211780518222012E-2"/>
    <n v="0.27969007026168086"/>
    <n v="5.3141113349719363E-3"/>
    <n v="1.7881954736917631"/>
    <n v="3.39757140001435E-2"/>
    <n v="0.26628463866508756"/>
    <n v="5.0594081346366634E-3"/>
    <s v="6e, 8a"/>
    <n v="1.9E-2"/>
    <s v="derived (6e)"/>
    <n v="2.7941176470588233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Small-scale nieghbourhood living density"/>
    <x v="6"/>
    <s v="OLS"/>
    <m/>
    <n v="0.5"/>
    <m/>
    <m/>
    <s v=""/>
    <n v="0.68"/>
    <m/>
  </r>
  <r>
    <n v="65"/>
    <s v="Sung et al. 2014"/>
    <n v="65.099999999999994"/>
    <x v="351"/>
    <s v="Table 3 p. 139 (1500m buffer)"/>
    <m/>
    <x v="1"/>
    <x v="1"/>
    <n v="7.0643478260869579E-3"/>
    <n v="141.55588380108318"/>
    <n v="1.1499999999999999"/>
    <n v="1.650711988275678"/>
    <n v="1.3410384192751609E-2"/>
    <n v="0.87810769406741751"/>
    <n v="7.1337469066037008E-3"/>
    <n v="0.87810769406741751"/>
    <n v="7.1337469066037008E-3"/>
    <n v="2.6221079314184634"/>
    <n v="2.13020048348436E-2"/>
    <n v="10.052350292305094"/>
    <n v="8.1665293774686593E-2"/>
    <n v="2.6864986138123204"/>
    <n v="2.1825114738611293E-2"/>
    <s v="6e, 8a"/>
    <n v="8.124000000000001E-3"/>
    <s v="derived (6e)"/>
    <n v="7.064347826086957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Commercial density"/>
    <x v="1"/>
    <s v="OLS"/>
    <m/>
    <n v="2.0310000000000001"/>
    <m/>
    <m/>
    <s v=""/>
    <n v="1.1499999999999999"/>
    <m/>
  </r>
  <r>
    <n v="65"/>
    <s v="Sung et al. 2014"/>
    <n v="65.099999999999994"/>
    <x v="352"/>
    <s v="Table 3 p. 139 (1500m buffer)"/>
    <m/>
    <x v="1"/>
    <x v="1"/>
    <n v="1.3663157894736841E-2"/>
    <n v="73.18952234206472"/>
    <n v="0.19"/>
    <n v="0.82824987928018934"/>
    <n v="2.1501366866113715E-3"/>
    <n v="0.13857371615373257"/>
    <n v="3.5973736713508969E-4"/>
    <n v="3.455605764855167"/>
    <n v="8.9707525655640125E-3"/>
    <n v="0.67012652046103183"/>
    <n v="1.7396484471168385E-3"/>
    <n v="3.0817529019137484"/>
    <n v="8.0002305333680898E-3"/>
    <n v="0.63779766007182659"/>
    <n v="1.6557227255464618E-3"/>
    <s v="6e, 8a"/>
    <n v="2.5959999999999998E-3"/>
    <s v="derived (6e)"/>
    <n v="1.3663157894736841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Office density"/>
    <x v="8"/>
    <s v="OLS"/>
    <m/>
    <n v="0.11799999999999999"/>
    <m/>
    <m/>
    <s v=""/>
    <n v="0.19"/>
    <m/>
  </r>
  <r>
    <n v="65"/>
    <s v="Sung et al. 2014"/>
    <n v="65.099999999999994"/>
    <x v="353"/>
    <s v="Table 3 p. 139 (1500m buffer)"/>
    <m/>
    <x v="1"/>
    <x v="1"/>
    <n v="8.355555555555555E-2"/>
    <n v="11.968085106382979"/>
    <n v="-0.09"/>
    <n v="0.78468026344042097"/>
    <n v="-5.9007955810719652E-3"/>
    <n v="1.7034166624985665"/>
    <n v="-1.2809693301989219E-2"/>
    <n v="1.8219332249277502"/>
    <n v="-1.3700937851456681E-2"/>
    <n v="0.46138806949397132"/>
    <n v="-3.4696382825946644E-3"/>
    <n v="0.83124462051939196"/>
    <n v="-6.2509595463058273E-3"/>
    <n v="0.6157509765107877"/>
    <n v="-4.6304473433611236E-3"/>
    <s v="6e, 8a"/>
    <n v="-7.5199999999999998E-3"/>
    <s v="derived (6e)"/>
    <n v="8.35555555555555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idential to non-residential balancing index:perfect balance between two land uses = 1"/>
    <x v="5"/>
    <s v="OLS"/>
    <m/>
    <n v="-0.02"/>
    <m/>
    <m/>
    <s v=""/>
    <n v="-0.09"/>
    <m/>
  </r>
  <r>
    <n v="65"/>
    <s v="Sung et al. 2014"/>
    <n v="65.099999999999994"/>
    <x v="354"/>
    <s v="Table 3 p. 139 (1500m buffer)"/>
    <m/>
    <x v="1"/>
    <x v="1"/>
    <n v="0.10297405063291139"/>
    <n v="9.7111844571878141"/>
    <n v="-1.5800000000000003"/>
    <n v="0.86639481790978545"/>
    <n v="-0.14096157047910418"/>
    <e v="#N/A"/>
    <e v="#N/A"/>
    <e v="#N/A"/>
    <e v="#N/A"/>
    <n v="0.86639481790978534"/>
    <n v="-0.14096157047910418"/>
    <n v="0.88580449130950245"/>
    <n v="-0.14411950493156475"/>
    <n v="0.86402825362056646"/>
    <n v="-0.14057653283581256"/>
    <s v="6e, 8a"/>
    <n v="-0.16269900000000001"/>
    <s v="derived (6e)"/>
    <n v="0.10297405063291139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small-scale neighborhood living balancing index:perfect balance between two land uses = 1"/>
    <x v="10"/>
    <s v="OLS"/>
    <m/>
    <n v="-0.28100000000000003"/>
    <m/>
    <m/>
    <s v=""/>
    <n v="-1.58"/>
    <m/>
  </r>
  <r>
    <n v="65"/>
    <s v="Sung et al. 2014"/>
    <n v="65.099999999999994"/>
    <x v="355"/>
    <s v="Table 3 p. 139 (1500m buffer)"/>
    <m/>
    <x v="1"/>
    <x v="1"/>
    <n v="0.10960384615384615"/>
    <n v="9.1237674141137663"/>
    <n v="-0.52"/>
    <n v="0.59819429377701006"/>
    <n v="-3.4093485579526912E-2"/>
    <n v="1.2985851370386734"/>
    <n v="-7.4011561300382153E-2"/>
    <n v="1.3889352256879817"/>
    <n v="-7.9160974252860825E-2"/>
    <n v="0.35173525223887608"/>
    <n v="-2.0046798966102505E-2"/>
    <n v="0.633692233505872"/>
    <n v="-3.6116655156433669E-2"/>
    <n v="0.46941249537919855"/>
    <n v="-2.6753695761642042E-2"/>
    <s v="6e, 8a"/>
    <n v="-5.6994000000000003E-2"/>
    <s v="derived (6e)"/>
    <n v="0.10960384615384615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large-scale commercial balancing index:perfect balance between two land uses = 1"/>
    <x v="5"/>
    <s v="OLS"/>
    <m/>
    <n v="-0.13800000000000001"/>
    <m/>
    <m/>
    <s v=""/>
    <n v="-0.52"/>
    <m/>
  </r>
  <r>
    <n v="65"/>
    <s v="Sung et al. 2014"/>
    <n v="65.099999999999994"/>
    <x v="356"/>
    <s v="Table 3 p. 139 (1500m buffer)"/>
    <m/>
    <x v="1"/>
    <x v="1"/>
    <n v="0.10797628458498024"/>
    <n v="9.2612929204187715"/>
    <n v="0.253"/>
    <n v="0.60721107044244627"/>
    <n v="1.6587792022346746E-2"/>
    <n v="1.3181591321160946"/>
    <n v="3.6009471171147472E-2"/>
    <n v="1.4098710969643704"/>
    <n v="3.8514858626872671E-2"/>
    <n v="0.35703707181119898"/>
    <n v="9.753538727738334E-3"/>
    <n v="0.64324408213362549"/>
    <n v="1.757214183572638E-2"/>
    <n v="0.47648810221602528"/>
    <n v="1.3016701976337378E-2"/>
    <s v="6e, 8a"/>
    <n v="2.7317999999999999E-2"/>
    <s v="derived (6e)"/>
    <n v="0.10797628458498024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office balancing index:perfect balance between two land uses = 1"/>
    <x v="5"/>
    <s v="OLS"/>
    <m/>
    <n v="5.8000000000000003E-2"/>
    <m/>
    <m/>
    <s v=""/>
    <n v="0.253"/>
    <m/>
  </r>
  <r>
    <n v="65"/>
    <s v="Sung et al. 2014"/>
    <n v="65.099999999999994"/>
    <x v="357"/>
    <s v="Table 3 p. 139 (1500m buffer)"/>
    <m/>
    <x v="1"/>
    <x v="1"/>
    <n v="0.11149411764705881"/>
    <n v="8.9690830431571182"/>
    <n v="-0.34"/>
    <n v="0.1132806053323366"/>
    <n v="-4.2942411869382156E-3"/>
    <n v="0.70354180463874383"/>
    <n v="-2.6669862730245499E-2"/>
    <n v="0.92518370142378248"/>
    <n v="-3.5071863753572741E-2"/>
    <n v="9.0279606445512056E-2"/>
    <n v="-3.4223193211364708E-3"/>
    <n v="6.6558655872871478E-2"/>
    <n v="-2.5231055268288118E-3"/>
    <n v="7.3209207561157147E-2"/>
    <n v="-2.775214640228345E-3"/>
    <s v="6e, 8a"/>
    <n v="-3.7907999999999997E-2"/>
    <s v="derived (6e)"/>
    <n v="0.11149411764705881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Land use mix index for 5 use types of non-residential facilities:perfect balance between two land uses = 1"/>
    <x v="7"/>
    <s v="OLS"/>
    <m/>
    <n v="-7.8E-2"/>
    <m/>
    <m/>
    <s v=""/>
    <n v="-0.34"/>
    <m/>
  </r>
  <r>
    <n v="65"/>
    <s v="Sung et al. 2014"/>
    <n v="65.2"/>
    <x v="358"/>
    <s v="Table 2 p. 138 (500m buffer)"/>
    <m/>
    <x v="0"/>
    <x v="1"/>
    <n v="7.2423323615160351E-2"/>
    <n v="13.807706552018422"/>
    <n v="3.4300000000000006"/>
    <n v="0.15898492660539579"/>
    <n v="3.9493763587899584E-2"/>
    <n v="3.1243184730526216E-2"/>
    <n v="7.7611820052794793E-3"/>
    <n v="0.87743468380270018"/>
    <n v="0.21796530467279637"/>
    <n v="0.10790542632065789"/>
    <n v="2.680500276316727E-2"/>
    <n v="0.68989218942541974"/>
    <n v="0.1713774985595474"/>
    <n v="0.10273356301464406"/>
    <n v="2.5520249855593764E-2"/>
    <s v="6e, 8a, 5"/>
    <n v="0.24841200000000002"/>
    <s v="derived (6e)"/>
    <n v="7.242332361516035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Residential density"/>
    <x v="6"/>
    <s v="OLS"/>
    <m/>
    <n v="0.76200000000000001"/>
    <m/>
    <m/>
    <s v=""/>
    <n v="3.43"/>
    <m/>
  </r>
  <r>
    <n v="65"/>
    <s v="Sung et al. 2014"/>
    <n v="65.2"/>
    <x v="359"/>
    <s v="Table 2 p. 138 (500m buffer)"/>
    <m/>
    <x v="0"/>
    <x v="1"/>
    <n v="5.8728486055776893E-2"/>
    <n v="17.027511982009177"/>
    <n v="5.0199999999999996"/>
    <n v="0.19605846434623841"/>
    <n v="5.7801368283164969E-2"/>
    <n v="3.8528752066895135E-2"/>
    <n v="1.1358931098105823E-2"/>
    <n v="1.0820428096146706"/>
    <n v="0.31900461500216831"/>
    <n v="0.13306778592641974"/>
    <n v="3.9230645443469291E-2"/>
    <n v="0.85076746652170643"/>
    <n v="0.25082071217752994"/>
    <n v="0.12668990093294188"/>
    <n v="3.7350336523347127E-2"/>
    <s v="6e, 8a, 5"/>
    <n v="0.294817"/>
    <s v="derived (6e)"/>
    <n v="5.8728486055776893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Small-scale nieghbourhood living density"/>
    <x v="6"/>
    <s v="OLS"/>
    <m/>
    <n v="2.609"/>
    <m/>
    <m/>
    <s v=""/>
    <n v="5.0199999999999996"/>
    <m/>
  </r>
  <r>
    <n v="65"/>
    <s v="Sung et al. 2014"/>
    <n v="65.2"/>
    <x v="360"/>
    <s v="Table 2 p. 138 (500m buffer)"/>
    <m/>
    <x v="0"/>
    <x v="1"/>
    <n v="9.5517241379310339E-3"/>
    <n v="104.69314079422384"/>
    <n v="3.48"/>
    <n v="1.2208480351272855"/>
    <n v="4.0580988687630964E-2"/>
    <n v="0.64943858198558269"/>
    <n v="2.1587338465200768E-2"/>
    <n v="0.64943858198558269"/>
    <n v="2.1587338465200768E-2"/>
    <n v="1.9392815577161027"/>
    <n v="6.4461718978483254E-2"/>
    <n v="7.4346053036129698"/>
    <n v="0.2471262802920951"/>
    <n v="1.9869041827648017"/>
    <n v="6.6044695035102005E-2"/>
    <s v="6e, 8a, 5"/>
    <n v="3.3239999999999999E-2"/>
    <s v="derived (6e)"/>
    <n v="9.5517241379310339E-3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Commercial density"/>
    <x v="1"/>
    <s v="OLS"/>
    <m/>
    <n v="3.3239999999999998"/>
    <m/>
    <m/>
    <s v=""/>
    <n v="3.48"/>
    <m/>
  </r>
  <r>
    <n v="65"/>
    <s v="Sung et al. 2014"/>
    <n v="65.2"/>
    <x v="361"/>
    <s v="Table 2 p. 138 (500m buffer)"/>
    <m/>
    <x v="0"/>
    <x v="1"/>
    <n v="2.1901079136690649E-2"/>
    <n v="45.659850537899317"/>
    <n v="2.78"/>
    <n v="0.51671010393015415"/>
    <n v="3.1459894677787439E-2"/>
    <n v="8.6450286401503207E-2"/>
    <n v="5.2635256875555227E-3"/>
    <n v="2.1558064281901563"/>
    <n v="0.13125627438035767"/>
    <n v="0.41806362149391307"/>
    <n v="2.5453803594656897E-2"/>
    <n v="1.9225754232753975"/>
    <n v="0.11705600464612258"/>
    <n v="0.39789501147713019"/>
    <n v="2.4225837773785071E-2"/>
    <s v="6e, 8a, 5"/>
    <n v="6.0885000000000002E-2"/>
    <s v="derived (6e)"/>
    <n v="2.1901079136690649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Office density"/>
    <x v="8"/>
    <s v="OLS"/>
    <m/>
    <n v="1.107"/>
    <m/>
    <m/>
    <s v=""/>
    <n v="2.78"/>
    <m/>
  </r>
  <r>
    <n v="65"/>
    <s v="Sung et al. 2014"/>
    <n v="65.2"/>
    <x v="362"/>
    <s v="Table 2 p. 138 (500m buffer)"/>
    <m/>
    <x v="0"/>
    <x v="1"/>
    <n v="0.106488"/>
    <n v="9.3907294718653738"/>
    <n v="-0.24999999999999997"/>
    <n v="0.61569749967361631"/>
    <n v="-1.6391098836311013E-2"/>
    <n v="1.3365818268505181"/>
    <n v="-3.5582481394414493E-2"/>
    <n v="1.4295755652652233"/>
    <n v="-3.8058160698490773E-2"/>
    <n v="0.3620270497452675"/>
    <n v="-9.6378841183185106E-3"/>
    <n v="0.6522341115436926"/>
    <n v="-1.7363776517516184E-2"/>
    <n v="0.48314753705802244"/>
    <n v="-1.2862353731558673E-2"/>
    <s v="6e, 8a"/>
    <n v="-2.6622E-2"/>
    <s v="derived (6e)"/>
    <n v="0.106488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idential to non-residential balancing index:perfect balance between two land uses = 1"/>
    <x v="5"/>
    <s v="OLS"/>
    <m/>
    <n v="-5.0999999999999997E-2"/>
    <m/>
    <m/>
    <s v=""/>
    <n v="-0.25"/>
    <m/>
  </r>
  <r>
    <n v="65"/>
    <s v="Sung et al. 2014"/>
    <n v="65.2"/>
    <x v="363"/>
    <s v="Table 2 p. 138 (500m buffer)"/>
    <m/>
    <x v="0"/>
    <x v="1"/>
    <n v="9.6678260869565213E-2"/>
    <n v="10.343586976074834"/>
    <n v="0.22999999999999998"/>
    <n v="0.92281535730045361"/>
    <n v="2.0519722284932887E-2"/>
    <e v="#N/A"/>
    <e v="#N/A"/>
    <e v="#N/A"/>
    <e v="#N/A"/>
    <n v="0.9228153573004535"/>
    <n v="2.0519722284932883E-2"/>
    <n v="0.94348900899271237"/>
    <n v="2.0979421603961951E-2"/>
    <n v="0.92029467986219404"/>
    <n v="2.0463672501415744E-2"/>
    <s v="6e, 8a"/>
    <n v="2.2235999999999999E-2"/>
    <s v="derived (6e)"/>
    <n v="9.6678260869565213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small-scale neighborhood living balancing index:perfect balance between two land uses = 1"/>
    <x v="10"/>
    <s v="OLS"/>
    <m/>
    <n v="5.0999999999999997E-2"/>
    <m/>
    <m/>
    <s v=""/>
    <n v="0.23"/>
    <m/>
  </r>
  <r>
    <n v="65"/>
    <s v="Sung et al. 2014"/>
    <n v="65.2"/>
    <x v="364"/>
    <s v="Table 2 p. 138 (500m buffer)"/>
    <m/>
    <x v="0"/>
    <x v="1"/>
    <n v="1.7634042553191492E-2"/>
    <n v="56.708494208494201"/>
    <n v="-0.47"/>
    <n v="3.7180581337191971"/>
    <n v="-3.0815265812264708E-2"/>
    <n v="8.071315760316029"/>
    <n v="-6.689506502149925E-2"/>
    <n v="8.6328839422252237"/>
    <n v="-7.1549342113162662E-2"/>
    <n v="2.1861995828232144"/>
    <n v="-1.8119222142438801E-2"/>
    <n v="3.9386944803246173"/>
    <n v="-3.2643899852930432E-2"/>
    <n v="2.9176188483747953"/>
    <n v="-2.4181225015330304E-2"/>
    <s v="6e, 8a"/>
    <n v="-8.2880000000000002E-3"/>
    <s v="derived (6e)"/>
    <n v="1.7634042553191492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large-scale commercial balancing index:perfect balance between two land uses = 1"/>
    <x v="5"/>
    <s v="OLS"/>
    <m/>
    <n v="-0.112"/>
    <m/>
    <m/>
    <s v=""/>
    <n v="-0.47"/>
    <m/>
  </r>
  <r>
    <n v="65"/>
    <s v="Sung et al. 2014"/>
    <n v="65.2"/>
    <x v="365"/>
    <s v="Table 2 p. 138 (500m buffer)"/>
    <m/>
    <x v="0"/>
    <x v="1"/>
    <n v="3.4474999999999999E-2"/>
    <n v="29.006526468455405"/>
    <n v="0.12000000000000001"/>
    <n v="1.9017953689700962"/>
    <n v="7.8677274414292887E-3"/>
    <n v="4.1284967535216248"/>
    <n v="1.7079591069318962E-2"/>
    <n v="4.4157401825660081"/>
    <n v="1.8267917135275577E-2"/>
    <n v="1.1182461631116476"/>
    <n v="4.6261843767928862E-3"/>
    <n v="2.0146513725907109"/>
    <n v="8.3346127284077715E-3"/>
    <n v="1.4923688158443713"/>
    <n v="6.1739297911481642E-3"/>
    <s v="6e, 8a"/>
    <n v="4.1370000000000001E-3"/>
    <s v="derived (6e)"/>
    <n v="3.4474999999999999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office balancing index:perfect balance between two land uses = 1"/>
    <x v="5"/>
    <s v="OLS"/>
    <m/>
    <n v="2.1000000000000001E-2"/>
    <m/>
    <m/>
    <s v=""/>
    <n v="0.12"/>
    <m/>
  </r>
  <r>
    <n v="65"/>
    <s v="Sung et al. 2014"/>
    <n v="65.2"/>
    <x v="366"/>
    <s v="Table 2 p. 138 (500m buffer)"/>
    <m/>
    <x v="0"/>
    <x v="1"/>
    <n v="0.13734285714285716"/>
    <n v="7.2810484709798207"/>
    <n v="0.98000000000000009"/>
    <n v="9.1960524200514884E-2"/>
    <n v="1.2377518715292503E-2"/>
    <n v="0.57113106839204608"/>
    <n v="7.6871957281295852E-2"/>
    <n v="0.75105864693342173"/>
    <n v="0.10108948964265084"/>
    <n v="7.3288449589309981E-2"/>
    <n v="9.8643321609227681E-3"/>
    <n v="5.403192246540487E-2"/>
    <n v="7.2724806361536354E-3"/>
    <n v="5.9430800920221773E-2"/>
    <n v="7.9991480806581704E-3"/>
    <s v="6e, 8a"/>
    <n v="0.13459600000000002"/>
    <s v="derived (6e)"/>
    <n v="0.13734285714285716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Land use mix index for 5 use types of non-residential facilities:perfect balance between two land uses = 1"/>
    <x v="7"/>
    <s v="OLS"/>
    <m/>
    <n v="0.253"/>
    <m/>
    <m/>
    <s v=""/>
    <n v="0.98"/>
    <m/>
  </r>
  <r>
    <n v="65"/>
    <s v="Sung et al. 2014"/>
    <n v="65.3"/>
    <x v="367"/>
    <s v="Table 2 p. 138 (750m buffer)"/>
    <m/>
    <x v="1"/>
    <x v="1"/>
    <n v="6.1961002785515321E-2"/>
    <n v="16.139183600071931"/>
    <n v="3.5900000000000003"/>
    <n v="0.18583005877636935"/>
    <n v="4.13360382742156E-2"/>
    <n v="3.6518700098186571E-2"/>
    <n v="8.1232196498406215E-3"/>
    <n v="1.0255924403964654"/>
    <n v="0.22813278244178975"/>
    <n v="0.12612561545049328"/>
    <n v="2.8055381900807724E-2"/>
    <n v="0.80638277381154444"/>
    <n v="0.17937178420663993"/>
    <n v="0.12008046587146848"/>
    <n v="2.6710698828449449E-2"/>
    <s v="6e, 8a, 5"/>
    <n v="0.22244"/>
    <s v="derived (6e)"/>
    <n v="6.196100278551532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Residential density"/>
    <x v="6"/>
    <s v="OLS"/>
    <m/>
    <n v="0.83"/>
    <m/>
    <m/>
    <s v=""/>
    <n v="3.59"/>
    <m/>
  </r>
  <r>
    <n v="65"/>
    <s v="Sung et al. 2014"/>
    <n v="65.3"/>
    <x v="368"/>
    <s v="Table 2 p. 138 (750m buffer)"/>
    <m/>
    <x v="1"/>
    <x v="1"/>
    <n v="4.7301818181818188E-2"/>
    <n v="21.140836408364081"/>
    <n v="1.65"/>
    <n v="0.24342017351673206"/>
    <n v="1.8998457702633906E-2"/>
    <n v="4.7836116358353505E-2"/>
    <n v="3.7335132095367746E-3"/>
    <n v="1.3434311512498025"/>
    <n v="0.10485211449274459"/>
    <n v="0.1652128799830514"/>
    <n v="1.2894534856917196E-2"/>
    <n v="1.0562867816682335"/>
    <n v="8.2441070735642302E-2"/>
    <n v="0.15729429367279438"/>
    <n v="1.2276505032574256E-2"/>
    <s v="6e, 8a, 5"/>
    <n v="7.8048000000000006E-2"/>
    <s v="derived (6e)"/>
    <n v="4.7301818181818188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Small-scale nieghbourhood living density"/>
    <x v="6"/>
    <s v="OLS"/>
    <m/>
    <n v="1.0840000000000001"/>
    <m/>
    <m/>
    <s v=""/>
    <n v="1.65"/>
    <m/>
  </r>
  <r>
    <n v="65"/>
    <s v="Sung et al. 2014"/>
    <n v="65.3"/>
    <x v="369"/>
    <s v="Table 2 p. 138 (750m buffer)"/>
    <m/>
    <x v="1"/>
    <x v="1"/>
    <n v="9.4975609756097583E-3"/>
    <n v="105.29019003595272"/>
    <n v="0.40999999999999992"/>
    <n v="1.2278103479216989"/>
    <n v="4.7810934948070956E-3"/>
    <n v="0.65314223257799442"/>
    <n v="2.5433358536587104E-3"/>
    <n v="0.65314223257799442"/>
    <n v="2.5433358536587104E-3"/>
    <n v="1.9503409888760577"/>
    <n v="7.594627810683369E-3"/>
    <n v="7.477003739894486"/>
    <n v="2.9115452563149131E-2"/>
    <n v="1.9982351985955269"/>
    <n v="7.7811278633309828E-3"/>
    <s v="6e, 8a"/>
    <n v="3.8940000000000003E-3"/>
    <s v="derived (6e)"/>
    <n v="9.4975609756097583E-3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Commercial density"/>
    <x v="1"/>
    <s v="OLS"/>
    <m/>
    <n v="0.64900000000000002"/>
    <m/>
    <m/>
    <s v=""/>
    <n v="0.41"/>
    <m/>
  </r>
  <r>
    <n v="65"/>
    <s v="Sung et al. 2014"/>
    <n v="65.3"/>
    <x v="370"/>
    <s v="Table 2 p. 138 (750m buffer)"/>
    <m/>
    <x v="1"/>
    <x v="1"/>
    <n v="1.8853333333333333E-2"/>
    <n v="53.041018387553045"/>
    <n v="2.25"/>
    <n v="0.60023915542266382"/>
    <n v="2.5462144973029399E-2"/>
    <n v="0.10042545423632744"/>
    <n v="4.2600477687050097E-3"/>
    <n v="2.50430448305405"/>
    <n v="0.1062325961711528"/>
    <n v="0.48564592248106492"/>
    <n v="2.0601100031646773E-2"/>
    <n v="2.233370393816001"/>
    <n v="9.4739572105674755E-2"/>
    <n v="0.46221694489683851"/>
    <n v="1.9607242802523888E-2"/>
    <s v="6e, 8a, 5"/>
    <n v="4.2419999999999999E-2"/>
    <s v="derived (6e)"/>
    <n v="1.8853333333333333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Office density"/>
    <x v="8"/>
    <s v="OLS"/>
    <m/>
    <n v="1.5149999999999999"/>
    <m/>
    <m/>
    <s v=""/>
    <n v="2.25"/>
    <m/>
  </r>
  <r>
    <n v="65"/>
    <s v="Sung et al. 2014"/>
    <n v="65.3"/>
    <x v="371"/>
    <s v="Table 2 p. 138 (750m buffer)"/>
    <m/>
    <x v="1"/>
    <x v="1"/>
    <n v="0.11308263473053892"/>
    <n v="8.8430907396424629"/>
    <n v="-1.6699999999999997"/>
    <n v="0.57979189732778513"/>
    <n v="-0.10949254022655756"/>
    <n v="1.2586364468497884"/>
    <n v="-0.23769097571468881"/>
    <n v="1.3462070737625942"/>
    <n v="-0.25422851346591835"/>
    <n v="0.3409147351857984"/>
    <n v="-6.4381065910367657E-2"/>
    <n v="0.61419780530907453"/>
    <n v="-0.11599002713700809"/>
    <n v="0.45497184469420876"/>
    <n v="-8.5920522926811932E-2"/>
    <s v="6e, 8a, 5"/>
    <n v="-0.18884799999999999"/>
    <s v="derived (6e)"/>
    <n v="0.1130826347305389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idential to non-residential balancing index:perfect balance between two land uses = 1"/>
    <x v="5"/>
    <s v="OLS"/>
    <m/>
    <n v="-0.40699999999999997"/>
    <m/>
    <m/>
    <s v=""/>
    <n v="-1.67"/>
    <m/>
  </r>
  <r>
    <n v="65"/>
    <s v="Sung et al. 2014"/>
    <n v="65.3"/>
    <x v="372"/>
    <s v="Table 2 p. 138 (750m buffer)"/>
    <m/>
    <x v="1"/>
    <x v="1"/>
    <n v="0.12597"/>
    <n v="7.9383980312772886"/>
    <n v="0.9"/>
    <n v="0.70823357821333888"/>
    <n v="8.0294565462780867E-2"/>
    <e v="#N/A"/>
    <e v="#N/A"/>
    <e v="#N/A"/>
    <e v="#N/A"/>
    <n v="0.70823357821333877"/>
    <n v="8.0294565462780854E-2"/>
    <n v="0.72409999634012079"/>
    <n v="8.2093388885068522E-2"/>
    <n v="0.70629903259974758"/>
    <n v="8.0075240222931179E-2"/>
    <s v="6e, 8a"/>
    <n v="0.113373"/>
    <s v="derived (6e)"/>
    <n v="0.12597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small-scale neighborhood living balancing index:perfect balance between two land uses = 1"/>
    <x v="10"/>
    <s v="OLS"/>
    <m/>
    <n v="0.221"/>
    <m/>
    <m/>
    <s v=""/>
    <n v="0.9"/>
    <m/>
  </r>
  <r>
    <n v="65"/>
    <s v="Sung et al. 2014"/>
    <n v="65.3"/>
    <x v="373"/>
    <s v="Table 2 p. 138 (750m buffer)"/>
    <m/>
    <x v="1"/>
    <x v="1"/>
    <n v="3.4643452380952379E-2"/>
    <n v="28.865483410937959"/>
    <n v="-1.68"/>
    <n v="1.8925479661863203"/>
    <n v="-0.11014818418001002"/>
    <n v="4.108422105641921"/>
    <n v="-0.23911427497046542"/>
    <n v="4.3942688251723867"/>
    <n v="-0.25575083989385805"/>
    <n v="1.1128087365354618"/>
    <n v="-6.4766581275100404E-2"/>
    <n v="2.0048552120703902"/>
    <n v="-0.11668457819770878"/>
    <n v="1.4851122330556914"/>
    <n v="-8.6435017076074289E-2"/>
    <s v="6e, 8a, 5"/>
    <n v="-5.8200999999999996E-2"/>
    <s v="derived (6e)"/>
    <n v="3.4643452380952379E-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large-scale commercial balancing index:perfect balance between two land uses = 1"/>
    <x v="5"/>
    <s v="OLS"/>
    <m/>
    <n v="-0.48099999999999998"/>
    <m/>
    <m/>
    <s v=""/>
    <n v="-1.68"/>
    <m/>
  </r>
  <r>
    <n v="65"/>
    <s v="Sung et al. 2014"/>
    <n v="65.3"/>
    <x v="374"/>
    <s v="Table 2 p. 138 (750m buffer)"/>
    <m/>
    <x v="1"/>
    <x v="1"/>
    <n v="5.1176470588235289E-2"/>
    <n v="19.540229885057474"/>
    <n v="0.34"/>
    <n v="1.281143357320861"/>
    <n v="2.2291894417382982E-2"/>
    <n v="2.7811594653105587"/>
    <n v="4.8392174696403716E-2"/>
    <n v="2.9746608362038773"/>
    <n v="5.1759098549947459E-2"/>
    <n v="0.75330588510995278"/>
    <n v="1.3107522400913178E-2"/>
    <n v="1.3571687393001159"/>
    <n v="2.3614736063822014E-2"/>
    <n v="1.0053333951103334"/>
    <n v="1.7492801074919798E-2"/>
    <s v="6e, 8a"/>
    <n v="1.7399999999999999E-2"/>
    <s v="derived (6e)"/>
    <n v="5.1176470588235289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office balancing index:perfect balance between two land uses = 1"/>
    <x v="5"/>
    <s v="OLS"/>
    <m/>
    <n v="8.6999999999999994E-2"/>
    <m/>
    <m/>
    <s v=""/>
    <n v="0.34"/>
    <m/>
  </r>
  <r>
    <n v="65"/>
    <s v="Sung et al. 2014"/>
    <n v="65.3"/>
    <x v="375"/>
    <s v="Table 2 p. 138 (750m buffer)"/>
    <m/>
    <x v="1"/>
    <x v="1"/>
    <n v="0.12141666666666666"/>
    <n v="8.2361015785861369"/>
    <n v="2.2799999999999998"/>
    <n v="0.10402296064285718"/>
    <n v="2.8796676194762151E-2"/>
    <n v="0.64604617215661919"/>
    <n v="0.17884496183811688"/>
    <n v="0.8495748012492893"/>
    <n v="0.23518779222984074"/>
    <n v="8.2901675185993881E-2"/>
    <n v="2.2949670741738683E-2"/>
    <n v="6.111927474251231E-2"/>
    <n v="1.6919648826969679E-2"/>
    <n v="6.7226322586176557E-2"/>
    <n v="1.8610262881531253E-2"/>
    <s v="6e, 8a, 5"/>
    <n v="0.27682999999999996"/>
    <s v="derived (6e)"/>
    <n v="0.12141666666666666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Land use mix index for 5 use types of non-residential facilities:perfect balance between two land uses = 1"/>
    <x v="7"/>
    <s v="OLS"/>
    <m/>
    <n v="0.58899999999999997"/>
    <m/>
    <m/>
    <s v=""/>
    <n v="2.2799999999999998"/>
    <m/>
  </r>
  <r>
    <n v="65"/>
    <s v="Sung et al. 2014"/>
    <n v="65.400000000000006"/>
    <x v="376"/>
    <s v="Table 2 p. 138 (1000m buffer)"/>
    <m/>
    <x v="1"/>
    <x v="1"/>
    <n v="5.0904494382022471E-2"/>
    <n v="19.644630835448627"/>
    <n v="1.78"/>
    <n v="0.22619253818856275"/>
    <n v="2.0495305885265668E-2"/>
    <n v="4.4450599224618727E-2"/>
    <n v="4.0276687957427025E-3"/>
    <n v="1.2483521706219154"/>
    <n v="0.11311319018005175"/>
    <n v="0.15352022852058347"/>
    <n v="1.3910467906250067E-2"/>
    <n v="0.98152993956412149"/>
    <n v="8.893642782390504E-2"/>
    <n v="0.14616206625118092"/>
    <n v="1.3243744823019502E-2"/>
    <s v="6e, 8a, 5"/>
    <n v="9.0609999999999996E-2"/>
    <s v="derived (6e)"/>
    <n v="5.090449438202247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Residential density"/>
    <x v="6"/>
    <s v="OLS"/>
    <m/>
    <n v="0.69699999999999995"/>
    <m/>
    <m/>
    <s v=""/>
    <n v="1.78"/>
    <m/>
  </r>
  <r>
    <n v="65"/>
    <s v="Sung et al. 2014"/>
    <n v="65.400000000000006"/>
    <x v="377"/>
    <s v="Table 2 p. 138 (1000m buffer)"/>
    <m/>
    <x v="1"/>
    <x v="1"/>
    <n v="3.8204444444444444E-2"/>
    <n v="26.174965100046535"/>
    <n v="0.9"/>
    <n v="0.30138422261888048"/>
    <n v="1.0362795110527586E-2"/>
    <n v="5.9227016945568367E-2"/>
    <n v="2.0364617506564227E-3"/>
    <n v="1.6633335984931352"/>
    <n v="5.7192062450587958E-2"/>
    <n v="0.20455393930978252"/>
    <n v="7.0333826492275618E-3"/>
    <n v="1.3078134238278214"/>
    <n v="4.4967856764895807E-2"/>
    <n v="0.19474975198677383"/>
    <n v="6.6962754723132309E-3"/>
    <s v="6e, 8a"/>
    <n v="3.4383999999999998E-2"/>
    <s v="derived (6e)"/>
    <n v="3.8204444444444444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Small-scale nieghbourhood living density"/>
    <x v="6"/>
    <s v="OLS"/>
    <m/>
    <n v="1.228"/>
    <m/>
    <m/>
    <s v=""/>
    <n v="0.9"/>
    <m/>
  </r>
  <r>
    <n v="65"/>
    <s v="Sung et al. 2014"/>
    <n v="65.400000000000006"/>
    <x v="378"/>
    <s v="Table 2 p. 138 (1000m buffer)"/>
    <m/>
    <x v="1"/>
    <x v="1"/>
    <n v="6.9800000000000001E-3"/>
    <n v="143.26647564469914"/>
    <n v="-1.2"/>
    <n v="1.6706595481190496"/>
    <n v="-1.3993444375045159E-2"/>
    <n v="0.88871893691338011"/>
    <n v="-7.4439098155864719E-3"/>
    <n v="0.88871893691338011"/>
    <n v="-7.4439098155864719E-3"/>
    <n v="2.653794049438595"/>
    <n v="-2.2228178958097672E-2"/>
    <n v="10.173825062250728"/>
    <n v="-8.5215958721412091E-2"/>
    <n v="2.7189628427321906"/>
    <n v="-2.2774032770724827E-2"/>
    <s v="6e, 8a"/>
    <n v="-8.3759999999999998E-3"/>
    <s v="derived (6e)"/>
    <n v="6.9800000000000001E-3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Commercial density"/>
    <x v="1"/>
    <s v="OLS"/>
    <m/>
    <n v="-4.1879999999999997"/>
    <m/>
    <m/>
    <s v=""/>
    <n v="-1.2"/>
    <m/>
  </r>
  <r>
    <n v="65"/>
    <s v="Sung et al. 2014"/>
    <n v="65.400000000000006"/>
    <x v="379"/>
    <s v="Table 2 p. 138 (1000m buffer)"/>
    <m/>
    <x v="1"/>
    <x v="1"/>
    <n v="2.2285714285714287E-2"/>
    <n v="44.871794871794869"/>
    <n v="7.0000000000000007E-2"/>
    <n v="0.50779206498919027"/>
    <n v="7.921556213831369E-4"/>
    <n v="8.4958217609501605E-2"/>
    <n v="1.3253481947082251E-4"/>
    <n v="2.1185987840400839"/>
    <n v="3.3050141031025315E-3"/>
    <n v="0.41084814877928033"/>
    <n v="6.4092311209567742E-4"/>
    <n v="1.8893931758966473"/>
    <n v="2.9474533543987704E-3"/>
    <n v="0.39102763423836812"/>
    <n v="6.1000310941185438E-4"/>
    <s v="6e, 8a"/>
    <n v="1.5600000000000002E-3"/>
    <s v="derived (6e)"/>
    <n v="2.2285714285714287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Office density"/>
    <x v="8"/>
    <s v="OLS"/>
    <m/>
    <n v="0.19500000000000001"/>
    <m/>
    <m/>
    <s v=""/>
    <n v="7.0000000000000007E-2"/>
    <m/>
  </r>
  <r>
    <n v="65"/>
    <s v="Sung et al. 2014"/>
    <n v="65.400000000000006"/>
    <x v="380"/>
    <s v="Table 2 p. 138 (1000m buffer)"/>
    <m/>
    <x v="1"/>
    <x v="1"/>
    <n v="9.2709727626459154E-2"/>
    <n v="10.786354631836954"/>
    <n v="2.57"/>
    <n v="0.70720081941576252"/>
    <n v="0.16850049603727724"/>
    <n v="1.5352210520035801"/>
    <n v="0.365787908734581"/>
    <n v="1.6420352717174445"/>
    <n v="0.3912378919804852"/>
    <n v="0.41583054400293079"/>
    <n v="9.90774487363143E-2"/>
    <n v="0.74916740506356982"/>
    <n v="0.17849962260006641"/>
    <n v="0.55495163499489297"/>
    <n v="0.13222499636042317"/>
    <s v="6e, 8a, 5"/>
    <n v="0.238264"/>
    <s v="derived (6e)"/>
    <n v="9.2709727626459154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idential to non-residential balancing index:perfect balance between two land uses = 1"/>
    <x v="5"/>
    <s v="OLS"/>
    <m/>
    <n v="0.63200000000000001"/>
    <m/>
    <m/>
    <s v=""/>
    <n v="2.57"/>
    <m/>
  </r>
  <r>
    <n v="65"/>
    <s v="Sung et al. 2014"/>
    <n v="65.400000000000006"/>
    <x v="381"/>
    <s v="Table 2 p. 138 (1000m buffer)"/>
    <m/>
    <x v="1"/>
    <x v="1"/>
    <n v="0.10783469387755101"/>
    <n v="9.2734533204640517"/>
    <n v="-0.49"/>
    <n v="0.82734211634004817"/>
    <n v="-4.3715930085291801E-2"/>
    <e v="#N/A"/>
    <e v="#N/A"/>
    <e v="#N/A"/>
    <e v="#N/A"/>
    <n v="0.82734211634004795"/>
    <n v="-4.3715930085291795E-2"/>
    <n v="0.84587689971598368"/>
    <n v="-4.4695289504092857E-2"/>
    <n v="0.82508222481366422"/>
    <n v="-4.35965196769292E-2"/>
    <s v="6e, 8a, 5"/>
    <n v="-5.2838999999999997E-2"/>
    <s v="derived (6e)"/>
    <n v="0.10783469387755101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small-scale neighborhood living balancing index:perfect balance between two land uses = 1"/>
    <x v="10"/>
    <s v="OLS"/>
    <m/>
    <n v="-0.10299999999999999"/>
    <m/>
    <m/>
    <s v=""/>
    <n v="-0.49"/>
    <m/>
  </r>
  <r>
    <n v="65"/>
    <s v="Sung et al. 2014"/>
    <n v="65.400000000000006"/>
    <x v="382"/>
    <s v="Table 2 p. 138 (1000m buffer)"/>
    <m/>
    <x v="1"/>
    <x v="1"/>
    <n v="7.5843333333333332E-2"/>
    <n v="13.1850744956709"/>
    <n v="-0.3"/>
    <n v="0.8644714368906613"/>
    <n v="-1.9669318603573217E-2"/>
    <n v="1.8766306717047156"/>
    <n v="-4.2698977673297396E-2"/>
    <n v="2.0071987359112615"/>
    <n v="-4.5669792838188929E-2"/>
    <n v="0.50830488032269217"/>
    <n v="-1.1565460941982214E-2"/>
    <n v="0.91577074763852784"/>
    <n v="-2.0836531821019424E-2"/>
    <n v="0.67836436856108684"/>
    <n v="-1.5434824477870408E-2"/>
    <s v="6e, 8a"/>
    <n v="-2.2752999999999999E-2"/>
    <s v="derived (6e)"/>
    <n v="7.5843333333333332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office balancing index:perfect balance between two land uses = 1"/>
    <x v="5"/>
    <s v="OLS"/>
    <m/>
    <n v="-6.0999999999999999E-2"/>
    <m/>
    <m/>
    <s v=""/>
    <n v="-0.3"/>
    <m/>
  </r>
  <r>
    <n v="65"/>
    <s v="Sung et al. 2014"/>
    <n v="65.400000000000006"/>
    <x v="383"/>
    <s v="Table 2 p. 138 (1000m buffer)"/>
    <m/>
    <x v="1"/>
    <x v="1"/>
    <n v="0.11705454545454545"/>
    <n v="8.5430257844050956"/>
    <n v="-1.7600000000000002"/>
    <n v="0.10789945054255151"/>
    <n v="-2.2229013202974292E-2"/>
    <n v="0.67012154403244639"/>
    <n v="-0.13805576001538847"/>
    <n v="0.88123481280563054"/>
    <n v="-0.18154847119496478"/>
    <n v="8.5991065302754729E-2"/>
    <n v="-1.771553530941232E-2"/>
    <n v="6.3396928154333954E-2"/>
    <n v="-1.3060781550643264E-2"/>
    <n v="6.973155949626253E-2"/>
    <n v="-1.4365816961182021E-2"/>
    <s v="6e, 8a"/>
    <n v="-0.206016"/>
    <s v="derived (6e)"/>
    <n v="0.11705454545454545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Land use mix index for 5 use types of non-residential facilities:perfect balance between two land uses = 1"/>
    <x v="7"/>
    <s v="OLS"/>
    <m/>
    <n v="-0.46400000000000002"/>
    <m/>
    <m/>
    <s v=""/>
    <n v="-1.76"/>
    <m/>
  </r>
  <r>
    <n v="65"/>
    <s v="Sung et al. 2014"/>
    <n v="65.5"/>
    <x v="384"/>
    <s v="Table 2 p. 138 (1500m buffer)"/>
    <m/>
    <x v="1"/>
    <x v="1"/>
    <n v="3.7551724137931029E-2"/>
    <n v="26.629935720844816"/>
    <n v="0.87000000000000011"/>
    <n v="0.30662285297959396"/>
    <n v="1.0017368606843335E-2"/>
    <n v="6.0256495019932937E-2"/>
    <n v="1.9685796923012088E-3"/>
    <n v="1.6922454964463332"/>
    <n v="5.5285660368901701E-2"/>
    <n v="0.20810947538781691"/>
    <n v="6.7989365609199782E-3"/>
    <n v="1.3305457057259245"/>
    <n v="4.3468928206065946E-2"/>
    <n v="0.19813487266307903"/>
    <n v="6.4730662899027914E-3"/>
    <s v="6e, 8a, 5"/>
    <n v="3.2669999999999998E-2"/>
    <s v="derived (6e)"/>
    <n v="3.7551724137931029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Residential density"/>
    <x v="6"/>
    <s v="OLS"/>
    <m/>
    <n v="0.36299999999999999"/>
    <m/>
    <m/>
    <s v=""/>
    <n v="0.87"/>
    <m/>
  </r>
  <r>
    <n v="65"/>
    <s v="Sung et al. 2014"/>
    <n v="65.5"/>
    <x v="385"/>
    <s v="Table 2 p. 138 (1500m buffer)"/>
    <m/>
    <x v="1"/>
    <x v="1"/>
    <n v="2.5392857142857141E-2"/>
    <n v="39.381153305203945"/>
    <n v="0.84000000000000008"/>
    <n v="0.45344313657567192"/>
    <n v="9.6719421031590813E-3"/>
    <n v="8.9109124891982888E-2"/>
    <n v="1.9006976339459949E-3"/>
    <n v="2.5025437546748917"/>
    <n v="5.3379258287215438E-2"/>
    <n v="0.30775857818154678"/>
    <n v="6.564490472612392E-3"/>
    <n v="1.9676511789609046"/>
    <n v="4.1969999647236092E-2"/>
    <n v="0.29300783438782702"/>
    <n v="6.2498571074923494E-3"/>
    <s v="6e, 8a"/>
    <n v="2.1329999999999998E-2"/>
    <s v="derived (6e)"/>
    <n v="2.5392857142857141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Small-scale nieghbourhood living density"/>
    <x v="6"/>
    <s v="OLS"/>
    <m/>
    <n v="1.1850000000000001"/>
    <m/>
    <m/>
    <s v=""/>
    <n v="0.84"/>
    <m/>
  </r>
  <r>
    <n v="65"/>
    <s v="Sung et al. 2014"/>
    <n v="65.5"/>
    <x v="386"/>
    <s v="Table 2 p. 138 (1500m buffer)"/>
    <m/>
    <x v="1"/>
    <x v="1"/>
    <n v="8.3799999999999986E-3"/>
    <n v="119.33174224343678"/>
    <n v="5.000000000000001E-2"/>
    <n v="1.3915517477172994"/>
    <n v="5.8306018229354847E-4"/>
    <n v="0.74024560616412816"/>
    <n v="3.101629089827697E-4"/>
    <n v="0.74024560616412816"/>
    <n v="3.101629089827697E-4"/>
    <n v="2.2104394349739138"/>
    <n v="9.2617412325406991E-4"/>
    <n v="8.4741406843090807"/>
    <n v="3.5506649467255047E-3"/>
    <n v="2.2647208403664316"/>
    <n v="9.489180321135348E-4"/>
    <s v="6e, 8a"/>
    <n v="4.1899999999999999E-4"/>
    <s v="derived (6e)"/>
    <n v="8.3799999999999986E-3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Commercial density"/>
    <x v="1"/>
    <s v="OLS"/>
    <m/>
    <n v="0.41899999999999998"/>
    <m/>
    <m/>
    <s v=""/>
    <n v="0.05"/>
    <m/>
  </r>
  <r>
    <n v="65"/>
    <s v="Sung et al. 2014"/>
    <n v="65.5"/>
    <x v="387"/>
    <s v="Table 2 p. 138 (1500m buffer)"/>
    <m/>
    <x v="1"/>
    <x v="1"/>
    <n v="8.2242424242424238E-3"/>
    <n v="121.59174649963154"/>
    <n v="-0.65999999999999992"/>
    <n v="1.3759940786210927"/>
    <n v="-7.4688958587552905E-3"/>
    <n v="0.23021628816386688"/>
    <n v="-1.2496140121534694E-3"/>
    <n v="5.7408919571735728"/>
    <n v="-3.1161561543538153E-2"/>
    <n v="1.1132994367384648"/>
    <n v="-6.0429893426163861E-3"/>
    <n v="5.1198000155363408"/>
    <n v="-2.7790274484331256E-2"/>
    <n v="1.0595906206227599"/>
    <n v="-5.7514578887403406E-3"/>
    <s v="6e, 8a"/>
    <n v="-5.4279999999999997E-3"/>
    <s v="derived (6e)"/>
    <n v="8.2242424242424238E-3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Office density"/>
    <x v="8"/>
    <s v="OLS"/>
    <m/>
    <n v="-1.357"/>
    <m/>
    <m/>
    <s v=""/>
    <n v="-0.66"/>
    <m/>
  </r>
  <r>
    <n v="65"/>
    <s v="Sung et al. 2014"/>
    <n v="65.5"/>
    <x v="388"/>
    <s v="Table 2 p. 138 (1500m buffer)"/>
    <m/>
    <x v="1"/>
    <x v="1"/>
    <n v="8.9399999999999993E-2"/>
    <n v="11.185682326621924"/>
    <n v="0.42"/>
    <n v="0.73338249826894919"/>
    <n v="2.7537046045002504E-2"/>
    <n v="1.5920573330834227"/>
    <n v="5.9778568742616355E-2"/>
    <n v="1.7028259820353817"/>
    <n v="6.3937709973464513E-2"/>
    <n v="0.431225240193222"/>
    <n v="1.6191645318775098E-2"/>
    <n v="0.77690275246157436"/>
    <n v="2.9171144549427194E-2"/>
    <n v="0.57549681125542174"/>
    <n v="2.1608754269018576E-2"/>
    <s v="6e, 8a"/>
    <n v="3.7547999999999998E-2"/>
    <s v="derived (6e)"/>
    <n v="8.9399999999999993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idential to non-residential balancing index:perfect balance between two land uses = 1"/>
    <x v="5"/>
    <s v="OLS"/>
    <m/>
    <n v="0.126"/>
    <m/>
    <m/>
    <s v=""/>
    <n v="0.42"/>
    <m/>
  </r>
  <r>
    <n v="65"/>
    <s v="Sung et al. 2014"/>
    <n v="65.5"/>
    <x v="389"/>
    <s v="Table 2 p. 138 (1500m buffer)"/>
    <m/>
    <x v="1"/>
    <x v="1"/>
    <n v="0.16082644628099174"/>
    <n v="6.2178828365878722"/>
    <n v="-1.21"/>
    <n v="0.40767172850845484"/>
    <n v="-7.9332918367745309E-2"/>
    <n v="0.88499080138214881"/>
    <n v="-0.17221920994896614"/>
    <n v="0.94656473679699571"/>
    <n v="-0.18420149778069536"/>
    <n v="0.23970893696126205"/>
    <n v="-4.6647359132661596E-2"/>
    <n v="0.43186371194644574"/>
    <n v="-8.4040678344778338E-2"/>
    <n v="0.31990643402232261"/>
    <n v="-6.2253792060743975E-2"/>
    <s v="6e, 8a"/>
    <n v="-0.1946"/>
    <s v="derived (6e)"/>
    <n v="0.16082644628099174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small-scale neighborhood living balancing index:perfect balance between two land uses = 1"/>
    <x v="5"/>
    <s v="OLS"/>
    <m/>
    <n v="-0.28000000000000003"/>
    <m/>
    <m/>
    <s v=""/>
    <n v="-1.21"/>
    <m/>
  </r>
  <r>
    <n v="65"/>
    <s v="Sung et al. 2014"/>
    <n v="65.5"/>
    <x v="390"/>
    <s v="Table 2 p. 138 (1500m buffer)"/>
    <m/>
    <x v="1"/>
    <x v="1"/>
    <n v="0.13747499999999999"/>
    <n v="7.274049827241317"/>
    <n v="-0.32"/>
    <n v="0.47691867863425397"/>
    <n v="-2.09806065104781E-2"/>
    <n v="1.0353149705594327"/>
    <n v="-4.5545576184850556E-2"/>
    <n v="1.1073478290159164"/>
    <n v="-4.8714445694068194E-2"/>
    <n v="0.28042579722330641"/>
    <n v="-1.2336491671447694E-2"/>
    <n v="0.50521990230998182"/>
    <n v="-2.2225633942420719E-2"/>
    <n v="0.37424560775584437"/>
    <n v="-1.6463812776395106E-2"/>
    <s v="6e, 8a"/>
    <n v="-4.3991999999999996E-2"/>
    <s v="derived (6e)"/>
    <n v="0.13747499999999999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office balancing index:perfect balance between two land uses = 1"/>
    <x v="5"/>
    <s v="OLS"/>
    <m/>
    <n v="-7.1999999999999995E-2"/>
    <m/>
    <m/>
    <s v=""/>
    <n v="-0.32"/>
    <m/>
  </r>
  <r>
    <n v="65"/>
    <s v="Sung et al. 2014"/>
    <n v="65.5"/>
    <x v="391"/>
    <s v="Table 2 p. 138 (1500m buffer)"/>
    <m/>
    <x v="1"/>
    <x v="1"/>
    <n v="0.13869655172413795"/>
    <n v="7.2099845855501954"/>
    <n v="-0.28999999999999998"/>
    <n v="9.1062978718997961E-2"/>
    <n v="-3.662735130035536E-3"/>
    <n v="0.56555676230532259"/>
    <n v="-2.2747824093444686E-2"/>
    <n v="0.74372822661698845"/>
    <n v="-2.991423673098851E-2"/>
    <n v="7.2573145741836945E-2"/>
    <n v="-2.9190370680281658E-3"/>
    <n v="5.3504564576918351E-2"/>
    <n v="-2.1520605964128101E-3"/>
    <n v="5.8850749345998814E-2"/>
    <n v="-2.3670948401947642E-3"/>
    <s v="6e, 8a"/>
    <n v="-4.0222000000000001E-2"/>
    <s v="derived (6e)"/>
    <n v="0.13869655172413795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Land use mix index for 5 use types of non-residential facilities:perfect balance between two land uses = 1"/>
    <x v="7"/>
    <s v="OLS"/>
    <m/>
    <n v="-9.0999999999999998E-2"/>
    <m/>
    <m/>
    <s v=""/>
    <n v="-0.28999999999999998"/>
    <m/>
  </r>
  <r>
    <n v="65"/>
    <s v="Sung et al. 2014"/>
    <n v="65.599999999999994"/>
    <x v="392"/>
    <s v="Table 3 p. 139 (250m buffer)"/>
    <m/>
    <x v="1"/>
    <x v="1"/>
    <n v="4.1897297297297284E-2"/>
    <n v="23.867888014449758"/>
    <n v="4.4400000000000013"/>
    <n v="0.27482003690528878"/>
    <n v="5.1123122545269434E-2"/>
    <n v="5.4006712233753112E-2"/>
    <n v="1.0046544636571687E-2"/>
    <n v="1.5167263798733894"/>
    <n v="0.28214750808956734"/>
    <n v="0.18652443270504157"/>
    <n v="3.4698021069522647E-2"/>
    <n v="1.1925419661270555"/>
    <n v="0.22184142670681933"/>
    <n v="0.17758439231897652"/>
    <n v="3.303495899674528E-2"/>
    <s v="6e, 8a, 5"/>
    <n v="0.18602399999999997"/>
    <s v="derived (6e)"/>
    <n v="4.189729729729728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Residential density"/>
    <x v="6"/>
    <s v="OLS"/>
    <m/>
    <n v="2.0219999999999998"/>
    <m/>
    <m/>
    <s v=""/>
    <n v="4.4400000000000004"/>
    <m/>
  </r>
  <r>
    <n v="65"/>
    <s v="Sung et al. 2014"/>
    <n v="65.599999999999994"/>
    <x v="393"/>
    <s v="Table 3 p. 139 (250m buffer)"/>
    <m/>
    <x v="1"/>
    <x v="1"/>
    <n v="3.4512750455373407E-2"/>
    <n v="28.974798786119539"/>
    <n v="5.49"/>
    <n v="0.33362211465480024"/>
    <n v="6.3213050174218272E-2"/>
    <n v="6.5562299400998433E-2"/>
    <n v="1.2422416679004178E-2"/>
    <n v="1.8412538907432987"/>
    <n v="0.34887158094858656"/>
    <n v="0.22643427449683667"/>
    <n v="4.2903634160288133E-2"/>
    <n v="1.4477051128954448"/>
    <n v="0.27430392626586442"/>
    <n v="0.21558137158522606"/>
    <n v="4.0847280381110705E-2"/>
    <s v="6e, 8a, 5"/>
    <n v="0.189475"/>
    <s v="derived (6e)"/>
    <n v="3.451275045537340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Small-scale nieghbourhood living density"/>
    <x v="6"/>
    <s v="OLS"/>
    <m/>
    <n v="2.915"/>
    <m/>
    <m/>
    <s v=""/>
    <n v="5.49"/>
    <m/>
  </r>
  <r>
    <n v="65"/>
    <s v="Sung et al. 2014"/>
    <n v="65.599999999999994"/>
    <x v="394"/>
    <s v="Table 3 p. 139 (250m buffer)"/>
    <m/>
    <x v="1"/>
    <x v="1"/>
    <n v="9.1772020725388592E-3"/>
    <n v="108.96567299006324"/>
    <n v="1.93"/>
    <n v="1.2706709031465089"/>
    <n v="2.2506123036530965E-2"/>
    <n v="0.67594220227726454"/>
    <n v="1.1972288286734908E-2"/>
    <n v="0.67594220227726454"/>
    <n v="1.1972288286734908E-2"/>
    <n v="2.0184237329272294"/>
    <n v="3.5750321157607082E-2"/>
    <n v="7.7380119096434328"/>
    <n v="0.13705566694360447"/>
    <n v="2.0679898396331549"/>
    <n v="3.6628236039582436E-2"/>
    <s v="6e, 8a, 5"/>
    <n v="1.7711999999999999E-2"/>
    <s v="derived (6e)"/>
    <n v="9.1772020725388592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Commercial density"/>
    <x v="1"/>
    <s v="OLS"/>
    <m/>
    <n v="2.214"/>
    <m/>
    <m/>
    <s v=""/>
    <n v="1.93"/>
    <m/>
  </r>
  <r>
    <n v="65"/>
    <s v="Sung et al. 2014"/>
    <n v="65.599999999999994"/>
    <x v="395"/>
    <s v="Table 3 p. 139 (250m buffer)"/>
    <m/>
    <x v="1"/>
    <x v="1"/>
    <n v="1.9616157205240174E-2"/>
    <n v="50.978384274615436"/>
    <n v="2.29"/>
    <n v="0.57689733817380462"/>
    <n v="2.5914805328105479E-2"/>
    <n v="9.6520156525005354E-2"/>
    <n v="4.3357819512597658E-3"/>
    <n v="2.4069182711569188"/>
    <n v="0.10812117565863996"/>
    <n v="0.46676035284136946"/>
    <n v="2.0967341809987158E-2"/>
    <n v="2.146520139029211"/>
    <n v="9.6423831165331195E-2"/>
    <n v="0.44424247029011132"/>
    <n v="1.9955816007902093E-2"/>
    <s v="6e, 8a, 5"/>
    <n v="4.4921000000000003E-2"/>
    <s v="derived (6e)"/>
    <n v="1.961615720524017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Office density"/>
    <x v="8"/>
    <s v="OLS"/>
    <m/>
    <n v="1.5489999999999999"/>
    <m/>
    <m/>
    <s v=""/>
    <n v="2.29"/>
    <m/>
  </r>
  <r>
    <n v="65"/>
    <s v="Sung et al. 2014"/>
    <n v="65.599999999999994"/>
    <x v="396"/>
    <s v="Table 3 p. 139 (250m buffer)"/>
    <m/>
    <x v="1"/>
    <x v="1"/>
    <n v="7.5879310344827589E-2"/>
    <n v="13.178822994773915"/>
    <n v="-1.7400000000000002"/>
    <n v="0.86406156101435028"/>
    <n v="-0.11408204790072468"/>
    <n v="1.8757408960472992"/>
    <n v="-0.24765407050512492"/>
    <n v="2.0062470534082846"/>
    <n v="-0.26488479846149582"/>
    <n v="0.50806387535784925"/>
    <n v="-6.7079673463496844E-2"/>
    <n v="0.91533654898063066"/>
    <n v="-0.12085188456191268"/>
    <n v="0.67804273249752611"/>
    <n v="-8.9521981971648373E-2"/>
    <s v="6e, 8a, 5"/>
    <n v="-0.13203000000000001"/>
    <s v="derived (6e)"/>
    <n v="7.5879310344827589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idential to non-residential balancing index:perfect balance between two land uses = 1"/>
    <x v="5"/>
    <s v="OLS"/>
    <m/>
    <n v="-0.27"/>
    <m/>
    <m/>
    <s v=""/>
    <n v="-1.74"/>
    <m/>
  </r>
  <r>
    <n v="65"/>
    <s v="Sung et al. 2014"/>
    <n v="65.599999999999994"/>
    <x v="397"/>
    <s v="Table 3 p. 139 (250m buffer)"/>
    <m/>
    <x v="1"/>
    <x v="1"/>
    <n v="7.0807999999999996E-2"/>
    <n v="14.122698000225965"/>
    <n v="3.0000000000000004"/>
    <n v="1.2599732212113646"/>
    <n v="0.26764855154260292"/>
    <e v="#N/A"/>
    <e v="#N/A"/>
    <e v="#N/A"/>
    <e v="#N/A"/>
    <n v="1.2599732212113643"/>
    <n v="0.26764855154260286"/>
    <n v="1.2882001544876995"/>
    <n v="0.27364462961689506"/>
    <n v="1.2565315944044488"/>
    <n v="0.26691746740977063"/>
    <s v="6e, 8a, 5"/>
    <n v="0.212424"/>
    <s v="derived (6e)"/>
    <n v="7.080799999999999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small-scale neighborhood living balancing index:perfect balance between two land uses = 1"/>
    <x v="10"/>
    <s v="OLS"/>
    <m/>
    <n v="0.42399999999999999"/>
    <m/>
    <m/>
    <s v=""/>
    <n v="3"/>
    <m/>
  </r>
  <r>
    <n v="65"/>
    <s v="Sung et al. 2014"/>
    <n v="65.599999999999994"/>
    <x v="398"/>
    <s v="Table 3 p. 139 (250m buffer)"/>
    <m/>
    <x v="1"/>
    <x v="1"/>
    <n v="4.7418181818181825E-2"/>
    <n v="21.088957055214721"/>
    <n v="-0.33"/>
    <n v="1.3826847177869719"/>
    <n v="-2.1636250463930539E-2"/>
    <n v="3.0015896881791364"/>
    <n v="-4.6968875440627132E-2"/>
    <n v="3.210427666283731"/>
    <n v="-5.0236772122007826E-2"/>
    <n v="0.81301169709742038"/>
    <n v="-1.2722007036180436E-2"/>
    <n v="1.4647357491769788"/>
    <n v="-2.2920185003121367E-2"/>
    <n v="1.0850145018952868"/>
    <n v="-1.6978306925657452E-2"/>
    <s v="6e, 8a"/>
    <n v="-1.5648000000000002E-2"/>
    <s v="derived (6e)"/>
    <n v="4.741818181818182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large-scale commercial balancing index:perfect balance between two land uses = 1"/>
    <x v="5"/>
    <s v="OLS"/>
    <m/>
    <n v="-4.8000000000000001E-2"/>
    <m/>
    <m/>
    <s v=""/>
    <n v="-0.33"/>
    <m/>
  </r>
  <r>
    <n v="65"/>
    <s v="Sung et al. 2014"/>
    <n v="65.599999999999994"/>
    <x v="399"/>
    <s v="Table 3 p. 139 (250m buffer)"/>
    <m/>
    <x v="1"/>
    <x v="1"/>
    <n v="3.3814285714285706E-2"/>
    <n v="29.573299535276728"/>
    <n v="0.14000000000000001"/>
    <n v="1.9389555023942058"/>
    <n v="9.1790153483341692E-3"/>
    <n v="4.2091655219417241"/>
    <n v="1.9926189580872118E-2"/>
    <n v="4.5020215443926572"/>
    <n v="2.1312569991154839E-2"/>
    <n v="1.1400961356692791"/>
    <n v="5.397215106258367E-3"/>
    <n v="2.0540166560644417"/>
    <n v="9.7237148498090665E-3"/>
    <n v="1.5215289585282763"/>
    <n v="7.2029180896728594E-3"/>
    <s v="6e, 8a"/>
    <n v="4.7339999999999995E-3"/>
    <s v="derived (6e)"/>
    <n v="3.381428571428570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office balancing index:perfect balance between two land uses = 1"/>
    <x v="5"/>
    <s v="OLS"/>
    <m/>
    <n v="1.7999999999999999E-2"/>
    <m/>
    <m/>
    <s v=""/>
    <n v="0.14000000000000001"/>
    <m/>
  </r>
  <r>
    <n v="65"/>
    <s v="Sung et al. 2014"/>
    <n v="65.599999999999994"/>
    <x v="400"/>
    <s v="Table 3 p. 139 (250m buffer)"/>
    <m/>
    <x v="1"/>
    <x v="1"/>
    <n v="8.7499999999999994E-2"/>
    <n v="11.428571428571429"/>
    <n v="0.96"/>
    <n v="0.14434424157775513"/>
    <n v="1.2124916292531429E-2"/>
    <n v="0.89646597412589912"/>
    <n v="7.530314182657552E-2"/>
    <n v="1.1788861765906804"/>
    <n v="9.9026438833617142E-2"/>
    <n v="0.11503594356761246"/>
    <n v="9.6630192596794447E-3"/>
    <n v="8.4810269809371827E-2"/>
    <n v="7.1240626639872328E-3"/>
    <n v="9.3284525721961165E-2"/>
    <n v="7.8359001606447369E-3"/>
    <s v="6e, 8a"/>
    <n v="8.3999999999999991E-2"/>
    <s v="derived (6e)"/>
    <n v="8.74999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Land use mix index for 5 use types of non-residential facilities:perfect balance between two land uses = 1"/>
    <x v="7"/>
    <s v="OLS"/>
    <m/>
    <n v="0.17499999999999999"/>
    <m/>
    <m/>
    <s v=""/>
    <n v="0.96"/>
    <m/>
  </r>
  <r>
    <n v="65"/>
    <s v="Sung et al. 2014"/>
    <n v="65.7"/>
    <x v="401"/>
    <s v="Table 3 p. 139 (500m buffer)"/>
    <m/>
    <x v="0"/>
    <x v="1"/>
    <n v="5.4016015624999997E-2"/>
    <n v="18.513027820163291"/>
    <n v="5.12"/>
    <n v="0.21316301575094371"/>
    <n v="5.8952789962112485E-2"/>
    <n v="4.1890081160667551E-2"/>
    <n v="1.1585204625956538E-2"/>
    <n v="1.1764424924891681"/>
    <n v="0.32535928860778929"/>
    <n v="0.14467689850555962"/>
    <n v="4.0012132404494576E-2"/>
    <n v="0.92499020366848239"/>
    <n v="0.25581714070696282"/>
    <n v="0.13774259345601325"/>
    <n v="3.809436713138193E-2"/>
    <s v="6e, 8a, 5"/>
    <n v="0.27656199999999997"/>
    <s v="derived (6e)"/>
    <n v="5.401601562499999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Residential density"/>
    <x v="6"/>
    <s v="OLS"/>
    <m/>
    <n v="0.96699999999999997"/>
    <m/>
    <m/>
    <s v=""/>
    <n v="5.12"/>
    <m/>
  </r>
  <r>
    <n v="65"/>
    <s v="Sung et al. 2014"/>
    <n v="65.7"/>
    <x v="402"/>
    <s v="Table 3 p. 139 (500m buffer)"/>
    <m/>
    <x v="0"/>
    <x v="1"/>
    <n v="4.4792586490939042E-2"/>
    <n v="22.325122935293923"/>
    <n v="6.0699999999999994"/>
    <n v="0.25705630532865681"/>
    <n v="6.9891295912113821E-2"/>
    <n v="5.0515843262698354E-2"/>
    <n v="1.3734803140538317E-2"/>
    <n v="1.4186886945915373"/>
    <n v="0.38572868786118769"/>
    <n v="0.17446792477218731"/>
    <n v="4.7436258534234776E-2"/>
    <n v="1.1154588115699859"/>
    <n v="0.30328321173657502"/>
    <n v="0.16610574791998475"/>
    <n v="4.5162657907712574E-2"/>
    <s v="6e, 8a, 5"/>
    <n v="0.27189099999999999"/>
    <s v="derived (6e)"/>
    <n v="4.479258649093904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Small-scale nieghbourhood living density"/>
    <x v="6"/>
    <s v="OLS"/>
    <m/>
    <n v="2.8029999999999999"/>
    <m/>
    <m/>
    <s v=""/>
    <n v="6.07"/>
    <m/>
  </r>
  <r>
    <n v="65"/>
    <s v="Sung et al. 2014"/>
    <n v="65.7"/>
    <x v="403"/>
    <s v="Table 3 p. 139 (500m buffer)"/>
    <m/>
    <x v="0"/>
    <x v="1"/>
    <n v="9.2879256965944269E-3"/>
    <n v="107.66666666666667"/>
    <n v="3.23"/>
    <n v="1.2555229258721075"/>
    <n v="3.766568777616322E-2"/>
    <n v="0.66788413067623065"/>
    <n v="2.003652392028692E-2"/>
    <n v="0.66788413067623065"/>
    <n v="2.003652392028692E-2"/>
    <n v="1.9943616120737633"/>
    <n v="5.9830848362212898E-2"/>
    <n v="7.6457651852822526"/>
    <n v="0.22937295555846757"/>
    <n v="2.0433368291511447"/>
    <n v="6.1300104874534335E-2"/>
    <s v="6e, 8a, 5"/>
    <n v="0.03"/>
    <s v="derived (6e)"/>
    <n v="9.2879256965944269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Commercial density"/>
    <x v="1"/>
    <s v="OLS"/>
    <m/>
    <n v="3"/>
    <m/>
    <m/>
    <s v=""/>
    <n v="3.23"/>
    <m/>
  </r>
  <r>
    <n v="65"/>
    <s v="Sung et al. 2014"/>
    <n v="65.7"/>
    <x v="404"/>
    <s v="Table 3 p. 139 (500m buffer)"/>
    <m/>
    <x v="0"/>
    <x v="1"/>
    <n v="1.8147846889952156E-2"/>
    <n v="55.102955522159817"/>
    <n v="2.09"/>
    <n v="0.62357308531005518"/>
    <n v="2.3651503552725085E-2"/>
    <n v="0.10432943232054591"/>
    <n v="3.9571110384859862E-3"/>
    <n v="2.6016577874767099"/>
    <n v="9.8678278221204146E-2"/>
    <n v="0.50452511055617655"/>
    <n v="1.9136132918285222E-2"/>
    <n v="2.3201913013010884"/>
    <n v="8.8002535867048995E-2"/>
    <n v="0.48018534580429423"/>
    <n v="1.8212949981011077E-2"/>
    <s v="6e, 8a, 5"/>
    <n v="3.7929000000000004E-2"/>
    <s v="derived (6e)"/>
    <n v="1.81478468899521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Office density"/>
    <x v="8"/>
    <s v="OLS"/>
    <m/>
    <n v="0.80700000000000005"/>
    <m/>
    <m/>
    <s v=""/>
    <n v="2.09"/>
    <m/>
  </r>
  <r>
    <n v="65"/>
    <s v="Sung et al. 2014"/>
    <n v="65.7"/>
    <x v="405"/>
    <s v="Table 3 p. 139 (500m buffer)"/>
    <m/>
    <x v="0"/>
    <x v="1"/>
    <n v="8.4648648648648656E-2"/>
    <n v="11.813537675606641"/>
    <n v="0.37"/>
    <n v="0.77454745458940943"/>
    <n v="2.4258826277740304E-2"/>
    <n v="1.681419938177952"/>
    <n v="5.2662072463733459E-2"/>
    <n v="1.7984060611036512"/>
    <n v="5.6326077833766357E-2"/>
    <n v="0.45543002857954651"/>
    <n v="1.4264068495111398E-2"/>
    <n v="0.82051051232196537"/>
    <n v="2.5698389245923957E-2"/>
    <n v="0.60779960161899227"/>
    <n v="1.9036283522706837E-2"/>
    <s v="6e, 8a"/>
    <n v="3.1320000000000001E-2"/>
    <s v="derived (6e)"/>
    <n v="8.464864864864865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idential to non-residential balancing index:perfect balance between two land uses = 1"/>
    <x v="5"/>
    <s v="OLS"/>
    <m/>
    <n v="5.8000000000000003E-2"/>
    <m/>
    <m/>
    <s v=""/>
    <n v="0.37"/>
    <m/>
  </r>
  <r>
    <n v="65"/>
    <s v="Sung et al. 2014"/>
    <n v="65.7"/>
    <x v="406"/>
    <s v="Table 3 p. 139 (500m buffer)"/>
    <m/>
    <x v="0"/>
    <x v="1"/>
    <n v="7.2499999999999995E-2"/>
    <n v="13.793103448275863"/>
    <n v="-0.45000000000000007"/>
    <n v="1.2305680530694385"/>
    <n v="-4.0147282731390434E-2"/>
    <e v="#N/A"/>
    <e v="#N/A"/>
    <e v="#N/A"/>
    <e v="#N/A"/>
    <n v="1.2305680530694383"/>
    <n v="-4.0147282731390427E-2"/>
    <n v="1.2581362281236554"/>
    <n v="-4.1046694442534261E-2"/>
    <n v="1.227206746711589"/>
    <n v="-4.0037620111465597E-2"/>
    <s v="6e, 8a"/>
    <n v="-3.2625000000000001E-2"/>
    <s v="derived (6e)"/>
    <n v="7.249999999999999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small-scale neighborhood living balancing index:perfect balance between two land uses = 1"/>
    <x v="10"/>
    <s v="OLS"/>
    <m/>
    <n v="-7.4999999999999997E-2"/>
    <m/>
    <m/>
    <s v=""/>
    <n v="-0.45"/>
    <m/>
  </r>
  <r>
    <n v="65"/>
    <s v="Sung et al. 2014"/>
    <n v="65.7"/>
    <x v="407"/>
    <s v="Table 3 p. 139 (500m buffer)"/>
    <m/>
    <x v="0"/>
    <x v="1"/>
    <n v="4.2483690280065892E-2"/>
    <n v="23.538444833951203"/>
    <n v="6.07"/>
    <n v="1.5432839029053944"/>
    <n v="0.39797587974563148"/>
    <n v="3.350225101430083"/>
    <n v="0.86394264825638412"/>
    <n v="3.5833196643323002"/>
    <n v="0.92405214175935624"/>
    <n v="0.90744321454021892"/>
    <n v="0.23400782639277348"/>
    <n v="1.6348651826664484"/>
    <n v="0.42159249384529307"/>
    <n v="1.2110392149802411"/>
    <n v="0.31229794860224463"/>
    <s v="6e, 8a, 5"/>
    <n v="0.25787599999999999"/>
    <s v="derived (6e)"/>
    <n v="4.248369028006589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large-scale commercial balancing index:perfect balance between two land uses = 1"/>
    <x v="5"/>
    <s v="OLS"/>
    <m/>
    <n v="2.8029999999999999"/>
    <m/>
    <m/>
    <s v=""/>
    <n v="6.07"/>
    <m/>
  </r>
  <r>
    <n v="65"/>
    <s v="Sung et al. 2014"/>
    <n v="65.7"/>
    <x v="408"/>
    <s v="Table 3 p. 139 (500m buffer)"/>
    <m/>
    <x v="0"/>
    <x v="1"/>
    <n v="2.9177777777777778E-2"/>
    <n v="34.272658035034269"/>
    <n v="0.35999999999999993"/>
    <n v="2.2470661009413422"/>
    <n v="2.3603182324287857E-2"/>
    <n v="4.8780248674749496"/>
    <n v="5.1238773207956868E-2"/>
    <n v="5.2174173082470219"/>
    <n v="5.4803751405826717E-2"/>
    <n v="1.3212636262736723"/>
    <n v="1.3878553130378654E-2"/>
    <n v="2.3804110991263618"/>
    <n v="2.5003838185223302E-2"/>
    <n v="1.7633082038694297"/>
    <n v="1.8521789373444487E-2"/>
    <s v="6e, 8a"/>
    <n v="1.0503999999999999E-2"/>
    <s v="derived (6e)"/>
    <n v="2.917777777777777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office balancing index:perfect balance between two land uses = 1"/>
    <x v="5"/>
    <s v="OLS"/>
    <m/>
    <n v="5.1999999999999998E-2"/>
    <m/>
    <m/>
    <s v=""/>
    <n v="0.36"/>
    <m/>
  </r>
  <r>
    <n v="65"/>
    <s v="Sung et al. 2014"/>
    <n v="65.7"/>
    <x v="409"/>
    <s v="Table 3 p. 139 (500m buffer)"/>
    <m/>
    <x v="0"/>
    <x v="1"/>
    <n v="0.11194594594594597"/>
    <n v="8.9328826653790419"/>
    <n v="0.36999999999999994"/>
    <n v="0.11282339017575618"/>
    <n v="4.6731448210798219E-3"/>
    <n v="0.70070221903249574"/>
    <n v="2.9023085912325979E-2"/>
    <n v="0.92144954049066319"/>
    <n v="3.8166439967123274E-2"/>
    <n v="8.991522629168161E-2"/>
    <n v="3.7242886730014528E-3"/>
    <n v="6.6290016539797492E-2"/>
    <n v="2.7457324850784126E-3"/>
    <n v="7.2913725742358576E-2"/>
    <n v="3.0200865202484927E-3"/>
    <s v="6e, 8a"/>
    <n v="4.1420000000000005E-2"/>
    <s v="derived (6e)"/>
    <n v="0.11194594594594597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Land use mix index for 5 use types of non-residential facilities:perfect balance between two land uses = 1"/>
    <x v="7"/>
    <s v="OLS"/>
    <m/>
    <n v="7.5999999999999998E-2"/>
    <m/>
    <m/>
    <s v=""/>
    <n v="0.37"/>
    <m/>
  </r>
  <r>
    <n v="65"/>
    <s v="Sung et al. 2014"/>
    <n v="65.8"/>
    <x v="410"/>
    <s v="Table 3 p. 139 (750m buffer)"/>
    <m/>
    <x v="1"/>
    <x v="1"/>
    <n v="4.9771103327495618E-2"/>
    <n v="20.091979746158422"/>
    <n v="5.71"/>
    <n v="0.23134341052701088"/>
    <n v="6.5746177867902794E-2"/>
    <n v="4.5462831386683521E-2"/>
    <n v="1.2920218440275749E-2"/>
    <n v="1.2767797337758233"/>
    <n v="0.3628518628809525"/>
    <n v="0.15701620192806917"/>
    <n v="4.4622905474543756E-2"/>
    <n v="1.0038814081649328"/>
    <n v="0.28529606903061672"/>
    <n v="0.14949047907157206"/>
    <n v="4.2484147718787273E-2"/>
    <s v="6e, 8a, 5"/>
    <n v="0.28419299999999997"/>
    <s v="derived (6e)"/>
    <n v="4.977110332749561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Residential density"/>
    <x v="6"/>
    <s v="OLS"/>
    <m/>
    <n v="1.0409999999999999"/>
    <m/>
    <m/>
    <s v=""/>
    <n v="5.71"/>
    <m/>
  </r>
  <r>
    <n v="65"/>
    <s v="Sung et al. 2014"/>
    <n v="65.8"/>
    <x v="411"/>
    <s v="Table 3 p. 139 (750m buffer)"/>
    <m/>
    <x v="1"/>
    <x v="1"/>
    <n v="3.8117676767676759E-2"/>
    <n v="26.234547454056425"/>
    <n v="1.9800000000000002"/>
    <n v="0.30207026675977761"/>
    <n v="2.279814924316069E-2"/>
    <n v="5.9361836039963048E-2"/>
    <n v="4.4802158514441305E-3"/>
    <n v="1.6671198626170094"/>
    <n v="0.12582253739129354"/>
    <n v="0.20501956763744175"/>
    <n v="1.5473441828300637E-2"/>
    <n v="1.3107904135620791"/>
    <n v="9.8929284882770779E-2"/>
    <n v="0.19519306293759509"/>
    <n v="1.473180603908911E-2"/>
    <s v="6e, 8a, 5"/>
    <n v="7.5472999999999985E-2"/>
    <s v="derived (6e)"/>
    <n v="3.8117676767676759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Small-scale nieghbourhood living density"/>
    <x v="6"/>
    <s v="OLS"/>
    <m/>
    <n v="1.0629999999999999"/>
    <m/>
    <m/>
    <s v=""/>
    <n v="1.98"/>
    <m/>
  </r>
  <r>
    <n v="65"/>
    <s v="Sung et al. 2014"/>
    <n v="65.8"/>
    <x v="412"/>
    <s v="Table 3 p. 139 (750m buffer)"/>
    <m/>
    <x v="1"/>
    <x v="1"/>
    <n v="9.7159999999999989E-3"/>
    <n v="102.92301358583781"/>
    <n v="0.5"/>
    <n v="1.2002062212711988"/>
    <n v="5.8306018229354831E-3"/>
    <n v="0.63845802590113154"/>
    <n v="3.1016290898276968E-3"/>
    <n v="0.63845802590113154"/>
    <n v="3.1016290898276968E-3"/>
    <n v="1.9064926374106006"/>
    <n v="9.2617412325406972E-3"/>
    <n v="7.3089027310117434"/>
    <n v="3.5506649467255048E-2"/>
    <n v="1.9533100702213559"/>
    <n v="9.4891803211353456E-3"/>
    <s v="6e, 8a"/>
    <n v="4.8579999999999995E-3"/>
    <s v="derived (6e)"/>
    <n v="9.715999999999998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Commercial density"/>
    <x v="1"/>
    <s v="OLS"/>
    <m/>
    <n v="0.69399999999999995"/>
    <m/>
    <m/>
    <s v=""/>
    <n v="0.5"/>
    <m/>
  </r>
  <r>
    <n v="65"/>
    <s v="Sung et al. 2014"/>
    <n v="65.8"/>
    <x v="413"/>
    <s v="Table 3 p. 139 (750m buffer)"/>
    <m/>
    <x v="1"/>
    <x v="1"/>
    <n v="1.8416494845360825E-2"/>
    <n v="54.29914912673533"/>
    <n v="2.91"/>
    <n v="0.61447680310092345"/>
    <n v="3.2931040831784691E-2"/>
    <n v="0.10280754181330196"/>
    <n v="5.5096617808584793E-3"/>
    <n v="2.563706480718968"/>
    <n v="0.13739415771469096"/>
    <n v="0.49716542346363551"/>
    <n v="2.6644089374263158E-2"/>
    <n v="2.2863458462085013"/>
    <n v="0.12252984659000603"/>
    <n v="0.47318071151037894"/>
    <n v="2.5358700691264231E-2"/>
    <s v="6e, 8a, 5"/>
    <n v="5.3592000000000008E-2"/>
    <s v="derived (6e)"/>
    <n v="1.8416494845360825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Office density"/>
    <x v="8"/>
    <s v="OLS"/>
    <m/>
    <n v="1.6240000000000001"/>
    <m/>
    <m/>
    <s v=""/>
    <n v="2.91"/>
    <m/>
  </r>
  <r>
    <n v="65"/>
    <s v="Sung et al. 2014"/>
    <n v="65.8"/>
    <x v="414"/>
    <s v="Table 3 p. 139 (750m buffer)"/>
    <m/>
    <x v="1"/>
    <x v="1"/>
    <n v="8.6099999999999996E-2"/>
    <n v="11.614401858304298"/>
    <n v="-1.4"/>
    <n v="0.76149123513640027"/>
    <n v="-9.1790153483341685E-2"/>
    <n v="1.6530769521214634"/>
    <n v="-0.1992618958087212"/>
    <n v="1.7680910893607795"/>
    <n v="-0.21312569991154837"/>
    <n v="0.44775303685568002"/>
    <n v="-5.397215106258367E-2"/>
    <n v="0.80667951300888208"/>
    <n v="-9.7237148498090648E-2"/>
    <n v="0.59755418032792917"/>
    <n v="-7.2029180896728578E-2"/>
    <s v="6e, 8a"/>
    <n v="-0.12053999999999999"/>
    <s v="derived (6e)"/>
    <n v="8.6099999999999996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idential to non-residential balancing index:perfect balance between two land uses = 1"/>
    <x v="5"/>
    <s v="OLS"/>
    <m/>
    <n v="-0.246"/>
    <m/>
    <m/>
    <s v=""/>
    <n v="-1.4"/>
    <m/>
  </r>
  <r>
    <n v="65"/>
    <s v="Sung et al. 2014"/>
    <n v="65.8"/>
    <x v="415"/>
    <s v="Table 3 p. 139 (750m buffer)"/>
    <m/>
    <x v="1"/>
    <x v="1"/>
    <n v="7.4228947368421047E-2"/>
    <n v="13.471833232885455"/>
    <n v="1.52"/>
    <n v="1.2019055504684311"/>
    <n v="0.13560859944825213"/>
    <e v="#N/A"/>
    <e v="#N/A"/>
    <e v="#N/A"/>
    <e v="#N/A"/>
    <n v="1.2019055504684308"/>
    <n v="0.1356085994482521"/>
    <n v="1.2288316050911727"/>
    <n v="0.13864661233922684"/>
    <n v="1.198622535962856"/>
    <n v="0.1352381834876171"/>
    <s v="6e, 8a"/>
    <n v="0.112828"/>
    <s v="derived (6e)"/>
    <n v="7.422894736842104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small-scale neighborhood living balancing index:perfect balance between two land uses = 1"/>
    <x v="10"/>
    <s v="OLS"/>
    <m/>
    <n v="0.26800000000000002"/>
    <m/>
    <m/>
    <s v=""/>
    <n v="1.52"/>
    <m/>
  </r>
  <r>
    <n v="65"/>
    <s v="Sung et al. 2014"/>
    <n v="65.8"/>
    <x v="416"/>
    <s v="Table 3 p. 139 (750m buffer)"/>
    <m/>
    <x v="1"/>
    <x v="1"/>
    <n v="2.3108E-2"/>
    <n v="43.275056257573134"/>
    <n v="-1.4999999999999998"/>
    <n v="2.8373028970592027"/>
    <n v="-9.834659301786608E-2"/>
    <n v="6.1593355365093467"/>
    <n v="-0.21349488836648697"/>
    <n v="6.5878761811477888"/>
    <n v="-0.22834896419094464"/>
    <n v="1.6683199096968169"/>
    <n v="-5.7827304709911063E-2"/>
    <n v="3.0056736225577612"/>
    <n v="-0.10418265910509711"/>
    <n v="2.2264763253520297"/>
    <n v="-7.7174122389352048E-2"/>
    <s v="6e, 8a"/>
    <n v="-3.4661999999999998E-2"/>
    <s v="derived (6e)"/>
    <n v="2.31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large-scale commercial balancing index:perfect balance between two land uses = 1"/>
    <x v="5"/>
    <s v="OLS"/>
    <m/>
    <n v="-0.318"/>
    <m/>
    <m/>
    <s v=""/>
    <n v="-1.5"/>
    <m/>
  </r>
  <r>
    <n v="65"/>
    <s v="Sung et al. 2014"/>
    <n v="65.8"/>
    <x v="417"/>
    <s v="Table 3 p. 139 (750m buffer)"/>
    <m/>
    <x v="1"/>
    <x v="1"/>
    <n v="3.7514285714285708E-2"/>
    <n v="26.656511805026661"/>
    <n v="-1.1200000000000001"/>
    <n v="1.7477180785099333"/>
    <n v="-7.3432122786673354E-2"/>
    <n v="3.7940193413694061"/>
    <n v="-0.15940951664697695"/>
    <n v="4.0579912397476843"/>
    <n v="-0.17050055992923868"/>
    <n v="1.0276494871017454"/>
    <n v="-4.3177720850066936E-2"/>
    <n v="1.8514308548760599"/>
    <n v="-7.7789718798472532E-2"/>
    <n v="1.3714619363428902"/>
    <n v="-5.7623344717382868E-2"/>
    <s v="6e, 8a"/>
    <n v="-4.2015999999999998E-2"/>
    <s v="derived (6e)"/>
    <n v="3.75142857142857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office balancing index:perfect balance between two land uses = 1"/>
    <x v="5"/>
    <s v="OLS"/>
    <m/>
    <n v="-0.20200000000000001"/>
    <m/>
    <m/>
    <s v=""/>
    <n v="-1.1200000000000001"/>
    <m/>
  </r>
  <r>
    <n v="65"/>
    <s v="Sung et al. 2014"/>
    <n v="65.8"/>
    <x v="418"/>
    <s v="Table 3 p. 139 (750m buffer)"/>
    <m/>
    <x v="1"/>
    <x v="1"/>
    <n v="9.6463709677419351E-2"/>
    <n v="10.366592818626426"/>
    <n v="2.48"/>
    <n v="0.13093132308812799"/>
    <n v="3.1322700422372861E-2"/>
    <n v="0.8131635513326928"/>
    <n v="0.19453311638532009"/>
    <n v="1.0693403850695047"/>
    <n v="0.25581830032017761"/>
    <n v="0.10434644381629353"/>
    <n v="2.4962799754171899E-2"/>
    <n v="7.6929434220765314E-2"/>
    <n v="1.8403828548633684E-2"/>
    <n v="8.4616235763347286E-2"/>
    <n v="2.0242742081665571E-2"/>
    <s v="6e, 8a, 5"/>
    <n v="0.23923"/>
    <s v="derived (6e)"/>
    <n v="9.6463709677419351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Land use mix index for 5 use types of non-residential facilities:perfect balance between two land uses = 1"/>
    <x v="7"/>
    <s v="OLS"/>
    <m/>
    <n v="0.47"/>
    <m/>
    <m/>
    <s v=""/>
    <n v="2.48"/>
    <m/>
  </r>
  <r>
    <n v="65"/>
    <s v="Sung et al. 2014"/>
    <n v="65.900000000000006"/>
    <x v="419"/>
    <s v="Table 3 p. 139 (1000m buffer)"/>
    <m/>
    <x v="1"/>
    <x v="1"/>
    <n v="4.2832281553398056E-2"/>
    <n v="23.346876788557765"/>
    <n v="4.12"/>
    <n v="0.26882100070061821"/>
    <n v="4.7438573172637388E-2"/>
    <n v="5.282780175242905E-2"/>
    <n v="9.3224693474494007E-3"/>
    <n v="1.4836178170193091"/>
    <n v="0.26181255255158042"/>
    <n v="0.18245279790921765"/>
    <n v="3.2197262794241725E-2"/>
    <n v="1.1665100125950403"/>
    <n v="0.20585285541263415"/>
    <n v="0.17370790932704275"/>
    <n v="3.0654061051033906E-2"/>
    <s v="6e, 8a, 5"/>
    <n v="0.17646899999999999"/>
    <s v="derived (6e)"/>
    <n v="4.28322815533980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Residential density"/>
    <x v="6"/>
    <s v="OLS"/>
    <m/>
    <n v="0.997"/>
    <m/>
    <m/>
    <s v=""/>
    <n v="4.12"/>
    <m/>
  </r>
  <r>
    <n v="65"/>
    <s v="Sung et al. 2014"/>
    <n v="65.900000000000006"/>
    <x v="420"/>
    <s v="Table 3 p. 139 (1000m buffer)"/>
    <m/>
    <x v="1"/>
    <x v="1"/>
    <n v="3.1050399999999995E-2"/>
    <n v="32.205704274341073"/>
    <n v="1.2499999999999998"/>
    <n v="0.37082346087248785"/>
    <n v="1.4392770986843868E-2"/>
    <n v="7.2872983230719626E-2"/>
    <n v="2.8284190981339202E-3"/>
    <n v="2.0465673890258693"/>
    <n v="7.9433420070261052E-2"/>
    <n v="0.25168337961033826"/>
    <n v="9.7685870128160577E-3"/>
    <n v="1.6091349964679578"/>
    <n v="6.2455356617910837E-2"/>
    <n v="0.23962029733427059"/>
    <n v="9.3003826004350431E-3"/>
    <s v="6e, 8a"/>
    <n v="3.8812999999999993E-2"/>
    <s v="derived (6e)"/>
    <n v="3.105039999999999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Small-scale nieghbourhood living density"/>
    <x v="6"/>
    <s v="OLS"/>
    <m/>
    <n v="1.0489999999999999"/>
    <m/>
    <m/>
    <s v=""/>
    <n v="1.25"/>
    <m/>
  </r>
  <r>
    <n v="65"/>
    <s v="Sung et al. 2014"/>
    <n v="65.900000000000006"/>
    <x v="421"/>
    <s v="Table 3 p. 139 (1000m buffer)"/>
    <m/>
    <x v="1"/>
    <x v="1"/>
    <n v="1.0218181818181817E-2"/>
    <n v="97.864768683274036"/>
    <n v="0.55000000000000004"/>
    <n v="1.141220997371714"/>
    <n v="6.413662005229033E-3"/>
    <n v="0.60708042683460262"/>
    <n v="3.4117919988104666E-3"/>
    <n v="0.60708042683460262"/>
    <n v="3.4117919988104666E-3"/>
    <n v="1.8127963266538731"/>
    <n v="1.0187915355794767E-2"/>
    <n v="6.9497000736620205"/>
    <n v="3.9057314413980554E-2"/>
    <n v="1.8573128742435734"/>
    <n v="1.0438098353248883E-2"/>
    <s v="6e, 8a"/>
    <n v="5.62E-3"/>
    <s v="derived (6e)"/>
    <n v="1.021818181818181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Commercial density"/>
    <x v="1"/>
    <s v="OLS"/>
    <m/>
    <n v="1.405"/>
    <m/>
    <m/>
    <s v=""/>
    <n v="0.55000000000000004"/>
    <m/>
  </r>
  <r>
    <n v="65"/>
    <s v="Sung et al. 2014"/>
    <n v="65.900000000000006"/>
    <x v="422"/>
    <s v="Table 3 p. 139 (1000m buffer)"/>
    <m/>
    <x v="1"/>
    <x v="1"/>
    <n v="1.6048E-2"/>
    <n v="62.31306081754736"/>
    <n v="1.5"/>
    <n v="0.7051663058887061"/>
    <n v="1.6974763315352932E-2"/>
    <n v="0.11798071808754319"/>
    <n v="2.8400318458033395E-3"/>
    <n v="2.9420792115639967"/>
    <n v="7.0821730780768533E-2"/>
    <n v="0.5705411551912809"/>
    <n v="1.3734066687764513E-2"/>
    <n v="2.6237834304219216"/>
    <n v="6.3159714737116499E-2"/>
    <n v="0.54301658365248395"/>
    <n v="1.3071495201682593E-2"/>
    <s v="6e, 8a"/>
    <n v="2.4072E-2"/>
    <s v="derived (6e)"/>
    <n v="1.604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Office density"/>
    <x v="8"/>
    <s v="OLS"/>
    <m/>
    <n v="1.4159999999999999"/>
    <m/>
    <m/>
    <s v=""/>
    <n v="1.5"/>
    <m/>
  </r>
  <r>
    <n v="65"/>
    <s v="Sung et al. 2014"/>
    <n v="65.900000000000006"/>
    <x v="423"/>
    <s v="Table 3 p. 139 (1000m buffer)"/>
    <m/>
    <x v="1"/>
    <x v="1"/>
    <n v="7.9687499999999994E-2"/>
    <n v="12.549019607843139"/>
    <n v="1.52"/>
    <n v="0.82276888276384708"/>
    <n v="9.9657880924770958E-2"/>
    <n v="1.7861010268568849"/>
    <n v="0.21634148687804014"/>
    <n v="1.9103704193752238"/>
    <n v="0.23139361704682396"/>
    <n v="0.48378398711559595"/>
    <n v="5.859833543937655E-2"/>
    <n v="0.87159348793806757"/>
    <n v="0.10557176122649842"/>
    <n v="0.64563971672137666"/>
    <n v="7.8203110687876734E-2"/>
    <s v="6e, 8a"/>
    <n v="0.12112499999999998"/>
    <s v="derived (6e)"/>
    <n v="7.96874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idential to non-residential balancing index:perfect balance between two land uses = 1"/>
    <x v="5"/>
    <s v="OLS"/>
    <m/>
    <n v="0.28499999999999998"/>
    <m/>
    <m/>
    <s v=""/>
    <n v="1.52"/>
    <m/>
  </r>
  <r>
    <n v="65"/>
    <s v="Sung et al. 2014"/>
    <n v="65.900000000000006"/>
    <x v="424"/>
    <s v="Table 3 p. 139 (1000m buffer)"/>
    <m/>
    <x v="1"/>
    <x v="1"/>
    <n v="7.85E-2"/>
    <n v="12.738853503184714"/>
    <n v="0.75"/>
    <n v="1.1365118961469336"/>
    <n v="6.6912137885650716E-2"/>
    <e v="#N/A"/>
    <e v="#N/A"/>
    <e v="#N/A"/>
    <e v="#N/A"/>
    <n v="1.1365118961469336"/>
    <n v="6.6912137885650716E-2"/>
    <n v="1.1619729495409556"/>
    <n v="6.8411157404223766E-2"/>
    <n v="1.1334075049247161"/>
    <n v="6.6729366852442656E-2"/>
    <s v="6e, 8a"/>
    <n v="5.8874999999999997E-2"/>
    <s v="derived (6e)"/>
    <n v="7.8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small-scale neighborhood living balancing index:perfect balance between two land uses = 1"/>
    <x v="10"/>
    <s v="OLS"/>
    <m/>
    <n v="0.125"/>
    <m/>
    <m/>
    <s v=""/>
    <n v="0.75"/>
    <m/>
  </r>
  <r>
    <n v="65"/>
    <s v="Sung et al. 2014"/>
    <n v="65.900000000000006"/>
    <x v="425"/>
    <s v="Table 3 p. 139 (1000m buffer)"/>
    <m/>
    <x v="1"/>
    <x v="1"/>
    <n v="5.0820000000000004E-2"/>
    <n v="19.677292404565129"/>
    <n v="0.2"/>
    <n v="1.2901297785368762"/>
    <n v="1.3112879069048811E-2"/>
    <n v="2.8006675635115696"/>
    <n v="2.8465985115531597E-2"/>
    <n v="2.9955262257765272"/>
    <n v="3.0446528558792627E-2"/>
    <n v="0.75858985582987093"/>
    <n v="7.7103072946548088E-3"/>
    <n v="1.3666884311307506"/>
    <n v="1.389102121401295E-2"/>
    <n v="1.0123851815473179"/>
    <n v="1.0289882985246942E-2"/>
    <s v="6e, 8a"/>
    <n v="1.0164000000000001E-2"/>
    <s v="derived (6e)"/>
    <n v="5.082000000000000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large-scale commercial balancing index:perfect balance between two land uses = 1"/>
    <x v="5"/>
    <s v="OLS"/>
    <m/>
    <n v="4.2000000000000003E-2"/>
    <m/>
    <m/>
    <s v=""/>
    <n v="0.2"/>
    <m/>
  </r>
  <r>
    <n v="65"/>
    <s v="Sung et al. 2014"/>
    <n v="65.900000000000006"/>
    <x v="426"/>
    <s v="Table 3 p. 139 (1000m buffer)"/>
    <m/>
    <x v="1"/>
    <x v="1"/>
    <n v="6.0101449275362324E-2"/>
    <n v="16.63853387991319"/>
    <n v="-2.0700000000000003"/>
    <n v="1.0908954132678659"/>
    <n v="-0.13571829836465521"/>
    <n v="2.3681612888493855"/>
    <n v="-0.29462294594575206"/>
    <n v="2.5329279847560779"/>
    <n v="-0.31512157058350365"/>
    <n v="0.64144104573327931"/>
    <n v="-7.9801680499677285E-2"/>
    <n v="1.1556311354797366"/>
    <n v="-0.14377206956503405"/>
    <n v="0.85604283335186737"/>
    <n v="-0.10650028889730583"/>
    <s v="6e, 8a"/>
    <n v="-0.12441000000000001"/>
    <s v="derived (6e)"/>
    <n v="6.0101449275362324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office balancing index:perfect balance between two land uses = 1"/>
    <x v="5"/>
    <s v="OLS"/>
    <m/>
    <n v="-0.39"/>
    <m/>
    <m/>
    <s v=""/>
    <n v="-2.0699999999999998"/>
    <m/>
  </r>
  <r>
    <n v="65"/>
    <s v="Sung et al. 2014"/>
    <n v="65.900000000000006"/>
    <x v="427"/>
    <s v="Table 3 p. 139 (1000m buffer)"/>
    <m/>
    <x v="1"/>
    <x v="1"/>
    <n v="9.889908256880732E-2"/>
    <n v="10.111317254174399"/>
    <n v="-1.0900000000000001"/>
    <n v="0.12770716178551389"/>
    <n v="-1.3766832040478396E-2"/>
    <n v="0.79313953879645305"/>
    <n v="-8.550044228225763E-2"/>
    <n v="1.0430080620810405"/>
    <n v="-0.11243626909233616"/>
    <n v="0.10177693059147531"/>
    <n v="-1.0971553117761039E-2"/>
    <n v="7.5035060139785156E-2"/>
    <n v="-8.0887794830688392E-3"/>
    <n v="8.2532575516994874E-2"/>
    <n v="-8.8970116407320471E-3"/>
    <s v="6e, 8a"/>
    <n v="-0.10779999999999999"/>
    <s v="derived (6e)"/>
    <n v="9.889908256880732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Land use mix index for 5 use types of non-residential facilities:perfect balance between two land uses = 1"/>
    <x v="7"/>
    <s v="OLS"/>
    <m/>
    <n v="-0.22"/>
    <m/>
    <m/>
    <s v=""/>
    <n v="-1.0900000000000001"/>
    <m/>
  </r>
  <r>
    <n v="66"/>
    <s v="Armbruster 2010"/>
    <n v="66.099999999999994"/>
    <x v="428"/>
    <s v="Table 5 p. 33"/>
    <m/>
    <x v="0"/>
    <x v="1"/>
    <n v="0.13900000000000001"/>
    <n v="7.1942446043165464"/>
    <n v="2.3453237410071943"/>
    <n v="8.2836092010612192E-2"/>
    <n v="2.7004565995459577E-2"/>
    <n v="1.6278671068396665E-2"/>
    <n v="5.3068467682973125E-3"/>
    <n v="0.4571707629943082"/>
    <n v="0.14903766873614449"/>
    <n v="5.6222083526998895E-2"/>
    <n v="1.8328399229801642E-2"/>
    <n v="0.35945528988725661"/>
    <n v="0.11718242450324566"/>
    <n v="5.3527381873007443E-2"/>
    <n v="1.7449926490600426E-2"/>
    <s v="6a, 8b, 8a"/>
    <n v="0.32600000000000001"/>
    <s v="Source (6a)"/>
    <n v="0.13900000000000001"/>
    <s v="Derived (8a)"/>
    <s v="Y"/>
    <s v="Pos"/>
    <s v="Y"/>
    <s v="Ridership"/>
    <s v="per capita patronage"/>
    <s v="continuous"/>
    <s v="Aggregate"/>
    <s v="General"/>
    <s v="USA"/>
    <s v="varies"/>
    <s v="2002 - 2007"/>
    <s v="2018 - 2019"/>
    <s v="2010 - 2017"/>
    <n v="54"/>
    <x v="1"/>
    <n v="0"/>
    <n v="1"/>
    <n v="1"/>
    <s v="Density"/>
    <s v="Population density"/>
    <x v="6"/>
    <s v="OLS"/>
    <m/>
    <n v="0.32600000000000001"/>
    <m/>
    <m/>
    <s v=""/>
    <n v="2.3453237410071943"/>
    <s v="Derived (8b)"/>
  </r>
  <r>
    <n v="67"/>
    <s v="Kerkman et al. 2015"/>
    <n v="67.099999999999994"/>
    <x v="429"/>
    <s v="Table 6 p. 29 (2012)"/>
    <m/>
    <x v="0"/>
    <x v="1"/>
    <n v="4.2394822006472495E-2"/>
    <n v="23.587786259541982"/>
    <n v="3.09"/>
    <n v="0.9805328192076942"/>
    <n v="0.12844979931620795"/>
    <n v="0.82410697119482501"/>
    <n v="0.10795801322652208"/>
    <n v="0.84367743699010322"/>
    <n v="0.11052174424570353"/>
    <n v="1.0994269962074552"/>
    <n v="0.14402493650317663"/>
    <n v="0.9271860615730485"/>
    <n v="0.12146137406606936"/>
    <n v="1.0828019246590521"/>
    <n v="0.14184705213033583"/>
    <s v="6a, 5, 8a"/>
    <n v="0.13100000000000001"/>
    <s v="Source (6a)"/>
    <n v="4.2394822006472495E-2"/>
    <s v="Derived (8a)"/>
    <s v="Y"/>
    <s v="Pos"/>
    <s v="Y"/>
    <s v="Ridership"/>
    <s v="stop entrance + stop exit"/>
    <s v="continuous"/>
    <s v="Aggregate"/>
    <s v="General"/>
    <s v="Netherlands"/>
    <s v="Arnhem- Nijmegen"/>
    <n v="2012"/>
    <s v="2010 - 2017"/>
    <s v="2010 - 2017"/>
    <n v="1232"/>
    <x v="1"/>
    <n v="0"/>
    <n v="1"/>
    <n v="1"/>
    <s v="Density"/>
    <s v="Sum of number of inhabitants, employees, students,_x000a_and train travelers within service area)"/>
    <x v="2"/>
    <s v="OLS"/>
    <m/>
    <n v="0.13100000000000001"/>
    <m/>
    <m/>
    <s v=""/>
    <n v="3.09"/>
    <m/>
  </r>
  <r>
    <n v="67"/>
    <s v="Kerkman et al. 2015"/>
    <n v="67.2"/>
    <x v="430"/>
    <s v="Table 6 p. 29 (2013)"/>
    <m/>
    <x v="0"/>
    <x v="1"/>
    <n v="4.2481203007518793E-2"/>
    <n v="23.539823008849559"/>
    <n v="2.66"/>
    <n v="0.97853901017015554"/>
    <n v="0.11057490814922757"/>
    <n v="0.82243123745610669"/>
    <n v="9.2934729832540058E-2"/>
    <n v="0.84196190879391541"/>
    <n v="9.5141695693712447E-2"/>
    <n v="1.097191428526076"/>
    <n v="0.12398263142344659"/>
    <n v="0.92530072748444747"/>
    <n v="0.10455898220574257"/>
    <n v="1.0806001622896968"/>
    <n v="0.12210781833873574"/>
    <s v="6a, 5, 8a"/>
    <n v="0.113"/>
    <s v="Source (6a)"/>
    <n v="4.2481203007518793E-2"/>
    <s v="Derived (8a)"/>
    <s v="Y"/>
    <s v="Pos"/>
    <s v="Y"/>
    <s v="Ridership"/>
    <s v="stop entrance + stop exit"/>
    <s v="continuous"/>
    <s v="Aggregate"/>
    <s v="General"/>
    <s v="Netherlands"/>
    <s v="Arnhem- Nijmegen"/>
    <n v="2013"/>
    <s v="2010 - 2017"/>
    <s v="2010 - 2017"/>
    <n v="1284"/>
    <x v="1"/>
    <n v="0"/>
    <n v="1"/>
    <n v="1"/>
    <s v="Density"/>
    <s v="Sum of number of inhabitants, employees, students,_x000a_and train travelers within service area)"/>
    <x v="2"/>
    <s v="OLS"/>
    <m/>
    <n v="0.113"/>
    <m/>
    <m/>
    <s v=""/>
    <n v="2.66"/>
    <m/>
  </r>
  <r>
    <n v="69"/>
    <s v="Tsai et al. 2014"/>
    <n v="69.099999999999994"/>
    <x v="431"/>
    <s v="Table 6, p. 61 (derived from table 5 and equation 7)"/>
    <m/>
    <x v="0"/>
    <x v="1"/>
    <n v="0.15267175572519082"/>
    <n v="6.5500000000000007"/>
    <n v="3.93"/>
    <n v="7.5418119971061889E-2"/>
    <n v="4.5250871982637129E-2"/>
    <n v="1.4820916074221745E-2"/>
    <n v="8.8925496445330463E-3"/>
    <n v="0.41623112116816796"/>
    <n v="0.24973867270090078"/>
    <n v="5.1187395947156156E-2"/>
    <n v="3.0712437568293692E-2"/>
    <n v="0.32726606867785285"/>
    <n v="0.1963596412067117"/>
    <n v="4.8734004826279632E-2"/>
    <n v="2.9240402895767778E-2"/>
    <s v="8a"/>
    <n v="0.6"/>
    <s v="Source"/>
    <n v="0.15267175572519082"/>
    <s v="Derived (8a)"/>
    <s v="Y"/>
    <s v="Pos"/>
    <s v="Y"/>
    <s v="Ridership"/>
    <s v="per capita trip"/>
    <s v="continuous"/>
    <s v="Aggregate"/>
    <s v="General"/>
    <s v="Australia"/>
    <s v="Sydney"/>
    <n v="2009"/>
    <s v="Pre-2010"/>
    <s v="2010 - 2017"/>
    <n v="236"/>
    <x v="0"/>
    <n v="0"/>
    <n v="1"/>
    <n v="1"/>
    <s v="Density"/>
    <s v="Population density"/>
    <x v="6"/>
    <s v="OLS"/>
    <m/>
    <n v="0.59599999999999997"/>
    <m/>
    <m/>
    <s v=""/>
    <n v="3.93"/>
    <m/>
  </r>
  <r>
    <n v="69"/>
    <s v="Tsai et al. 2014"/>
    <n v="69.099999999999994"/>
    <x v="432"/>
    <s v="Table 6, p. 61 (derived from table 5 and equation 7)"/>
    <m/>
    <x v="0"/>
    <x v="1"/>
    <n v="0.2010178117048346"/>
    <n v="4.9746835443037973"/>
    <n v="3.93"/>
    <n v="5.7279584788148256E-2"/>
    <n v="4.5250871982637123E-2"/>
    <n v="1.1256391955105121E-2"/>
    <n v="8.8925496445330463E-3"/>
    <n v="0.31612490215303896"/>
    <n v="0.24973867270090078"/>
    <n v="3.8876503251004668E-2"/>
    <n v="3.0712437568293689E-2"/>
    <n v="0.24855650785659705"/>
    <n v="0.19635964120671168"/>
    <n v="3.7013168222490858E-2"/>
    <n v="2.9240402895767778E-2"/>
    <s v="8a"/>
    <n v="0.79"/>
    <s v="Source"/>
    <n v="0.2010178117048346"/>
    <s v="Derived (8a)"/>
    <s v="Y"/>
    <s v="Pos"/>
    <s v="Y"/>
    <s v="Ridership"/>
    <s v="per capita trip"/>
    <s v="continuous"/>
    <s v="Aggregate"/>
    <s v="General"/>
    <s v="Australia"/>
    <s v="Sydney"/>
    <n v="2009"/>
    <s v="Pre-2010"/>
    <s v="Pre-2010"/>
    <n v="236"/>
    <x v="0"/>
    <n v="0"/>
    <n v="1"/>
    <n v="1"/>
    <s v="Density"/>
    <s v="Population density"/>
    <x v="6"/>
    <s v="OLS"/>
    <m/>
    <n v="0.59599999999999997"/>
    <m/>
    <m/>
    <s v=""/>
    <n v="3.93"/>
    <m/>
  </r>
  <r>
    <n v="69"/>
    <s v="Tsai et al. 2014"/>
    <n v="69.099999999999994"/>
    <x v="433"/>
    <s v="Table 5, p. 61"/>
    <m/>
    <x v="0"/>
    <x v="1"/>
    <n v="0.11666666666666667"/>
    <n v="8.5714285714285712"/>
    <n v="-0.24"/>
    <n v="0.10825818118331634"/>
    <n v="-3.0312290731328577E-3"/>
    <n v="0.67234948059442434"/>
    <n v="-1.8825785456643884E-2"/>
    <n v="0.88416463244301025"/>
    <n v="-2.4756609708404289E-2"/>
    <n v="8.6276957675709337E-2"/>
    <n v="-2.4157548149198616E-3"/>
    <n v="6.3607702357028867E-2"/>
    <n v="-1.7810156659968082E-3"/>
    <n v="6.9963394291470873E-2"/>
    <n v="-1.9589750401611847E-3"/>
    <s v="6a, 8a"/>
    <n v="-2.8000000000000001E-2"/>
    <s v="Source (6a)"/>
    <n v="0.11666666666666667"/>
    <s v="Derived (8a)"/>
    <s v="N"/>
    <s v="Neg"/>
    <s v="insignificant"/>
    <s v="Ridership"/>
    <s v="per capita trip"/>
    <s v="continuous"/>
    <s v="Aggregate"/>
    <s v="General"/>
    <s v="Australia"/>
    <s v="Sydney"/>
    <n v="2009"/>
    <s v="Pre-2010"/>
    <s v="2010 - 2017"/>
    <n v="236"/>
    <x v="0"/>
    <n v="0"/>
    <n v="1"/>
    <n v="1"/>
    <s v="Diversity"/>
    <s v="Land use entropy"/>
    <x v="7"/>
    <s v="OLS (partial adjustment)"/>
    <m/>
    <n v="-2.8000000000000001E-2"/>
    <m/>
    <m/>
    <s v=""/>
    <n v="-0.24"/>
    <m/>
  </r>
  <r>
    <n v="7"/>
    <s v="Bhiromkaew 2006"/>
    <n v="7.1"/>
    <x v="434"/>
    <s v="Descriptives p. 100, table 5.4 p. 113 'Lev transit', mode share p. 74"/>
    <m/>
    <x v="0"/>
    <x v="1"/>
    <n v="7.504076738609114E-2"/>
    <n v="13.326089735395627"/>
    <n v="3.7905300000000004"/>
    <n v="0.15080481278499663"/>
    <n v="4.2895566393163172E-2"/>
    <n v="2.523101281903772E-2"/>
    <n v="7.1768172749819559E-3"/>
    <n v="0.62918449306703461"/>
    <n v="0.17896793011761769"/>
    <n v="0.1220142700753718"/>
    <n v="3.4706261201314682E-2"/>
    <n v="0.5611146841658694"/>
    <n v="0.15960586233498816"/>
    <n v="0.11612794535561038"/>
    <n v="3.3031929804555944E-2"/>
    <s v="4a, 7a, , 8a"/>
    <n v="0.28444428000000005"/>
    <s v="Derived (7a)"/>
    <n v="7.50407673860911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x v="1"/>
    <n v="0"/>
    <n v="1"/>
    <n v="1"/>
    <s v="Density"/>
    <s v="Employment density"/>
    <x v="8"/>
    <s v="Multinomial logistic"/>
    <s v="automobile"/>
    <n v="4.0000000000000001E-3"/>
    <n v="1.0040080106773419"/>
    <m/>
    <s v="Derived (4a)"/>
    <n v="4.17"/>
    <m/>
  </r>
  <r>
    <n v="7"/>
    <s v="Bhiromkaew 2006"/>
    <n v="7.2"/>
    <x v="435"/>
    <s v="Descriptives p. 100, table 5.4 p. 113 'transit', mode share p. 74"/>
    <m/>
    <x v="0"/>
    <x v="1"/>
    <n v="8.5705714285714274E-2"/>
    <n v="11.667833450011669"/>
    <n v="0.49699999999999994"/>
    <n v="0.13434596380692349"/>
    <n v="5.7225657443691217E-3"/>
    <n v="2.6401218371087033E-2"/>
    <n v="1.1245794334180466E-3"/>
    <n v="0.74145273259569611"/>
    <n v="3.1582727819935791E-2"/>
    <n v="9.1182597045987815E-2"/>
    <n v="3.8839901962956645E-3"/>
    <n v="0.58297495926309417"/>
    <n v="2.4832249791281347E-2"/>
    <n v="8.6812252162610001E-2"/>
    <n v="3.6978321219329727E-3"/>
    <s v="4a, 7a, , 8a"/>
    <n v="4.2595739999999993E-2"/>
    <s v="Derived (7a)"/>
    <n v="8.5705714285714274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x v="1"/>
    <n v="0"/>
    <n v="1"/>
    <n v="1"/>
    <s v="Density"/>
    <s v="Household density"/>
    <x v="6"/>
    <s v="Multinomial logistic"/>
    <s v="automobile"/>
    <n v="1.0999999999999999E-2"/>
    <n v="1.0110607224447195"/>
    <m/>
    <s v="Derived (4a)"/>
    <n v="0.497"/>
    <m/>
  </r>
  <r>
    <n v="7"/>
    <s v="Bhiromkaew 2006"/>
    <n v="7.2"/>
    <x v="436"/>
    <s v="Descriptives p. 100, table 5.4 p. 113 'transit', mode share p. 74"/>
    <m/>
    <x v="0"/>
    <x v="1"/>
    <n v="7.1158509006004012E-2"/>
    <n v="14.053133124467585"/>
    <n v="2.9979999999999998"/>
    <n v="0.15903240575132235"/>
    <n v="3.3926893612952064E-2"/>
    <n v="2.660756373786782E-2"/>
    <n v="5.6762769824789411E-3"/>
    <n v="0.66351147384489584"/>
    <n v="0.1415490325871627"/>
    <n v="0.12867111166898021"/>
    <n v="2.7449821286612008E-2"/>
    <n v="0.59172791953606363"/>
    <n v="0.12623521652125017"/>
    <n v="0.12246364147005649"/>
    <n v="2.6125561743096274E-2"/>
    <s v="4a, 7a, , 8a"/>
    <n v="0.21333321000000002"/>
    <s v="Derived (7a)"/>
    <n v="7.1158509006004012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x v="1"/>
    <n v="0"/>
    <n v="1"/>
    <n v="1"/>
    <s v="Density"/>
    <s v="Employment density"/>
    <x v="8"/>
    <s v="Multinomial logistic"/>
    <s v="automobile"/>
    <n v="3.0000000000000001E-3"/>
    <n v="1.0030045045033771"/>
    <m/>
    <s v="Derived (4a)"/>
    <n v="2.9980000000000002"/>
    <m/>
  </r>
  <r>
    <n v="7"/>
    <s v="Bhiromkaew 2006"/>
    <n v="7.3"/>
    <x v="437"/>
    <s v="table 5.8 p. 137, mode share figure 4.7"/>
    <m/>
    <x v="0"/>
    <x v="1"/>
    <n v="8.7111538461538435E-2"/>
    <n v="11.479535520332027"/>
    <n v="0.93600000000000005"/>
    <n v="0.13217786062358275"/>
    <n v="1.077730691494869E-2"/>
    <n v="2.5975150002731054E-2"/>
    <n v="2.1179202206826797E-3"/>
    <n v="0.72948701375841341"/>
    <n v="5.9479744948611482E-2"/>
    <n v="8.9711073277660855E-2"/>
    <n v="7.3147179551966649E-3"/>
    <n v="0.57356678778424919"/>
    <n v="4.6766571035491644E-2"/>
    <n v="8.5411257931497619E-2"/>
    <n v="6.9641264912057611E-3"/>
    <s v="4a, 7a, , 8a"/>
    <n v="8.1536399999999981E-2"/>
    <s v="Derived (7a)"/>
    <n v="8.7111538461538435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x v="1"/>
    <n v="0"/>
    <n v="1"/>
    <n v="1"/>
    <s v="Density"/>
    <s v="Household density"/>
    <x v="6"/>
    <s v="Multinomial logistic"/>
    <s v="automobile"/>
    <n v="2.1999999999999999E-2"/>
    <n v="1.0222437844704382"/>
    <m/>
    <s v="Derived (4a)"/>
    <n v="0.93600000000000005"/>
    <m/>
  </r>
  <r>
    <n v="7"/>
    <s v="Bhiromkaew 2006"/>
    <n v="7.3"/>
    <x v="438"/>
    <s v="table 5.8 p. 137, mode share figure 4.7"/>
    <m/>
    <x v="0"/>
    <x v="1"/>
    <n v="6.6174137092853677E-2"/>
    <n v="15.111643973488135"/>
    <n v="6.1709999999999994"/>
    <n v="0.17101105317056042"/>
    <n v="6.9834176279361962E-2"/>
    <n v="2.8611700084765615E-2"/>
    <n v="1.1683891013634939E-2"/>
    <n v="0.71348852076346658"/>
    <n v="0.29136060043208167"/>
    <n v="0.13836288406242719"/>
    <n v="5.6501950353463212E-2"/>
    <n v="0.63629808171625091"/>
    <n v="0.25983906642849725"/>
    <n v="0.13168785445932388"/>
    <n v="5.3776131259722179E-2"/>
    <s v="4a, 7a, , 8a"/>
    <n v="0.40836060000000002"/>
    <s v="Derived (7a)"/>
    <n v="6.6174137092853677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x v="1"/>
    <n v="0"/>
    <n v="1"/>
    <n v="1"/>
    <s v="Density"/>
    <s v="Employment density"/>
    <x v="8"/>
    <s v="Multinomial logistic"/>
    <s v="automobile"/>
    <n v="6.0000000000000001E-3"/>
    <n v="1.0060180360540649"/>
    <m/>
    <s v="Derived (4a)"/>
    <n v="6.1710000000000003"/>
    <m/>
  </r>
  <r>
    <n v="7"/>
    <s v="Bhiromkaew 2006"/>
    <n v="7.3"/>
    <x v="439"/>
    <s v="table 5.8 p. 137, mode share figure 4.7"/>
    <m/>
    <x v="0"/>
    <x v="1"/>
    <n v="8.4747657713928809E-2"/>
    <n v="11.799736145812602"/>
    <n v="1.601"/>
    <n v="0.13586472004149161"/>
    <n v="1.8434261079949627E-2"/>
    <n v="2.6699679254206E-2"/>
    <n v="3.622639180889925E-3"/>
    <n v="0.74983471839086047"/>
    <n v="0.10173832442599036"/>
    <n v="9.2213399414912967E-2"/>
    <n v="1.2511606246014809E-2"/>
    <n v="0.5895653831871831"/>
    <n v="7.9992820756220204E-2"/>
    <n v="8.7793648592191992E-2"/>
    <n v="1.1911930034637204E-2"/>
    <s v="4a, 7a, , 8a"/>
    <n v="0.13568100000000002"/>
    <s v="Derived (7a)"/>
    <n v="8.474765771392880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x v="1"/>
    <n v="0"/>
    <n v="1"/>
    <n v="1"/>
    <s v="Density"/>
    <s v="Household density"/>
    <x v="6"/>
    <s v="Multinomial logistic"/>
    <s v="automobile"/>
    <n v="3.5000000000000003E-2"/>
    <n v="1.0356197087996233"/>
    <m/>
    <s v="Derived (4a)"/>
    <n v="1.601"/>
    <m/>
  </r>
  <r>
    <n v="7"/>
    <s v="Bhiromkaew 2006"/>
    <n v="7.3"/>
    <x v="440"/>
    <s v="table 5.8 p. 137, mode share figure 4.7"/>
    <m/>
    <x v="0"/>
    <x v="1"/>
    <n v="4.6323073919833424E-2"/>
    <n v="21.587513853907819"/>
    <n v="7.6840000000000002"/>
    <n v="0.24429529215799178"/>
    <n v="8.6956054210114639E-2"/>
    <n v="4.0872817877879324E-2"/>
    <n v="1.4548536468768575E-2"/>
    <n v="1.0192433962583802"/>
    <n v="0.3627961195462836"/>
    <n v="0.19765623659507356"/>
    <n v="7.0355045619188358E-2"/>
    <n v="0.90897414459757886"/>
    <n v="0.32354616536000214"/>
    <n v="0.18812072250507503"/>
    <n v="6.6960912753152704E-2"/>
    <s v="4a, 7a, , 8a"/>
    <n v="0.35594650000000005"/>
    <s v="Derived (7a)"/>
    <n v="4.632307391983342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x v="1"/>
    <n v="0"/>
    <n v="1"/>
    <n v="1"/>
    <s v="Density"/>
    <s v="Employment density"/>
    <x v="8"/>
    <s v="Multinomial logistic"/>
    <s v="automobile"/>
    <n v="5.0000000000000001E-3"/>
    <n v="1.005012520859401"/>
    <m/>
    <s v="Derived (4a)"/>
    <n v="7.6840000000000002"/>
    <m/>
  </r>
  <r>
    <n v="7"/>
    <s v="Bhiromkaew 2006"/>
    <n v="7.3"/>
    <x v="441"/>
    <s v="table 5.8 p. 137, mode share figure 4.7"/>
    <m/>
    <x v="0"/>
    <x v="1"/>
    <n v="8.0089053803339499E-2"/>
    <n v="12.486100815418832"/>
    <n v="1.6170000000000002"/>
    <n v="0.14376767164397419"/>
    <n v="1.8618488548581232E-2"/>
    <n v="2.8252740806044913E-2"/>
    <n v="3.65884294534604E-3"/>
    <n v="0.79345095288863454"/>
    <n v="0.10275507220288971"/>
    <n v="9.7577249812969918E-2"/>
    <n v="1.2636644159778854E-2"/>
    <n v="0.62385910335533634"/>
    <n v="8.079224932092946E-2"/>
    <n v="9.2900411816799283E-2"/>
    <n v="1.2030974931922773E-2"/>
    <s v="4a, 7a, , 8a"/>
    <n v="0.12950399999999998"/>
    <s v="Derived (7a)"/>
    <n v="8.008905380333949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x v="1"/>
    <n v="0"/>
    <n v="1"/>
    <n v="1"/>
    <s v="Density"/>
    <s v="Household density"/>
    <x v="6"/>
    <s v="Multinomial logistic"/>
    <s v="automobile"/>
    <n v="3.2000000000000001E-2"/>
    <n v="1.0325175053051183"/>
    <m/>
    <s v="Derived (4a)"/>
    <n v="1.617"/>
    <m/>
  </r>
  <r>
    <n v="7"/>
    <s v="Bhiromkaew 2006"/>
    <n v="7.3"/>
    <x v="442"/>
    <s v="table 5.8 p. 137, mode share figure 4.7"/>
    <m/>
    <x v="0"/>
    <x v="1"/>
    <n v="4.430577083581734E-2"/>
    <n v="22.570423245894357"/>
    <n v="8.3870000000000005"/>
    <n v="0.25541839501759772"/>
    <n v="9.4911559950576693E-2"/>
    <n v="4.2733813861066637E-2"/>
    <n v="1.5879564727168408E-2"/>
    <n v="1.0656509591524865"/>
    <n v="0.39598790403887041"/>
    <n v="0.20665579868678902"/>
    <n v="7.6791744873520654E-2"/>
    <n v="0.95036099580444711"/>
    <n v="0.35314701833346407"/>
    <n v="0.19668611943910222"/>
    <n v="7.3087086837674606E-2"/>
    <s v="4a, 7a, , 8a"/>
    <n v="0.37159250000000005"/>
    <s v="Derived (7a)"/>
    <n v="4.43057708358173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x v="1"/>
    <n v="0"/>
    <n v="1"/>
    <n v="1"/>
    <s v="Density"/>
    <s v="Employment density"/>
    <x v="8"/>
    <s v="Multinomial logistic"/>
    <s v="automobile"/>
    <n v="5.0000000000000001E-3"/>
    <n v="1.005012520859401"/>
    <m/>
    <s v="Derived (4a)"/>
    <n v="8.3870000000000005"/>
    <m/>
  </r>
  <r>
    <n v="70"/>
    <s v="Guerra et al. 2012"/>
    <n v="70.099999999999994"/>
    <x v="443"/>
    <s v="Table 2 p. 7 (0.25 mi buffer)"/>
    <m/>
    <x v="0"/>
    <x v="1"/>
    <n v="3.4387203231752414E-2"/>
    <n v="29.080585392784176"/>
    <n v="6.0200000000000005"/>
    <n v="0.33484016457735977"/>
    <n v="6.9315585072640074E-2"/>
    <n v="6.5801666487892069E-2"/>
    <n v="1.3621666376612962E-2"/>
    <n v="1.8479762843152985"/>
    <n v="0.38255135105837723"/>
    <n v="0.2272609830344319"/>
    <n v="4.7045515053722141E-2"/>
    <n v="1.4529906650911557"/>
    <n v="0.30078499747185861"/>
    <n v="0.21636845631801235"/>
    <n v="4.4790642603695169E-2"/>
    <s v="6c, 10, 5"/>
    <n v="0.20701096345514952"/>
    <s v="Derived (6c)"/>
    <n v="3.4387203231752414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x v="0"/>
    <n v="0"/>
    <n v="0"/>
    <n v="0"/>
    <s v="Density"/>
    <s v="Population density"/>
    <x v="6"/>
    <s v="OLS"/>
    <m/>
    <n v="0.33800000000000002"/>
    <m/>
    <m/>
    <s v=""/>
    <n v="6.02"/>
    <m/>
  </r>
  <r>
    <n v="70"/>
    <s v="Guerra et al. 2012"/>
    <s v="70.10"/>
    <x v="444"/>
    <s v="Table 3 p. 7 (1 mi buffer)"/>
    <m/>
    <x v="0"/>
    <x v="1"/>
    <n v="9.6625235229886391E-2"/>
    <n v="10.349263291528814"/>
    <n v="4.29"/>
    <n v="0.11711752990798137"/>
    <n v="4.8547823081909379E-2"/>
    <n v="1.9594824885696884E-2"/>
    <n v="8.1224910789975506E-3"/>
    <n v="0.48863515907462934"/>
    <n v="0.20255015003299798"/>
    <n v="9.4758314810060015E-2"/>
    <n v="3.9279430727006508E-2"/>
    <n v="0.43577101148818081"/>
    <n v="0.18063678414815318"/>
    <n v="9.0186896970779126E-2"/>
    <n v="3.7384476276812212E-2"/>
    <s v="6c, 10, 5, 8a"/>
    <n v="0.4145222591362126"/>
    <s v="Derived (6c)"/>
    <n v="9.6625235229886391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x v="0"/>
    <n v="0"/>
    <n v="0"/>
    <n v="0"/>
    <s v="Density"/>
    <s v="Job density"/>
    <x v="8"/>
    <s v="OLS"/>
    <m/>
    <n v="0.317"/>
    <m/>
    <m/>
    <s v=""/>
    <n v="4.29"/>
    <m/>
  </r>
  <r>
    <n v="70"/>
    <s v="Guerra et al. 2012"/>
    <n v="70.13"/>
    <x v="445"/>
    <s v="Table 5 p. 9 (model 3"/>
    <m/>
    <x v="0"/>
    <x v="1"/>
    <n v="4.0616740088105729E-2"/>
    <n v="24.620390455531453"/>
    <n v="2.27"/>
    <n v="0.28348451314651263"/>
    <n v="2.6137272112108464E-2"/>
    <n v="5.5709426054351405E-2"/>
    <n v="5.1364090822111994E-3"/>
    <n v="1.5645454538784607"/>
    <n v="0.14425109084759408"/>
    <n v="0.192405141163492"/>
    <n v="1.7739754015273963E-2"/>
    <n v="1.2301402127779402"/>
    <n v="0.11341892761812609"/>
    <n v="0.1831832408068334"/>
    <n v="1.6889494802390041E-2"/>
    <s v="6a, 8a, 5"/>
    <n v="9.2200000000000004E-2"/>
    <s v="Source (6a)"/>
    <n v="4.0616740088105729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x v="1"/>
    <n v="0"/>
    <n v="0"/>
    <n v="0"/>
    <s v="Density"/>
    <s v="Population density"/>
    <x v="6"/>
    <s v="OLS"/>
    <m/>
    <n v="9.2200000000000004E-2"/>
    <m/>
    <m/>
    <s v=""/>
    <n v="2.27"/>
    <m/>
  </r>
  <r>
    <n v="70"/>
    <s v="Guerra et al. 2012"/>
    <n v="70.13"/>
    <x v="446"/>
    <s v="Table 5 p. 9 (model 3"/>
    <m/>
    <x v="0"/>
    <x v="1"/>
    <n v="5.1030927835051552E-2"/>
    <n v="19.595959595959595"/>
    <n v="3.88"/>
    <n v="0.22175785071908882"/>
    <n v="4.3908054442379586E-2"/>
    <n v="3.710209953440053E-2"/>
    <n v="7.3462157078113049E-3"/>
    <n v="0.925213183263912"/>
    <n v="0.1831922102862546"/>
    <n v="0.17942147726776536"/>
    <n v="3.5525452499017542E-2"/>
    <n v="0.82511681205391252"/>
    <n v="0.16337312878667468"/>
    <n v="0.17076566122063452"/>
    <n v="3.3811600921685635E-2"/>
    <s v="6a, 8a, 5"/>
    <n v="0.19800000000000001"/>
    <s v="Source (6a)"/>
    <n v="5.1030927835051552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x v="1"/>
    <n v="0"/>
    <n v="0"/>
    <n v="0"/>
    <s v="Density"/>
    <s v="Job density"/>
    <x v="8"/>
    <s v="OLS"/>
    <m/>
    <n v="0.19800000000000001"/>
    <m/>
    <m/>
    <s v=""/>
    <n v="3.88"/>
    <m/>
  </r>
  <r>
    <n v="70"/>
    <s v="Guerra et al. 2012"/>
    <n v="70.2"/>
    <x v="447"/>
    <s v="Table 2 p. 7 (0.5 mi buffer)"/>
    <m/>
    <x v="0"/>
    <x v="1"/>
    <n v="6.8193791258575318E-2"/>
    <n v="14.664091577020962"/>
    <n v="4.62"/>
    <n v="0.16884552943853509"/>
    <n v="5.319568156737494E-2"/>
    <n v="3.3180957338584678E-2"/>
    <n v="1.045383698670297E-2"/>
    <n v="0.93185515694902632"/>
    <n v="0.29358592057968486"/>
    <n v="0.11459796362722585"/>
    <n v="3.610469759936815E-2"/>
    <n v="0.73268085513643744"/>
    <n v="0.23083499805979849"/>
    <n v="0.10910532972328946"/>
    <n v="3.4374214091207916E-2"/>
    <s v="6c, 10, 5, 8a"/>
    <n v="0.31505531561461797"/>
    <s v="Derived (6c)"/>
    <n v="6.8193791258575318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x v="0"/>
    <n v="0"/>
    <n v="0"/>
    <n v="0"/>
    <s v="Density"/>
    <s v="Population density"/>
    <x v="6"/>
    <s v="OLS"/>
    <m/>
    <n v="0.249"/>
    <m/>
    <m/>
    <s v=""/>
    <n v="4.62"/>
    <m/>
  </r>
  <r>
    <n v="70"/>
    <s v="Guerra et al. 2012"/>
    <n v="70.3"/>
    <x v="448"/>
    <s v="Table 2 p. 7 (0.75 mi buffer)"/>
    <m/>
    <x v="0"/>
    <x v="1"/>
    <n v="9.0548314331017815E-2"/>
    <n v="11.043827898819808"/>
    <n v="3.52"/>
    <n v="0.12716102861266451"/>
    <n v="4.0530043098952341E-2"/>
    <n v="2.4989258996420922E-2"/>
    <n v="7.9648281803451192E-3"/>
    <n v="0.70179921653649791"/>
    <n v="0.22368451091785513"/>
    <n v="8.6306075027349466E-2"/>
    <n v="2.7508341028090019E-2"/>
    <n v="0.55179696787809929"/>
    <n v="0.17587428423603693"/>
    <n v="8.2169459865906277E-2"/>
    <n v="2.6189877402825083E-2"/>
    <s v="6c, 10, 5, 8a"/>
    <n v="0.3187300664451827"/>
    <s v="Derived (6c)"/>
    <n v="9.0548314331017815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x v="0"/>
    <n v="0"/>
    <n v="0"/>
    <n v="0"/>
    <s v="Density"/>
    <s v="Population density"/>
    <x v="6"/>
    <s v="OLS"/>
    <m/>
    <n v="0.183"/>
    <m/>
    <m/>
    <s v=""/>
    <n v="3.52"/>
    <m/>
  </r>
  <r>
    <n v="70"/>
    <s v="Guerra et al. 2012"/>
    <n v="70.400000000000006"/>
    <x v="449"/>
    <s v="Table 2 p. 7 (1 mi buffer)"/>
    <m/>
    <x v="0"/>
    <x v="1"/>
    <n v="0.10385725359911406"/>
    <n v="9.6286004621301711"/>
    <n v="3"/>
    <n v="0.11086579310020687"/>
    <n v="3.4542650368425284E-2"/>
    <n v="2.1786973948312055E-2"/>
    <n v="6.7882058355214093E-3"/>
    <n v="0.61186613215767649"/>
    <n v="0.19064020816862653"/>
    <n v="7.5246257140767589E-2"/>
    <n v="2.3444608830758541E-2"/>
    <n v="0.48108614047497678"/>
    <n v="0.14989285588298601"/>
    <n v="7.1639734563629015E-2"/>
    <n v="2.2320918241044107E-2"/>
    <s v="6c, 10, 5, 8a"/>
    <n v="0.31157176079734217"/>
    <s v="Derived (6c)"/>
    <n v="0.10385725359911406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x v="0"/>
    <n v="0"/>
    <n v="0"/>
    <n v="0"/>
    <s v="Density"/>
    <s v="Population density"/>
    <x v="6"/>
    <s v="OLS"/>
    <m/>
    <n v="0.14599999999999999"/>
    <m/>
    <m/>
    <s v=""/>
    <n v="3"/>
    <m/>
  </r>
  <r>
    <n v="70"/>
    <s v="Guerra et al. 2012"/>
    <n v="70.7"/>
    <x v="450"/>
    <s v="Table 3 p. 7 (0.25 mi buffer)"/>
    <m/>
    <x v="0"/>
    <x v="1"/>
    <n v="6.5943130740668363E-2"/>
    <n v="15.164581795981993"/>
    <n v="4.25"/>
    <n v="0.17161012450873603"/>
    <n v="4.8095162726833313E-2"/>
    <n v="2.8711930152585642E-2"/>
    <n v="8.0467568964427954E-3"/>
    <n v="0.71598795290532002"/>
    <n v="0.20066157054551084"/>
    <n v="0.13884758511871764"/>
    <n v="3.8913188948666126E-2"/>
    <n v="0.63852710689459502"/>
    <n v="0.17895252508849677"/>
    <n v="0.13214917212113453"/>
    <n v="3.7035903071434007E-2"/>
    <s v="6c, 10, 5"/>
    <n v="0.28025830564784054"/>
    <s v="Derived (6c)"/>
    <n v="6.5943130740668363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x v="0"/>
    <n v="0"/>
    <n v="0"/>
    <n v="0"/>
    <s v="Density"/>
    <s v="Job density"/>
    <x v="8"/>
    <s v="OLS"/>
    <m/>
    <n v="0.68500000000000005"/>
    <m/>
    <m/>
    <s v=""/>
    <n v="4.25"/>
    <m/>
  </r>
  <r>
    <n v="70"/>
    <s v="Guerra et al. 2012"/>
    <n v="70.8"/>
    <x v="451"/>
    <s v="Table 3 p. 7 (0.5 mi buffer)"/>
    <m/>
    <x v="0"/>
    <x v="1"/>
    <n v="6.5261764065138061E-2"/>
    <n v="15.322907897523203"/>
    <n v="4.88"/>
    <n v="0.17340182324227241"/>
    <n v="5.5224563319281536E-2"/>
    <n v="2.9011697599518261E-2"/>
    <n v="9.2395702716801965E-3"/>
    <n v="0.72346323859793349"/>
    <n v="0.23040669747343359"/>
    <n v="0.14029722594337149"/>
    <n v="4.4681496957527218E-2"/>
    <n v="0.64519366116711674"/>
    <n v="0.20547960527808568"/>
    <n v="0.1335288780388659"/>
    <n v="4.2525931056140699E-2"/>
    <s v="6c, 10, 5, 8a"/>
    <n v="0.31847740863787372"/>
    <s v="Derived (6c)"/>
    <n v="6.5261764065138061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x v="0"/>
    <n v="0"/>
    <n v="0"/>
    <n v="0"/>
    <s v="Density"/>
    <s v="Job density"/>
    <x v="8"/>
    <s v="OLS"/>
    <m/>
    <n v="0.42099999999999999"/>
    <m/>
    <m/>
    <s v=""/>
    <n v="4.88"/>
    <m/>
  </r>
  <r>
    <n v="70"/>
    <s v="Guerra et al. 2012"/>
    <n v="70.900000000000006"/>
    <x v="452"/>
    <s v="Table 3 p. 7 (0.75 mi buffer)"/>
    <m/>
    <x v="0"/>
    <x v="1"/>
    <n v="6.9770556478405327E-2"/>
    <n v="14.332693480945789"/>
    <n v="4.8"/>
    <n v="0.16219605300703779"/>
    <n v="5.4319242609129376E-2"/>
    <n v="2.7136870614682642E-2"/>
    <n v="9.088101906570686E-3"/>
    <n v="0.67671077271387914"/>
    <n v="0.22662953849845924"/>
    <n v="0.13123077872173144"/>
    <n v="4.3949013400846434E-2"/>
    <n v="0.60349922111404353"/>
    <n v="0.20211108715877277"/>
    <n v="0.1248998227089135"/>
    <n v="4.1828784645384288E-2"/>
    <s v="6c, 10, 5, 8a"/>
    <n v="0.33489867109634552"/>
    <s v="Derived (6c)"/>
    <n v="6.9770556478405327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x v="0"/>
    <n v="0"/>
    <n v="0"/>
    <n v="0"/>
    <s v="Density"/>
    <s v="Job density"/>
    <x v="8"/>
    <s v="OLS"/>
    <m/>
    <n v="0.34200000000000003"/>
    <m/>
    <m/>
    <s v=""/>
    <n v="4.8"/>
    <m/>
  </r>
  <r>
    <n v="71"/>
    <s v="Chao. et al. 2016"/>
    <n v="71.099999999999994"/>
    <x v="453"/>
    <s v="Table 4"/>
    <m/>
    <x v="0"/>
    <x v="1"/>
    <n v="7.6972072183778939E-2"/>
    <n v="12.99172507156095"/>
    <n v="1.9877339359488253"/>
    <n v="0.14958953894321161"/>
    <n v="2.2887199458311375E-2"/>
    <n v="2.9396834648086612E-2"/>
    <n v="4.4977157011572514E-3"/>
    <n v="0.82558172403731467"/>
    <n v="0.12631400377770916"/>
    <n v="0.10152863744650166"/>
    <n v="1.5533881529314753E-2"/>
    <n v="0.64912225794095391"/>
    <n v="9.9315705464965945E-2"/>
    <n v="9.6662411044144941E-2"/>
    <n v="1.4789348889754176E-2"/>
    <s v="6a"/>
    <n v="0.153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s v="2010 - 2017"/>
    <s v="2010 - 2017"/>
    <n v="39"/>
    <x v="1"/>
    <n v="0"/>
    <n v="1"/>
    <n v="1"/>
    <s v="Density"/>
    <s v="Population density"/>
    <x v="6"/>
    <s v="OLS"/>
    <m/>
    <n v="0.153"/>
    <m/>
    <m/>
    <s v=""/>
    <s v=""/>
    <m/>
  </r>
  <r>
    <n v="71"/>
    <s v="Chao. et al. 2016"/>
    <n v="71.099999999999994"/>
    <x v="454"/>
    <s v="Table 4"/>
    <m/>
    <x v="0"/>
    <x v="1"/>
    <n v="5.2309048959330931E-2"/>
    <n v="19.117151236633585"/>
    <n v="1.0705604692514807"/>
    <n v="0.21633941167044116"/>
    <n v="1.2115007053544706E-2"/>
    <n v="3.6195545542052052E-2"/>
    <n v="2.0269505503549149E-3"/>
    <n v="0.90260649211739996"/>
    <n v="5.0545963558574401E-2"/>
    <n v="0.17503748664267035"/>
    <n v="9.8020992519895402E-3"/>
    <n v="0.80495587912806077"/>
    <n v="4.5077529231171407E-2"/>
    <n v="0.1665931671063309"/>
    <n v="9.3292173579545314E-3"/>
    <s v="6a"/>
    <n v="5.6000000000000001E-2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s v="2010 - 2017"/>
    <s v="2010 - 2017"/>
    <n v="39"/>
    <x v="1"/>
    <n v="0"/>
    <n v="1"/>
    <n v="1"/>
    <s v="Density"/>
    <s v="Employment density"/>
    <x v="8"/>
    <s v="OLS"/>
    <m/>
    <n v="5.6000000000000001E-2"/>
    <m/>
    <m/>
    <s v=""/>
    <s v=""/>
    <m/>
  </r>
  <r>
    <n v="71"/>
    <s v="Chao. et al. 2016"/>
    <n v="71.2"/>
    <x v="455"/>
    <s v="Table 5"/>
    <m/>
    <x v="0"/>
    <x v="1"/>
    <n v="5.2309048959330931E-2"/>
    <n v="19.117151236633585"/>
    <n v="2.4890530910096929"/>
    <n v="0.21633941167044116"/>
    <n v="2.816739139949144E-2"/>
    <n v="3.6195545542052052E-2"/>
    <n v="4.7126600295751778E-3"/>
    <n v="0.90260649211739996"/>
    <n v="0.11751936527368548"/>
    <n v="0.17503748664267035"/>
    <n v="2.278988076087568E-2"/>
    <n v="0.80495587912806077"/>
    <n v="0.10480525546247352"/>
    <n v="0.1665931671063309"/>
    <n v="2.1690430357244286E-2"/>
    <n v="5"/>
    <n v="0.13020000000000001"/>
    <s v="Source"/>
    <m/>
    <m/>
    <s v="Y"/>
    <s v="Pos"/>
    <s v="Y"/>
    <s v="Ridership"/>
    <s v="boarding"/>
    <s v="continuous"/>
    <s v="Aggregate"/>
    <s v="General"/>
    <s v="USA"/>
    <s v="Baltimore"/>
    <n v="2011"/>
    <s v="2010 - 2017"/>
    <s v="2010 - 2017"/>
    <n v="32"/>
    <x v="1"/>
    <n v="0"/>
    <n v="1"/>
    <n v="1"/>
    <s v="Density"/>
    <s v="Employment density"/>
    <x v="8"/>
    <s v="OLS"/>
    <m/>
    <n v="1.0000000000000001E-5"/>
    <m/>
    <m/>
    <s v=""/>
    <s v=""/>
    <m/>
  </r>
  <r>
    <n v="71"/>
    <s v="Chao. et al. 2016"/>
    <n v="71.3"/>
    <x v="456"/>
    <s v="Table 5"/>
    <m/>
    <x v="0"/>
    <x v="1"/>
    <n v="5.2309048959330931E-2"/>
    <n v="19.117151236633585"/>
    <n v="3.4621160889543425"/>
    <n v="0.21633941167044116"/>
    <n v="3.9179067453516896E-2"/>
    <n v="3.6195545542052052E-2"/>
    <n v="6.5550132976656267E-3"/>
    <n v="0.90260649211739996"/>
    <n v="0.16346203572246115"/>
    <n v="0.17503748664267035"/>
    <n v="3.1699288830987604E-2"/>
    <n v="0.80495587912806077"/>
    <n v="0.14577750971009182"/>
    <n v="0.1665931671063309"/>
    <n v="3.017002256295653E-2"/>
    <n v="5"/>
    <n v="0.18110000000000001"/>
    <s v="Source"/>
    <m/>
    <m/>
    <s v="Y"/>
    <s v="Pos"/>
    <s v="Y"/>
    <s v="Ridership"/>
    <s v="boarding"/>
    <s v="continuous"/>
    <s v="Aggregate"/>
    <s v="General"/>
    <s v="USA"/>
    <s v="Baltimore"/>
    <n v="2011"/>
    <s v="2010 - 2017"/>
    <s v="2010 - 2017"/>
    <n v="46"/>
    <x v="1"/>
    <n v="0"/>
    <n v="1"/>
    <n v="1"/>
    <s v="Density"/>
    <s v="Employment density"/>
    <x v="8"/>
    <s v="OLS"/>
    <m/>
    <n v="1.0000000000000001E-5"/>
    <m/>
    <m/>
    <s v=""/>
    <s v=""/>
    <m/>
  </r>
  <r>
    <n v="72"/>
    <s v="Bhattacharya 2013"/>
    <n v="72.099999999999994"/>
    <x v="457"/>
    <s v="Table 3.2 p. 61"/>
    <m/>
    <x v="0"/>
    <x v="1"/>
    <n v="1.4633995165389142E-2"/>
    <n v="68.334039248905839"/>
    <n v="2.0500211774671753"/>
    <n v="0.78681294201240171"/>
    <n v="2.3604388260372051E-2"/>
    <n v="0.15462184133139054"/>
    <n v="4.638655239941716E-3"/>
    <n v="4.3424051558048351"/>
    <n v="0.13027215467414505"/>
    <n v="0.53402160667209952"/>
    <n v="1.6020648200162985E-2"/>
    <n v="3.4142614323461844"/>
    <n v="0.10242784297038553"/>
    <n v="0.50842616771837534"/>
    <n v="1.5252785031551259E-2"/>
    <s v="4b, 8a, 8b"/>
    <n v="0.03"/>
    <s v="Source"/>
    <n v="1.4633995165389142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2851"/>
    <x v="0"/>
    <n v="0"/>
    <n v="1"/>
    <n v="1"/>
    <s v="Density"/>
    <s v="Population density"/>
    <x v="6"/>
    <s v="Negative binomial regression"/>
    <m/>
    <n v="4.8401E-3"/>
    <m/>
    <n v="1.004851832204716"/>
    <s v="Derived (4b)"/>
    <n v="2.0500211774671753"/>
    <s v="Derived (8b)"/>
  </r>
  <r>
    <n v="72"/>
    <s v="Bhattacharya 2013"/>
    <n v="72.099999999999994"/>
    <x v="458"/>
    <s v="Table 3.2 p. 61"/>
    <m/>
    <x v="0"/>
    <x v="1"/>
    <n v="5.2309048959330931E-2"/>
    <n v="19.117151236633585"/>
    <n v="0"/>
    <n v="0.21633941167044116"/>
    <n v="0"/>
    <n v="3.6195545542052052E-2"/>
    <n v="0"/>
    <n v="0.90260649211739996"/>
    <n v="0"/>
    <n v="0.17503748664267035"/>
    <n v="0"/>
    <n v="0.80495587912806077"/>
    <n v="0"/>
    <n v="0.1665931671063309"/>
    <n v="0"/>
    <s v="4b, 8b"/>
    <n v="0"/>
    <s v="Source"/>
    <m/>
    <m/>
    <s v="N"/>
    <s v="Pos"/>
    <s v="insignificant"/>
    <s v="Transit users"/>
    <s v="individual"/>
    <s v="Count"/>
    <s v="Aggregate"/>
    <s v="General"/>
    <s v="USA"/>
    <s v="Atlanta"/>
    <n v="2009"/>
    <s v="Pre-2010"/>
    <s v="2010 - 2017"/>
    <n v="12851"/>
    <x v="0"/>
    <n v="0"/>
    <n v="1"/>
    <n v="1"/>
    <s v="Density"/>
    <s v="Employment density"/>
    <x v="8"/>
    <s v="Negative binomial regression"/>
    <m/>
    <n v="6.0900000000000003E-5"/>
    <m/>
    <n v="1.0000609018544426"/>
    <s v="Derived (4b)"/>
    <n v="0.42058011049723759"/>
    <s v="Derived (8b)"/>
  </r>
  <r>
    <n v="72"/>
    <s v="Bhattacharya 2013"/>
    <n v="72.2"/>
    <x v="459"/>
    <s v="Table 3.3 p. 64"/>
    <m/>
    <x v="0"/>
    <x v="1"/>
    <n v="3.2161159794204051E-2"/>
    <n v="31.093406033827666"/>
    <n v="4.0421427843975968"/>
    <n v="0.35801621779666476"/>
    <n v="4.6542108313566422E-2"/>
    <n v="7.0356146761688512E-2"/>
    <n v="9.1462990790195063E-3"/>
    <n v="1.9758844663201782"/>
    <n v="0.25686498062162316"/>
    <n v="0.24299091389301233"/>
    <n v="3.1588818806091608E-2"/>
    <n v="1.5535598098465662"/>
    <n v="0.2019627752800536"/>
    <n v="0.23134445797221825"/>
    <n v="3.0074779536388374E-2"/>
    <s v="4b, 8a, 8b"/>
    <n v="0.13"/>
    <s v="Source"/>
    <n v="3.2161159794204051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0491"/>
    <x v="0"/>
    <n v="0"/>
    <n v="1"/>
    <n v="1"/>
    <s v="Density"/>
    <s v="Population density"/>
    <x v="6"/>
    <s v="Negative binomial regression"/>
    <m/>
    <n v="1.9844899999999999E-2"/>
    <m/>
    <n v="1.02004311906927"/>
    <s v="Derived (4b)"/>
    <n v="4.0421427843975968"/>
    <s v="Derived (8b)"/>
  </r>
  <r>
    <n v="72"/>
    <s v="Bhattacharya 2013"/>
    <n v="72.2"/>
    <x v="460"/>
    <s v="Table 3.3 p. 64"/>
    <m/>
    <x v="0"/>
    <x v="1"/>
    <n v="1.2348825587206395E-2"/>
    <n v="80.979360582760023"/>
    <n v="4.0489680291380017"/>
    <n v="0.91640365288064807"/>
    <n v="4.5820182644032405E-2"/>
    <n v="0.15332264193855344"/>
    <n v="7.6661320969276725E-3"/>
    <n v="3.8233989826606725"/>
    <n v="0.19116994913303365"/>
    <n v="0.74145062571743681"/>
    <n v="3.7072531285871839E-2"/>
    <n v="3.4097555426674795"/>
    <n v="0.17048777713337399"/>
    <n v="0.70568088219524805"/>
    <n v="3.5284044109762401E-2"/>
    <s v="4b, 8a, 8b"/>
    <n v="0.05"/>
    <s v="Source"/>
    <n v="1.2348825587206395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0491"/>
    <x v="0"/>
    <n v="0"/>
    <n v="1"/>
    <n v="1"/>
    <s v="Density"/>
    <s v="Employment density"/>
    <x v="8"/>
    <s v="Negative binomial regression"/>
    <m/>
    <n v="1.0005000000000001E-3"/>
    <m/>
    <n v="1.0010010006670835"/>
    <s v="Derived (4b)"/>
    <n v="4.0489680291380017"/>
    <s v="Derived (8b)"/>
  </r>
  <r>
    <n v="72"/>
    <s v="Bhattacharya 2013"/>
    <n v="72.3"/>
    <x v="461"/>
    <s v="Table 3.4 p. 66"/>
    <m/>
    <x v="0"/>
    <x v="1"/>
    <n v="0.14526459969932454"/>
    <n v="6.8839896442068254"/>
    <n v="1.4456378252834332"/>
    <n v="7.926374913989892E-2"/>
    <n v="1.6645387319378771E-2"/>
    <n v="1.5576646224824573E-2"/>
    <n v="3.2710957072131603E-3"/>
    <n v="0.43745507293408614"/>
    <n v="9.1865565316158082E-2"/>
    <n v="5.3797481467807225E-2"/>
    <n v="1.1297471108239516E-2"/>
    <n v="0.34395362254635398"/>
    <n v="7.2230260734734333E-2"/>
    <n v="5.1218990006844947E-2"/>
    <n v="1.0755987901437438E-2"/>
    <s v="4b, 8a, 8b"/>
    <n v="0.21"/>
    <s v="Source"/>
    <n v="0.14526459969932454"/>
    <s v="Derived (8a)"/>
    <s v="N"/>
    <s v="Pos"/>
    <s v="insignificant"/>
    <s v="Transit users"/>
    <s v="individual"/>
    <s v="Count"/>
    <s v="Aggregate"/>
    <s v="General"/>
    <s v="USA"/>
    <s v="Atlanta"/>
    <n v="2009"/>
    <s v="Pre-2010"/>
    <s v="2010 - 2017"/>
    <n v="1298"/>
    <x v="0"/>
    <n v="0"/>
    <n v="1"/>
    <n v="1"/>
    <s v="Density"/>
    <s v="Population density"/>
    <x v="6"/>
    <s v="Negative binomial regression"/>
    <m/>
    <n v="3.7781599999999999E-2"/>
    <m/>
    <n v="1.0385043987484257"/>
    <s v="Derived (4b)"/>
    <n v="1.4456378252834332"/>
    <s v="Derived (8b)"/>
  </r>
  <r>
    <n v="72"/>
    <s v="Bhattacharya 2013"/>
    <n v="72.3"/>
    <x v="462"/>
    <s v="Table 3.4 p. 66"/>
    <m/>
    <x v="0"/>
    <x v="1"/>
    <n v="3.8144732508351757E-2"/>
    <n v="26.215939508320076"/>
    <n v="-1.5729563704992044"/>
    <n v="0.29667291216222885"/>
    <n v="-1.7800374729733729E-2"/>
    <n v="4.9636068714188644E-2"/>
    <n v="-2.9781641228513187E-3"/>
    <n v="1.2377721400154384"/>
    <n v="-7.4266328400926299E-2"/>
    <n v="0.24003430765977893"/>
    <n v="-1.4402058459586736E-2"/>
    <n v="1.1038608406073322"/>
    <n v="-6.6231650436439929E-2"/>
    <n v="0.22845435166040465"/>
    <n v="-1.3707261099624278E-2"/>
    <s v="4b, 8a, 8b"/>
    <n v="-0.06"/>
    <s v="Source"/>
    <n v="3.8144732508351757E-2"/>
    <s v="Derived (8a)"/>
    <s v="N"/>
    <s v="Neg"/>
    <s v="insignificant"/>
    <s v="Transit users"/>
    <s v="individual"/>
    <s v="Count"/>
    <s v="Aggregate"/>
    <s v="General"/>
    <s v="USA"/>
    <s v="Atlanta"/>
    <n v="2009"/>
    <s v="Pre-2010"/>
    <s v="2010 - 2017"/>
    <n v="1298"/>
    <x v="0"/>
    <n v="0"/>
    <n v="1"/>
    <n v="1"/>
    <s v="Density"/>
    <s v="Employment density"/>
    <x v="8"/>
    <s v="Negative binomial regression"/>
    <m/>
    <n v="-4.2506000000000002E-3"/>
    <m/>
    <n v="0.99575842101407974"/>
    <s v="Derived (4b)"/>
    <n v="-1.5729563704992044"/>
    <s v="Derived (8b)"/>
  </r>
  <r>
    <n v="72"/>
    <s v="Bhattacharya 2013"/>
    <n v="72.400000000000006"/>
    <x v="463"/>
    <s v="Table 3.5 p. 67"/>
    <m/>
    <x v="0"/>
    <x v="1"/>
    <n v="6.9014893026915811E-2"/>
    <n v="14.489626168224298"/>
    <n v="-1.1591700934579439"/>
    <n v="0.16683669689938591"/>
    <n v="-1.3346935751950872E-2"/>
    <n v="3.2786188303221296E-2"/>
    <n v="-2.6228950642577038E-3"/>
    <n v="0.92076844966528615"/>
    <n v="-7.3661475973222895E-2"/>
    <n v="0.11323453920598046"/>
    <n v="-9.0587631364784371E-3"/>
    <n v="0.72396381567732926"/>
    <n v="-5.7917105254186342E-2"/>
    <n v="0.10780725368140924"/>
    <n v="-8.6245802945127386E-3"/>
    <s v="4b, 8a, 8b"/>
    <n v="-0.08"/>
    <s v="Source"/>
    <n v="6.9014893026915811E-2"/>
    <s v="Derived (8a)"/>
    <s v="N"/>
    <s v="Neg"/>
    <s v="insignificant"/>
    <s v="Transit users"/>
    <s v="individual"/>
    <s v="Count"/>
    <s v="Aggregate"/>
    <s v="General"/>
    <s v="USA"/>
    <s v="Atlanta"/>
    <n v="2009"/>
    <s v="Pre-2010"/>
    <s v="2010 - 2017"/>
    <n v="1605"/>
    <x v="0"/>
    <n v="0"/>
    <n v="1"/>
    <n v="1"/>
    <s v="Density"/>
    <s v="Population density"/>
    <x v="6"/>
    <s v="Negative binomial regression"/>
    <m/>
    <n v="-1.5503899999999999E-2"/>
    <m/>
    <n v="0.98461566674314471"/>
    <s v="Derived (4b)"/>
    <n v="-1.1591700934579439"/>
    <s v="Derived (8b)"/>
  </r>
  <r>
    <n v="72"/>
    <s v="Bhattacharya 2013"/>
    <n v="72.400000000000006"/>
    <x v="464"/>
    <s v="Table 3.5 p. 67"/>
    <m/>
    <x v="0"/>
    <x v="1"/>
    <n v="3.4187648600865699E-2"/>
    <n v="29.250329897642565"/>
    <n v="3.2175362887406824"/>
    <n v="0.33101161793898276"/>
    <n v="3.6411277973288102E-2"/>
    <n v="5.5381245606372281E-2"/>
    <n v="6.0919370167009509E-3"/>
    <n v="1.3810393261730043"/>
    <n v="0.15191432587903048"/>
    <n v="0.2678173209688901"/>
    <n v="2.945990530657791E-2"/>
    <n v="1.2316283282011029"/>
    <n v="0.13547911610212132"/>
    <n v="0.25489703126977842"/>
    <n v="2.8038673439675626E-2"/>
    <s v="4b, 8a, 8b"/>
    <n v="0.11"/>
    <s v="Source"/>
    <n v="3.4187648600865699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605"/>
    <x v="0"/>
    <n v="0"/>
    <n v="1"/>
    <n v="1"/>
    <s v="Density"/>
    <s v="Employment density"/>
    <x v="8"/>
    <s v="Negative binomial regression"/>
    <m/>
    <n v="1.6402999999999999E-3"/>
    <m/>
    <n v="1.0016416460279076"/>
    <s v="Derived (4b)"/>
    <n v="3.2175362887406824"/>
    <s v="Derived (8b)"/>
  </r>
  <r>
    <n v="73"/>
    <s v="Mangan 2013"/>
    <n v="73.150000000000006"/>
    <x v="465"/>
    <s v="Table 7 p. 53"/>
    <m/>
    <x v="0"/>
    <x v="1"/>
    <n v="3.6100723041562928E-2"/>
    <n v="27.700276220193579"/>
    <n v="1.38"/>
    <n v="0.34985784421858968"/>
    <n v="1.7429567170513929E-2"/>
    <n v="2.1728310717130777"/>
    <n v="0.10824826637570231"/>
    <n v="2.8573538633263533"/>
    <n v="0.14235050582332465"/>
    <n v="0.27882114855642826"/>
    <n v="1.3890590185789203E-2"/>
    <n v="0.20556094125251509"/>
    <n v="1.0240840079481648E-2"/>
    <n v="0.22610062383720675"/>
    <n v="1.126410648092681E-2"/>
    <s v="6c, 8a"/>
    <n v="4.9818997797356837E-2"/>
    <s v="Derived (6c)"/>
    <n v="3.6100723041562928E-2"/>
    <s v="Derived (8a)"/>
    <s v="N"/>
    <s v="Pos"/>
    <s v="insignificant"/>
    <s v="Ridership"/>
    <s v="stop usage"/>
    <s v="continuous"/>
    <s v="Aggregate"/>
    <s v="Weekday"/>
    <s v="USA"/>
    <s v="San Diego"/>
    <n v="2011"/>
    <s v="2010 - 2017"/>
    <s v="2010 - 2017"/>
    <n v="53"/>
    <x v="0"/>
    <n v="0"/>
    <n v="1"/>
    <n v="1"/>
    <s v="Diversity"/>
    <s v="Total acreage with two or more land uses"/>
    <x v="7"/>
    <s v="OLS"/>
    <m/>
    <n v="1206.2840000000001"/>
    <m/>
    <m/>
    <s v=""/>
    <n v="1.38"/>
    <m/>
  </r>
  <r>
    <n v="73"/>
    <s v="Mangan 2013"/>
    <n v="73.150000000000006"/>
    <x v="466"/>
    <s v="Table 7 p. 53"/>
    <m/>
    <x v="0"/>
    <x v="1"/>
    <n v="7.4985997398378593E-2"/>
    <n v="13.335823149584762"/>
    <n v="-3.11"/>
    <n v="9.3245231862399552E-2"/>
    <n v="-2.1745389680058264E-2"/>
    <n v="0.95045728378038774"/>
    <n v="-0.2216527708414493"/>
    <n v="0.17550815345408621"/>
    <n v="-4.0929633748120274E-2"/>
    <n v="4.29348938719913E-2"/>
    <n v="-1.001269426297473E-2"/>
    <n v="0.10665973919832669"/>
    <n v="-2.4873739339976515E-2"/>
    <n v="5.3039949820688798E-2"/>
    <n v="-1.2369258507111977E-2"/>
    <s v="6c, 8a"/>
    <n v="-0.23320645190895742"/>
    <s v="Derived (6c)"/>
    <n v="7.4985997398378593E-2"/>
    <s v="Derived (8a)"/>
    <s v="Y"/>
    <s v="Neg"/>
    <s v="N"/>
    <s v="Ridership"/>
    <s v="stop usage"/>
    <s v="continuous"/>
    <s v="Aggregate"/>
    <s v="Weekday"/>
    <s v="USA"/>
    <s v="San Diego"/>
    <n v="2011"/>
    <s v="2010 - 2017"/>
    <s v="2010 - 2017"/>
    <n v="53"/>
    <x v="0"/>
    <n v="0"/>
    <n v="1"/>
    <n v="1"/>
    <s v="PT-design"/>
    <s v="Bicycle facilities"/>
    <x v="9"/>
    <s v="OLS"/>
    <m/>
    <n v="-145.20099999999999"/>
    <m/>
    <m/>
    <s v=""/>
    <n v="-3.11"/>
    <m/>
  </r>
  <r>
    <n v="73"/>
    <s v="Mangan 2013"/>
    <n v="73.150000000000006"/>
    <x v="467"/>
    <s v="Table 7 p. 53"/>
    <m/>
    <x v="0"/>
    <x v="0"/>
    <n v="0.50958053008281146"/>
    <n v="1.9623983668243583"/>
    <n v="1.764"/>
    <n v="0.13630889082403544"/>
    <n v="0.12252806946772166"/>
    <n v="0.2316113079210235"/>
    <n v="0.20819541744413469"/>
    <n v="0.30422136922671705"/>
    <n v="0.27346460555017404"/>
    <n v="0.11861472342381453"/>
    <n v="0.10662278141731465"/>
    <n v="9.0111348839766889E-2"/>
    <n v="8.1001096434145145E-2"/>
    <n v="0.11274333963910575"/>
    <n v="0.10134499420992585"/>
    <s v="6c, 8a"/>
    <n v="0.8989000550660794"/>
    <s v="Derived (6c)"/>
    <n v="0.50958053008281146"/>
    <s v="Derived (8a)"/>
    <s v="Y"/>
    <s v="Pos"/>
    <s v="Y"/>
    <s v="Ridership"/>
    <s v="stop usage"/>
    <s v="continuous"/>
    <s v="Aggregate"/>
    <s v="Weekday"/>
    <s v="USA"/>
    <s v="San Diego"/>
    <n v="2011"/>
    <s v="2010 - 2017"/>
    <s v="2010 - 2017"/>
    <n v="53"/>
    <x v="0"/>
    <n v="0"/>
    <n v="1"/>
    <n v="1"/>
    <s v="PT-design"/>
    <s v="Intersections per catchment"/>
    <x v="0"/>
    <s v="OLS"/>
    <m/>
    <n v="47.201999999999998"/>
    <m/>
    <m/>
    <s v=""/>
    <n v="1.764"/>
    <m/>
  </r>
  <r>
    <n v="73"/>
    <s v="Mangan 2013"/>
    <n v="73.150000000000006"/>
    <x v="468"/>
    <s v="Table 7 p. 53"/>
    <m/>
    <x v="0"/>
    <x v="1"/>
    <n v="7.3891791163889428E-2"/>
    <n v="13.533303013078067"/>
    <n v="-1.3800000000000001"/>
    <n v="0.94002805652729959"/>
    <n v="-9.5855292440734652E-2"/>
    <n v="1.5972628515905634"/>
    <n v="-0.16287396602772442"/>
    <n v="2.0980041781532739"/>
    <n v="-0.21393489549843547"/>
    <n v="0.81800363322999348"/>
    <n v="-8.3412380020348204E-2"/>
    <n v="0.62143559094945777"/>
    <n v="-6.3368204693378852E-2"/>
    <n v="0.77751276388977819"/>
    <n v="-7.9283498871710698E-2"/>
    <s v="6c, 8a"/>
    <n v="-0.10197067180616741"/>
    <s v="Derived (6c)"/>
    <n v="7.3891791163889428E-2"/>
    <s v="Derived (8a)"/>
    <s v="N"/>
    <s v="Neg"/>
    <s v="insignificant"/>
    <s v="Ridership"/>
    <s v="stop usage"/>
    <s v="continuous"/>
    <s v="Aggregate"/>
    <s v="Weekday"/>
    <s v="USA"/>
    <s v="San Diego"/>
    <n v="2011"/>
    <s v="2010 - 2017"/>
    <s v="2010 - 2017"/>
    <n v="53"/>
    <x v="0"/>
    <n v="0"/>
    <n v="1"/>
    <n v="1"/>
    <s v="PT-design"/>
    <s v="Class III bike lanes as a proportion of total road miles"/>
    <x v="0"/>
    <s v="OLS"/>
    <m/>
    <n v="-4993.5839999999998"/>
    <m/>
    <m/>
    <s v=""/>
    <n v="-1.38"/>
    <m/>
  </r>
  <r>
    <n v="76"/>
    <s v="Woldeamanuel and Kent 2016"/>
    <n v="76.099999999999994"/>
    <x v="469"/>
    <s v="Table 3"/>
    <m/>
    <x v="0"/>
    <x v="1"/>
    <n v="2.5924228998389812E-2"/>
    <n v="38.573953349282299"/>
    <n v="4"/>
    <n v="2.6793605644135581"/>
    <n v="0.27784142736444822"/>
    <n v="4.5526759183811825"/>
    <n v="0.47209845225427366"/>
    <n v="5.9799381730001695"/>
    <n v="0.62010114637227676"/>
    <n v="2.3315545330851584"/>
    <n v="0.24177501455173392"/>
    <n v="1.7712769359928751"/>
    <n v="0.1836759556329822"/>
    <n v="2.216143468728438"/>
    <n v="0.22980724310640785"/>
    <s v="6c, 8a"/>
    <n v="0.10369691599355925"/>
    <s v="Derived (6c)"/>
    <n v="2.5924228998389812E-2"/>
    <s v="Derived (8a)"/>
    <s v="Y"/>
    <s v="Pos"/>
    <s v="Y"/>
    <s v="Ridership"/>
    <s v="boarding"/>
    <s v="continuous"/>
    <s v="Aggregate"/>
    <s v="General"/>
    <s v="USA"/>
    <s v="San Fernando"/>
    <n v="2012"/>
    <s v="2010 - 2017"/>
    <s v="2010 - 2017"/>
    <n v="18"/>
    <x v="0"/>
    <n v="0"/>
    <n v="1"/>
    <n v="1"/>
    <s v="PT-design"/>
    <s v="Connectivity index"/>
    <x v="0"/>
    <s v="OLS"/>
    <m/>
    <n v="0.04"/>
    <m/>
    <m/>
    <s v=""/>
    <n v="4"/>
    <m/>
  </r>
  <r>
    <n v="76"/>
    <s v="Woldeamanuel and Kent 2016"/>
    <n v="76.099999999999994"/>
    <x v="470"/>
    <s v="Table 3"/>
    <m/>
    <x v="0"/>
    <x v="1"/>
    <n v="5.4050156871044787E-2"/>
    <n v="18.5013339070568"/>
    <n v="-2"/>
    <n v="1.2851092552207313"/>
    <n v="-0.13892071368222411"/>
    <n v="2.1836127755402575"/>
    <n v="-0.23604922612713686"/>
    <n v="2.8681745912955487"/>
    <n v="-0.31005057318613838"/>
    <n v="1.1182900686512864"/>
    <n v="-0.12088750727586695"/>
    <n v="0.84956254646588847"/>
    <n v="-9.1837977816491098E-2"/>
    <n v="1.062935134742957"/>
    <n v="-0.11490362155320391"/>
    <s v="6c, 8a, 8b"/>
    <n v="-0.10810031374208957"/>
    <s v="Derived (6c)"/>
    <n v="5.4050156871044787E-2"/>
    <s v="Derived (8a)"/>
    <s v="Y"/>
    <s v="Neg"/>
    <s v="N"/>
    <s v="Ridership"/>
    <s v="boarding"/>
    <s v="continuous"/>
    <s v="Aggregate"/>
    <s v="General"/>
    <s v="USA"/>
    <s v="San Fernando"/>
    <n v="2012"/>
    <s v="2010 - 2017"/>
    <s v="2010 - 2017"/>
    <n v="18"/>
    <x v="0"/>
    <n v="0"/>
    <n v="1"/>
    <n v="1"/>
    <s v="PT-design"/>
    <s v="Sidewalk availability and quality index"/>
    <x v="0"/>
    <s v="OLS"/>
    <m/>
    <n v="-0.06"/>
    <m/>
    <m/>
    <s v=""/>
    <n v="-2"/>
    <s v="Derived (8b)"/>
  </r>
  <r>
    <n v="8"/>
    <s v="Dill and Wardell 2007"/>
    <n v="8.1"/>
    <x v="471"/>
    <s v="Table 4, p. 55"/>
    <m/>
    <x v="0"/>
    <x v="1"/>
    <n v="0.29650042763858736"/>
    <n v="3.3726764172459403"/>
    <n v="2.7322948190346859"/>
    <n v="0.23426730745150637"/>
    <n v="0.18978617312527099"/>
    <n v="0.39805882913407431"/>
    <n v="0.32247803879216147"/>
    <n v="0.5228501281692377"/>
    <n v="0.42357478737761028"/>
    <n v="0.20385722246448176"/>
    <n v="0.16515015490793458"/>
    <n v="0.15486989099461768"/>
    <n v="0.12546421548931053"/>
    <n v="0.19376636733432159"/>
    <n v="0.15697528492907065"/>
    <s v="6c"/>
    <n v="0.810126582278481"/>
    <s v="Derived (6c)"/>
    <m/>
    <m/>
    <s v="Y"/>
    <s v="Pos"/>
    <s v="Y"/>
    <s v="mode share"/>
    <s v="trip"/>
    <s v="continuous"/>
    <s v="Aggregate"/>
    <s v="Work"/>
    <s v="USA"/>
    <s v="Portland"/>
    <s v="Not stated"/>
    <s v="2018 - 2019"/>
    <s v="2010 - 2017"/>
    <n v="592"/>
    <x v="1"/>
    <n v="0"/>
    <n v="0"/>
    <n v="0"/>
    <s v="PT-design"/>
    <s v="Intersection to cul-de-sac continuous (fraction)"/>
    <x v="0"/>
    <s v="OLS"/>
    <m/>
    <n v="0.08"/>
    <m/>
    <m/>
    <s v=""/>
    <s v=""/>
    <m/>
  </r>
  <r>
    <n v="8"/>
    <s v="Dill and Wardell 2007"/>
    <n v="8.1"/>
    <x v="472"/>
    <s v="Table 4, p. 55"/>
    <m/>
    <x v="0"/>
    <x v="1"/>
    <n v="0.15859818286856109"/>
    <n v="6.3052424807966068"/>
    <n v="-0.88353207927111943"/>
    <n v="4.4086802177549685E-2"/>
    <n v="-6.1777329127275316E-3"/>
    <n v="0.44938085745845069"/>
    <n v="-6.2970203697025939E-2"/>
    <n v="8.2981114286847069E-2"/>
    <n v="-1.1627859938675912E-2"/>
    <n v="2.0299828043130783E-2"/>
    <n v="-2.8445455245247821E-3"/>
    <n v="5.0429246926907291E-2"/>
    <n v="-7.0664780187451107E-3"/>
    <n v="2.5077547972667927E-2"/>
    <n v="-3.5140310893346069E-3"/>
    <s v="6c"/>
    <n v="-0.14012658227848102"/>
    <s v="Derived (6c)"/>
    <m/>
    <m/>
    <s v="Y"/>
    <s v="Neg"/>
    <s v="N"/>
    <s v="mode share"/>
    <s v="trip"/>
    <s v="continuous"/>
    <s v="Aggregate"/>
    <s v="Work"/>
    <s v="USA"/>
    <s v="Portland"/>
    <s v="Not stated"/>
    <s v="2018 - 2019"/>
    <s v="Pre-2010"/>
    <n v="592"/>
    <x v="1"/>
    <n v="0"/>
    <n v="0"/>
    <n v="0"/>
    <s v="PT-design"/>
    <s v="Bicycle facilities"/>
    <x v="9"/>
    <s v="OLS"/>
    <m/>
    <n v="-2.7E-2"/>
    <m/>
    <m/>
    <s v=""/>
    <s v=""/>
    <m/>
  </r>
  <r>
    <n v="80"/>
    <s v="Saghapour et al. 2016"/>
    <n v="80.099999999999994"/>
    <x v="473"/>
    <s v="Table 5 p. 7"/>
    <m/>
    <x v="0"/>
    <x v="1"/>
    <n v="4.8777320926206448E-4"/>
    <n v="2050.1330967169479"/>
    <n v="46.210000000000008"/>
    <n v="25.893429360667955"/>
    <n v="0.58363789778945574"/>
    <n v="160.81402431815917"/>
    <n v="3.6247481081313078"/>
    <n v="211.47643719043225"/>
    <n v="4.766678894272343"/>
    <n v="20.63591208175222"/>
    <n v="0.46513345832269509"/>
    <n v="15.213829844297642"/>
    <n v="0.34291972469046889"/>
    <n v="16.733998189486901"/>
    <n v="0.37718431919103473"/>
    <s v="7a, 8a"/>
    <n v="2.2540000000000001E-2"/>
    <s v="Derived (7a)"/>
    <n v="4.8777320926206448E-4"/>
    <s v="Derived (8a)"/>
    <s v="Y"/>
    <s v="Pos"/>
    <s v="Y"/>
    <s v="Mode choice (probability)"/>
    <s v="trip"/>
    <s v="categorical"/>
    <s v="Disaggregate"/>
    <s v="General"/>
    <s v="Australia"/>
    <s v="Melbourne"/>
    <n v="2009"/>
    <s v="Pre-2010"/>
    <s v="2010 - 2017"/>
    <n v="22201"/>
    <x v="1"/>
    <n v="0"/>
    <n v="1"/>
    <n v="1"/>
    <s v="Diversity"/>
    <s v="Land use mix:Entropy: maximises eveness --&gt; 1"/>
    <x v="7"/>
    <s v="Multinomial logistic"/>
    <s v="automobile"/>
    <n v="7.0000000000000007E-2"/>
    <n v="1.08"/>
    <m/>
    <s v="Source"/>
    <n v="46.21"/>
    <m/>
  </r>
  <r>
    <n v="86"/>
    <s v="Chen and Zegras 2016"/>
    <n v="86.1"/>
    <x v="474"/>
    <s v="Table 2 (p-values), Table 3 p. 118 (Weekday boardings, Model 1)"/>
    <m/>
    <x v="0"/>
    <x v="1"/>
    <n v="0.29650042763858736"/>
    <n v="3.3726764172459403"/>
    <n v="1.295107744222441"/>
    <n v="0.23426730745150637"/>
    <n v="8.9958646061378447E-2"/>
    <n v="0.39805882913407431"/>
    <n v="0.15285459038748453"/>
    <n v="0.5228501281692377"/>
    <n v="0.20077444921698728"/>
    <n v="0.20385722246448176"/>
    <n v="7.8281173426360998E-2"/>
    <n v="0.15486989099461768"/>
    <n v="5.947003814193319E-2"/>
    <n v="0.19376636733432159"/>
    <n v="7.4406285056379487E-2"/>
    <m/>
    <n v="0.38400000000000001"/>
    <s v="Source"/>
    <m/>
    <m/>
    <s v="Y"/>
    <s v="Pos"/>
    <s v="Y"/>
    <s v="Ridership"/>
    <s v="boarding"/>
    <s v="continuous"/>
    <s v="Aggregate"/>
    <s v="Weekday"/>
    <s v="USA"/>
    <s v="Boston"/>
    <s v="2009 - 2010"/>
    <s v="2018 - 2019"/>
    <s v="2010 - 2017"/>
    <n v="120"/>
    <x v="1"/>
    <n v="0"/>
    <n v="1"/>
    <n v="1"/>
    <s v="PT-design"/>
    <s v="Proportion of intersections that are four-way or more"/>
    <x v="0"/>
    <s v="OLS"/>
    <m/>
    <n v="2.74"/>
    <m/>
    <m/>
    <s v=""/>
    <s v=""/>
    <m/>
  </r>
  <r>
    <n v="86"/>
    <s v="Chen and Zegras 2016"/>
    <n v="86.2"/>
    <x v="475"/>
    <s v="Table 2 (p-values), Table 3 p. 118 (am peak period)"/>
    <m/>
    <x v="0"/>
    <x v="1"/>
    <n v="7.6972072183778939E-2"/>
    <n v="12.99172507156095"/>
    <n v="7.4572501910759845"/>
    <n v="0.14958953894321161"/>
    <n v="8.5864395353403455E-2"/>
    <n v="2.9396834648086612E-2"/>
    <n v="1.6873783088001713E-2"/>
    <n v="0.82558172403731467"/>
    <n v="0.47388390959741861"/>
    <n v="0.10152863744650166"/>
    <n v="5.8277437894291947E-2"/>
    <n v="0.64912225794095391"/>
    <n v="0.37259617605810752"/>
    <n v="9.6662411044144941E-2"/>
    <n v="5.5484223939339189E-2"/>
    <m/>
    <n v="0.57399999999999995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s v="2010 - 2017"/>
    <n v="120"/>
    <x v="1"/>
    <n v="0"/>
    <n v="1"/>
    <n v="1"/>
    <s v="Density"/>
    <s v="Population density"/>
    <x v="6"/>
    <s v="OLS"/>
    <m/>
    <n v="0.45"/>
    <m/>
    <m/>
    <s v=""/>
    <s v=""/>
    <m/>
  </r>
  <r>
    <n v="86"/>
    <s v="Chen and Zegras 2016"/>
    <n v="86.2"/>
    <x v="476"/>
    <s v="Table 2 (p-values), Table 3 p. 118 (am peak period)"/>
    <m/>
    <x v="0"/>
    <x v="0"/>
    <n v="0.29650042763858736"/>
    <n v="3.3726764172459403"/>
    <n v="3.0725082161110517"/>
    <n v="0.23426730745150637"/>
    <n v="0.21341751708832229"/>
    <n v="0.39805882913407431"/>
    <n v="0.3626315933411417"/>
    <n v="0.5228501281692377"/>
    <n v="0.47631646676217554"/>
    <n v="0.20385722246448176"/>
    <n v="0.18571392966514289"/>
    <n v="0.15486989099461768"/>
    <n v="0.1410864706960967"/>
    <n v="0.19376636733432159"/>
    <n v="0.17652116064156698"/>
    <m/>
    <n v="0.91100000000000003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s v="2010 - 2017"/>
    <n v="120"/>
    <x v="1"/>
    <n v="0"/>
    <n v="1"/>
    <n v="1"/>
    <s v="PT-design"/>
    <s v="Sidewalk density"/>
    <x v="0"/>
    <s v="OLS"/>
    <m/>
    <n v="0.03"/>
    <m/>
    <m/>
    <s v=""/>
    <s v=""/>
    <m/>
  </r>
  <r>
    <n v="86"/>
    <s v="Chen and Zegras 2016"/>
    <n v="86.2"/>
    <x v="477"/>
    <s v="Table 2 (p-values), Table 3 p. 118 (am peak period)"/>
    <m/>
    <x v="0"/>
    <x v="1"/>
    <n v="5.2309048959330931E-2"/>
    <n v="19.117151236633585"/>
    <n v="-2.6190497194188014"/>
    <n v="0.21633941167044116"/>
    <n v="-2.9638499398850441E-2"/>
    <n v="3.6195545542052052E-2"/>
    <n v="-4.9587897392611314E-3"/>
    <n v="0.90260649211739996"/>
    <n v="-0.1236570894200838"/>
    <n v="0.17503748664267035"/>
    <n v="-2.3980135670045841E-2"/>
    <n v="0.80495587912806077"/>
    <n v="-0.11027895544054434"/>
    <n v="0.1665931671063309"/>
    <n v="-2.2823263893567335E-2"/>
    <m/>
    <n v="-0.13700000000000001"/>
    <s v="Source"/>
    <m/>
    <m/>
    <s v="N"/>
    <s v="Neg"/>
    <s v="insignificant"/>
    <s v="Ridership"/>
    <s v="boarding"/>
    <s v="continuous"/>
    <s v="Aggregate"/>
    <s v="Peak"/>
    <s v="USA"/>
    <s v="Boston"/>
    <s v="2009 - 2010"/>
    <s v="2018 - 2019"/>
    <s v="2010 - 2017"/>
    <n v="120"/>
    <x v="1"/>
    <n v="0"/>
    <n v="1"/>
    <n v="1"/>
    <s v="Density"/>
    <s v="Employment density"/>
    <x v="8"/>
    <s v="OLS"/>
    <m/>
    <n v="-0.06"/>
    <m/>
    <m/>
    <s v=""/>
    <s v=""/>
    <m/>
  </r>
  <r>
    <n v="86"/>
    <s v="Chen and Zegras 2016"/>
    <n v="86.2"/>
    <x v="478"/>
    <s v="Table 2 (p-values), Table 3 p. 118 (am peak period)"/>
    <m/>
    <x v="0"/>
    <x v="1"/>
    <n v="0.29650042763858736"/>
    <n v="3.3726764172459403"/>
    <n v="0.52951019750761263"/>
    <n v="0.23426730745150637"/>
    <n v="3.6779967269886499E-2"/>
    <n v="0.39805882913407431"/>
    <n v="6.2495236174049666E-2"/>
    <n v="0.5228501281692377"/>
    <n v="8.2087470122570325E-2"/>
    <n v="0.20385722246448176"/>
    <n v="3.2005583926923639E-2"/>
    <n v="0.15486989099461768"/>
    <n v="2.4314572886154975E-2"/>
    <n v="0.19376636733432159"/>
    <n v="3.0421319671488489E-2"/>
    <m/>
    <n v="0.157"/>
    <s v="Source"/>
    <m/>
    <m/>
    <s v="N"/>
    <s v="Pos"/>
    <s v="insignificant"/>
    <s v="Ridership"/>
    <s v="boarding"/>
    <s v="continuous"/>
    <s v="Aggregate"/>
    <s v="Peak"/>
    <s v="USA"/>
    <s v="Boston"/>
    <s v="2009 - 2010"/>
    <s v="2018 - 2019"/>
    <s v="2010 - 2017"/>
    <n v="120"/>
    <x v="1"/>
    <n v="0"/>
    <n v="1"/>
    <n v="1"/>
    <s v="PT-design"/>
    <s v="Proportion of intersections that are four-way or more"/>
    <x v="0"/>
    <s v="OLS"/>
    <m/>
    <n v="1.01"/>
    <m/>
    <m/>
    <s v=""/>
    <s v=""/>
    <m/>
  </r>
  <r>
    <n v="86"/>
    <s v="Chen and Zegras 2016"/>
    <n v="86.3"/>
    <x v="479"/>
    <s v="Table 2 (p-values), Table 3 p. 118 (off peak)"/>
    <m/>
    <x v="0"/>
    <x v="1"/>
    <n v="0.29650042763858736"/>
    <n v="3.3726764172459403"/>
    <n v="0.73861613537686088"/>
    <n v="0.23426730745150637"/>
    <n v="5.1304540331879894E-2"/>
    <n v="0.39805882913407431"/>
    <n v="8.7174883580362281E-2"/>
    <n v="0.5228501281692377"/>
    <n v="0.11450417806906306"/>
    <n v="0.20385722246448176"/>
    <n v="4.4644731719721505E-2"/>
    <n v="0.15486989099461768"/>
    <n v="3.3916506127821273E-2"/>
    <n v="0.19376636733432159"/>
    <n v="4.243483444621643E-2"/>
    <m/>
    <n v="0.219"/>
    <s v="Source"/>
    <m/>
    <m/>
    <s v="N"/>
    <s v="Pos"/>
    <s v="insignificant"/>
    <s v="Ridership"/>
    <s v="boarding"/>
    <s v="continuous"/>
    <s v="Aggregate"/>
    <s v="Off-peak"/>
    <s v="USA"/>
    <s v="Boston"/>
    <s v="2009 - 2010"/>
    <s v="2018 - 2019"/>
    <s v="2010 - 2017"/>
    <n v="120"/>
    <x v="1"/>
    <n v="0"/>
    <n v="1"/>
    <n v="1"/>
    <s v="PT-design"/>
    <s v="Proportion of intersections that are four-way or more"/>
    <x v="0"/>
    <s v="OLS"/>
    <m/>
    <n v="1.23"/>
    <m/>
    <m/>
    <s v=""/>
    <s v=""/>
    <m/>
  </r>
  <r>
    <n v="86"/>
    <s v="Chen and Zegras 2016"/>
    <n v="86.4"/>
    <x v="480"/>
    <s v="Table 2 (p-values), Table 3 p. 118 (pm peak)"/>
    <m/>
    <x v="0"/>
    <x v="1"/>
    <n v="4.1892191067381755E-2"/>
    <n v="23.8707972660476"/>
    <n v="2.4825629156689502"/>
    <n v="1.34569498498779E-3"/>
    <n v="1.3995227843873015E-4"/>
    <n v="0.48921664401158188"/>
    <n v="5.087853097720451E-2"/>
    <n v="0.69465747797540089"/>
    <n v="7.2244377709441684E-2"/>
    <n v="7.6125138331118044E-4"/>
    <n v="7.9170143864362767E-5"/>
    <n v="7.9309810324801264E-2"/>
    <n v="8.2482202737793314E-3"/>
    <n v="8.8730621584183966E-4"/>
    <n v="9.2279846447551321E-5"/>
    <m/>
    <n v="0.104"/>
    <s v="Source"/>
    <m/>
    <m/>
    <s v="N"/>
    <s v="Pos"/>
    <s v="insignificant"/>
    <s v="Ridership"/>
    <s v="boarding"/>
    <s v="continuous"/>
    <s v="Aggregate"/>
    <s v="Peak"/>
    <s v="USA"/>
    <s v="Boston"/>
    <s v="2009 - 2010"/>
    <s v="2018 - 2019"/>
    <s v="2010 - 2017"/>
    <n v="120"/>
    <x v="1"/>
    <n v="0"/>
    <n v="1"/>
    <n v="1"/>
    <s v="PT-Access"/>
    <s v="Walkability index"/>
    <x v="4"/>
    <s v="OLS"/>
    <m/>
    <n v="0.09"/>
    <m/>
    <m/>
    <s v=""/>
    <s v=""/>
    <m/>
  </r>
  <r>
    <n v="86"/>
    <s v="Chen and Zegras 2016"/>
    <n v="86.4"/>
    <x v="481"/>
    <s v="Table 2 (p-values), Table 3 p. 118 (pm peak)"/>
    <m/>
    <x v="0"/>
    <x v="1"/>
    <n v="5.2309048959330931E-2"/>
    <n v="19.117151236633585"/>
    <n v="9.6923956769732271"/>
    <n v="0.21633941167044116"/>
    <n v="0.10968408171691367"/>
    <n v="3.6195545542052052E-2"/>
    <n v="1.8351141589820392E-2"/>
    <n v="0.90260649211739996"/>
    <n v="0.45762149150352177"/>
    <n v="0.17503748664267035"/>
    <n v="8.8744005727833863E-2"/>
    <n v="0.80495587912806077"/>
    <n v="0.40811263071792681"/>
    <n v="0.1665931671063309"/>
    <n v="8.4462735722909771E-2"/>
    <m/>
    <n v="0.50700000000000001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s v="2010 - 2017"/>
    <n v="120"/>
    <x v="1"/>
    <n v="0"/>
    <n v="1"/>
    <n v="1"/>
    <s v="Density"/>
    <s v="Employment density"/>
    <x v="8"/>
    <s v="OLS"/>
    <m/>
    <n v="0.09"/>
    <m/>
    <m/>
    <s v=""/>
    <s v=""/>
    <m/>
  </r>
  <r>
    <n v="88"/>
    <s v="Lee et al. 2017"/>
    <n v="88.1"/>
    <x v="482"/>
    <s v="Table 5 p. 20"/>
    <m/>
    <x v="0"/>
    <x v="1"/>
    <n v="7.6972072183778939E-2"/>
    <n v="12.99172507156095"/>
    <n v="1.5732587919393042"/>
    <n v="0.14958953894321161"/>
    <n v="1.8114842796336839E-2"/>
    <n v="2.9396834648086612E-2"/>
    <n v="3.5598681707425823E-3"/>
    <n v="0.82558172403731467"/>
    <n v="9.997546119947695E-2"/>
    <n v="0.10152863744650166"/>
    <n v="1.2294812322189574E-2"/>
    <n v="0.64912225794095391"/>
    <n v="7.8606751122266269E-2"/>
    <n v="9.6662411044144941E-2"/>
    <n v="1.1705526955627009E-2"/>
    <s v="1, 6c"/>
    <n v="0.12109698929691697"/>
    <s v="Derived (6c)"/>
    <m/>
    <m/>
    <s v="Y"/>
    <s v="Pos"/>
    <s v="Y"/>
    <s v="mode share"/>
    <s v="trip"/>
    <s v="continuous (fraction)"/>
    <s v="Aggregate"/>
    <s v="General"/>
    <s v="South Korea"/>
    <s v="Seoul metropolitan area"/>
    <n v="2010"/>
    <s v="2010 - 2017"/>
    <s v="2010 - 2017"/>
    <n v="78"/>
    <x v="1"/>
    <n v="0"/>
    <n v="1"/>
    <n v="1"/>
    <s v="Density"/>
    <s v="Population density"/>
    <x v="6"/>
    <s v="OLS"/>
    <m/>
    <n v="7.1520643493541822E-4"/>
    <m/>
    <m/>
    <s v=""/>
    <s v=""/>
    <m/>
  </r>
  <r>
    <n v="88"/>
    <s v="Lee et al. 2017"/>
    <n v="88.1"/>
    <x v="483"/>
    <s v="Table 5 p. 20"/>
    <m/>
    <x v="0"/>
    <x v="1"/>
    <n v="5.2309048959330931E-2"/>
    <n v="19.117151236633585"/>
    <n v="-0.79798555759073297"/>
    <n v="0.21633941167044116"/>
    <n v="-9.0304106461150859E-3"/>
    <n v="3.6195545542052052E-2"/>
    <n v="-1.5108695973658777E-3"/>
    <n v="0.90260649211739996"/>
    <n v="-3.767647888442157E-2"/>
    <n v="0.17503748664267035"/>
    <n v="-7.3063912425493857E-3"/>
    <n v="0.80495587912806077"/>
    <n v="-3.3600360121179694E-2"/>
    <n v="0.1665931671063309"/>
    <n v="-6.9539095913728494E-3"/>
    <s v="1, 6c"/>
    <n v="-4.1741865600852641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s v="2010 - 2017"/>
    <s v="2010 - 2017"/>
    <n v="78"/>
    <x v="1"/>
    <n v="0"/>
    <n v="1"/>
    <n v="1"/>
    <s v="Density"/>
    <s v="Job density"/>
    <x v="8"/>
    <s v="OLS"/>
    <m/>
    <n v="-6.1222541364941961E-4"/>
    <m/>
    <m/>
    <s v=""/>
    <s v=""/>
    <m/>
  </r>
  <r>
    <n v="88"/>
    <s v="Lee et al. 2017"/>
    <n v="88.1"/>
    <x v="484"/>
    <s v="Table 5 p. 20"/>
    <m/>
    <x v="0"/>
    <x v="1"/>
    <n v="0.11115828961552776"/>
    <n v="8.996180163069992"/>
    <n v="-0.5914345836341407"/>
    <n v="0.11362284523932856"/>
    <n v="-7.469890436533475E-3"/>
    <n v="0.70566732366363016"/>
    <n v="-4.6392585763065979E-2"/>
    <n v="0.92797883818171933"/>
    <n v="-6.1007979812845899E-2"/>
    <n v="9.0552356436761988E-2"/>
    <n v="-5.9531705963512451E-3"/>
    <n v="6.6759740852322405E-2"/>
    <n v="-4.3889760786029334E-3"/>
    <n v="7.3430384984363703E-2"/>
    <n v="-4.8275232801141838E-3"/>
    <s v="1, 6c"/>
    <n v="-6.5742856736242888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s v="2010 - 2017"/>
    <s v="2010 - 2017"/>
    <n v="78"/>
    <x v="1"/>
    <n v="0"/>
    <n v="1"/>
    <n v="1"/>
    <s v="Diversity"/>
    <s v="Land use diversity:1 -HHI (where HHI is maximised for a single use)"/>
    <x v="7"/>
    <s v="OLS"/>
    <m/>
    <n v="-5.8327416666666672"/>
    <m/>
    <m/>
    <s v=""/>
    <s v=""/>
    <m/>
  </r>
  <r>
    <n v="89"/>
    <s v="Duggal et al. 2016"/>
    <n v="89.2"/>
    <x v="485"/>
    <s v="Table 3 p. 6"/>
    <m/>
    <x v="0"/>
    <x v="1"/>
    <n v="0.15118196811434853"/>
    <n v="6.6145454545454552"/>
    <n v="5.4569999999999999"/>
    <n v="7.4853562353035127E-2"/>
    <n v="6.1754188941253979E-2"/>
    <n v="1.252367982428188E-2"/>
    <n v="1.033203585503255E-2"/>
    <n v="0.31230237161264962"/>
    <n v="0.25764945658043592"/>
    <n v="6.0563072254651282E-2"/>
    <n v="4.9964534610087305E-2"/>
    <n v="0.27851520268318769"/>
    <n v="0.22977504221362982"/>
    <n v="5.7641332780268215E-2"/>
    <n v="4.7554099543721272E-2"/>
    <s v="6a, 10, 8a"/>
    <n v="0.82499999999999996"/>
    <s v="Source (6a)"/>
    <n v="0.15118196811434853"/>
    <s v="Derived (8a)"/>
    <s v="Y"/>
    <s v="Pos"/>
    <s v="Y"/>
    <s v="Ridership"/>
    <s v="boarding"/>
    <s v="continuous"/>
    <s v="Aggregate"/>
    <s v="Peak"/>
    <s v="Canada"/>
    <s v="Edmonton"/>
    <s v="2009, 2012"/>
    <s v="2018 - 2019"/>
    <s v="2010 - 2017"/>
    <n v="30"/>
    <x v="1"/>
    <n v="0"/>
    <n v="1"/>
    <n v="1"/>
    <s v="Density"/>
    <s v="Employment density"/>
    <x v="8"/>
    <s v="OLS"/>
    <m/>
    <n v="0.82499999999999996"/>
    <m/>
    <m/>
    <s v=""/>
    <n v="5.4569999999999999"/>
    <m/>
  </r>
  <r>
    <n v="9"/>
    <s v="Kuby et al. 2004"/>
    <n v="9.1"/>
    <x v="486"/>
    <s v="Table 2 p. 239"/>
    <n v="1"/>
    <x v="0"/>
    <x v="1"/>
    <n v="3.507240887132191E-2"/>
    <n v="28.512441323004829"/>
    <n v="2.024"/>
    <n v="0.32266129533393029"/>
    <n v="2.2904613966849559E-2"/>
    <n v="5.3984160905955217E-2"/>
    <n v="3.8321496372706403E-3"/>
    <n v="1.346200295520205"/>
    <n v="9.5562122066850344E-2"/>
    <n v="0.26106118037408066"/>
    <n v="1.8531833984023586E-2"/>
    <n v="1.2005584402798384"/>
    <n v="8.5223508418615868E-2"/>
    <n v="0.24846682662794273"/>
    <n v="1.7637804192137046E-2"/>
    <s v="6c, 8a"/>
    <n v="7.0986555555555553E-2"/>
    <s v="Derived (6c)"/>
    <n v="3.507240887132191E-2"/>
    <s v="Derived (8a)"/>
    <s v="Y"/>
    <s v="Pos"/>
    <s v="Y"/>
    <s v="Ridership"/>
    <s v="unlinked trip (boarding)"/>
    <s v="continuous"/>
    <s v="Aggregate"/>
    <s v="Weekday"/>
    <s v="USA"/>
    <s v="varies"/>
    <n v="2000"/>
    <s v="Pre-2010"/>
    <s v="Pre-2010"/>
    <n v="268"/>
    <x v="1"/>
    <n v="0"/>
    <n v="0"/>
    <n v="0"/>
    <s v="Density"/>
    <s v="Employment density"/>
    <x v="8"/>
    <s v="OLS"/>
    <m/>
    <n v="2.2939999999999999E-2"/>
    <m/>
    <m/>
    <s v=""/>
    <n v="2.024"/>
    <m/>
  </r>
  <r>
    <n v="9"/>
    <s v="Kuby et al. 2004"/>
    <n v="9.1"/>
    <x v="487"/>
    <s v="Table 2 p. 239"/>
    <n v="1"/>
    <x v="0"/>
    <x v="1"/>
    <n v="4.6932524201704955E-2"/>
    <n v="21.307185518133121"/>
    <n v="2.3069999999999999"/>
    <n v="0.245335553229349"/>
    <n v="2.6563298133319046E-2"/>
    <n v="4.8212520357576172E-2"/>
    <n v="5.2201302875159641E-3"/>
    <n v="1.354002094221481"/>
    <n v="0.14660232008167381"/>
    <n v="0.16651287658567809"/>
    <n v="1.8028904190853318E-2"/>
    <n v="1.0645982960471916"/>
    <n v="0.11526760617401625"/>
    <n v="0.15853198196566945"/>
    <n v="1.7164786127362917E-2"/>
    <s v="6c, 8a"/>
    <n v="0.10827333333333333"/>
    <s v="Derived (6c)"/>
    <n v="4.6932524201704955E-2"/>
    <s v="Derived (8a)"/>
    <s v="Y"/>
    <s v="Pos"/>
    <s v="Y"/>
    <s v="Ridership"/>
    <s v="unlinked trip (boarding)"/>
    <s v="continuous"/>
    <s v="Aggregate"/>
    <s v="Weekday"/>
    <s v="USA"/>
    <s v="varies"/>
    <n v="2000"/>
    <s v="Pre-2010"/>
    <s v="Pre-2010"/>
    <n v="268"/>
    <x v="1"/>
    <n v="0"/>
    <n v="0"/>
    <n v="0"/>
    <s v="Density"/>
    <s v="Population density"/>
    <x v="6"/>
    <s v="OLS"/>
    <m/>
    <n v="9.1560000000000002E-2"/>
    <m/>
    <m/>
    <s v=""/>
    <n v="2.3069999999999999"/>
    <m/>
  </r>
  <r>
    <n v="91"/>
    <s v="Verbas et al. 2015"/>
    <n v="91.1"/>
    <x v="488"/>
    <s v="Table 2 p. 12"/>
    <m/>
    <x v="0"/>
    <x v="1"/>
    <n v="1.1212255772646538E-2"/>
    <n v="89.188118811881182"/>
    <n v="18.015999999999998"/>
    <n v="5.0279009480907865E-3"/>
    <n v="1.0156359915143389E-3"/>
    <n v="1.8278531581730932"/>
    <n v="0.36922633795096488"/>
    <n v="2.5954388112270204"/>
    <n v="0.52427863986785816"/>
    <n v="2.8442526683863916E-3"/>
    <n v="5.745390390140511E-4"/>
    <n v="0.29632411131307501"/>
    <n v="5.9857470485241156E-2"/>
    <n v="3.3152295383775338E-3"/>
    <n v="6.6967636675226182E-4"/>
    <s v="8a"/>
    <n v="0.20200000000000001"/>
    <s v="Source"/>
    <n v="1.1212255772646538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s v="2010 - 2017"/>
    <n v="92784"/>
    <x v="0"/>
    <n v="0"/>
    <n v="1"/>
    <n v="1"/>
    <s v="PT-Access"/>
    <s v="Walkscore"/>
    <x v="4"/>
    <s v="OLS"/>
    <m/>
    <s v=""/>
    <m/>
    <m/>
    <s v=""/>
    <n v="18.015999999999998"/>
    <m/>
  </r>
  <r>
    <n v="91"/>
    <s v="Verbas et al. 2015"/>
    <n v="91.1"/>
    <x v="489"/>
    <s v="Table 2 p. 13 (medium term elasticity)"/>
    <m/>
    <x v="0"/>
    <x v="1"/>
    <n v="1.1194029850746268E-2"/>
    <n v="89.333333333333343"/>
    <n v="18.760000000000002"/>
    <n v="5.036087287704316E-3"/>
    <n v="1.0575783304179064E-3"/>
    <n v="1.8308292364353647"/>
    <n v="0.38447413965142657"/>
    <n v="2.5996646589066388"/>
    <n v="0.54592957837039413"/>
    <n v="2.8488836303982704E-3"/>
    <n v="5.9826556238363679E-4"/>
    <n v="0.29680658100289803"/>
    <n v="6.2329382010608586E-2"/>
    <n v="3.3206273366194164E-3"/>
    <n v="6.9733174069007745E-4"/>
    <s v="8a"/>
    <n v="0.21"/>
    <s v="Source"/>
    <n v="1.1194029850746268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s v="2010 - 2017"/>
    <n v="23196"/>
    <x v="0"/>
    <n v="0"/>
    <n v="1"/>
    <n v="1"/>
    <s v="PT-Access"/>
    <s v="Walkscore"/>
    <x v="4"/>
    <s v="OLS"/>
    <m/>
    <s v=""/>
    <m/>
    <m/>
    <s v=""/>
    <n v="18.760000000000002"/>
    <m/>
  </r>
  <r>
    <n v="91"/>
    <s v="Verbas et al. 2015"/>
    <n v="91.1"/>
    <x v="490"/>
    <s v="Table 2 p. 14 (long term elasticity)"/>
    <m/>
    <x v="0"/>
    <x v="1"/>
    <n v="1.174573929064947E-2"/>
    <n v="85.137254901960787"/>
    <n v="21.71"/>
    <n v="4.7995370946470892E-3"/>
    <n v="1.2238819591350078E-3"/>
    <n v="1.7448333065413417"/>
    <n v="0.44493249316804212"/>
    <n v="2.4775557394584338"/>
    <n v="0.63177671356190057"/>
    <n v="2.7150686398571752E-3"/>
    <n v="6.9234250316357968E-4"/>
    <n v="0.28286527100846864"/>
    <n v="7.2130644107159511E-2"/>
    <n v="3.1646540596140266E-3"/>
    <n v="8.0698678520157682E-4"/>
    <s v="8a"/>
    <n v="0.255"/>
    <s v="Source"/>
    <n v="1.174573929064947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s v="2010 - 2017"/>
    <n v="23196"/>
    <x v="0"/>
    <n v="0"/>
    <n v="1"/>
    <n v="1"/>
    <s v="PT-Access"/>
    <s v="Walkscore"/>
    <x v="4"/>
    <s v="OLS"/>
    <m/>
    <s v=""/>
    <m/>
    <m/>
    <s v=""/>
    <n v="21.71"/>
    <m/>
  </r>
  <r>
    <n v="93"/>
    <s v="Kim et al. 2016"/>
    <n v="93.1"/>
    <x v="491"/>
    <s v="Table 3 p. 9 (model 5)"/>
    <m/>
    <x v="0"/>
    <x v="1"/>
    <n v="9.9850796115331736E-2"/>
    <n v="10.014942683531128"/>
    <n v="4.2"/>
    <n v="0.11531422119234488"/>
    <n v="4.8359710515795407E-2"/>
    <n v="2.2661164122252817E-2"/>
    <n v="9.503488169729974E-3"/>
    <n v="0.63641691932841249"/>
    <n v="0.26689629143607718"/>
    <n v="7.8265471225951511E-2"/>
    <n v="3.2822452363061957E-2"/>
    <n v="0.50038945344629893"/>
    <n v="0.20984999823618045"/>
    <n v="7.451423894261372E-2"/>
    <n v="3.124928553746175E-2"/>
    <s v="6c, 8a, 5"/>
    <n v="0.41937334368439333"/>
    <s v="Derived (6c)"/>
    <n v="9.9850796115331736E-2"/>
    <s v="Derived (8a)"/>
    <s v="Y"/>
    <s v="Pos"/>
    <s v="Y"/>
    <s v="Ridership"/>
    <s v="trip"/>
    <s v="continuous"/>
    <s v="Aggregate"/>
    <s v="General"/>
    <s v="USA"/>
    <s v="Los Angeles"/>
    <s v="2000 - 2010"/>
    <s v="2018 - 2019"/>
    <s v="2010 - 2017"/>
    <n v="50"/>
    <x v="1"/>
    <n v="0"/>
    <n v="1"/>
    <n v="1"/>
    <s v="Density"/>
    <s v="Change in dwelling units per service area"/>
    <x v="6"/>
    <s v="OLS"/>
    <m/>
    <n v="1272.68"/>
    <m/>
    <m/>
    <s v=""/>
    <n v="4.2"/>
    <m/>
  </r>
  <r>
    <n v="93"/>
    <s v="Kim et al. 2016"/>
    <n v="93.1"/>
    <x v="492"/>
    <s v="Table 3 p. 9 (model 5)"/>
    <m/>
    <x v="0"/>
    <x v="1"/>
    <n v="6.3076860911148364E-2"/>
    <n v="15.853674161252648"/>
    <n v="2.2999999999999998"/>
    <n v="0.18487292292964971"/>
    <n v="2.6820768385503221E-2"/>
    <n v="9.8344433918381838E-2"/>
    <n v="1.4267493813207403E-2"/>
    <n v="9.8344433918381838E-2"/>
    <n v="1.4267493813207403E-2"/>
    <n v="0.29366525533307736"/>
    <n v="4.26040096696872E-2"/>
    <n v="1.1258217024233528"/>
    <n v="0.16333058754937319"/>
    <n v="0.30087674573730105"/>
    <n v="4.3650229477222587E-2"/>
    <s v="6c, 8a, 5"/>
    <n v="0.14507678009564123"/>
    <s v="Derived (6c)"/>
    <n v="6.3076860911148364E-2"/>
    <s v="Derived (8a)"/>
    <s v="Y"/>
    <s v="Pos"/>
    <s v="Y"/>
    <s v="Ridership"/>
    <s v="trip"/>
    <s v="continuous"/>
    <s v="Aggregate"/>
    <s v="General"/>
    <s v="USA"/>
    <s v="Los Angeles"/>
    <s v="2000 - 2010"/>
    <s v="2018 - 2019"/>
    <s v="2010 - 2017"/>
    <n v="50"/>
    <x v="1"/>
    <n v="0"/>
    <n v="1"/>
    <n v="1"/>
    <s v="Density"/>
    <s v="Change in commercial area"/>
    <x v="1"/>
    <s v="OLS"/>
    <m/>
    <n v="5879.8"/>
    <m/>
    <m/>
    <s v=""/>
    <n v="2.2999999999999998"/>
    <m/>
  </r>
  <r>
    <n v="93"/>
    <s v="Kim et al. 2016"/>
    <n v="93.1"/>
    <x v="493"/>
    <s v="Table 3 p. 9 (model 5)"/>
    <m/>
    <x v="0"/>
    <x v="1"/>
    <n v="1.3006765463539002E-2"/>
    <n v="76.883065417242534"/>
    <n v="2.8000000000000003"/>
    <n v="5.0407916963703512"/>
    <n v="0.18358030696668337"/>
    <n v="10.94276097901834"/>
    <n v="0.39852379161744234"/>
    <n v="11.704112234567981"/>
    <n v="0.42625139982309673"/>
    <n v="2.9639603006099402"/>
    <n v="0.10794430212516734"/>
    <n v="5.3399214635463066"/>
    <n v="0.1944742969961813"/>
    <n v="3.955588733452557"/>
    <n v="0.14405836179345716"/>
    <s v="6c, 8a, 5"/>
    <n v="3.6418943297909206E-2"/>
    <s v="Derived (6c)"/>
    <n v="1.3006765463539002E-2"/>
    <s v="Derived (8a)"/>
    <s v="Y"/>
    <s v="Neg"/>
    <s v="N"/>
    <s v="Ridership"/>
    <s v="trip"/>
    <s v="continuous"/>
    <s v="Aggregate"/>
    <s v="General"/>
    <s v="USA"/>
    <s v="Los Angeles"/>
    <s v="2000 - 2010"/>
    <s v="2018 - 2019"/>
    <s v="2010 - 2017"/>
    <n v="50"/>
    <x v="1"/>
    <n v="0"/>
    <n v="1"/>
    <n v="1"/>
    <s v="Diversity"/>
    <s v="Change in job and population balance:Perfect balancing when index = 1"/>
    <x v="5"/>
    <s v="OLS"/>
    <m/>
    <n v="-1786.76"/>
    <m/>
    <m/>
    <s v=""/>
    <n v="-2.8"/>
    <m/>
  </r>
  <r>
    <n v="97"/>
    <s v="Concas and DeSalvo 2014"/>
    <n v="97.1"/>
    <x v="494"/>
    <s v="Model I (RL exogensous) Table 3 p. 26"/>
    <m/>
    <x v="0"/>
    <x v="1"/>
    <n v="7.6972072183778939E-2"/>
    <n v="12.99172507156095"/>
    <n v="1.1562635313689245"/>
    <n v="0.14958953894321161"/>
    <n v="1.3313468965945832E-2"/>
    <n v="2.9396834648086612E-2"/>
    <n v="2.6163182836797085E-3"/>
    <n v="0.82558172403731467"/>
    <n v="7.3476773439321005E-2"/>
    <n v="0.10152863744650166"/>
    <n v="9.0360487327386472E-3"/>
    <n v="0.64912225794095391"/>
    <n v="5.7771880956744896E-2"/>
    <n v="9.6662411044144941E-2"/>
    <n v="8.6029545829288991E-3"/>
    <m/>
    <n v="8.8999999999999996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29"/>
    <x v="1"/>
    <n v="1"/>
    <n v="1"/>
    <n v="1"/>
    <s v="Density"/>
    <s v="Gross population density"/>
    <x v="6"/>
    <s v="3SLS"/>
    <m/>
    <s v=""/>
    <m/>
    <m/>
    <s v=""/>
    <s v=""/>
    <m/>
  </r>
  <r>
    <n v="97"/>
    <s v="Concas and DeSalvo 2014"/>
    <n v="97.1"/>
    <x v="495"/>
    <s v="Model I (RL exogensous) Table 3 p. 26"/>
    <m/>
    <x v="0"/>
    <x v="1"/>
    <n v="6.021384603925508E-2"/>
    <n v="16.607475950765082"/>
    <n v="0.74733641778442861"/>
    <n v="0.19366315910577617"/>
    <n v="8.7148421597599279E-3"/>
    <n v="0.10302046103501371"/>
    <n v="4.6359207465756164E-3"/>
    <n v="0.10302046103501371"/>
    <n v="4.6359207465756164E-3"/>
    <n v="0.30762828956325794"/>
    <n v="1.3843273030346607E-2"/>
    <n v="1.1793516542393678"/>
    <n v="5.3070824440771554E-2"/>
    <n v="0.31518266795145705"/>
    <n v="1.4183220057815566E-2"/>
    <m/>
    <n v="4.4999999999999998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29"/>
    <x v="1"/>
    <n v="1"/>
    <n v="1"/>
    <n v="1"/>
    <s v="Density"/>
    <s v="Retail establishment density"/>
    <x v="1"/>
    <s v="3SLS"/>
    <m/>
    <s v=""/>
    <m/>
    <m/>
    <s v=""/>
    <s v=""/>
    <m/>
  </r>
  <r>
    <n v="97"/>
    <s v="Concas and DeSalvo 2014"/>
    <n v="97.2"/>
    <x v="496"/>
    <s v="Model II (density exogensous) Table 5 p. 29"/>
    <m/>
    <x v="0"/>
    <x v="1"/>
    <n v="7.6972072183778939E-2"/>
    <n v="12.99172507156095"/>
    <n v="0.93540420515238831"/>
    <n v="0.14958953894321161"/>
    <n v="1.0770446803911236E-2"/>
    <n v="2.9396834648086612E-2"/>
    <n v="2.1165720946622361E-3"/>
    <n v="0.82558172403731467"/>
    <n v="5.9441884130686649E-2"/>
    <n v="0.10152863744650166"/>
    <n v="7.3100618961481189E-3"/>
    <n v="0.64912225794095391"/>
    <n v="4.6736802571748677E-2"/>
    <n v="9.6662411044144941E-2"/>
    <n v="6.9596935951784355E-3"/>
    <m/>
    <n v="7.1999999999999995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12"/>
    <x v="1"/>
    <n v="0"/>
    <n v="1"/>
    <n v="1"/>
    <s v="Density"/>
    <s v="Gross population density"/>
    <x v="6"/>
    <s v="3SLS"/>
    <m/>
    <s v=""/>
    <m/>
    <m/>
    <s v=""/>
    <s v=""/>
    <m/>
  </r>
  <r>
    <n v="97"/>
    <s v="Concas and DeSalvo 2014"/>
    <n v="97.2"/>
    <x v="497"/>
    <s v="Model II (density exogensous) Table 5 p. 29"/>
    <m/>
    <x v="0"/>
    <x v="1"/>
    <n v="6.021384603925508E-2"/>
    <n v="16.607475950765082"/>
    <n v="0.4650093266214223"/>
    <n v="0.19366315910577617"/>
    <n v="5.4225684549617324E-3"/>
    <n v="0.10302046103501371"/>
    <n v="2.8845729089803838E-3"/>
    <n v="0.10302046103501371"/>
    <n v="2.8845729089803838E-3"/>
    <n v="0.30762828956325794"/>
    <n v="8.6135921077712223E-3"/>
    <n v="1.1793516542393678"/>
    <n v="3.3021846318702301E-2"/>
    <n v="0.31518266795145705"/>
    <n v="8.8251147026407982E-3"/>
    <m/>
    <n v="2.8000000000000001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12"/>
    <x v="1"/>
    <n v="0"/>
    <n v="1"/>
    <n v="1"/>
    <s v="Density"/>
    <s v="Retail establishment density"/>
    <x v="1"/>
    <s v="3SLS"/>
    <m/>
    <s v=""/>
    <m/>
    <m/>
    <s v=""/>
    <s v=""/>
    <m/>
  </r>
  <r>
    <n v="97"/>
    <s v="Concas and DeSalvo 2014"/>
    <n v="97.3"/>
    <x v="498"/>
    <s v="Model III Table 7 p. 32"/>
    <m/>
    <x v="0"/>
    <x v="1"/>
    <n v="6.021384603925508E-2"/>
    <n v="16.607475950765082"/>
    <n v="1.2787756482089112"/>
    <n v="0.19366315910577617"/>
    <n v="1.4912063251144764E-2"/>
    <n v="0.10302046103501371"/>
    <n v="7.9325754996960561E-3"/>
    <n v="0.10302046103501371"/>
    <n v="7.9325754996960561E-3"/>
    <n v="0.30762828956325794"/>
    <n v="2.368737829637086E-2"/>
    <n v="1.1793516542393678"/>
    <n v="9.081007737643132E-2"/>
    <n v="0.31518266795145705"/>
    <n v="2.4269065432262194E-2"/>
    <m/>
    <n v="7.6999999999999999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12"/>
    <x v="1"/>
    <n v="0"/>
    <n v="1"/>
    <n v="1"/>
    <s v="Density"/>
    <s v="Retail establishment density"/>
    <x v="1"/>
    <s v="3SLS"/>
    <m/>
    <s v=""/>
    <m/>
    <m/>
    <s v=""/>
    <s v=""/>
    <m/>
  </r>
  <r>
    <n v="98"/>
    <s v="Jun et al. 2013"/>
    <n v="98.1"/>
    <x v="499"/>
    <s v="Table 7 p. 237"/>
    <m/>
    <x v="0"/>
    <x v="1"/>
    <n v="5.2309048959330931E-2"/>
    <n v="19.117151236633585"/>
    <n v="0.60550087709748968"/>
    <n v="0.21633941167044116"/>
    <n v="6.852156050645662E-3"/>
    <n v="3.6195545542052052E-2"/>
    <n v="1.1464278490791499E-3"/>
    <n v="0.90260649211739996"/>
    <n v="2.8588413403545086E-2"/>
    <n v="0.17503748664267035"/>
    <n v="5.5439929503712194E-3"/>
    <n v="0.80495587912806077"/>
    <n v="2.5495508447034191E-2"/>
    <n v="0.1665931671063309"/>
    <n v="5.2765345397296258E-3"/>
    <s v="2, 3 (ref case was PT), 4a, 7a, 5"/>
    <n v="3.1673175025010408E-2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1996"/>
    <s v="Pre-2010"/>
    <s v="2010 - 2017"/>
    <s v="not stated"/>
    <x v="1"/>
    <n v="0"/>
    <n v="1"/>
    <n v="1"/>
    <s v="Density"/>
    <s v="Population density"/>
    <x v="8"/>
    <s v="Binary logistic"/>
    <s v="automobile"/>
    <n v="1.7000000000000001E-2"/>
    <n v="1.0171453223252407"/>
    <m/>
    <s v="Derived (2 - Reversed the reference case from PT; 4a)"/>
    <s v=""/>
    <m/>
  </r>
  <r>
    <n v="98"/>
    <s v="Jun et al. 2013"/>
    <n v="98.2"/>
    <x v="500"/>
    <s v="Table 7 p. 237"/>
    <m/>
    <x v="0"/>
    <x v="1"/>
    <n v="7.6972072183778939E-2"/>
    <n v="12.99172507156095"/>
    <n v="3.4898518652649826"/>
    <n v="0.14958953894321161"/>
    <n v="4.0182910939815041E-2"/>
    <n v="2.9396834648086612E-2"/>
    <n v="7.8966109322990106E-3"/>
    <n v="0.82558172403731467"/>
    <n v="0.22176869535726196"/>
    <n v="0.10152863744650166"/>
    <n v="2.7272737286143527E-2"/>
    <n v="0.64912225794095391"/>
    <n v="0.17436795423104468"/>
    <n v="9.6662411044144941E-2"/>
    <n v="2.5965566052644981E-2"/>
    <s v="2, 3 (ref case was PT), 4a, 7a, 5"/>
    <n v="0.26862112968387181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2006"/>
    <s v="Pre-2010"/>
    <s v="2010 - 2017"/>
    <s v="not stated"/>
    <x v="1"/>
    <n v="0"/>
    <n v="1"/>
    <n v="1"/>
    <s v="Density"/>
    <s v="Population density"/>
    <x v="6"/>
    <s v="Binary logistic"/>
    <s v="automobile"/>
    <n v="0.108"/>
    <n v="1.1140477453864677"/>
    <m/>
    <s v="Derived (2 - Reversed the reference case from PT; 4a)"/>
    <s v="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1">
  <r>
    <n v="100"/>
    <s v="Spears 2013"/>
    <n v="100.1"/>
    <x v="0"/>
    <s v="Table 4.5 p. 52 (Model 1)"/>
    <x v="0"/>
    <x v="0"/>
    <x v="0"/>
    <n v="1.2060667870036101"/>
    <n v="0.82914147937398319"/>
    <n v="1.7692307692307694"/>
    <n v="5.7613831611329672E-2"/>
    <n v="0.12293699706955372"/>
    <n v="9.8696425765813695E-2"/>
    <n v="0.21059946658297313"/>
    <n v="0.1252512913937433"/>
    <n v="0.26726251687107794"/>
    <n v="4.9643784015425914E-2"/>
    <n v="0.10593042606848277"/>
    <n v="3.7787808500772395E-2"/>
    <n v="8.0632021391383715E-2"/>
    <n v="4.7091968759590826E-2"/>
    <n v="0.10048533595982648"/>
    <s v="5, 7a, 8a, 8b"/>
    <n v="2.1338104693140796"/>
    <s v="Derived (7a)"/>
    <n v="1.2060667870036101"/>
    <s v="Derived (8a)"/>
    <s v="Y"/>
    <s v="Pos"/>
    <s v="Y"/>
    <s v="Transit use (probability)"/>
    <s v="individual"/>
    <s v="ordered categorical"/>
    <s v="Disaggregate"/>
    <s v="General"/>
    <s v="USA"/>
    <s v="South Los Angeles"/>
    <n v="2011"/>
    <x v="0"/>
    <x v="0"/>
    <n v="284"/>
    <x v="0"/>
    <n v="1"/>
    <n v="1"/>
    <x v="0"/>
    <s v="PT-design"/>
    <s v="Intersection density"/>
    <x v="0"/>
    <s v="Binary logistic"/>
    <s v="no transit trip"/>
    <n v="2.3E-2"/>
    <n v="1.02"/>
    <m/>
    <s v="Source"/>
    <n v="1.7692307692307694"/>
    <s v="Derived (8b)"/>
  </r>
  <r>
    <n v="100"/>
    <s v="Spears 2013"/>
    <n v="100.1"/>
    <x v="1"/>
    <s v="Table 4.5 p. 52 (Model 1)"/>
    <x v="0"/>
    <x v="0"/>
    <x v="1"/>
    <n v="0.57804938628158842"/>
    <n v="1.7299559929172978"/>
    <n v="1.1249999999999998"/>
    <n v="2.0173369131803523E-2"/>
    <n v="1.3118854101604837E-2"/>
    <n v="1.0731363663508095E-2"/>
    <n v="6.9786654521123157E-3"/>
    <n v="1.0731363663508095E-2"/>
    <n v="6.9786654521123157E-3"/>
    <n v="3.2044809500166034E-2"/>
    <n v="2.0838917773216562E-2"/>
    <n v="0.12284988206858333"/>
    <n v="7.9889961301323864E-2"/>
    <n v="3.2831728728841963E-2"/>
    <n v="2.1350655722554526E-2"/>
    <s v="7a, 8a, 8b"/>
    <n v="0.65030555956678693"/>
    <s v="Derived (7a)"/>
    <n v="0.57804938628158842"/>
    <s v="Derived (8a)"/>
    <s v="N"/>
    <s v="Pos"/>
    <s v="insignificant"/>
    <s v="Transit use (probability)"/>
    <s v="individual"/>
    <s v="ordered categorical"/>
    <s v="Disaggregate"/>
    <s v="General"/>
    <s v="USA"/>
    <s v="South Los Angeles"/>
    <n v="2011"/>
    <x v="0"/>
    <x v="0"/>
    <n v="284"/>
    <x v="0"/>
    <n v="1"/>
    <n v="1"/>
    <x v="0"/>
    <s v="Density"/>
    <s v="Commercial density"/>
    <x v="1"/>
    <s v="Binary logistic"/>
    <s v="no transit trip"/>
    <n v="1.7999999999999999E-2"/>
    <n v="1.02"/>
    <m/>
    <s v="Source"/>
    <n v="1.125"/>
    <s v="Derived (8b)"/>
  </r>
  <r>
    <n v="102"/>
    <s v="Tsa et al. 2012"/>
    <n v="102.1"/>
    <x v="2"/>
    <s v="Table 2 p. 68"/>
    <x v="0"/>
    <x v="0"/>
    <x v="1"/>
    <n v="2.1978021978021976E-2"/>
    <n v="45.500000000000007"/>
    <n v="3.6400000000000006"/>
    <n v="1.891412902552577"/>
    <n v="0.15131303220420617"/>
    <n v="1.5896730102934487"/>
    <n v="0.12717384082347588"/>
    <n v="1.6274237421292919"/>
    <n v="0.13019389937034334"/>
    <n v="2.1207555375063234"/>
    <n v="0.16966044300050587"/>
    <n v="1.7885089061508599"/>
    <n v="0.1430807124920688"/>
    <n v="2.0886863663204798"/>
    <n v="0.16709490930563839"/>
    <s v="8a"/>
    <n v="0.08"/>
    <s v="Source"/>
    <n v="2.1978021978021976E-2"/>
    <s v="Derived (8a)"/>
    <s v="Y"/>
    <s v="Pos"/>
    <s v="Y"/>
    <s v="Ridership"/>
    <s v="per capita trip"/>
    <s v="continuous"/>
    <s v="Aggregate"/>
    <s v="General"/>
    <s v="Australia"/>
    <s v="Sydney"/>
    <s v="1997 - 2010"/>
    <x v="1"/>
    <x v="0"/>
    <n v="1824"/>
    <x v="1"/>
    <n v="0"/>
    <n v="1"/>
    <x v="0"/>
    <s v="Density"/>
    <s v="Population and employment density"/>
    <x v="2"/>
    <s v="Global regression "/>
    <m/>
    <n v="2E-3"/>
    <m/>
    <m/>
    <s v=""/>
    <n v="3.64"/>
    <m/>
  </r>
  <r>
    <n v="102"/>
    <s v="Tsa et al. 2012"/>
    <n v="102.1"/>
    <x v="3"/>
    <s v="Table 2 p. 68"/>
    <x v="0"/>
    <x v="0"/>
    <x v="1"/>
    <n v="4.6808510638297871E-2"/>
    <n v="21.363636363636363"/>
    <n v="4.7"/>
    <n v="1.4844763875394726"/>
    <n v="0.326584805258684"/>
    <n v="2.5430093692133711"/>
    <n v="0.55946206122694164"/>
    <n v="3.2272213005578774"/>
    <n v="0.70998868612273303"/>
    <n v="1.2791203622103353"/>
    <n v="0.28140647968627375"/>
    <n v="0.97363962589200492"/>
    <n v="0.21420071769624108"/>
    <n v="1.2133703610959283"/>
    <n v="0.26694147944110425"/>
    <s v="8a"/>
    <n v="0.22"/>
    <s v="Source"/>
    <n v="4.6808510638297871E-2"/>
    <s v="Derived (8a)"/>
    <s v="Y"/>
    <s v="Pos"/>
    <s v="Y"/>
    <s v="Ridership"/>
    <s v="per capita trip"/>
    <s v="continuous"/>
    <s v="Aggregate"/>
    <s v="General"/>
    <s v="Australia"/>
    <s v="Sydney"/>
    <s v="1997 - 2010"/>
    <x v="1"/>
    <x v="0"/>
    <n v="1824"/>
    <x v="1"/>
    <n v="0"/>
    <n v="1"/>
    <x v="0"/>
    <s v="PT-design"/>
    <s v="Road link density"/>
    <x v="0"/>
    <s v="Global regression "/>
    <m/>
    <n v="0.16"/>
    <m/>
    <m/>
    <s v=""/>
    <n v="4.7"/>
    <m/>
  </r>
  <r>
    <n v="103"/>
    <s v="Renneet al. 2016"/>
    <n v="103.1"/>
    <x v="4"/>
    <s v="Table 3 p. 40"/>
    <x v="0"/>
    <x v="0"/>
    <x v="1"/>
    <n v="0.21624649859943978"/>
    <n v="4.6243523316062172"/>
    <n v="1.7849999999999999"/>
    <n v="5.53021255053085E-7"/>
    <n v="2.1346620445049081E-7"/>
    <e v="#N/A"/>
    <e v="#N/A"/>
    <n v="1.8434466734334725E-7"/>
    <n v="7.1157041594532038E-8"/>
    <n v="1.5995403402834018E-2"/>
    <n v="6.1742257134939308E-3"/>
    <n v="1.1636625275583703E-2"/>
    <n v="4.4917373563753095E-3"/>
    <n v="2.3043010994801053E-7"/>
    <n v="8.894602243993206E-8"/>
    <s v="6a, 8a"/>
    <n v="0.38600000000000001"/>
    <s v="derived (6a)"/>
    <n v="0.21624649859943978"/>
    <s v="Derived (8a)"/>
    <s v="Y"/>
    <s v="Pos"/>
    <s v="Y"/>
    <s v="mode share"/>
    <s v="proportion using transit"/>
    <s v="continuous (fraction)"/>
    <s v="Aggregate"/>
    <s v="Work"/>
    <s v="USA"/>
    <s v="varies"/>
    <n v="2010"/>
    <x v="0"/>
    <x v="0"/>
    <n v="4399"/>
    <x v="1"/>
    <n v="0"/>
    <n v="1"/>
    <x v="0"/>
    <s v="PT-Access"/>
    <s v="Sprawl index"/>
    <x v="3"/>
    <s v="multi-level model"/>
    <m/>
    <n v="0.38600000000000001"/>
    <m/>
    <m/>
    <s v=""/>
    <n v="1.7849999999999999"/>
    <m/>
  </r>
  <r>
    <n v="103"/>
    <s v="Renneet al. 2016"/>
    <n v="103.1"/>
    <x v="5"/>
    <s v="Table 3 p. 40"/>
    <x v="0"/>
    <x v="0"/>
    <x v="1"/>
    <n v="5.5982085732565579E-2"/>
    <n v="17.862857142857145"/>
    <n v="3.1260000000000003"/>
    <n v="0.74255029618579027"/>
    <n v="0.12994630183251329"/>
    <n v="0.62409015135664925"/>
    <n v="0.10921577648741361"/>
    <n v="0.63891072124284654"/>
    <n v="0.11180937621749813"/>
    <n v="0.83258798244832233"/>
    <n v="0.14570289692845639"/>
    <n v="0.70215118877583516"/>
    <n v="0.12287645803577114"/>
    <n v="0.81999793797398046"/>
    <n v="0.14349963914544658"/>
    <s v="6a, 8a"/>
    <n v="0.17499999999999999"/>
    <s v="derived (6a)"/>
    <n v="5.5982085732565579E-2"/>
    <s v="Derived (8a)"/>
    <s v="Y"/>
    <s v="Pos"/>
    <s v="Y"/>
    <s v="mode share"/>
    <s v="proportion using transit"/>
    <s v="continuous (fraction)"/>
    <s v="Aggregate"/>
    <s v="Work"/>
    <s v="USA"/>
    <s v="varies"/>
    <n v="2010"/>
    <x v="0"/>
    <x v="0"/>
    <n v="4399"/>
    <x v="1"/>
    <n v="0"/>
    <n v="1"/>
    <x v="0"/>
    <s v="Density"/>
    <s v="Population and job density within retail precinct"/>
    <x v="2"/>
    <s v="multi-level model"/>
    <m/>
    <n v="0.17499999999999999"/>
    <m/>
    <m/>
    <s v=""/>
    <n v="3.1259999999999999"/>
    <m/>
  </r>
  <r>
    <n v="103"/>
    <s v="Renneet al. 2016"/>
    <n v="103.1"/>
    <x v="6"/>
    <s v="Table 3 p. 40"/>
    <x v="0"/>
    <x v="0"/>
    <x v="1"/>
    <n v="4.4400592007893432E-2"/>
    <n v="22.522222222222226"/>
    <n v="2.0270000000000001"/>
    <n v="1.5649820337100533"/>
    <n v="0.14084838303390479"/>
    <n v="2.6809210357139741"/>
    <n v="0.24128289321425767"/>
    <n v="3.4022389285361232"/>
    <n v="0.3062015035682511"/>
    <n v="1.3484892064398986"/>
    <n v="0.12136402857959086"/>
    <n v="1.0264417370455809"/>
    <n v="9.2379756334102281E-2"/>
    <n v="1.2791734724045352"/>
    <n v="0.11512561251640815"/>
    <s v="6a, 8a"/>
    <n v="0.09"/>
    <s v="derived (6a)"/>
    <n v="4.4400592007893432E-2"/>
    <s v="Derived (8a)"/>
    <s v="Y"/>
    <s v="Pos"/>
    <s v="Y"/>
    <s v="mode share"/>
    <s v="proportion using transit"/>
    <s v="continuous (fraction)"/>
    <s v="Aggregate"/>
    <s v="Work"/>
    <s v="USA"/>
    <s v="varies"/>
    <n v="2010"/>
    <x v="0"/>
    <x v="0"/>
    <n v="4399"/>
    <x v="1"/>
    <n v="0"/>
    <n v="1"/>
    <x v="0"/>
    <s v="PT-design"/>
    <s v="Block density"/>
    <x v="0"/>
    <s v="multi-level model"/>
    <m/>
    <n v="0.09"/>
    <m/>
    <m/>
    <s v=""/>
    <n v="2.0270000000000001"/>
    <m/>
  </r>
  <r>
    <n v="103"/>
    <s v="Renneet al. 2016"/>
    <n v="103.1"/>
    <x v="7"/>
    <s v="Table 3 p. 40"/>
    <x v="0"/>
    <x v="0"/>
    <x v="1"/>
    <n v="4.6661031276415896E-2"/>
    <n v="21.431159420289852"/>
    <n v="5.915"/>
    <n v="1.208162569223354E-3"/>
    <n v="3.3345286910564572E-4"/>
    <n v="0.4392178347467221"/>
    <n v="0.12122412239009531"/>
    <n v="0.62366225086927174"/>
    <n v="0.17213078123991901"/>
    <n v="6.8345014089088928E-4"/>
    <n v="1.8863223888588546E-4"/>
    <n v="7.1204206952958371E-2"/>
    <n v="1.9652361119016512E-2"/>
    <n v="7.9662194581861783E-4"/>
    <n v="2.1986765704593855E-4"/>
    <s v="6a, 8a"/>
    <n v="0.27600000000000002"/>
    <s v="derived (6a)"/>
    <n v="4.6661031276415896E-2"/>
    <s v="Derived (8a)"/>
    <s v="Y"/>
    <s v="Pos"/>
    <s v="Y"/>
    <s v="mode share"/>
    <s v="proportion using transit"/>
    <s v="continuous (fraction)"/>
    <s v="Aggregate"/>
    <s v="Work"/>
    <s v="USA"/>
    <s v="varies"/>
    <n v="2010"/>
    <x v="0"/>
    <x v="0"/>
    <n v="4399"/>
    <x v="1"/>
    <n v="0"/>
    <n v="1"/>
    <x v="0"/>
    <s v="PT-Access"/>
    <s v="Walkscore"/>
    <x v="4"/>
    <s v="multi-level model"/>
    <m/>
    <n v="0.27600000000000002"/>
    <m/>
    <m/>
    <s v=""/>
    <n v="5.915"/>
    <m/>
  </r>
  <r>
    <n v="103"/>
    <s v="Renneet al. 2016"/>
    <n v="103.1"/>
    <x v="8"/>
    <s v="Table 3 p. 40"/>
    <x v="0"/>
    <x v="0"/>
    <x v="1"/>
    <n v="8.4857351865398695E-2"/>
    <n v="11.784482758620689"/>
    <n v="2.734"/>
    <n v="0.77264248652541911"/>
    <n v="0.17925305687389725"/>
    <n v="1.6772845540056764"/>
    <n v="0.38913001652931695"/>
    <n v="1.7939829543047203"/>
    <n v="0.41620404539869515"/>
    <n v="0.45430991688763461"/>
    <n v="0.10539990071793123"/>
    <n v="0.81849249998084916"/>
    <n v="0.189890259995557"/>
    <n v="0.60630474313933469"/>
    <n v="0.14066270040832565"/>
    <s v="6a, 8a"/>
    <n v="0.23200000000000001"/>
    <s v="derived (6a)"/>
    <n v="8.4857351865398695E-2"/>
    <s v="Derived (8a)"/>
    <s v="Y"/>
    <s v="Pos"/>
    <s v="Y"/>
    <s v="mode share"/>
    <s v="proportion using transit"/>
    <s v="continuous (fraction)"/>
    <s v="Aggregate"/>
    <s v="Work"/>
    <s v="USA"/>
    <s v="varies"/>
    <n v="2010"/>
    <x v="0"/>
    <x v="0"/>
    <n v="4399"/>
    <x v="1"/>
    <n v="0"/>
    <n v="1"/>
    <x v="0"/>
    <s v="Diversity"/>
    <s v="job-population balance:Perfect balancing when index = 1"/>
    <x v="5"/>
    <s v="multi-level model"/>
    <m/>
    <n v="0.23200000000000001"/>
    <m/>
    <m/>
    <s v=""/>
    <n v="2.734"/>
    <m/>
  </r>
  <r>
    <n v="104"/>
    <s v="Peterson 2011"/>
    <n v="104.1"/>
    <x v="9"/>
    <s v="Table 5.7 p. 26"/>
    <x v="0"/>
    <x v="0"/>
    <x v="1"/>
    <n v="1.4746376811594204E-2"/>
    <n v="67.813267813267814"/>
    <n v="2.7600000000000002"/>
    <n v="0.70577205586827718"/>
    <n v="2.872492267383888E-2"/>
    <n v="0.71457344501229214"/>
    <n v="2.908313921200029E-2"/>
    <n v="1.6224074932348371"/>
    <n v="6.603198497465787E-2"/>
    <n v="0.53200297297746901"/>
    <n v="2.165252100018299E-2"/>
    <n v="3.4968773838764053"/>
    <n v="0.14232290952376969"/>
    <n v="0.49870339728364632"/>
    <n v="2.0297228269444405E-2"/>
    <s v="6e, 4b, 8a"/>
    <n v="4.07E-2"/>
    <s v="derived (6e)"/>
    <n v="1.4746376811594204E-2"/>
    <s v="Derived (8a)"/>
    <s v="Y"/>
    <s v="Pos"/>
    <s v="Y"/>
    <s v="Ridership"/>
    <s v="boarding"/>
    <s v="continuous"/>
    <s v="Aggregate"/>
    <s v="General"/>
    <s v="USA"/>
    <s v="Fargo- Moorhead"/>
    <n v="2010"/>
    <x v="0"/>
    <x v="0"/>
    <n v="15"/>
    <x v="0"/>
    <n v="0"/>
    <n v="1"/>
    <x v="0"/>
    <s v="Density"/>
    <s v="Household density"/>
    <x v="6"/>
    <s v="OLS"/>
    <m/>
    <n v="1.0999999999999999E-2"/>
    <m/>
    <n v="1.0110607224447195"/>
    <s v="Derived (4b)"/>
    <n v="2.76"/>
    <m/>
  </r>
  <r>
    <n v="104"/>
    <s v="Peterson 2011"/>
    <n v="104.1"/>
    <x v="10"/>
    <s v="Table 5.7 p. 26"/>
    <x v="0"/>
    <x v="0"/>
    <x v="1"/>
    <n v="1.4376595527417544E-2"/>
    <n v="69.557496981319687"/>
    <n v="9.7929999999999993"/>
    <n v="0.87851961293386349"/>
    <n v="0.12368677630495864"/>
    <n v="5.4561438127978281"/>
    <n v="0.76817048740380622"/>
    <n v="7.1750325210835033"/>
    <n v="1.0101728286433465"/>
    <n v="0.70014107602665265"/>
    <n v="9.8572862093792429E-2"/>
    <n v="0.51617913254689995"/>
    <n v="7.2672860071278045E-2"/>
    <n v="0.56775583517705053"/>
    <n v="7.9934344034576943E-2"/>
    <s v="6e, 4b, 8a"/>
    <n v="0.14079"/>
    <s v="derived (6e)"/>
    <n v="1.4376595527417544E-2"/>
    <s v="Derived (8a)"/>
    <s v="Y"/>
    <s v="Pos"/>
    <s v="Y"/>
    <s v="Ridership"/>
    <s v="boarding"/>
    <s v="continuous"/>
    <s v="Aggregate"/>
    <s v="General"/>
    <s v="USA"/>
    <s v="Fargo- Moorhead"/>
    <n v="2010"/>
    <x v="0"/>
    <x v="0"/>
    <n v="15"/>
    <x v="0"/>
    <n v="0"/>
    <n v="1"/>
    <x v="0"/>
    <s v="Diversity"/>
    <s v="Proportion of eight land-use types within route area:Closer to 1 implies greater mixture of land use types"/>
    <x v="7"/>
    <s v="OLS"/>
    <m/>
    <n v="0.247"/>
    <m/>
    <n v="1.28017911277827"/>
    <s v="Derived (4b)"/>
    <n v="9.7929999999999993"/>
    <m/>
  </r>
  <r>
    <n v="104"/>
    <s v="Peterson 2011"/>
    <n v="104.2"/>
    <x v="11"/>
    <s v="Table 5.8 p. 27"/>
    <x v="0"/>
    <x v="0"/>
    <x v="1"/>
    <n v="2.4229339090800045E-4"/>
    <n v="4127.227722772278"/>
    <n v="-8.3369999999999997"/>
    <n v="0.23266879553859288"/>
    <n v="-4.6999096698795753E-4"/>
    <n v="84.584878883709379"/>
    <n v="-0.17086145534509292"/>
    <n v="120.10531399422555"/>
    <n v="-0.24261273426833557"/>
    <n v="0.13161930781714784"/>
    <n v="-2.6587100179063859E-4"/>
    <n v="13.712556150183765"/>
    <n v="-2.76993634233712E-2"/>
    <n v="0.15341401344057232"/>
    <n v="-3.0989630714995601E-4"/>
    <s v="6e, 4b, 8a"/>
    <n v="-2.0199999999999997E-3"/>
    <s v="derived (6e)"/>
    <n v="2.4229339090800045E-4"/>
    <s v="Derived (8a)"/>
    <s v="Y"/>
    <s v="Pos"/>
    <s v="Y"/>
    <s v="Ridership"/>
    <s v="boarding"/>
    <s v="continuous"/>
    <s v="Aggregate"/>
    <s v="General"/>
    <s v="USA"/>
    <s v="Fargo- Moorhead"/>
    <n v="2010"/>
    <x v="0"/>
    <x v="0"/>
    <n v="15"/>
    <x v="0"/>
    <n v="0"/>
    <n v="1"/>
    <x v="0"/>
    <s v="PT-Access"/>
    <s v="Walkability index"/>
    <x v="4"/>
    <s v="OLS"/>
    <m/>
    <n v="1.4999999999999999E-2"/>
    <m/>
    <n v="1.0151130646157189"/>
    <s v="Derived (4b)"/>
    <n v="8.3369999999999997"/>
    <m/>
  </r>
  <r>
    <n v="106"/>
    <s v="Noland and DiPetrillo 2015"/>
    <n v="106.1"/>
    <x v="12"/>
    <s v="Table 13 p. 40"/>
    <x v="0"/>
    <x v="0"/>
    <x v="1"/>
    <n v="4.1892191067381755E-2"/>
    <n v="23.8707972660476"/>
    <n v="-0.39221139983874248"/>
    <n v="1.34569498498779E-3"/>
    <n v="-2.2110569158439613E-5"/>
    <n v="0.48921664401158188"/>
    <n v="-8.0381204965075791E-3"/>
    <n v="0.69465747797540089"/>
    <n v="-1.1413635615459846E-2"/>
    <n v="7.6125138331118044E-4"/>
    <n v="-1.2507813096897584E-5"/>
    <n v="7.9309810324801264E-2"/>
    <n v="-1.3031073651100491E-3"/>
    <n v="8.8730621584183966E-4"/>
    <n v="-1.4578968985503316E-5"/>
    <s v="6d"/>
    <n v="-1.643059490084986E-2"/>
    <s v="derived (6d)"/>
    <m/>
    <m/>
    <s v="N"/>
    <s v="Neg"/>
    <s v="insignificant"/>
    <s v="Ridership"/>
    <s v="trip frequency"/>
    <s v="continuous"/>
    <s v="Disaggregate"/>
    <s v="General"/>
    <s v="United Kingdom"/>
    <s v="varies"/>
    <n v="2012"/>
    <x v="0"/>
    <x v="0"/>
    <n v="779"/>
    <x v="0"/>
    <n v="1"/>
    <n v="1"/>
    <x v="0"/>
    <s v="PT-Access"/>
    <s v="Walkability index"/>
    <x v="4"/>
    <s v="SEM"/>
    <m/>
    <n v="-5.8000000000000003E-2"/>
    <m/>
    <m/>
    <s v=""/>
    <s v=""/>
    <m/>
  </r>
  <r>
    <n v="106"/>
    <s v="Noland and DiPetrillo 2015"/>
    <n v="106.1"/>
    <x v="13"/>
    <s v="Table 13 p. 40"/>
    <x v="0"/>
    <x v="0"/>
    <x v="1"/>
    <n v="8.5260619476887192E-2"/>
    <n v="11.728744244827874"/>
    <n v="0.15616175056852979"/>
    <n v="0.12206785199054837"/>
    <n v="1.6252660180044686E-3"/>
    <n v="0.12359010929502764"/>
    <n v="1.6455340331066005E-3"/>
    <n v="0.28060589266162289"/>
    <n v="3.7361124518686339E-3"/>
    <n v="9.2013362705402502E-2"/>
    <n v="1.2251070955110249E-3"/>
    <n v="0.6048076108637942"/>
    <n v="8.0526792381298389E-3"/>
    <n v="8.6253985235943367E-2"/>
    <n v="1.1484241660309742E-3"/>
    <s v="6d"/>
    <n v="1.331444759206799E-2"/>
    <s v="derived (6d)"/>
    <m/>
    <m/>
    <s v="N"/>
    <s v="Pos"/>
    <s v="insignificant"/>
    <s v="Ridership"/>
    <s v="trip frequency"/>
    <s v="continuous"/>
    <s v="Disaggregate"/>
    <s v="General"/>
    <s v="United Kingdom"/>
    <s v="varies"/>
    <n v="2012"/>
    <x v="0"/>
    <x v="0"/>
    <n v="779"/>
    <x v="0"/>
    <n v="1"/>
    <n v="1"/>
    <x v="0"/>
    <s v="Density"/>
    <s v="Population density"/>
    <x v="6"/>
    <s v="SEM"/>
    <m/>
    <n v="4.7E-2"/>
    <m/>
    <m/>
    <s v=""/>
    <s v=""/>
    <m/>
  </r>
  <r>
    <n v="106"/>
    <s v="Noland and DiPetrillo 2015"/>
    <n v="106.1"/>
    <x v="14"/>
    <s v="Table 13 p. 40"/>
    <x v="0"/>
    <x v="0"/>
    <x v="1"/>
    <n v="5.2309048959330952E-2"/>
    <n v="19.117151236633575"/>
    <n v="-0.27619680256892698"/>
    <n v="0.21633941167044105"/>
    <n v="-3.1255835680431992E-3"/>
    <n v="3.6195545542052031E-2"/>
    <n v="-5.2293847666987352E-4"/>
    <n v="0.90260649211739941"/>
    <n v="-1.3040490396030417E-2"/>
    <n v="0.17503748664267024"/>
    <n v="-2.5288702036193153E-3"/>
    <n v="0.80495587912806044"/>
    <n v="-1.1629674174371411E-2"/>
    <n v="0.16659316710633079"/>
    <n v="-2.4068701196665356E-3"/>
    <s v="6d"/>
    <n v="-1.4447592067988669E-2"/>
    <s v="derived (6d)"/>
    <m/>
    <m/>
    <s v="Y"/>
    <s v="Neg"/>
    <s v="N"/>
    <s v="Ridership"/>
    <s v="trip frequency"/>
    <s v="continuous"/>
    <s v="Disaggregate"/>
    <s v="General"/>
    <s v="United Kingdom"/>
    <s v="varies"/>
    <n v="2012"/>
    <x v="0"/>
    <x v="0"/>
    <n v="779"/>
    <x v="0"/>
    <n v="1"/>
    <n v="1"/>
    <x v="0"/>
    <s v="Density"/>
    <s v="Employment density"/>
    <x v="8"/>
    <s v="SEM"/>
    <m/>
    <n v="-5.0999999999999997E-2"/>
    <m/>
    <m/>
    <s v=""/>
    <s v=""/>
    <m/>
  </r>
  <r>
    <n v="107"/>
    <s v="Brownet al. 2014"/>
    <n v="107.1"/>
    <x v="15"/>
    <s v="Table 1 p. 947 (Regional bus model)"/>
    <x v="0"/>
    <x v="0"/>
    <x v="1"/>
    <n v="8.5260619476887192E-2"/>
    <n v="11.728744244827874"/>
    <n v="5.5125097950691009"/>
    <n v="0.12206785199054837"/>
    <n v="5.7371890435557731E-2"/>
    <n v="0.12359010929502764"/>
    <n v="5.8087351368662991E-2"/>
    <n v="0.28060589266162289"/>
    <n v="0.13188476955096276"/>
    <n v="9.2013362705402502E-2"/>
    <n v="4.3246280471539174E-2"/>
    <n v="0.6048076108637942"/>
    <n v="0.28425957710598326"/>
    <n v="8.6253985235943367E-2"/>
    <n v="4.0539373060893377E-2"/>
    <s v="4b"/>
    <n v="0.47"/>
    <s v="Source"/>
    <m/>
    <m/>
    <s v="Y"/>
    <s v="Pos"/>
    <s v="Y"/>
    <s v="Ridership"/>
    <s v="trip"/>
    <s v="Count"/>
    <s v="Aggregate"/>
    <s v="Work"/>
    <s v="USA"/>
    <s v="Atlanta"/>
    <n v="2000"/>
    <x v="2"/>
    <x v="0"/>
    <n v="40269"/>
    <x v="1"/>
    <n v="0"/>
    <n v="1"/>
    <x v="0"/>
    <s v="Density"/>
    <s v="Population density"/>
    <x v="6"/>
    <s v="Negative binomial regression"/>
    <m/>
    <n v="7.9600000000000004E-2"/>
    <m/>
    <n v="1.0828538394993001"/>
    <s v="Derived (4b)"/>
    <s v=""/>
    <m/>
  </r>
  <r>
    <n v="107"/>
    <s v="Brownet al. 2014"/>
    <n v="107.1"/>
    <x v="16"/>
    <s v="Table 1 p. 947 (Regional bus model)"/>
    <x v="0"/>
    <x v="0"/>
    <x v="1"/>
    <n v="5.2309048959330952E-2"/>
    <n v="19.117151236633575"/>
    <n v="-3.7278444911435473"/>
    <n v="0.21633941167044105"/>
    <n v="-4.2186185275736005E-2"/>
    <n v="3.6195545542052031E-2"/>
    <n v="-7.0581313807001464E-3"/>
    <n v="0.90260649211739941"/>
    <n v="-0.1760082659628929"/>
    <n v="0.17503748664267024"/>
    <n v="-3.4132309895320699E-2"/>
    <n v="0.80495587912806044"/>
    <n v="-0.15696639642997179"/>
    <n v="0.16659316710633079"/>
    <n v="-3.2485667585734505E-2"/>
    <s v="4b"/>
    <n v="-0.19500000000000001"/>
    <s v="Source"/>
    <m/>
    <m/>
    <s v="Y"/>
    <s v="Neg"/>
    <s v="N"/>
    <s v="Ridership"/>
    <s v="trip"/>
    <s v="Count"/>
    <s v="Aggregate"/>
    <s v="Work"/>
    <s v="USA"/>
    <s v="Atlanta"/>
    <n v="2000"/>
    <x v="2"/>
    <x v="0"/>
    <n v="40269"/>
    <x v="1"/>
    <n v="0"/>
    <n v="1"/>
    <x v="0"/>
    <s v="Density"/>
    <s v="Employment density"/>
    <x v="8"/>
    <s v="Negative binomial regression"/>
    <m/>
    <n v="-1.9800000000000002E-2"/>
    <m/>
    <n v="0.98039473264669708"/>
    <s v="Derived (4b)"/>
    <s v=""/>
    <m/>
  </r>
  <r>
    <n v="107"/>
    <s v="Brownet al. 2014"/>
    <n v="107.1"/>
    <x v="17"/>
    <s v="Table 2 p. 952 (rail to all other destinations)"/>
    <x v="0"/>
    <x v="0"/>
    <x v="1"/>
    <n v="8.5260619476887192E-2"/>
    <n v="11.728744244827874"/>
    <n v="9.4181816285967841"/>
    <n v="0.12206785199054837"/>
    <n v="9.8020485148410344E-2"/>
    <n v="0.12359010929502764"/>
    <n v="9.9242857763907205E-2"/>
    <n v="0.28060589266162289"/>
    <n v="0.22532653180728318"/>
    <n v="9.2013362705402502E-2"/>
    <n v="7.3886730252438207E-2"/>
    <n v="0.6048076108637942"/>
    <n v="0.48566051152362677"/>
    <n v="8.6253985235943367E-2"/>
    <n v="6.9261950144462528E-2"/>
    <s v="4b"/>
    <n v="0.80300000000000005"/>
    <s v="Source"/>
    <m/>
    <m/>
    <s v="Y"/>
    <s v="Pos"/>
    <s v="Y"/>
    <s v="Ridership"/>
    <s v="trip"/>
    <s v="Count"/>
    <s v="Aggregate"/>
    <s v="Work"/>
    <s v="USA"/>
    <s v="Atlanta"/>
    <n v="2000"/>
    <x v="2"/>
    <x v="1"/>
    <n v="59101"/>
    <x v="1"/>
    <n v="0"/>
    <n v="1"/>
    <x v="0"/>
    <s v="Density"/>
    <s v="Population density"/>
    <x v="6"/>
    <s v="Negative binomial regression"/>
    <m/>
    <n v="0.1646"/>
    <m/>
    <n v="1.1789214558027765"/>
    <s v="Derived (4b)"/>
    <s v=""/>
    <m/>
  </r>
  <r>
    <n v="107"/>
    <s v="Brownet al. 2014"/>
    <n v="107.2"/>
    <x v="18"/>
    <s v="Table 1 p. 947 (Bus to CBD)"/>
    <x v="0"/>
    <x v="0"/>
    <x v="1"/>
    <n v="8.5260619476887192E-2"/>
    <n v="11.728744244827874"/>
    <n v="7.940359853748471"/>
    <n v="0.12206785199054837"/>
    <n v="8.2639935797601247E-2"/>
    <n v="0.12359010929502764"/>
    <n v="8.3670503992733722E-2"/>
    <n v="0.28060589266162289"/>
    <n v="0.1899701893319187"/>
    <n v="9.2013362705402502E-2"/>
    <n v="6.2293046551557499E-2"/>
    <n v="0.6048076108637942"/>
    <n v="0.40945475255478869"/>
    <n v="8.6253985235943367E-2"/>
    <n v="5.8393948004733666E-2"/>
    <s v="4b"/>
    <n v="0.67700000000000005"/>
    <s v="Source"/>
    <m/>
    <m/>
    <s v="Y"/>
    <s v="Pos"/>
    <s v="Y"/>
    <s v="Ridership"/>
    <s v="trip"/>
    <s v="Count"/>
    <s v="Aggregate"/>
    <s v="Work"/>
    <s v="USA"/>
    <s v="Atlanta"/>
    <n v="2000"/>
    <x v="2"/>
    <x v="0"/>
    <n v="4376"/>
    <x v="1"/>
    <n v="0"/>
    <n v="1"/>
    <x v="0"/>
    <s v="Density"/>
    <s v="Population density"/>
    <x v="6"/>
    <s v="Negative binomial regression"/>
    <m/>
    <n v="0.1129"/>
    <m/>
    <n v="1.1195199753532641"/>
    <s v="Derived (4b)"/>
    <s v=""/>
    <m/>
  </r>
  <r>
    <n v="107"/>
    <s v="Brownet al. 2014"/>
    <n v="107.2"/>
    <x v="19"/>
    <s v="Table 1 p. 947 (Bus to CBD)"/>
    <x v="0"/>
    <x v="0"/>
    <x v="1"/>
    <n v="5.2309048959330952E-2"/>
    <n v="19.117151236633575"/>
    <n v="-7.2645174699207589"/>
    <n v="0.21633941167044105"/>
    <n v="-8.22089764347676E-2"/>
    <n v="3.6195545542052031E-2"/>
    <n v="-1.3754307305979771E-2"/>
    <n v="0.90260649211739941"/>
    <n v="-0.34299046700461178"/>
    <n v="0.17503748664267024"/>
    <n v="-6.6514244924214691E-2"/>
    <n v="0.80495587912806044"/>
    <n v="-0.30588323406866297"/>
    <n v="0.16659316710633079"/>
    <n v="-6.3305403500405699E-2"/>
    <s v="4b"/>
    <n v="-0.38"/>
    <s v="Source"/>
    <m/>
    <m/>
    <s v="Y"/>
    <s v="Neg"/>
    <s v="N"/>
    <s v="Ridership"/>
    <s v="trip"/>
    <s v="Count"/>
    <s v="Aggregate"/>
    <s v="Work"/>
    <s v="USA"/>
    <s v="Atlanta"/>
    <n v="2000"/>
    <x v="2"/>
    <x v="0"/>
    <n v="4376"/>
    <x v="1"/>
    <n v="0"/>
    <n v="1"/>
    <x v="0"/>
    <s v="Density"/>
    <s v="Employment density"/>
    <x v="8"/>
    <s v="Negative binomial regression"/>
    <m/>
    <n v="-2.5899999999999999E-2"/>
    <m/>
    <n v="0.97443252798954805"/>
    <s v="Derived (4b)"/>
    <s v=""/>
    <m/>
  </r>
  <r>
    <n v="107"/>
    <s v="Brownet al. 2014"/>
    <n v="107.5"/>
    <x v="20"/>
    <s v="Table 1 p. 947 (Bus to all other destinations)"/>
    <x v="0"/>
    <x v="0"/>
    <x v="1"/>
    <n v="8.5260619476887192E-2"/>
    <n v="11.728744244827874"/>
    <n v="5.1723762119690928"/>
    <n v="0.12206785199054837"/>
    <n v="5.3831922727831834E-2"/>
    <n v="0.12359010929502764"/>
    <n v="5.4503238199107192E-2"/>
    <n v="0.28060589266162289"/>
    <n v="0.12374719866377569"/>
    <n v="9.2013362705402502E-2"/>
    <n v="4.0577892953082506E-2"/>
    <n v="0.6048076108637942"/>
    <n v="0.26672015639093322"/>
    <n v="8.6253985235943367E-2"/>
    <n v="3.8038007489051028E-2"/>
    <s v="4b"/>
    <n v="0.441"/>
    <s v="Source"/>
    <m/>
    <m/>
    <s v="Y"/>
    <s v="Pos"/>
    <s v="Y"/>
    <s v="Ridership"/>
    <s v="trip"/>
    <s v="Count"/>
    <s v="Aggregate"/>
    <s v="Work"/>
    <s v="USA"/>
    <s v="Atlanta"/>
    <n v="2000"/>
    <x v="2"/>
    <x v="0"/>
    <n v="33032"/>
    <x v="1"/>
    <n v="0"/>
    <n v="1"/>
    <x v="0"/>
    <s v="Density"/>
    <s v="Population density"/>
    <x v="6"/>
    <s v="Negative binomial regression"/>
    <m/>
    <n v="7.4899999999999994E-2"/>
    <m/>
    <n v="1.0777763678587842"/>
    <s v="Derived (4b)"/>
    <s v=""/>
    <m/>
  </r>
  <r>
    <n v="107"/>
    <s v="Brownet al. 2014"/>
    <n v="107.5"/>
    <x v="21"/>
    <s v="Table 1 p. 947 (Bus to all other destinations)"/>
    <x v="0"/>
    <x v="0"/>
    <x v="1"/>
    <n v="5.2309048959330952E-2"/>
    <n v="19.117151236633575"/>
    <n v="-3.4028529201207762"/>
    <n v="0.21633941167044105"/>
    <n v="-3.8508415277338504E-2"/>
    <n v="3.6195545542052031E-2"/>
    <n v="-6.4428071064852608E-3"/>
    <n v="0.90260649211739941"/>
    <n v="-0.16066395559689708"/>
    <n v="0.17503748664267024"/>
    <n v="-3.1156672622395302E-2"/>
    <n v="0.80495587912806044"/>
    <n v="-0.14328214648479476"/>
    <n v="0.16659316710633079"/>
    <n v="-2.9653583744926878E-2"/>
    <s v="4b"/>
    <n v="-0.17799999999999999"/>
    <s v="Source"/>
    <m/>
    <m/>
    <s v="Y"/>
    <s v="Neg"/>
    <s v="N"/>
    <s v="Ridership"/>
    <s v="trip"/>
    <s v="Count"/>
    <s v="Aggregate"/>
    <s v="Work"/>
    <s v="USA"/>
    <s v="Atlanta"/>
    <n v="2000"/>
    <x v="2"/>
    <x v="0"/>
    <n v="33032"/>
    <x v="1"/>
    <n v="0"/>
    <n v="1"/>
    <x v="0"/>
    <s v="Density"/>
    <s v="Employment density"/>
    <x v="8"/>
    <s v="Negative binomial regression"/>
    <m/>
    <n v="-2.0400000000000001E-2"/>
    <m/>
    <n v="0.9798066722428721"/>
    <s v="Derived (4b)"/>
    <s v=""/>
    <m/>
  </r>
  <r>
    <n v="107"/>
    <s v="Brownet al. 2014"/>
    <n v="107.6"/>
    <x v="22"/>
    <s v="Table 2 p. 952 (Regional rail model)"/>
    <x v="0"/>
    <x v="0"/>
    <x v="1"/>
    <n v="8.5260619476887192E-2"/>
    <n v="11.728744244827874"/>
    <n v="5.8643721224139371"/>
    <n v="0.12206785199054837"/>
    <n v="6.1033925995274185E-2"/>
    <n v="0.12359010929502764"/>
    <n v="6.1795054647513822E-2"/>
    <n v="0.28060589266162289"/>
    <n v="0.14030294633081145"/>
    <n v="9.2013362705402502E-2"/>
    <n v="4.6006681352701251E-2"/>
    <n v="0.6048076108637942"/>
    <n v="0.3024038054318971"/>
    <n v="8.6253985235943367E-2"/>
    <n v="4.3126992617971684E-2"/>
    <s v="4b"/>
    <n v="0.5"/>
    <s v="Source"/>
    <m/>
    <m/>
    <s v="Y"/>
    <s v="Pos"/>
    <s v="Y"/>
    <s v="Ridership"/>
    <s v="trip"/>
    <s v="Count"/>
    <s v="Aggregate"/>
    <s v="Work"/>
    <s v="USA"/>
    <s v="Atlanta"/>
    <n v="2000"/>
    <x v="2"/>
    <x v="0"/>
    <n v="70409"/>
    <x v="1"/>
    <n v="0"/>
    <n v="1"/>
    <x v="0"/>
    <s v="Density"/>
    <s v="Population density"/>
    <x v="6"/>
    <s v="Negative binomial regression"/>
    <m/>
    <n v="0.1013"/>
    <m/>
    <n v="1.10660857454338"/>
    <s v="Derived (4b)"/>
    <s v=""/>
    <m/>
  </r>
  <r>
    <n v="107"/>
    <s v="Brownet al. 2014"/>
    <n v="107.6"/>
    <x v="23"/>
    <s v="Table 2 p. 952 (Regional rail model)"/>
    <x v="0"/>
    <x v="0"/>
    <x v="1"/>
    <n v="5.2309048959330952E-2"/>
    <n v="19.117151236633575"/>
    <n v="-1.4720206452207851"/>
    <n v="0.21633941167044105"/>
    <n v="-1.6658134698623959E-2"/>
    <n v="3.6195545542052031E-2"/>
    <n v="-2.7870570067380063E-3"/>
    <n v="0.90260649211739941"/>
    <n v="-6.9500699893039752E-2"/>
    <n v="0.17503748664267024"/>
    <n v="-1.3477886471485609E-2"/>
    <n v="0.80495587912806044"/>
    <n v="-6.1981602692860654E-2"/>
    <n v="0.16659316710633079"/>
    <n v="-1.2827673867187471E-2"/>
    <s v="4b"/>
    <n v="-7.6999999999999999E-2"/>
    <s v="Source"/>
    <m/>
    <m/>
    <s v="Y"/>
    <s v="Neg"/>
    <s v="N"/>
    <s v="Ridership"/>
    <s v="trip"/>
    <s v="Count"/>
    <s v="Aggregate"/>
    <s v="Work"/>
    <s v="USA"/>
    <s v="Atlanta"/>
    <n v="2000"/>
    <x v="2"/>
    <x v="0"/>
    <n v="70409"/>
    <x v="1"/>
    <n v="0"/>
    <n v="1"/>
    <x v="0"/>
    <s v="Density"/>
    <s v="Employment density"/>
    <x v="8"/>
    <s v="Negative binomial regression"/>
    <m/>
    <n v="-9.4999999999999998E-3"/>
    <m/>
    <n v="0.99054498244290046"/>
    <s v="Derived (4b)"/>
    <s v=""/>
    <m/>
  </r>
  <r>
    <n v="107"/>
    <s v="Brownet al. 2014"/>
    <n v="107.9"/>
    <x v="24"/>
    <s v="Table 2 p. 952 (rail to regional centres)"/>
    <x v="0"/>
    <x v="0"/>
    <x v="0"/>
    <n v="8.5260619476887192E-2"/>
    <n v="11.728744244827874"/>
    <n v="12.678772528658932"/>
    <n v="0.12206785199054837"/>
    <n v="0.1319553480017828"/>
    <n v="0.12359010929502764"/>
    <n v="0.13360090814792489"/>
    <n v="0.28060589266162289"/>
    <n v="0.30333496996721432"/>
    <n v="9.2013362705402502E-2"/>
    <n v="9.9466445084540098E-2"/>
    <n v="0.6048076108637942"/>
    <n v="0.65379702734376155"/>
    <n v="8.6253985235943367E-2"/>
    <n v="9.324055804005478E-2"/>
    <s v="4b"/>
    <n v="1.081"/>
    <s v="Source"/>
    <m/>
    <m/>
    <s v="Y"/>
    <s v="Pos"/>
    <s v="Y"/>
    <s v="Ridership"/>
    <s v="trip"/>
    <s v="Count"/>
    <s v="Aggregate"/>
    <s v="Work"/>
    <s v="USA"/>
    <s v="Atlanta"/>
    <n v="2000"/>
    <x v="2"/>
    <x v="1"/>
    <n v="25269"/>
    <x v="1"/>
    <n v="0"/>
    <n v="1"/>
    <x v="0"/>
    <s v="Density"/>
    <s v="Population density"/>
    <x v="6"/>
    <s v="Negative binomial regression"/>
    <m/>
    <n v="0.22270000000000001"/>
    <m/>
    <n v="1.2494456838001653"/>
    <s v="Derived (4b)"/>
    <s v=""/>
    <m/>
  </r>
  <r>
    <n v="108"/>
    <s v="Thompson et al. 2011"/>
    <n v="108.1"/>
    <x v="25"/>
    <s v="Table 3 p. 3340"/>
    <x v="0"/>
    <x v="0"/>
    <x v="2"/>
    <n v="8.5260619476887192E-2"/>
    <n v="11.728744244827874"/>
    <n v="-15.331908306792956"/>
    <n v="0.12206785199054837"/>
    <n v="-0.15956807266486076"/>
    <n v="0.12359010929502764"/>
    <n v="-0.1615579795913345"/>
    <n v="0.28060589266162289"/>
    <n v="-0.36681026773441472"/>
    <n v="9.2013362705402502E-2"/>
    <n v="-0.12028060383540379"/>
    <n v="0.6048076108637942"/>
    <n v="-0.7906093473820387"/>
    <n v="8.6253985235943367E-2"/>
    <n v="-0.11275189953230705"/>
    <s v="4b, 7b"/>
    <n v="-1.3072079999999999"/>
    <s v="derived (7b)"/>
    <m/>
    <m/>
    <s v="Y"/>
    <s v="Neg"/>
    <s v="N"/>
    <s v="Ridership"/>
    <s v="trip"/>
    <s v="Count"/>
    <s v="Aggregate"/>
    <s v="Work"/>
    <s v="USA"/>
    <s v="Florida"/>
    <n v="2000"/>
    <x v="2"/>
    <x v="1"/>
    <n v="40436"/>
    <x v="1"/>
    <n v="0"/>
    <n v="1"/>
    <x v="0"/>
    <s v="Density"/>
    <s v="Population density"/>
    <x v="6"/>
    <s v="Negative binomial regression"/>
    <m/>
    <n v="-0.13020000000000001"/>
    <m/>
    <n v="0.87791982939511504"/>
    <s v="Derived (4b)"/>
    <s v=""/>
    <m/>
  </r>
  <r>
    <n v="108"/>
    <s v="Thompson et al. 2011"/>
    <n v="108.1"/>
    <x v="26"/>
    <s v="Table 3 p. 3340"/>
    <x v="0"/>
    <x v="0"/>
    <x v="0"/>
    <n v="0.11115828961552772"/>
    <n v="8.9961801630699956"/>
    <n v="8.9413034640752684"/>
    <n v="0.1136228452393286"/>
    <n v="0.1129297458833687"/>
    <n v="0.70566732366363039"/>
    <n v="0.70136275298928219"/>
    <n v="0.92797883818171967"/>
    <n v="0.92231816726881122"/>
    <n v="9.055235643676196E-2"/>
    <n v="8.9999987062497719E-2"/>
    <n v="6.6759740852322391E-2"/>
    <n v="6.6352506433123223E-2"/>
    <n v="7.3430384984363689E-2"/>
    <n v="7.2982459635959077E-2"/>
    <s v="4b, 7b"/>
    <n v="0.99390000000000001"/>
    <s v="derived (7b)"/>
    <m/>
    <m/>
    <s v="N"/>
    <s v="Pos"/>
    <s v="insignificant"/>
    <s v="Ridership"/>
    <s v="trip"/>
    <s v="Count"/>
    <s v="Aggregate"/>
    <s v="Work"/>
    <s v="USA"/>
    <s v="Florida"/>
    <n v="2000"/>
    <x v="2"/>
    <x v="1"/>
    <n v="40436"/>
    <x v="1"/>
    <n v="0"/>
    <n v="1"/>
    <x v="0"/>
    <s v="Diversity"/>
    <s v="Entropy:Perfect balancing when index = 1"/>
    <x v="7"/>
    <s v="Negative binomial regression"/>
    <m/>
    <n v="1.3251999999999999"/>
    <m/>
    <n v="3.7629378673196339"/>
    <s v="Derived (4b)"/>
    <s v=""/>
    <m/>
  </r>
  <r>
    <n v="108"/>
    <s v="Thompson et al. 2011"/>
    <n v="108.1"/>
    <x v="27"/>
    <s v="Table 3 p. 3340"/>
    <x v="0"/>
    <x v="0"/>
    <x v="2"/>
    <n v="0.11115828961552772"/>
    <n v="8.9961801630699956"/>
    <n v="-7.028886488829686"/>
    <n v="0.1136228452393286"/>
    <n v="-8.8775687819546978E-2"/>
    <n v="0.70566732366363039"/>
    <n v="-0.55135128765754404"/>
    <n v="0.92797883818171967"/>
    <n v="-0.725047497869303"/>
    <n v="9.055235643676196E-2"/>
    <n v="-7.0750276578814414E-2"/>
    <n v="6.6759740852322391E-2"/>
    <n v="-5.2160653962995678E-2"/>
    <n v="7.3430384984363689E-2"/>
    <n v="-5.7372554965598052E-2"/>
    <s v="4b, 7b"/>
    <n v="-0.781318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x v="2"/>
    <x v="1"/>
    <n v="40436"/>
    <x v="1"/>
    <n v="0"/>
    <n v="1"/>
    <x v="0"/>
    <s v="Diversity"/>
    <s v="Entropy:Perfect balancing when index = 1"/>
    <x v="7"/>
    <s v="Negative binomial regression"/>
    <m/>
    <n v="-1.0703"/>
    <m/>
    <n v="0.34290563029732091"/>
    <s v="Derived (4b)"/>
    <s v=""/>
    <m/>
  </r>
  <r>
    <n v="108"/>
    <s v="Thompson et al. 2011"/>
    <n v="108.1"/>
    <x v="28"/>
    <s v="Table 3 p. 3340"/>
    <x v="0"/>
    <x v="0"/>
    <x v="1"/>
    <n v="5.2309048959330952E-2"/>
    <n v="19.117151236633575"/>
    <n v="-5.9028027873353484"/>
    <n v="0.21633941167044105"/>
    <n v="-6.679912014148208E-2"/>
    <n v="3.6195545542052031E-2"/>
    <n v="-1.1176098597019405E-2"/>
    <n v="0.90260649211739941"/>
    <n v="-0.27869780657108939"/>
    <n v="0.17503748664267024"/>
    <n v="-5.4046324750657286E-2"/>
    <n v="0.80495587912806044"/>
    <n v="-0.24854622679837121"/>
    <n v="0.16659316710633079"/>
    <n v="-5.143897220742176E-2"/>
    <s v="4b, 7b"/>
    <n v="-0.30876999999999999"/>
    <s v="derived (7b)"/>
    <m/>
    <m/>
    <s v="Y"/>
    <s v="Neg"/>
    <s v="N"/>
    <s v="Ridership"/>
    <s v="trip"/>
    <s v="Count"/>
    <s v="Aggregate"/>
    <s v="Work"/>
    <s v="USA"/>
    <s v="Florida"/>
    <n v="2000"/>
    <x v="2"/>
    <x v="0"/>
    <n v="40436"/>
    <x v="1"/>
    <n v="0"/>
    <n v="1"/>
    <x v="0"/>
    <s v="Density"/>
    <s v="Employment density"/>
    <x v="8"/>
    <s v="Negative binomial regression"/>
    <m/>
    <n v="-4.0099999999999997E-2"/>
    <m/>
    <n v="0.96069336501219504"/>
    <s v="Derived (4b)"/>
    <s v=""/>
    <m/>
  </r>
  <r>
    <n v="108"/>
    <s v="Thompson et al. 2011"/>
    <n v="108.1"/>
    <x v="29"/>
    <s v="Table 3 p. 3340"/>
    <x v="0"/>
    <x v="0"/>
    <x v="1"/>
    <n v="4.1892191067381755E-2"/>
    <n v="23.8707972660476"/>
    <n v="-7.0036919178583652"/>
    <n v="1.34569498498779E-3"/>
    <n v="-3.9482690859541758E-4"/>
    <n v="0.48921664401158188"/>
    <n v="-0.14353616335299813"/>
    <n v="0.69465747797540089"/>
    <n v="-0.20381250403798262"/>
    <n v="7.6125138331118044E-4"/>
    <n v="-2.2335115586350033E-4"/>
    <n v="7.9309810324801264E-2"/>
    <n v="-2.3269498349296692E-2"/>
    <n v="8.8730621584183966E-4"/>
    <n v="-2.6033564372799576E-4"/>
    <s v="4b, 7b"/>
    <n v="-0.293399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x v="2"/>
    <x v="0"/>
    <n v="40436"/>
    <x v="1"/>
    <n v="0"/>
    <n v="1"/>
    <x v="0"/>
    <s v="PT-Access"/>
    <s v="Walkability index"/>
    <x v="4"/>
    <s v="Negative binomial regression"/>
    <m/>
    <n v="-0.1956"/>
    <m/>
    <n v="0.8223411053418056"/>
    <s v="Derived (4b)"/>
    <s v=""/>
    <m/>
  </r>
  <r>
    <n v="108"/>
    <s v="Thompson et al. 2011"/>
    <n v="108.1"/>
    <x v="30"/>
    <s v="Table 3 p. 3340"/>
    <x v="0"/>
    <x v="0"/>
    <x v="2"/>
    <n v="4.1892191067381755E-2"/>
    <n v="23.8707972660476"/>
    <n v="-15.637759288987782"/>
    <n v="1.34569498498779E-3"/>
    <n v="-8.8156478466550124E-4"/>
    <n v="0.48921664401158188"/>
    <n v="-0.32048582349198729"/>
    <n v="0.69465747797540089"/>
    <n v="-0.45507011382168516"/>
    <n v="7.6125138331118044E-4"/>
    <n v="-4.9869578120715437E-4"/>
    <n v="7.9309810324801264E-2"/>
    <n v="-5.1955856743777312E-2"/>
    <n v="8.8730621584183966E-4"/>
    <n v="-5.8127430199798912E-4"/>
    <s v="4b"/>
    <n v="-0.65510000000000002"/>
    <s v="Source"/>
    <m/>
    <m/>
    <s v="Y"/>
    <s v="Neg"/>
    <s v="N"/>
    <s v="Ridership"/>
    <s v="trip"/>
    <s v="Count"/>
    <s v="Aggregate"/>
    <s v="Work"/>
    <s v="USA"/>
    <s v="Florida"/>
    <n v="2000"/>
    <x v="2"/>
    <x v="1"/>
    <n v="40436"/>
    <x v="1"/>
    <n v="0"/>
    <n v="1"/>
    <x v="0"/>
    <s v="PT-Access"/>
    <s v="Walkability index"/>
    <x v="4"/>
    <s v="Negative binomial regression"/>
    <m/>
    <n v="-0.45269999999999999"/>
    <m/>
    <n v="0.63590887767667914"/>
    <s v="Derived (4b)"/>
    <s v=""/>
    <m/>
  </r>
  <r>
    <n v="11"/>
    <s v="Concas and DeSalvo 2008"/>
    <n v="11.1"/>
    <x v="31"/>
    <s v="Table 4.8 and 4.9, Model I: Exogenous Residential Location and Population Density"/>
    <x v="0"/>
    <x v="0"/>
    <x v="1"/>
    <n v="5.031249131340744E-2"/>
    <n v="19.875779829123999"/>
    <n v="1.9875779829123998E-2"/>
    <n v="0.82622651466152486"/>
    <n v="8.2622651466152488E-4"/>
    <n v="0.69441737918446922"/>
    <n v="6.9441737918446921E-4"/>
    <n v="0.71090804367584326"/>
    <n v="7.1090804367584333E-4"/>
    <n v="0.92641033263453187"/>
    <n v="9.2641033263453191E-4"/>
    <n v="0.781274928375426"/>
    <n v="7.81274928375426E-4"/>
    <n v="0.91240154613360192"/>
    <n v="9.1240154613360196E-4"/>
    <m/>
    <n v="1E-3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2"/>
    <x v="1"/>
    <n v="8299"/>
    <x v="0"/>
    <n v="1"/>
    <n v="1"/>
    <x v="0"/>
    <s v="Density"/>
    <s v="Retail density (common catchment area)"/>
    <x v="2"/>
    <s v="2SLS"/>
    <m/>
    <n v="1E-3"/>
    <m/>
    <m/>
    <s v=""/>
    <s v=""/>
    <m/>
  </r>
  <r>
    <n v="11"/>
    <s v="Concas and DeSalvo 2008"/>
    <n v="11.1"/>
    <x v="32"/>
    <s v="Table 4.8 and 4.9, Model I: Exogenous Residential Location and Population Density"/>
    <x v="0"/>
    <x v="0"/>
    <x v="1"/>
    <n v="8.5260619476887192E-2"/>
    <n v="11.728744244827874"/>
    <n v="5.57115351629324"/>
    <n v="0.12206785199054837"/>
    <n v="5.7982229695510472E-2"/>
    <n v="0.12359010929502764"/>
    <n v="5.8705301915138126E-2"/>
    <n v="0.28060589266162289"/>
    <n v="0.13328779901427087"/>
    <n v="9.2013362705402502E-2"/>
    <n v="4.3706347285066185E-2"/>
    <n v="0.6048076108637942"/>
    <n v="0.28728361516030221"/>
    <n v="8.6253985235943367E-2"/>
    <n v="4.0970642987073098E-2"/>
    <m/>
    <n v="0.47499999999999998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2"/>
    <x v="1"/>
    <n v="8299"/>
    <x v="0"/>
    <n v="1"/>
    <n v="1"/>
    <x v="0"/>
    <s v="Density"/>
    <s v="Population density (gross)"/>
    <x v="6"/>
    <s v="2SLS"/>
    <m/>
    <n v="0.47499999999999998"/>
    <m/>
    <m/>
    <s v=""/>
    <s v=""/>
    <m/>
  </r>
  <r>
    <n v="11"/>
    <s v="Concas and DeSalvo 2008"/>
    <n v="11.2"/>
    <x v="33"/>
    <s v="Table 4.10 and 4.11, Model I: Exogenous Residential Location and Population Density"/>
    <x v="0"/>
    <x v="0"/>
    <x v="1"/>
    <n v="8.5260619476887192E-2"/>
    <n v="11.728744244827874"/>
    <n v="3.1550322018586985"/>
    <n v="0.12206785199054837"/>
    <n v="3.2836252185457514E-2"/>
    <n v="0.12359010929502764"/>
    <n v="3.3245739400362441E-2"/>
    <n v="0.28060589266162289"/>
    <n v="7.5482985125976565E-2"/>
    <n v="9.2013362705402502E-2"/>
    <n v="2.4751594567753273E-2"/>
    <n v="0.6048076108637942"/>
    <n v="0.16269324732236065"/>
    <n v="8.6253985235943367E-2"/>
    <n v="2.3202322028468766E-2"/>
    <m/>
    <n v="0.26900000000000002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2"/>
    <x v="1"/>
    <n v="8212"/>
    <x v="0"/>
    <n v="1"/>
    <n v="1"/>
    <x v="0"/>
    <s v="Density"/>
    <s v="Population density (gross)"/>
    <x v="6"/>
    <s v="2SLS"/>
    <m/>
    <n v="0.26900000000000002"/>
    <m/>
    <m/>
    <s v=""/>
    <s v=""/>
    <m/>
  </r>
  <r>
    <n v="11"/>
    <s v="Concas and DeSalvo 2008"/>
    <n v="11.2"/>
    <x v="34"/>
    <s v="Table 4.10 and 4.11, Model I: Exogenous Residential Location and Population Density"/>
    <x v="0"/>
    <x v="0"/>
    <x v="1"/>
    <n v="5.031249131340744E-2"/>
    <n v="19.875779829123999"/>
    <n v="3.3788825709510801"/>
    <n v="0.82622651466152486"/>
    <n v="0.14045850749245922"/>
    <n v="0.69441737918446922"/>
    <n v="0.11805095446135977"/>
    <n v="0.71090804367584326"/>
    <n v="0.12085436742489336"/>
    <n v="0.92641033263453187"/>
    <n v="0.15748975654787042"/>
    <n v="0.781274928375426"/>
    <n v="0.13281673782382242"/>
    <n v="0.91240154613360192"/>
    <n v="0.15510826284271234"/>
    <m/>
    <n v="0.17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2"/>
    <x v="1"/>
    <n v="8212"/>
    <x v="0"/>
    <n v="1"/>
    <n v="1"/>
    <x v="0"/>
    <s v="Density"/>
    <s v="Retail density (common catchment area)"/>
    <x v="2"/>
    <s v="2SLS"/>
    <m/>
    <n v="0.17"/>
    <m/>
    <m/>
    <s v=""/>
    <s v=""/>
    <m/>
  </r>
  <r>
    <n v="11"/>
    <s v="Concas and DeSalvo 2008"/>
    <n v="11.3"/>
    <x v="35"/>
    <s v="Table 4.12 and 4.13, Model III"/>
    <x v="0"/>
    <x v="0"/>
    <x v="1"/>
    <n v="5.031249131340744E-2"/>
    <n v="19.875779829123999"/>
    <n v="-7.2745354174593837"/>
    <n v="0.82622651466152486"/>
    <n v="-0.3023989043661181"/>
    <n v="0.69441737918446922"/>
    <n v="-0.25415676078151572"/>
    <n v="0.71090804367584326"/>
    <n v="-0.26019234398535862"/>
    <n v="0.92641033263453187"/>
    <n v="-0.33906618174423864"/>
    <n v="0.781274928375426"/>
    <n v="-0.28594662378540592"/>
    <n v="0.91240154613360192"/>
    <n v="-0.3339389658848983"/>
    <m/>
    <n v="-0.36599999999999999"/>
    <s v="Source"/>
    <m/>
    <m/>
    <s v="unspecified"/>
    <s v="Neg"/>
    <s v="N"/>
    <s v="Ridership"/>
    <s v="trip"/>
    <s v="continuous"/>
    <s v="Disaggregate"/>
    <s v="General"/>
    <s v="USA"/>
    <s v="San Francisco"/>
    <n v="2000"/>
    <x v="2"/>
    <x v="1"/>
    <n v="8212"/>
    <x v="0"/>
    <n v="1"/>
    <n v="1"/>
    <x v="0"/>
    <s v="Density"/>
    <s v="Retail density (common catchment area)"/>
    <x v="2"/>
    <s v="2SLS"/>
    <m/>
    <n v="-0.36599999999999999"/>
    <m/>
    <m/>
    <s v=""/>
    <s v=""/>
    <m/>
  </r>
  <r>
    <n v="110"/>
    <s v="Chapman and Frank 2004"/>
    <n v="110.1"/>
    <x v="36"/>
    <s v="Table 105 p. 237"/>
    <x v="1"/>
    <x v="0"/>
    <x v="1"/>
    <n v="7.639096609288433E-2"/>
    <n v="13.090553126191555"/>
    <n v="4.5599999999999996"/>
    <n v="0.14813936065610336"/>
    <n v="5.1603280478672908E-2"/>
    <n v="2.4785058505042985E-2"/>
    <n v="8.6336968112421513E-3"/>
    <n v="0.61806375284965742"/>
    <n v="0.21529806157353631"/>
    <n v="0.11985768640989271"/>
    <n v="4.1751562730804118E-2"/>
    <n v="0.55119706746755159"/>
    <n v="0.19200553280083418"/>
    <n v="0.11407540158425598"/>
    <n v="3.9737345413115077E-2"/>
    <s v="4a, 7a, 8a"/>
    <n v="0.3483428053835525"/>
    <s v="Derived (7a); (used average mode shares p. 14 for elasticity calc as model-specific means only given for relative trip time)"/>
    <n v="7.639096609288433E-2"/>
    <s v="Derived (8a)"/>
    <s v="Y"/>
    <s v="Pos"/>
    <s v="Y"/>
    <s v="Mode choice (probability)"/>
    <s v="trip"/>
    <s v="categorical"/>
    <s v="Aggregate"/>
    <s v="Work"/>
    <s v="USA"/>
    <s v="Atlanta"/>
    <s v="2001/2001"/>
    <x v="1"/>
    <x v="1"/>
    <n v="4140"/>
    <x v="1"/>
    <n v="0"/>
    <n v="1"/>
    <x v="0"/>
    <s v="Density"/>
    <s v="Net employment density"/>
    <x v="8"/>
    <s v="Multinomial logistic"/>
    <s v="automobile"/>
    <n v="8.9999999999999993E-3"/>
    <n v="1.0090406217738679"/>
    <m/>
    <s v="Derived (4a)"/>
    <n v="4.5599999999999996"/>
    <m/>
  </r>
  <r>
    <n v="110"/>
    <s v="Chapman and Frank 2004"/>
    <n v="110.1"/>
    <x v="37"/>
    <s v="Table 105 p. 237"/>
    <x v="1"/>
    <x v="0"/>
    <x v="1"/>
    <n v="4.6614541754089703E-2"/>
    <n v="21.452533101696009"/>
    <n v="-3.8400000000000003"/>
    <n v="1.209367491520604E-3"/>
    <n v="-2.1647658788937952E-4"/>
    <n v="0.43965587460652039"/>
    <n v="-7.8698331357221651E-2"/>
    <n v="0.62428424046832753"/>
    <n v="-0.11174677936792715"/>
    <n v="6.8413175802983718E-4"/>
    <n v="-1.2245947545592566E-4"/>
    <n v="7.127522019140918E-2"/>
    <n v="-1.2758253034154421E-2"/>
    <n v="7.974164312375897E-4"/>
    <n v="-1.4273741387259582E-4"/>
    <s v="4a, 7a, 8a"/>
    <n v="-0.17899984033570446"/>
    <s v="Derived (7a); (used average mode shares p. 14 for elasticity calc as model-specific means only given for relative trip time)"/>
    <n v="4.6614541754089703E-2"/>
    <s v="Derived (8a)"/>
    <s v="Y"/>
    <s v="Neg"/>
    <s v="N"/>
    <s v="Mode choice (probability)"/>
    <s v="trip"/>
    <s v="categorical"/>
    <s v="Aggregate"/>
    <s v="Work"/>
    <s v="USA"/>
    <s v="Atlanta"/>
    <s v="2001/2001"/>
    <x v="1"/>
    <x v="1"/>
    <n v="4140"/>
    <x v="1"/>
    <n v="0"/>
    <n v="1"/>
    <x v="0"/>
    <s v="PT-Access"/>
    <s v="Walkability index"/>
    <x v="4"/>
    <s v="Multinomial logistic"/>
    <s v="automobile"/>
    <n v="-0.33100000000000002"/>
    <n v="0.7182051690405703"/>
    <m/>
    <s v="Derived (4a)"/>
    <n v="-3.84"/>
    <m/>
  </r>
  <r>
    <n v="110"/>
    <s v="Chapman and Frank 2004"/>
    <n v="110.1"/>
    <x v="38"/>
    <s v="Table 105 p. 237"/>
    <x v="1"/>
    <x v="0"/>
    <x v="1"/>
    <n v="4.6555416234905493E-2"/>
    <n v="21.479777883507307"/>
    <n v="4.58"/>
    <n v="1.2109033918863072E-3"/>
    <n v="2.581934303472287E-4"/>
    <n v="0.4402142388947341"/>
    <n v="9.3864155629186222E-2"/>
    <n v="0.62507708333863854"/>
    <n v="0.13328131497528811"/>
    <n v="6.8500060742815038E-4"/>
    <n v="1.460584368719113E-4"/>
    <n v="7.1365739936255251E-2"/>
    <n v="1.5216874712611265E-2"/>
    <n v="7.9842915251291985E-4"/>
    <n v="1.7024410300429396E-4"/>
    <s v="4a, 7a, 8a"/>
    <n v="0.21322380635586716"/>
    <s v="Derived (7a); (used average mode shares p. 14 for elasticity calc as model-specific means only given for relative trip time)"/>
    <n v="4.6555416234905493E-2"/>
    <s v="Derived (8a)"/>
    <s v="Y"/>
    <s v="Pos"/>
    <s v="Y"/>
    <s v="Mode choice (probability)"/>
    <s v="trip"/>
    <s v="categorical"/>
    <s v="Aggregate"/>
    <s v="Work"/>
    <s v="USA"/>
    <s v="Atlanta"/>
    <s v="2001/2001"/>
    <x v="1"/>
    <x v="1"/>
    <n v="4140"/>
    <x v="1"/>
    <n v="0"/>
    <n v="1"/>
    <x v="0"/>
    <s v="PT-Access"/>
    <s v="Walkability index"/>
    <x v="4"/>
    <s v="Multinomial logistic"/>
    <s v="automobile"/>
    <n v="0.184"/>
    <n v="1.2020158230963014"/>
    <m/>
    <s v="Derived (4a)"/>
    <n v="4.58"/>
    <m/>
  </r>
  <r>
    <n v="110"/>
    <s v="Chapman and Frank 2004"/>
    <n v="110.2"/>
    <x v="39"/>
    <s v="Table 107, p. 240"/>
    <x v="1"/>
    <x v="0"/>
    <x v="1"/>
    <n v="4.4708591900305676E-2"/>
    <n v="22.367065422902815"/>
    <n v="5.9899999999999993"/>
    <n v="0.25311709440852648"/>
    <n v="6.7785888172642708E-2"/>
    <n v="4.2348785398807161E-2"/>
    <n v="1.1341193837574669E-2"/>
    <n v="1.0560495238244398"/>
    <n v="0.28281477825120233"/>
    <n v="0.20479384541849271"/>
    <n v="5.4844706306472958E-2"/>
    <n v="0.94179831441130935"/>
    <n v="0.25221779418355189"/>
    <n v="0.19491399223412983"/>
    <n v="5.2198837505385808E-2"/>
    <s v="4a, 7a, 8a"/>
    <n v="0.26780446548283099"/>
    <s v="Derived (7a); (used average mode shares p. 14 for elasticity calc as model-specific means only given for relative trip time)"/>
    <n v="4.4708591900305676E-2"/>
    <s v="Derived (8a)"/>
    <s v="Y"/>
    <s v="Pos"/>
    <s v="Y"/>
    <s v="Mode choice (probability)"/>
    <s v="trip"/>
    <s v="categorical"/>
    <s v="Aggregate"/>
    <s v="Non-work"/>
    <s v="USA"/>
    <s v="Atlanta"/>
    <s v="2001/2001"/>
    <x v="1"/>
    <x v="1"/>
    <n v="8489"/>
    <x v="1"/>
    <n v="0"/>
    <n v="1"/>
    <x v="0"/>
    <s v="Density"/>
    <s v="Net employment density"/>
    <x v="8"/>
    <s v="Multinomial logistic"/>
    <s v="automobile"/>
    <n v="1.2E-2"/>
    <n v="1.0120722888660778"/>
    <m/>
    <s v="Derived (4a)"/>
    <n v="5.99"/>
    <m/>
  </r>
  <r>
    <n v="110"/>
    <s v="Chapman and Frank 2004"/>
    <n v="110.2"/>
    <x v="40"/>
    <s v="Table 107, p. 240"/>
    <x v="1"/>
    <x v="0"/>
    <x v="1"/>
    <n v="2.960109065147035E-2"/>
    <n v="33.78253902108596"/>
    <n v="3.14"/>
    <n v="1.9044606191470073E-3"/>
    <n v="1.7701470988871137E-4"/>
    <n v="0.69235141926294086"/>
    <n v="6.4352281370228109E-2"/>
    <n v="0.98309633710356303"/>
    <n v="9.1376272712315423E-2"/>
    <n v="1.077341668773835E-3"/>
    <n v="1.001361335759392E-4"/>
    <n v="0.11224119296021096"/>
    <n v="1.0432529824803355E-2"/>
    <n v="1.2557375661249644E-3"/>
    <n v="1.1671757280207051E-4"/>
    <s v="4a, 7a, 8a"/>
    <n v="9.2947424645616908E-2"/>
    <s v="Derived (7a); (used average mode shares p. 14 for elasticity calc as model-specific means only given for relative trip time)"/>
    <n v="2.960109065147035E-2"/>
    <s v="Derived (8a)"/>
    <s v="Y"/>
    <s v="Pos"/>
    <s v="Y"/>
    <s v="Mode choice (probability)"/>
    <s v="trip"/>
    <s v="categorical"/>
    <s v="Aggregate"/>
    <s v="Non-work"/>
    <s v="USA"/>
    <s v="Atlanta"/>
    <s v="2001/2001"/>
    <x v="1"/>
    <x v="1"/>
    <n v="8489"/>
    <x v="1"/>
    <n v="0"/>
    <n v="1"/>
    <x v="0"/>
    <s v="PT-Access"/>
    <s v="Walkability index"/>
    <x v="4"/>
    <s v="Multinomial logistic"/>
    <s v="automobile"/>
    <n v="0.125"/>
    <n v="1.1331484530668263"/>
    <m/>
    <s v="Derived (4a)"/>
    <n v="3.14"/>
    <m/>
  </r>
  <r>
    <n v="110"/>
    <s v="Chapman and Frank 2004"/>
    <n v="110.3"/>
    <x v="41"/>
    <s v="Table 109 p. 242"/>
    <x v="1"/>
    <x v="0"/>
    <x v="1"/>
    <n v="7.1735874240982878E-2"/>
    <n v="13.940026668395959"/>
    <n v="3.02"/>
    <n v="0.15775243553715285"/>
    <n v="3.4175856808243907E-2"/>
    <n v="2.6393413113061568E-2"/>
    <n v="5.7179307828840566E-3"/>
    <n v="0.65817121052391481"/>
    <n v="0.14258775130528065"/>
    <n v="0.12763550392864392"/>
    <n v="2.7651254264699224E-2"/>
    <n v="0.58696540520245688"/>
    <n v="0.12716155900406123"/>
    <n v="0.1214779944715101"/>
    <n v="2.6317277006054286E-2"/>
    <s v="4a, 7a, 8a"/>
    <n v="0.21664234020776829"/>
    <s v="Derived (7a); (used average mode shares p. 14 for elasticity calc as model-specific means only given for relative trip time)"/>
    <n v="7.1735874240982878E-2"/>
    <s v="Derived (8a)"/>
    <s v="Y"/>
    <s v="Pos"/>
    <s v="Y"/>
    <s v="Mode choice (probability)"/>
    <s v="trip"/>
    <s v="categorical"/>
    <s v="Aggregate"/>
    <s v="Non-work"/>
    <s v="USA"/>
    <s v="Atlanta"/>
    <s v="2001/2001"/>
    <x v="1"/>
    <x v="1"/>
    <n v="4224"/>
    <x v="1"/>
    <n v="0"/>
    <n v="1"/>
    <x v="0"/>
    <s v="Density"/>
    <s v="Net employment density"/>
    <x v="8"/>
    <s v="Multinomial logistic"/>
    <s v="automobile"/>
    <n v="6.0000000000000001E-3"/>
    <n v="1.0060180360540649"/>
    <m/>
    <s v="Derived (4a)"/>
    <n v="3.02"/>
    <m/>
  </r>
  <r>
    <n v="110"/>
    <s v="Chapman and Frank 2004"/>
    <n v="110.3"/>
    <x v="42"/>
    <s v="Table 109 p. 242"/>
    <x v="1"/>
    <x v="0"/>
    <x v="1"/>
    <n v="3.453900589968345E-2"/>
    <n v="28.952773073563328"/>
    <n v="3.0799999999999996"/>
    <n v="1.6321868554428367E-3"/>
    <n v="1.7363226320293981E-4"/>
    <n v="0.59336847110774249"/>
    <n v="6.3122619942771518E-2"/>
    <n v="0.84254665227633929"/>
    <n v="8.9630229284691554E-2"/>
    <n v="9.2331807384974306E-4"/>
    <n v="9.8222704271940363E-5"/>
    <n v="9.6194480446086916E-2"/>
    <n v="1.0233182121144692E-2"/>
    <n v="1.0762093627501449E-3"/>
    <n v="1.144873007103112E-4"/>
    <s v="4a, 7a, 8a"/>
    <n v="0.10638013817102503"/>
    <s v="Derived (7a); (used average mode shares p. 14 for elasticity calc as model-specific means only given for relative trip time)"/>
    <n v="3.453900589968345E-2"/>
    <s v="Derived (8a)"/>
    <s v="Y"/>
    <s v="Pos"/>
    <s v="Y"/>
    <s v="Mode choice (probability)"/>
    <s v="trip"/>
    <s v="categorical"/>
    <s v="Aggregate"/>
    <s v="Non-work"/>
    <s v="USA"/>
    <s v="Atlanta"/>
    <s v="2001/2001"/>
    <x v="1"/>
    <x v="1"/>
    <n v="4224"/>
    <x v="1"/>
    <n v="0"/>
    <n v="1"/>
    <x v="0"/>
    <s v="PT-Access"/>
    <s v="Walkability index"/>
    <x v="4"/>
    <s v="Multinomial logistic"/>
    <s v="automobile"/>
    <n v="0.108"/>
    <n v="1.1140477453864677"/>
    <m/>
    <s v="Derived (4a)"/>
    <n v="3.08"/>
    <m/>
  </r>
  <r>
    <n v="110"/>
    <s v="Chapman and Frank 2004"/>
    <n v="110.3"/>
    <x v="43"/>
    <s v="Table 109 p. 242"/>
    <x v="1"/>
    <x v="0"/>
    <x v="1"/>
    <n v="4.3978604725881665E-2"/>
    <n v="22.738329381593459"/>
    <n v="3.88"/>
    <n v="1.2818531142792127E-3"/>
    <n v="2.1873155234656053E-4"/>
    <n v="0.46600744275580486"/>
    <n v="7.9518105642192694E-2"/>
    <n v="0.66170184286463007"/>
    <n v="0.11291080831967638"/>
    <n v="7.2513642937864508E-4"/>
    <n v="1.2373509499192487E-4"/>
    <n v="7.5547229120915993E-2"/>
    <n v="1.2891151503260197E-2"/>
    <n v="8.4521102388331005E-4"/>
    <n v="1.4422426193376865E-4"/>
    <s v="4a, 7a, 8a"/>
    <n v="0.17063698633642085"/>
    <s v="Derived (7a); (used average mode shares p. 14 for elasticity calc as model-specific means only given for relative trip time)"/>
    <n v="4.3978604725881665E-2"/>
    <s v="Derived (8a)"/>
    <s v="Y"/>
    <s v="Pos"/>
    <s v="Y"/>
    <s v="Mode choice (probability)"/>
    <s v="trip"/>
    <s v="categorical"/>
    <s v="Aggregate"/>
    <s v="Non-work"/>
    <s v="USA"/>
    <s v="Atlanta"/>
    <s v="2001/2001"/>
    <x v="1"/>
    <x v="1"/>
    <n v="4224"/>
    <x v="1"/>
    <n v="0"/>
    <n v="1"/>
    <x v="0"/>
    <s v="PT-Access"/>
    <s v="Walkability index"/>
    <x v="4"/>
    <s v="Multinomial logistic"/>
    <s v="automobile"/>
    <n v="0.155"/>
    <n v="1.167657961105125"/>
    <m/>
    <s v="Derived (4a)"/>
    <n v="3.88"/>
    <m/>
  </r>
  <r>
    <n v="110"/>
    <s v="Chapman and Frank 2004"/>
    <n v="110.4"/>
    <x v="44"/>
    <s v="Table 111 p. 245"/>
    <x v="1"/>
    <x v="0"/>
    <x v="1"/>
    <n v="1.9778878258022964E-2"/>
    <n v="50.558984536666891"/>
    <n v="14.99"/>
    <n v="0.57215119731633957"/>
    <n v="0.16963446806476032"/>
    <n v="9.5726084117075047E-2"/>
    <n v="2.8381384912394707E-2"/>
    <n v="2.3871165276032409"/>
    <n v="0.70774516293581347"/>
    <n v="0.46292031019482527"/>
    <n v="0.13724910643306004"/>
    <n v="2.128860693822777"/>
    <n v="0.63117608260625102"/>
    <n v="0.44058768251532376"/>
    <n v="0.13062780871548138"/>
    <s v="4a, 7a, 8a"/>
    <n v="0.29648538508776423"/>
    <s v="Derived (7a); (used average mode shares p. 14 for elasticity calc as model-specific means only given for relative trip time)"/>
    <n v="1.9778878258022964E-2"/>
    <s v="Derived (8a)"/>
    <s v="Y"/>
    <s v="Pos"/>
    <s v="Y"/>
    <s v="Mode choice (probability)"/>
    <s v="trip"/>
    <s v="categorical"/>
    <s v="Aggregate"/>
    <s v="Non-work"/>
    <s v="USA"/>
    <s v="Atlanta"/>
    <s v="2001/2001"/>
    <x v="1"/>
    <x v="1"/>
    <n v="25372"/>
    <x v="1"/>
    <n v="0"/>
    <n v="1"/>
    <x v="0"/>
    <s v="Density"/>
    <s v="Net employment density"/>
    <x v="8"/>
    <s v="Multinomial logistic"/>
    <s v="automobile"/>
    <n v="1.4E-2"/>
    <n v="1.0140984589384923"/>
    <m/>
    <s v="Derived (4a)"/>
    <n v="14.99"/>
    <m/>
  </r>
  <r>
    <n v="110"/>
    <s v="Chapman and Frank 2004"/>
    <n v="110.4"/>
    <x v="45"/>
    <s v="Table 111 p. 245"/>
    <x v="1"/>
    <x v="0"/>
    <x v="1"/>
    <n v="1.2521961465975258E-2"/>
    <n v="79.859693125330679"/>
    <n v="10.57"/>
    <n v="4.502019238975136E-3"/>
    <n v="5.9587435781008888E-4"/>
    <n v="1.6366730707456534"/>
    <n v="0.21662535480360229"/>
    <n v="2.3239748718923687"/>
    <n v="0.307594650499737"/>
    <n v="2.5467646172393716E-3"/>
    <n v="3.3708246238779537E-4"/>
    <n v="0.26533077399033622"/>
    <n v="3.5118420461201103E-2"/>
    <n v="2.9684807472314628E-3"/>
    <n v="3.9289960016493163E-4"/>
    <s v="4a, 7a, 8a"/>
    <n v="0.13235713269535848"/>
    <s v="Derived (7a); (used average mode shares p. 14 for elasticity calc as model-specific means only given for relative trip time)"/>
    <n v="1.2521961465975258E-2"/>
    <s v="Derived (8a)"/>
    <s v="Y"/>
    <s v="Pos"/>
    <s v="Y"/>
    <s v="Mode choice (probability)"/>
    <s v="trip"/>
    <s v="categorical"/>
    <s v="Aggregate"/>
    <s v="Non-work"/>
    <s v="USA"/>
    <s v="Atlanta"/>
    <s v="2001/2001"/>
    <x v="1"/>
    <x v="1"/>
    <n v="25372"/>
    <x v="1"/>
    <n v="0"/>
    <n v="1"/>
    <x v="0"/>
    <s v="PT-Access"/>
    <s v="Walkability index"/>
    <x v="4"/>
    <s v="Multinomial logistic"/>
    <s v="automobile"/>
    <n v="0.154"/>
    <n v="1.1664908867784396"/>
    <m/>
    <s v="Derived (4a)"/>
    <n v="10.57"/>
    <m/>
  </r>
  <r>
    <n v="110"/>
    <s v="Chapman and Frank 2004"/>
    <n v="110.4"/>
    <x v="46"/>
    <s v="Table 111 p. 245"/>
    <x v="1"/>
    <x v="0"/>
    <x v="1"/>
    <n v="1.0036138706752309E-2"/>
    <n v="99.639914235860502"/>
    <n v="9.09"/>
    <n v="5.617111627960805E-3"/>
    <n v="5.1244067289439056E-4"/>
    <n v="2.042055986182004"/>
    <n v="0.18629370625967309"/>
    <n v="2.8995936230088244"/>
    <n v="0.26452557928501502"/>
    <n v="3.1775655291137747E-3"/>
    <n v="2.8988453955582397E-4"/>
    <n v="0.33104980159441499"/>
    <n v="3.0201177104287418E-2"/>
    <n v="3.703735332425513E-3"/>
    <n v="3.3788622190153537E-4"/>
    <s v="4a, 7a, 8a"/>
    <n v="9.1228500844378488E-2"/>
    <s v="Derived (7a); (used average mode shares p. 14 for elasticity calc as model-specific means only given for relative trip time)"/>
    <n v="1.0036138706752309E-2"/>
    <s v="Derived (8a)"/>
    <s v="Y"/>
    <s v="Pos"/>
    <s v="Y"/>
    <s v="Mode choice (probability)"/>
    <s v="trip"/>
    <s v="categorical"/>
    <s v="Aggregate"/>
    <s v="Non-work"/>
    <s v="USA"/>
    <s v="Atlanta"/>
    <s v="2001/2001"/>
    <x v="1"/>
    <x v="1"/>
    <n v="25372"/>
    <x v="1"/>
    <n v="0"/>
    <n v="1"/>
    <x v="0"/>
    <s v="PT-Access"/>
    <s v="Walkability index"/>
    <x v="4"/>
    <s v="Multinomial logistic"/>
    <s v="automobile"/>
    <n v="0.14099999999999999"/>
    <n v="1.1514246479847441"/>
    <m/>
    <s v="Derived (4a)"/>
    <n v="9.09"/>
    <m/>
  </r>
  <r>
    <n v="111"/>
    <s v="Chatman 2008"/>
    <n v="111.1"/>
    <x v="47"/>
    <s v="Table 5 p. 1020 (col. 1 Activity Density)"/>
    <x v="1"/>
    <x v="0"/>
    <x v="1"/>
    <n v="6.0213846039255094E-2"/>
    <n v="16.607475950765078"/>
    <n v="2.6893316180871428E-3"/>
    <n v="0.19366315910577611"/>
    <n v="3.1360843669793855E-5"/>
    <n v="0.10302046103501369"/>
    <n v="1.6682618357704942E-5"/>
    <n v="0.10302046103501369"/>
    <n v="1.6682618357704942E-5"/>
    <n v="0.30762828956325783"/>
    <n v="4.9815787070426151E-5"/>
    <n v="1.1793516542393681"/>
    <n v="1.9097831012925205E-4"/>
    <n v="0.315182667951457"/>
    <n v="5.1039105334719182E-5"/>
    <s v="4b, 7b"/>
    <n v="1.6193499999999999E-4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x v="1"/>
    <x v="1"/>
    <n v="1000"/>
    <x v="1"/>
    <n v="0"/>
    <n v="1"/>
    <x v="0"/>
    <s v="Density"/>
    <s v="Retail employment density"/>
    <x v="1"/>
    <s v="Negative binomial regression"/>
    <m/>
    <n v="0.23300000000000001"/>
    <m/>
    <n v="1.2623814793272614"/>
    <s v="Derived (4b)"/>
    <s v=""/>
    <m/>
  </r>
  <r>
    <n v="111"/>
    <s v="Chatman 2008"/>
    <n v="111.1"/>
    <x v="48"/>
    <s v="Table 5 p. 1020 (col. 1 Activity Density)"/>
    <x v="1"/>
    <x v="0"/>
    <x v="1"/>
    <n v="6.0213846039255094E-2"/>
    <n v="16.607475950765078"/>
    <n v="-5.5238457909358747"/>
    <n v="0.19366315910577611"/>
    <n v="-6.4414690676490402E-2"/>
    <n v="0.10302046103501369"/>
    <n v="-3.426584158577798E-2"/>
    <n v="0.10302046103501369"/>
    <n v="-3.426584158577798E-2"/>
    <n v="0.30762828956325783"/>
    <n v="-0.10232086064821432"/>
    <n v="1.1793516542393681"/>
    <n v="-0.39226651241986471"/>
    <n v="0.315182667951457"/>
    <n v="-0.10483353755267003"/>
    <s v="4b, 7b"/>
    <n v="-0.33261200000000002"/>
    <s v="derived (7b)"/>
    <m/>
    <m/>
    <s v="Y"/>
    <s v="Neg"/>
    <s v="N"/>
    <s v="Ridership"/>
    <s v="trip"/>
    <s v="Count"/>
    <s v="Disaggregate"/>
    <s v="Non-work"/>
    <s v="USA"/>
    <s v="San Francisco"/>
    <s v="2003/2004"/>
    <x v="1"/>
    <x v="1"/>
    <n v="1000"/>
    <x v="1"/>
    <n v="0"/>
    <n v="1"/>
    <x v="0"/>
    <s v="Density"/>
    <s v="Retail employment density"/>
    <x v="1"/>
    <s v="Negative binomial regression"/>
    <m/>
    <n v="-0.19600000000000001"/>
    <m/>
    <n v="0.82201223467818652"/>
    <s v="Derived (4b)"/>
    <s v=""/>
    <m/>
  </r>
  <r>
    <n v="111"/>
    <s v="Chatman 2008"/>
    <n v="111.1"/>
    <x v="49"/>
    <s v="Table 5 p. 1020 (col. 1 Activity Density)"/>
    <x v="1"/>
    <x v="0"/>
    <x v="1"/>
    <n v="6.0213846039255094E-2"/>
    <n v="16.607475950765078"/>
    <n v="0.22546309350758673"/>
    <n v="0.19366315910577611"/>
    <n v="2.6291710480200168E-3"/>
    <n v="0.10302046103501369"/>
    <n v="1.3986057790113461E-3"/>
    <n v="0.10302046103501369"/>
    <n v="1.3986057790113461E-3"/>
    <n v="0.30762828956325783"/>
    <n v="4.1763616591107885E-3"/>
    <n v="1.1793516542393681"/>
    <n v="1.6010878057953662E-2"/>
    <n v="0.315182667951457"/>
    <n v="4.2789199001089804E-3"/>
    <s v="4b, 7b"/>
    <n v="1.3576000000000001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x v="1"/>
    <x v="1"/>
    <n v="1000"/>
    <x v="1"/>
    <n v="0"/>
    <n v="1"/>
    <x v="0"/>
    <s v="Density"/>
    <s v="Retail employment density"/>
    <x v="1"/>
    <s v="Negative binomial regression"/>
    <m/>
    <n v="8.0000000000000002E-3"/>
    <m/>
    <n v="1.0080320855042735"/>
    <s v="Derived (4b)"/>
    <s v=""/>
    <m/>
  </r>
  <r>
    <n v="111"/>
    <s v="Chatman 2008"/>
    <n v="111.2"/>
    <x v="50"/>
    <s v="Table 5 p. 1020 (col. 3 Built form)"/>
    <x v="1"/>
    <x v="0"/>
    <x v="1"/>
    <n v="5.031249131340744E-2"/>
    <n v="19.875779829123999"/>
    <n v="-0.32914291397029338"/>
    <n v="0.82622651466152486"/>
    <n v="-1.368231108279485E-2"/>
    <n v="0.69441737918446922"/>
    <n v="-1.1499551799294809E-2"/>
    <n v="0.71090804367584326"/>
    <n v="-1.1772637203271962E-2"/>
    <n v="0.92641033263453187"/>
    <n v="-1.5341355108427846E-2"/>
    <n v="0.781274928375426"/>
    <n v="-1.2937912813897053E-2"/>
    <n v="0.91240154613360192"/>
    <n v="-1.5109369603972446E-2"/>
    <s v="4b, 7b"/>
    <n v="-1.6559999999999998E-2"/>
    <s v="derived (7b)"/>
    <m/>
    <m/>
    <s v="N"/>
    <s v="Neg"/>
    <s v="insignificant"/>
    <s v="Ridership"/>
    <s v="trip"/>
    <s v="Count"/>
    <s v="Disaggregate"/>
    <s v="Non-work"/>
    <s v="USA"/>
    <s v="San Francisco"/>
    <s v="2003/2004"/>
    <x v="1"/>
    <x v="1"/>
    <n v="1000"/>
    <x v="1"/>
    <n v="0"/>
    <n v="1"/>
    <x v="0"/>
    <s v="Density"/>
    <s v="Building density"/>
    <x v="2"/>
    <s v="Negative binomial regression"/>
    <m/>
    <n v="-0.34499999999999997"/>
    <m/>
    <n v="0.70822035346779999"/>
    <s v="Derived (4b)"/>
    <s v=""/>
    <m/>
  </r>
  <r>
    <n v="111"/>
    <s v="Chatman 2008"/>
    <n v="111.2"/>
    <x v="51"/>
    <s v="Table 5 p. 1020 (col. 3 Built form)"/>
    <x v="1"/>
    <x v="0"/>
    <x v="1"/>
    <n v="5.031249131340744E-2"/>
    <n v="19.875779829123999"/>
    <n v="0.56236531448523441"/>
    <n v="0.82622651466152486"/>
    <n v="2.3377253005833185E-2"/>
    <n v="0.69441737918446922"/>
    <n v="1.9647845326645371E-2"/>
    <n v="0.71090804367584326"/>
    <n v="2.0114432187764309E-2"/>
    <n v="0.92641033263453187"/>
    <n v="2.6211853951561444E-2"/>
    <n v="0.781274928375426"/>
    <n v="2.2105392823454303E-2"/>
    <n v="0.91240154613360192"/>
    <n v="2.5815489346304132E-2"/>
    <s v="4b, 7b"/>
    <n v="2.8294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x v="1"/>
    <x v="1"/>
    <n v="1000"/>
    <x v="1"/>
    <n v="0"/>
    <n v="1"/>
    <x v="0"/>
    <s v="Density"/>
    <s v="Building density"/>
    <x v="2"/>
    <s v="Negative binomial regression"/>
    <m/>
    <n v="0.60199999999999998"/>
    <m/>
    <n v="1.8257666846595977"/>
    <s v="Derived (4b)"/>
    <s v=""/>
    <m/>
  </r>
  <r>
    <n v="111"/>
    <s v="Chatman 2008"/>
    <n v="111.3"/>
    <x v="52"/>
    <s v="Table 5 p. 1020 (col. 4 combined Density)"/>
    <x v="1"/>
    <x v="0"/>
    <x v="1"/>
    <n v="6.0213846039255094E-2"/>
    <n v="16.607475950765078"/>
    <n v="-4.1321060913098586"/>
    <n v="0.19366315910577611"/>
    <n v="-4.8185330617108148E-2"/>
    <n v="0.10302046103501369"/>
    <n v="-2.5632520910121755E-2"/>
    <n v="0.10302046103501369"/>
    <n v="-2.5632520910121755E-2"/>
    <n v="0.30762828956325783"/>
    <n v="-7.6540994726234171E-2"/>
    <n v="1.1793516542393681"/>
    <n v="-0.29343448509129716"/>
    <n v="0.315182667951457"/>
    <n v="-7.8420599613002004E-2"/>
    <s v="4b, 7b"/>
    <n v="-0.24880999999999998"/>
    <s v="derived (7b)"/>
    <m/>
    <m/>
    <s v="Y"/>
    <s v="Neg"/>
    <s v="N"/>
    <s v="Ridership"/>
    <s v="trip"/>
    <s v="Count"/>
    <s v="Disaggregate"/>
    <s v="Non-work"/>
    <s v="USA"/>
    <s v="San Francisco"/>
    <s v="2003/2004"/>
    <x v="1"/>
    <x v="1"/>
    <n v="1000"/>
    <x v="1"/>
    <n v="0"/>
    <n v="1"/>
    <x v="0"/>
    <s v="Density"/>
    <s v="Retail employment density"/>
    <x v="1"/>
    <s v="Negative binomial regression"/>
    <m/>
    <n v="-0.35799999999999998"/>
    <m/>
    <n v="0.69907307500652571"/>
    <s v="Derived (4b)"/>
    <s v=""/>
    <m/>
  </r>
  <r>
    <n v="111"/>
    <s v="Chatman 2008"/>
    <n v="111.3"/>
    <x v="53"/>
    <s v="Table 5 p. 1020 (col. 4 combined Density)"/>
    <x v="1"/>
    <x v="0"/>
    <x v="1"/>
    <n v="5.031249131340744E-2"/>
    <n v="19.875779829123999"/>
    <n v="14.531977664265721"/>
    <n v="0.82622651466152486"/>
    <n v="0.60408725392962725"/>
    <n v="0.69441737918446922"/>
    <n v="0.50771632261693278"/>
    <n v="0.71090804367584326"/>
    <n v="0.51977330705315605"/>
    <n v="0.92641033263453187"/>
    <n v="0.67733565060241163"/>
    <n v="0.781274928375426"/>
    <n v="0.57122135113240902"/>
    <n v="0.91240154613360192"/>
    <n v="0.66709326644012168"/>
    <s v="4b, 7b"/>
    <n v="0.73114000000000001"/>
    <s v="derived (7b)"/>
    <m/>
    <m/>
    <s v="Y"/>
    <s v="Pos"/>
    <s v="Y"/>
    <s v="Ridership"/>
    <s v="trip"/>
    <s v="Count"/>
    <s v="Disaggregate"/>
    <s v="Non-work"/>
    <s v="USA"/>
    <s v="San Francisco"/>
    <s v="2003/2004"/>
    <x v="1"/>
    <x v="1"/>
    <n v="1000"/>
    <x v="1"/>
    <n v="0"/>
    <n v="1"/>
    <x v="0"/>
    <s v="Density"/>
    <s v="Building density"/>
    <x v="2"/>
    <s v="Negative binomial regression"/>
    <m/>
    <n v="1.052"/>
    <m/>
    <n v="2.8633721394136336"/>
    <s v="Derived (4b)"/>
    <s v=""/>
    <m/>
  </r>
  <r>
    <n v="113"/>
    <s v="Ewing et al. 2015"/>
    <n v="113.1"/>
    <x v="54"/>
    <s v="Table 11 p. 2343"/>
    <x v="0"/>
    <x v="0"/>
    <x v="1"/>
    <n v="6.2889289191820838E-2"/>
    <n v="15.90095885723664"/>
    <n v="2.0540000000000003"/>
    <n v="1.0425367528843232"/>
    <n v="0.13466926803913129"/>
    <n v="2.2631822907638925"/>
    <n v="0.2923456671365095"/>
    <n v="2.4206449897952096"/>
    <n v="0.31268584829880031"/>
    <n v="0.61300639534478829"/>
    <n v="7.9184855916104885E-2"/>
    <n v="1.1044027840451063"/>
    <n v="0.14266078786791297"/>
    <n v="0.81809502997095462"/>
    <n v="0.10567709825848608"/>
    <s v="4a, 7a, 5, 8a"/>
    <n v="0.1291746"/>
    <s v="Derived (7a)"/>
    <n v="6.2889289191820838E-2"/>
    <s v="Derived (8a)"/>
    <s v="Y"/>
    <s v="Pos"/>
    <s v="Y"/>
    <s v="Transit use (probability)"/>
    <s v="household"/>
    <s v="binary"/>
    <s v="Disaggregate"/>
    <s v="General"/>
    <s v="USA"/>
    <s v="15 cities"/>
    <s v="varies"/>
    <x v="1"/>
    <x v="0"/>
    <n v="62011"/>
    <x v="1"/>
    <n v="0"/>
    <n v="1"/>
    <x v="0"/>
    <s v="Diversity"/>
    <s v="job-population balance:Perfect balancing when index = 1"/>
    <x v="5"/>
    <s v="logistic"/>
    <s v="no transit trip"/>
    <n v="0.246"/>
    <n v="1.2788995735417383"/>
    <m/>
    <s v="Derived (4a)"/>
    <n v="2.0539999999999998"/>
    <m/>
  </r>
  <r>
    <n v="113"/>
    <s v="Ewing et al. 2015"/>
    <n v="113.1"/>
    <x v="55"/>
    <s v="Table 11 p. 2343"/>
    <x v="0"/>
    <x v="0"/>
    <x v="1"/>
    <n v="6.7926762940735186E-2"/>
    <n v="14.721737893979743"/>
    <n v="2.6659999999999999"/>
    <n v="1.0229565751435665"/>
    <n v="0.1852500193233301"/>
    <n v="1.752394431278443"/>
    <n v="0.31734592664489925"/>
    <n v="2.2238866691042403"/>
    <n v="0.4027297525964269"/>
    <n v="0.88144519906571439"/>
    <n v="0.15962333507310764"/>
    <n v="0.67093762183540628"/>
    <n v="0.12150193901663377"/>
    <n v="0.83613670071555712"/>
    <n v="0.15141829450850722"/>
    <s v="4a, 7a, 5, 8a"/>
    <n v="0.18109275"/>
    <s v="Derived (7a)"/>
    <n v="6.7926762940735186E-2"/>
    <s v="Derived (8a)"/>
    <s v="Y"/>
    <s v="Pos"/>
    <s v="Y"/>
    <s v="Transit use (probability)"/>
    <s v="household"/>
    <s v="binary"/>
    <s v="Disaggregate"/>
    <s v="General"/>
    <s v="USA"/>
    <s v="15 cities"/>
    <s v="varies"/>
    <x v="1"/>
    <x v="0"/>
    <n v="62011"/>
    <x v="1"/>
    <n v="0"/>
    <n v="1"/>
    <x v="0"/>
    <s v="PT-design"/>
    <s v="Four-way intersection density"/>
    <x v="0"/>
    <s v="logistic"/>
    <s v="no transit trip"/>
    <n v="7.4999999999999997E-3"/>
    <n v="1.0075281954445339"/>
    <m/>
    <s v="Derived (4a)"/>
    <n v="2.6659999999999999"/>
    <m/>
  </r>
  <r>
    <n v="113"/>
    <s v="Ewing et al. 2015"/>
    <n v="113.1"/>
    <x v="56"/>
    <s v="Table 11 p. 2343"/>
    <x v="0"/>
    <x v="0"/>
    <x v="1"/>
    <n v="1.8708913010243081E-2"/>
    <n v="53.450459652706847"/>
    <n v="6.5410000000000013"/>
    <n v="0.67508578029833244"/>
    <n v="8.2613622364008446E-2"/>
    <n v="4.1926953582535793"/>
    <n v="0.51308109446628181"/>
    <n v="5.5135507014869747"/>
    <n v="0.6747207670944686"/>
    <n v="0.53801335527377603"/>
    <n v="6.5839384351628352E-2"/>
    <n v="0.39665044165083818"/>
    <n v="4.8540097797021328E-2"/>
    <n v="0.43628381810331296"/>
    <n v="5.3390232240392931E-2"/>
    <s v="4a, 7a, 5, 8a"/>
    <n v="0.12237500000000001"/>
    <s v="Derived (7a)"/>
    <n v="1.8708913010243081E-2"/>
    <s v="Derived (8a)"/>
    <s v="Y"/>
    <s v="Pos"/>
    <s v="Y"/>
    <s v="Transit use (probability)"/>
    <s v="household"/>
    <s v="binary"/>
    <s v="Disaggregate"/>
    <s v="General"/>
    <s v="USA"/>
    <s v="15 cities"/>
    <s v="varies"/>
    <x v="1"/>
    <x v="0"/>
    <n v="62011"/>
    <x v="1"/>
    <n v="0"/>
    <n v="1"/>
    <x v="0"/>
    <s v="Diversity"/>
    <s v="Land use entropy:Entropy: maximises eveness --&gt; 1"/>
    <x v="7"/>
    <s v="logistic"/>
    <s v="no transit trip"/>
    <n v="0.625"/>
    <n v="1.8682459574322223"/>
    <m/>
    <s v="Derived (4a)"/>
    <n v="6.5410000000000004"/>
    <m/>
  </r>
  <r>
    <n v="113"/>
    <s v="Ewing et al. 2015"/>
    <n v="113.2"/>
    <x v="57"/>
    <s v="Table 12 p. 2343"/>
    <x v="0"/>
    <x v="0"/>
    <x v="1"/>
    <n v="5.3991750687442712E-2"/>
    <n v="18.52134793311264"/>
    <n v="2.1819999999999999"/>
    <n v="1.214340978213416"/>
    <n v="0.14306151064332254"/>
    <n v="2.6361420729178318"/>
    <n v="0.31056389761044978"/>
    <n v="2.8195537439642435"/>
    <n v="0.33217162657642751"/>
    <n v="0.71402642037759079"/>
    <n v="8.4119452584683965E-2"/>
    <n v="1.2864021852549128"/>
    <n v="0.15155104144488127"/>
    <n v="0.95291251480387162"/>
    <n v="0.11226262336904412"/>
    <s v="7b, 8a"/>
    <n v="0.11781"/>
    <s v="derived (7b)"/>
    <n v="5.3991750687442712E-2"/>
    <s v="Derived (8a)"/>
    <s v="Y"/>
    <s v="Pos"/>
    <s v="Y"/>
    <s v="Ridership"/>
    <s v="trip"/>
    <s v="Count"/>
    <s v="Disaggregate"/>
    <s v="General"/>
    <s v="USA"/>
    <s v="15 cities"/>
    <s v="varies"/>
    <x v="1"/>
    <x v="0"/>
    <n v="6719"/>
    <x v="1"/>
    <n v="0"/>
    <n v="1"/>
    <x v="0"/>
    <s v="Diversity"/>
    <s v="job-population balance:Perfect balancing when index = 1"/>
    <x v="5"/>
    <s v="Negative binomial regression"/>
    <m/>
    <n v="0.187"/>
    <m/>
    <n v="1.2056272850499248"/>
    <s v="Derived (4b)"/>
    <n v="2.1819999999999999"/>
    <m/>
  </r>
  <r>
    <n v="113"/>
    <s v="Ewing et al. 2015"/>
    <n v="113.2"/>
    <x v="58"/>
    <s v="Table 12 p. 2343"/>
    <x v="0"/>
    <x v="0"/>
    <x v="1"/>
    <n v="2.033601841196778E-2"/>
    <n v="49.173834314169305"/>
    <n v="4.3449999999999998"/>
    <n v="0.62107148421053393"/>
    <n v="5.4877876344842771E-2"/>
    <n v="3.8572335619962681"/>
    <n v="0.34082515753799025"/>
    <n v="5.0724059332567819"/>
    <n v="0.44819778826256923"/>
    <n v="0.49496636255219134"/>
    <n v="4.3735227795111624E-2"/>
    <n v="0.36491403862777877"/>
    <n v="3.2243804453150532E-2"/>
    <n v="0.4013763085436633"/>
    <n v="3.5465610622918087E-2"/>
    <s v="7b, 8a"/>
    <n v="8.8359999999999994E-2"/>
    <s v="derived (7b)"/>
    <n v="2.033601841196778E-2"/>
    <s v="Derived (8a)"/>
    <s v="Y"/>
    <s v="Pos"/>
    <s v="Y"/>
    <s v="Ridership"/>
    <s v="trip"/>
    <s v="Count"/>
    <s v="Disaggregate"/>
    <s v="General"/>
    <s v="USA"/>
    <s v="15 cities"/>
    <s v="varies"/>
    <x v="1"/>
    <x v="0"/>
    <n v="6719"/>
    <x v="1"/>
    <n v="0"/>
    <n v="1"/>
    <x v="0"/>
    <s v="Diversity"/>
    <s v="Land use entropy:Entropy: maximises eveness --&gt; 1"/>
    <x v="7"/>
    <s v="Negative binomial regression"/>
    <m/>
    <n v="0.188"/>
    <m/>
    <n v="1.2068335153496053"/>
    <s v="Derived (4b)"/>
    <n v="4.3449999999999998"/>
    <m/>
  </r>
  <r>
    <n v="115"/>
    <s v="Lund et al. 2004"/>
    <n v="115.4"/>
    <x v="59"/>
    <s v="Figure 5-22 p. 78 (imputed from table 5 - 24 p. 77)"/>
    <x v="1"/>
    <x v="0"/>
    <x v="1"/>
    <n v="0.19229397074562971"/>
    <n v="5.2003710575139142"/>
    <n v="2.8029999999999999"/>
    <n v="3.6361445378307641E-2"/>
    <n v="1.959881905890782E-2"/>
    <n v="0.37063558016129805"/>
    <n v="0.19977257770693965"/>
    <n v="6.8440283838704E-2"/>
    <n v="3.6889312989061458E-2"/>
    <n v="1.6742676994504629E-2"/>
    <n v="9.0243029000379952E-3"/>
    <n v="4.1592499728539907E-2"/>
    <n v="2.241835735368301E-2"/>
    <n v="2.0683194193984854E-2"/>
    <n v="1.1148241670557838E-2"/>
    <s v="8a, 4b"/>
    <n v="0.53900000000000003"/>
    <s v="Source"/>
    <n v="0.19229397074562971"/>
    <s v="Derived (8a)"/>
    <s v="Y"/>
    <s v="Pos"/>
    <s v="Y"/>
    <s v="mode share"/>
    <s v="trip"/>
    <s v="continuous (fraction)"/>
    <s v="Aggregate"/>
    <s v="General"/>
    <s v="USA"/>
    <s v="Sacramento"/>
    <n v="2003"/>
    <x v="2"/>
    <x v="1"/>
    <n v="22"/>
    <x v="1"/>
    <n v="1"/>
    <n v="0"/>
    <x v="0"/>
    <s v="PT-design"/>
    <s v="Street tree density "/>
    <x v="9"/>
    <s v="OLS"/>
    <m/>
    <n v="1.2E-2"/>
    <m/>
    <n v="1.0120722888660778"/>
    <s v="Derived (4b)"/>
    <n v="2.8029999999999999"/>
    <m/>
  </r>
  <r>
    <n v="115"/>
    <s v="Lund et al. 2004"/>
    <n v="115.4"/>
    <x v="60"/>
    <s v="Figure 5-22 p. 78 (imputed from table 5 - 24 p. 77)"/>
    <x v="1"/>
    <x v="0"/>
    <x v="1"/>
    <n v="4.3741588156123827E-2"/>
    <n v="22.861538461538458"/>
    <n v="2.9719999999999995"/>
    <n v="0.15984985933498186"/>
    <n v="2.0780481713547641E-2"/>
    <n v="1.6293644198387021"/>
    <n v="0.21181737457903127"/>
    <n v="0.30087279618949653"/>
    <n v="3.9113463504634551E-2"/>
    <n v="7.3603085207917127E-2"/>
    <n v="9.5684010770292274E-3"/>
    <n v="0.18284628572448725"/>
    <n v="2.3770017144183343E-2"/>
    <n v="9.0926134759180793E-2"/>
    <n v="1.1820397518693503E-2"/>
    <s v="8a, 4b"/>
    <n v="0.13"/>
    <s v="Source"/>
    <n v="4.3741588156123827E-2"/>
    <s v="Derived (8a)"/>
    <s v="Y"/>
    <s v="Pos"/>
    <s v="Y"/>
    <s v="mode share"/>
    <s v="trip"/>
    <s v="continuous (fraction)"/>
    <s v="Aggregate"/>
    <s v="General"/>
    <s v="USA"/>
    <s v="Sacramento"/>
    <n v="2003"/>
    <x v="2"/>
    <x v="1"/>
    <n v="22"/>
    <x v="1"/>
    <n v="1"/>
    <n v="0"/>
    <x v="0"/>
    <s v="PT-design"/>
    <s v="Street Furniture Density"/>
    <x v="9"/>
    <s v="OLS"/>
    <m/>
    <n v="1.6E-2"/>
    <m/>
    <n v="1.0161286854060949"/>
    <s v="Derived (4b)"/>
    <n v="2.972"/>
    <m/>
  </r>
  <r>
    <n v="115"/>
    <s v="Lund et al. 2004"/>
    <n v="115.4"/>
    <x v="61"/>
    <s v="Figure 5-22 p. 78 (imputed from table 5 - 24 p. 77)"/>
    <x v="1"/>
    <x v="0"/>
    <x v="1"/>
    <n v="0.17435158501440923"/>
    <n v="5.7355371900826446"/>
    <n v="2.7759999999999998"/>
    <n v="0.39854027580363405"/>
    <n v="0.19289349348895887"/>
    <n v="0.68272669332072711"/>
    <n v="0.33043971956723189"/>
    <n v="0.86641840719039342"/>
    <n v="0.41934650908015042"/>
    <n v="0.34340794250443818"/>
    <n v="0.16620944417214809"/>
    <n v="0.26139493244450734"/>
    <n v="0.12651514730314156"/>
    <n v="0.32575591125747555"/>
    <n v="0.15766586104861816"/>
    <s v="8a, 4b"/>
    <n v="0.48399999999999999"/>
    <s v="Source"/>
    <n v="0.17435158501440923"/>
    <s v="Derived (8a)"/>
    <s v="Y"/>
    <s v="Pos"/>
    <s v="Y"/>
    <s v="mode share"/>
    <s v="trip"/>
    <s v="continuous (fraction)"/>
    <s v="Aggregate"/>
    <s v="General"/>
    <s v="USA"/>
    <s v="Sacramento"/>
    <n v="2003"/>
    <x v="2"/>
    <x v="1"/>
    <n v="22"/>
    <x v="1"/>
    <n v="1"/>
    <n v="0"/>
    <x v="0"/>
    <s v="PT-design"/>
    <s v="Crosswalk density"/>
    <x v="0"/>
    <s v="OLS"/>
    <m/>
    <n v="2.3E-2"/>
    <m/>
    <n v="1.0232665395472176"/>
    <s v="Derived (4b)"/>
    <n v="2.7759999999999998"/>
    <m/>
  </r>
  <r>
    <n v="117"/>
    <s v="Rajamani et al. 2003"/>
    <n v="117.1"/>
    <x v="62"/>
    <s v="Table 2 p. 163"/>
    <x v="1"/>
    <x v="0"/>
    <x v="1"/>
    <n v="0.11115828961552772"/>
    <n v="8.9961801630699956"/>
    <n v="-0.33285866603358982"/>
    <n v="0.1136228452393286"/>
    <n v="-4.2040452738551582E-3"/>
    <n v="0.70566732366363039"/>
    <n v="-2.6109690975554323E-2"/>
    <n v="0.92797883818171967"/>
    <n v="-3.4335217012723629E-2"/>
    <n v="9.055235643676196E-2"/>
    <n v="-3.3504371881601922E-3"/>
    <n v="6.6759740852322391E-2"/>
    <n v="-2.4701104115359284E-3"/>
    <n v="7.3430384984363689E-2"/>
    <n v="-2.7169242444214565E-3"/>
    <m/>
    <n v="-3.6999999999999998E-2"/>
    <s v="Source"/>
    <m/>
    <m/>
    <s v="Y"/>
    <s v="Neg"/>
    <s v="N"/>
    <s v="Mode choice (probability)"/>
    <s v="trip"/>
    <s v="categorical"/>
    <s v="Aggregate"/>
    <s v="Non-work"/>
    <s v="USA"/>
    <s v="Portland"/>
    <n v="1995"/>
    <x v="2"/>
    <x v="1"/>
    <n v="131"/>
    <x v="0"/>
    <n v="0"/>
    <n v="1"/>
    <x v="0"/>
    <s v="Diversity"/>
    <s v="Land use entropy:Entropy: maximises eveness --&gt; 1"/>
    <x v="7"/>
    <s v="Multinomial logistic"/>
    <s v="shared ride"/>
    <m/>
    <m/>
    <m/>
    <s v=""/>
    <s v=""/>
    <m/>
  </r>
  <r>
    <n v="2"/>
    <s v="Cervero 2006"/>
    <n v="2.1"/>
    <x v="63"/>
    <s v="Table 1 p. 290"/>
    <x v="1"/>
    <x v="1"/>
    <x v="1"/>
    <n v="8.5260619476887192E-2"/>
    <n v="11.728744244827874"/>
    <n v="6.9434165929381013"/>
    <n v="0.12206785199054837"/>
    <n v="7.2264168378404631E-2"/>
    <n v="0.12359010929502764"/>
    <n v="7.3165344702656357E-2"/>
    <n v="0.28060589266162289"/>
    <n v="0.16611868845568073"/>
    <n v="9.2013362705402502E-2"/>
    <n v="5.447191072159828E-2"/>
    <n v="0.6048076108637942"/>
    <n v="0.35804610563136613"/>
    <n v="8.6253985235943367E-2"/>
    <n v="5.1062359259678468E-2"/>
    <s v="6a"/>
    <n v="0.59199999999999997"/>
    <s v="Source (6a)"/>
    <m/>
    <m/>
    <s v="Y"/>
    <s v="Pos"/>
    <s v="Y"/>
    <s v="Ridership"/>
    <s v="boarding"/>
    <s v="continuous"/>
    <s v="Aggregate"/>
    <s v="General"/>
    <s v="USA, Canada"/>
    <s v="varies"/>
    <n v="1996"/>
    <x v="2"/>
    <x v="1"/>
    <n v="261"/>
    <x v="1"/>
    <n v="0"/>
    <n v="0"/>
    <x v="1"/>
    <s v="Density"/>
    <s v="Population density"/>
    <x v="6"/>
    <s v="OLS"/>
    <m/>
    <n v="0.59199999999999997"/>
    <m/>
    <m/>
    <s v=""/>
    <s v=""/>
    <m/>
  </r>
  <r>
    <n v="127"/>
    <s v="Bordoloi et al. 2013"/>
    <n v="127.1"/>
    <x v="64"/>
    <s v="Table 4 p. 571"/>
    <x v="0"/>
    <x v="0"/>
    <x v="1"/>
    <n v="4.9189337730145645E-2"/>
    <n v="20.329608938547487"/>
    <n v="3.6390000000000002"/>
    <n v="1.332898517661135"/>
    <n v="0.23858883466134315"/>
    <n v="2.8935117272463544"/>
    <n v="0.51793859917709739"/>
    <n v="3.0948300956828594"/>
    <n v="0.5539745871272318"/>
    <n v="0.78373766048181148"/>
    <n v="0.14028904122624425"/>
    <n v="1.4119951451897521"/>
    <n v="0.25274713098896562"/>
    <n v="1.0459464855674194"/>
    <n v="0.18722442091656807"/>
    <s v="8a, SS calculated as: population/average household size *1% (stated sample size)"/>
    <n v="0.17899999999999999"/>
    <s v="Source"/>
    <n v="4.9189337730145645E-2"/>
    <s v="Derived (8a)"/>
    <s v="Y"/>
    <s v="Pos"/>
    <s v="Y"/>
    <s v="Ridership"/>
    <m/>
    <s v="Count"/>
    <s v="Disaggregate"/>
    <s v="General"/>
    <s v="India"/>
    <s v="Agartala"/>
    <n v="2012"/>
    <x v="0"/>
    <x v="0"/>
    <n v="816"/>
    <x v="0"/>
    <n v="0"/>
    <n v="0"/>
    <x v="1"/>
    <s v="Diversity"/>
    <s v="Area Index"/>
    <x v="5"/>
    <s v="OLS"/>
    <m/>
    <n v="0.29599999999999999"/>
    <m/>
    <m/>
    <m/>
    <n v="3.6389999999999998"/>
    <m/>
  </r>
  <r>
    <n v="127"/>
    <s v="Bordoloi et al. 2013"/>
    <n v="127.2"/>
    <x v="65"/>
    <s v="Table 4 p. 571"/>
    <x v="0"/>
    <x v="0"/>
    <x v="1"/>
    <n v="8.0974842767295593E-2"/>
    <n v="12.349514563106796"/>
    <n v="2.544"/>
    <n v="0.1559758649281956"/>
    <n v="3.2131028175208291E-2"/>
    <n v="0.96870546524478218"/>
    <n v="0.19955332584042512"/>
    <n v="1.273883800529541"/>
    <n v="0.26242006290908543"/>
    <n v="0.12430583028228405"/>
    <n v="2.5607001038150511E-2"/>
    <n v="9.1644495434787171E-2"/>
    <n v="1.8878766059566156E-2"/>
    <n v="0.10080162828013856"/>
    <n v="2.0765135425708542E-2"/>
    <s v="8a, SS calculated as: population/average household size *1% (stated sample size)"/>
    <n v="0.20599999999999999"/>
    <s v="Source"/>
    <n v="8.0974842767295593E-2"/>
    <s v="Derived (8a)"/>
    <s v="Y"/>
    <s v="Pos"/>
    <s v="Y"/>
    <s v="Ridership"/>
    <m/>
    <s v="Count"/>
    <s v="Disaggregate"/>
    <s v="General"/>
    <s v="India"/>
    <s v="Agartala"/>
    <n v="2012"/>
    <x v="0"/>
    <x v="0"/>
    <n v="816"/>
    <x v="0"/>
    <n v="0"/>
    <n v="0"/>
    <x v="1"/>
    <s v="Diversity"/>
    <s v="Entropy ( 0 - 1); 0 = homoegoeous"/>
    <x v="7"/>
    <s v="OLS"/>
    <m/>
    <n v="5.7000000000000002E-2"/>
    <m/>
    <m/>
    <m/>
    <n v="2.544"/>
    <m/>
  </r>
  <r>
    <n v="127"/>
    <s v="Bordoloi et al. 2013"/>
    <n v="127.3"/>
    <x v="66"/>
    <s v="Table 4 p. 571"/>
    <x v="0"/>
    <x v="0"/>
    <x v="1"/>
    <n v="6.6745655608214854E-2"/>
    <n v="14.982248520710058"/>
    <n v="2.532"/>
    <n v="0.18922761373699201"/>
    <n v="3.197946672155165E-2"/>
    <n v="1.1752191512875321"/>
    <n v="0.19861203656759294"/>
    <n v="1.5454569965897351"/>
    <n v="0.26118223242366523"/>
    <n v="0.1508059958426303"/>
    <n v="2.5486213297404522E-2"/>
    <n v="0.11118174719684211"/>
    <n v="1.8789715276266317E-2"/>
    <n v="0.12229104540651174"/>
    <n v="2.0667186673700485E-2"/>
    <s v="8a, SS calculated as: population/average household size *1% (stated sample size)"/>
    <n v="0.16900000000000001"/>
    <s v="Source"/>
    <n v="6.6745655608214854E-2"/>
    <s v="Derived (8a)"/>
    <s v="Y"/>
    <s v="Pos"/>
    <s v="Y"/>
    <s v="Ridership"/>
    <m/>
    <s v="Count"/>
    <s v="Disaggregate"/>
    <s v="General"/>
    <s v="India"/>
    <s v="Agartala"/>
    <n v="2012"/>
    <x v="0"/>
    <x v="0"/>
    <n v="816"/>
    <x v="0"/>
    <n v="0"/>
    <n v="0"/>
    <x v="1"/>
    <s v="Diversity"/>
    <s v="Dissimilarity of land uses in adjacent actively developed cells (20m cells)"/>
    <x v="7"/>
    <s v="OLS"/>
    <m/>
    <n v="0.20300000000000001"/>
    <m/>
    <m/>
    <m/>
    <n v="2.532"/>
    <m/>
  </r>
  <r>
    <n v="127"/>
    <s v="Bordoloi et al. 2013"/>
    <n v="127.4"/>
    <x v="67"/>
    <s v="Table 4 p. 571"/>
    <x v="0"/>
    <x v="0"/>
    <x v="0"/>
    <n v="0.50128095644748072"/>
    <n v="1.9948892674616698"/>
    <n v="2.3420000000000001"/>
    <n v="2.5195693105043847E-2"/>
    <n v="2.9579743705321473E-2"/>
    <n v="0.15648065566247862"/>
    <n v="0.18370828974774989"/>
    <n v="0.20577789585847123"/>
    <n v="0.2415832497378452"/>
    <n v="2.0079847304593671E-2"/>
    <n v="2.3573740735592968E-2"/>
    <n v="1.480387098865887E-2"/>
    <n v="1.7379744540685513E-2"/>
    <n v="1.6283076178511827E-2"/>
    <n v="1.9116331433572883E-2"/>
    <s v="8a, SS calculated as: population/average household size *1% (stated sample size)"/>
    <n v="1.1739999999999999"/>
    <s v="Source"/>
    <n v="0.50128095644748072"/>
    <s v="Derived (8a)"/>
    <s v="Y"/>
    <s v="Pos"/>
    <s v="Y"/>
    <s v="Ridership"/>
    <m/>
    <s v="Count"/>
    <s v="Disaggregate"/>
    <s v="General"/>
    <s v="India"/>
    <s v="Agartala"/>
    <n v="2012"/>
    <x v="0"/>
    <x v="0"/>
    <n v="816"/>
    <x v="0"/>
    <n v="0"/>
    <n v="0"/>
    <x v="1"/>
    <s v="Diversity"/>
    <s v="Mix Type Index: alternative to dissimilarity index"/>
    <x v="7"/>
    <s v="OLS"/>
    <m/>
    <n v="0.28799999999999998"/>
    <m/>
    <m/>
    <m/>
    <n v="2.3420000000000001"/>
    <m/>
  </r>
  <r>
    <n v="2"/>
    <s v="Cervero 2006"/>
    <n v="2.2000000000000002"/>
    <x v="68"/>
    <s v="Table 1 p. 290"/>
    <x v="1"/>
    <x v="0"/>
    <x v="1"/>
    <n v="8.5260619476887192E-2"/>
    <n v="11.728744244827874"/>
    <n v="2.251918895006952"/>
    <n v="0.12206785199054837"/>
    <n v="2.3437027582185289E-2"/>
    <n v="0.12359010929502764"/>
    <n v="2.3729300984645308E-2"/>
    <n v="0.28060589266162289"/>
    <n v="5.3876331391031596E-2"/>
    <n v="9.2013362705402502E-2"/>
    <n v="1.766656563943728E-2"/>
    <n v="0.6048076108637942"/>
    <n v="0.11612306128584848"/>
    <n v="8.6253985235943367E-2"/>
    <n v="1.6560765165301129E-2"/>
    <s v="6a"/>
    <n v="0.192"/>
    <s v="Source (6a)"/>
    <m/>
    <m/>
    <s v="Y"/>
    <s v="Pos"/>
    <s v="Y"/>
    <s v="Ridership"/>
    <s v="boarding"/>
    <s v="continuous"/>
    <s v="Aggregate"/>
    <s v="General"/>
    <s v="USA, Canada"/>
    <s v="varies"/>
    <n v="1998"/>
    <x v="2"/>
    <x v="1"/>
    <n v="225"/>
    <x v="1"/>
    <n v="0"/>
    <n v="0"/>
    <x v="1"/>
    <s v="Density"/>
    <s v="Population density"/>
    <x v="6"/>
    <s v="OLS"/>
    <m/>
    <n v="0.192"/>
    <m/>
    <m/>
    <s v=""/>
    <s v=""/>
    <m/>
  </r>
  <r>
    <n v="128"/>
    <s v="Zhao et al. 2013"/>
    <n v="128.1"/>
    <x v="69"/>
    <s v="Table  2  p. 120"/>
    <x v="1"/>
    <x v="0"/>
    <x v="1"/>
    <n v="3.4439017243834052E-2"/>
    <n v="29.036833220873618"/>
    <n v="3.3199999999999994"/>
    <n v="0.32859558090113788"/>
    <n v="3.7570809471314484E-2"/>
    <n v="5.4977020699040959E-2"/>
    <n v="6.285937152044725E-3"/>
    <n v="1.3709591900631914"/>
    <n v="0.15675209746143431"/>
    <n v="0.26586253590464953"/>
    <n v="3.0398067602252117E-2"/>
    <n v="1.2226387353997372"/>
    <n v="0.13979350195148454"/>
    <n v="0.25303655074580478"/>
    <n v="2.8931576046390798E-2"/>
    <s v="6c, 8a"/>
    <n v="0.11433753724952904"/>
    <s v="Derived (6c)"/>
    <n v="3.4439017243834052E-2"/>
    <s v="Derived (8a)"/>
    <s v="Y"/>
    <s v="Pos"/>
    <s v="Y"/>
    <s v="Ridership"/>
    <m/>
    <s v="continuous"/>
    <s v="Aggregate"/>
    <s v="General"/>
    <s v="China"/>
    <s v="Nanjing"/>
    <n v="2010"/>
    <x v="0"/>
    <x v="0"/>
    <n v="55"/>
    <x v="1"/>
    <n v="0"/>
    <n v="0"/>
    <x v="1"/>
    <s v="Density"/>
    <s v="Employment density at work (common catchment area)"/>
    <x v="8"/>
    <s v="OLS"/>
    <m/>
    <n v="0.24060000000000001"/>
    <m/>
    <m/>
    <m/>
    <n v="3.32"/>
    <m/>
  </r>
  <r>
    <n v="2"/>
    <s v="Cervero 2006"/>
    <n v="2.2999999999999998"/>
    <x v="70"/>
    <s v="Table 2 p, 292"/>
    <x v="1"/>
    <x v="0"/>
    <x v="1"/>
    <n v="8.5260619476887192E-2"/>
    <n v="11.728744244827874"/>
    <n v="0.24630362914138537"/>
    <n v="0.12206785199054837"/>
    <n v="2.5634248918015158E-3"/>
    <n v="0.12359010929502764"/>
    <n v="2.5953922951955808E-3"/>
    <n v="0.28060589266162289"/>
    <n v="5.8927237458940808E-3"/>
    <n v="9.2013362705402502E-2"/>
    <n v="1.9322806168134527E-3"/>
    <n v="0.6048076108637942"/>
    <n v="1.270095982813968E-2"/>
    <n v="8.6253985235943367E-2"/>
    <n v="1.8113336899548108E-3"/>
    <s v="6a"/>
    <n v="2.1000000000000001E-2"/>
    <s v="Source (6a)"/>
    <m/>
    <m/>
    <s v="N"/>
    <s v="Pos"/>
    <s v="insignificant"/>
    <s v="Ridership"/>
    <s v="boarding"/>
    <s v="continuous"/>
    <s v="Aggregate"/>
    <s v="Peak"/>
    <s v="USA"/>
    <s v="San Francisco"/>
    <n v="2003"/>
    <x v="2"/>
    <x v="1"/>
    <n v="68"/>
    <x v="0"/>
    <n v="0"/>
    <n v="0"/>
    <x v="1"/>
    <s v="Density"/>
    <s v="Population (common catchment area)"/>
    <x v="6"/>
    <s v="OLS"/>
    <m/>
    <n v="2.1000000000000001E-2"/>
    <m/>
    <m/>
    <s v=""/>
    <s v=""/>
    <m/>
  </r>
  <r>
    <n v="128"/>
    <s v="Zhao et al. 2013"/>
    <n v="128.1"/>
    <x v="71"/>
    <s v="Table  2  p. 120"/>
    <x v="1"/>
    <x v="0"/>
    <x v="1"/>
    <n v="1.5181376427462782E-4"/>
    <n v="6587.0180136698382"/>
    <n v="2.4300000000000002"/>
    <n v="74.54204782400781"/>
    <n v="2.7499116570871753E-2"/>
    <n v="12.471560618468398"/>
    <n v="4.6008515902014099E-3"/>
    <n v="311.00267760813193"/>
    <n v="0.114731203864845"/>
    <n v="60.311029782165136"/>
    <n v="2.2249188034178514E-2"/>
    <n v="277.35611914108989"/>
    <n v="0.10231873787412876"/>
    <n v="57.40144957272139"/>
    <n v="2.1175822226725798E-2"/>
    <s v="6c, 8a"/>
    <n v="3.6890744718734561E-4"/>
    <s v="Derived (6c)"/>
    <n v="1.5181376427462782E-4"/>
    <s v="Derived (8a)"/>
    <s v="Y"/>
    <s v="Pos"/>
    <s v="Y"/>
    <s v="Ridership"/>
    <m/>
    <s v="continuous"/>
    <s v="Aggregate"/>
    <s v="General"/>
    <s v="China"/>
    <s v="Nanjing"/>
    <n v="2010"/>
    <x v="0"/>
    <x v="0"/>
    <n v="55"/>
    <x v="1"/>
    <n v="0"/>
    <n v="0"/>
    <x v="1"/>
    <s v="Density"/>
    <s v="Business/office building floor area (common catchment area)"/>
    <x v="8"/>
    <s v="OLS"/>
    <m/>
    <n v="5.4999999999999997E-3"/>
    <m/>
    <m/>
    <m/>
    <n v="2.4300000000000002"/>
    <m/>
  </r>
  <r>
    <n v="128"/>
    <s v="Zhao et al. 2013"/>
    <n v="128.1"/>
    <x v="72"/>
    <s v="Table  2  p. 120"/>
    <x v="1"/>
    <x v="0"/>
    <x v="1"/>
    <n v="1.2129181861111369E-2"/>
    <n v="82.445791600025714"/>
    <n v="2.3899999999999997"/>
    <n v="4.6478082425553211E-3"/>
    <n v="1.3473412631656692E-4"/>
    <n v="1.6896734964446001"/>
    <n v="4.8981513527020758E-2"/>
    <n v="2.3992322093078577"/>
    <n v="6.9550729867017144E-2"/>
    <n v="2.6292365606478412E-3"/>
    <n v="7.6218267275953724E-5"/>
    <n v="0.27392298719642999"/>
    <n v="7.9406835290700695E-3"/>
    <n v="3.064609134809024E-3"/>
    <n v="8.8839171655079142E-5"/>
    <s v="6c, 8a"/>
    <n v="2.8988744648056172E-2"/>
    <s v="Derived (6c)"/>
    <n v="1.2129181861111369E-2"/>
    <s v="Derived (8a)"/>
    <s v="Y"/>
    <s v="Pos"/>
    <s v="Y"/>
    <s v="Ridership"/>
    <m/>
    <s v="continuous"/>
    <s v="Aggregate"/>
    <s v="General"/>
    <s v="China"/>
    <s v="Nanjing"/>
    <n v="2010"/>
    <x v="0"/>
    <x v="0"/>
    <n v="55"/>
    <x v="1"/>
    <n v="0"/>
    <n v="0"/>
    <x v="1"/>
    <s v="PT-Access"/>
    <s v="Number of shopping centres"/>
    <x v="4"/>
    <s v="OLS"/>
    <m/>
    <n v="141.05439999999999"/>
    <m/>
    <m/>
    <m/>
    <n v="2.39"/>
    <m/>
  </r>
  <r>
    <n v="129"/>
    <s v="Zhao et al. 2014"/>
    <n v="129.1"/>
    <x v="73"/>
    <s v="Table 2 p. 143"/>
    <x v="0"/>
    <x v="0"/>
    <x v="1"/>
    <n v="0.10671491150309889"/>
    <n v="9.3707616481597427"/>
    <n v="2.1800000000000002"/>
    <n v="9.7526957876218692E-2"/>
    <n v="2.2688525880061147E-2"/>
    <n v="9.8743175918805465E-2"/>
    <n v="2.2971465029768347E-2"/>
    <n v="0.22419202621463202"/>
    <n v="5.2155698277084848E-2"/>
    <n v="7.3514714990756583E-2"/>
    <n v="1.7102353543622797E-2"/>
    <n v="0.48321523993472826"/>
    <n v="0.11241447201515144"/>
    <n v="6.8913220373642531E-2"/>
    <n v="1.6031868705575655E-2"/>
    <s v="6c, 8a"/>
    <n v="0.2326385070767556"/>
    <s v="Derived (6c)"/>
    <n v="0.10671491150309889"/>
    <s v="Derived (8a)"/>
    <s v="Y"/>
    <s v="Pos"/>
    <s v="Y"/>
    <s v="Ridership"/>
    <m/>
    <s v="continuous"/>
    <s v="Aggregate"/>
    <s v="General"/>
    <s v="China"/>
    <s v="Nanjing"/>
    <n v="2010"/>
    <x v="0"/>
    <x v="0"/>
    <n v="55"/>
    <x v="1"/>
    <n v="0"/>
    <n v="0"/>
    <x v="1"/>
    <s v="Density"/>
    <s v="Population density (common catchment area)"/>
    <x v="6"/>
    <s v="OLS"/>
    <m/>
    <n v="0.13450000000000001"/>
    <m/>
    <m/>
    <m/>
    <n v="2.1800000000000002"/>
    <m/>
  </r>
  <r>
    <n v="129"/>
    <s v="Zhao et al. 2014"/>
    <n v="129.1"/>
    <x v="74"/>
    <s v="Table 2 p. 143"/>
    <x v="0"/>
    <x v="0"/>
    <x v="1"/>
    <n v="4.5169113181222163E-3"/>
    <n v="221.3902221165863"/>
    <n v="3.3300000000000005"/>
    <n v="2.5053644138416447"/>
    <n v="3.7683974560083516E-2"/>
    <n v="0.41917018744038664"/>
    <n v="6.3048706976834151E-3"/>
    <n v="10.45282580549028"/>
    <n v="0.15722424233330612"/>
    <n v="2.0270587163787965"/>
    <n v="3.0489628046837226E-2"/>
    <n v="9.3219621829803021"/>
    <n v="0.14021456671639868"/>
    <n v="1.9292674840642674"/>
    <n v="2.9018719347735356E-2"/>
    <s v="6c, 8a"/>
    <n v="1.5041314689346981E-2"/>
    <s v="Derived (6c)"/>
    <n v="4.5169113181222163E-3"/>
    <s v="Derived (8a)"/>
    <s v="Y"/>
    <s v="Pos"/>
    <s v="Y"/>
    <s v="Ridership"/>
    <m/>
    <s v="continuous"/>
    <s v="Aggregate"/>
    <s v="General"/>
    <s v="China"/>
    <s v="Nanjing"/>
    <n v="2010"/>
    <x v="0"/>
    <x v="0"/>
    <n v="55"/>
    <x v="1"/>
    <n v="0"/>
    <n v="0"/>
    <x v="1"/>
    <s v="Density"/>
    <s v="Employment density at work (common catchment area)"/>
    <x v="8"/>
    <s v="OLS"/>
    <m/>
    <n v="1.4200000000000001E-2"/>
    <m/>
    <m/>
    <m/>
    <n v="3.33"/>
    <m/>
  </r>
  <r>
    <n v="129"/>
    <s v="Zhao et al. 2014"/>
    <n v="129.1"/>
    <x v="75"/>
    <s v="Table 2 p. 143"/>
    <x v="0"/>
    <x v="0"/>
    <x v="1"/>
    <n v="1.7189784164569101E-3"/>
    <n v="581.74087029036707"/>
    <n v="1.05"/>
    <n v="6.0545150417762787"/>
    <n v="1.0927959712873489E-2"/>
    <n v="6.1300183753496196"/>
    <n v="1.1064237743695764E-2"/>
    <n v="13.917936379042722"/>
    <n v="2.5120863849054625E-2"/>
    <n v="4.5638247864590218"/>
    <n v="8.237372119634833E-3"/>
    <n v="29.998207698773534"/>
    <n v="5.4144585144912383E-2"/>
    <n v="4.278162042735083"/>
    <n v="7.7217716242451544E-3"/>
    <s v="6c, 8a"/>
    <n v="1.8049273372797558E-3"/>
    <s v="Derived (6c)"/>
    <n v="1.7189784164569101E-3"/>
    <s v="Derived (8a)"/>
    <s v="N"/>
    <s v="Pos"/>
    <s v="insignificant"/>
    <s v="Ridership"/>
    <m/>
    <s v="continuous"/>
    <s v="Aggregate"/>
    <s v="General"/>
    <s v="China"/>
    <s v="Nanjing"/>
    <n v="2010"/>
    <x v="0"/>
    <x v="0"/>
    <n v="55"/>
    <x v="1"/>
    <n v="0"/>
    <n v="0"/>
    <x v="1"/>
    <s v="Density"/>
    <s v="Residential floor area (common catchment area)"/>
    <x v="6"/>
    <s v="OLS"/>
    <m/>
    <n v="7.0499999999999993E-2"/>
    <m/>
    <m/>
    <m/>
    <n v="-1.05"/>
    <m/>
  </r>
  <r>
    <n v="129"/>
    <s v="Zhao et al. 2014"/>
    <n v="129.1"/>
    <x v="76"/>
    <s v="Table 2 p. 143"/>
    <x v="0"/>
    <x v="0"/>
    <x v="1"/>
    <n v="-5.9291718277595397E-4"/>
    <n v="-1686.5761847517088"/>
    <n v="2.4600000000000004"/>
    <n v="-19.086154366314144"/>
    <n v="2.7838611837178812E-2"/>
    <n v="-3.1932867167122332"/>
    <n v="4.6576522271174776E-3"/>
    <n v="-79.630829665160817"/>
    <n v="0.11614763848046038"/>
    <n v="-15.442366530250276"/>
    <n v="2.2523869367933807E-2"/>
    <n v="-71.015780474221486"/>
    <n v="0.10358193216887107"/>
    <n v="-14.697381670836062"/>
    <n v="2.1437252130759452E-2"/>
    <s v="6c, 8a"/>
    <n v="-1.4585762696288469E-3"/>
    <s v="Derived (6c)"/>
    <n v="-5.9291718277595397E-4"/>
    <s v="Derived (8a)"/>
    <s v="Y"/>
    <s v="Neg"/>
    <s v="N"/>
    <s v="Ridership"/>
    <m/>
    <s v="continuous"/>
    <s v="Aggregate"/>
    <s v="General"/>
    <s v="China"/>
    <s v="Nanjing"/>
    <n v="2010"/>
    <x v="0"/>
    <x v="0"/>
    <n v="55"/>
    <x v="1"/>
    <n v="0"/>
    <n v="0"/>
    <x v="1"/>
    <s v="Density"/>
    <s v="Business/office building floor area (common catchment area)"/>
    <x v="8"/>
    <s v="OLS"/>
    <m/>
    <n v="-4.3200000000000002E-2"/>
    <m/>
    <m/>
    <m/>
    <n v="2.46"/>
    <m/>
  </r>
  <r>
    <n v="129"/>
    <s v="Zhao et al. 2014"/>
    <n v="129.1"/>
    <x v="77"/>
    <s v="Table 2 p. 143"/>
    <x v="0"/>
    <x v="0"/>
    <x v="1"/>
    <n v="2.4813226212152498E-6"/>
    <n v="403010.8747044917"/>
    <n v="2.3199999999999994"/>
    <n v="22.719379957901722"/>
    <n v="1.307879385165001E-4"/>
    <n v="8259.4487911608903"/>
    <n v="4.7546908528321399E-2"/>
    <n v="11727.908150645355"/>
    <n v="6.751367920145597E-2"/>
    <n v="12.852213624829643"/>
    <n v="7.3985933087955064E-5"/>
    <n v="1338.9882070301585"/>
    <n v="7.7081112081349617E-3"/>
    <n v="14.980398442148926"/>
    <n v="8.623718754802661E-5"/>
    <s v="6c, 8a"/>
    <n v="5.7566684812193788E-6"/>
    <s v="Derived (6c)"/>
    <n v="2.4813226212152498E-6"/>
    <s v="Derived (8a)"/>
    <s v="Y"/>
    <s v="Pos"/>
    <s v="Y"/>
    <s v="Ridership"/>
    <m/>
    <s v="continuous"/>
    <s v="Aggregate"/>
    <s v="General"/>
    <s v="China"/>
    <s v="Nanjing"/>
    <n v="2010"/>
    <x v="0"/>
    <x v="0"/>
    <n v="55"/>
    <x v="1"/>
    <n v="0"/>
    <n v="0"/>
    <x v="1"/>
    <s v="PT-Access"/>
    <s v="Number of shopping centres"/>
    <x v="4"/>
    <s v="OLS"/>
    <m/>
    <n v="1.41E-2"/>
    <m/>
    <m/>
    <m/>
    <n v="2.3199999999999998"/>
    <m/>
  </r>
  <r>
    <n v="129"/>
    <s v="Zhao et al. 2014"/>
    <n v="129.1"/>
    <x v="78"/>
    <s v="Table 2 p. 143"/>
    <x v="0"/>
    <x v="0"/>
    <x v="1"/>
    <n v="8.2204627648393579E-4"/>
    <n v="1216.4765276685025"/>
    <n v="4.04"/>
    <n v="8.5057093668153598"/>
    <n v="2.824803032393421E-2"/>
    <n v="86.699483286594386"/>
    <n v="0.2879347891316576"/>
    <n v="16.009626604712832"/>
    <n v="5.3169041910741448E-2"/>
    <n v="3.9164654500417475"/>
    <n v="1.3006843994346593E-2"/>
    <n v="9.7293633641241346"/>
    <n v="3.2311867181191355E-2"/>
    <n v="4.8382355751014998"/>
    <n v="1.6068104298627778E-2"/>
    <s v="6c, 8a"/>
    <n v="3.3210669569951005E-3"/>
    <s v="Derived (6c)"/>
    <n v="8.2204627648393579E-4"/>
    <s v="Derived (8a)"/>
    <s v="Y"/>
    <s v="Pos"/>
    <s v="Y"/>
    <s v="Ridership"/>
    <m/>
    <s v="continuous"/>
    <s v="Aggregate"/>
    <s v="General"/>
    <s v="China"/>
    <s v="Nanjing"/>
    <n v="2010"/>
    <x v="0"/>
    <x v="0"/>
    <n v="55"/>
    <x v="1"/>
    <n v="0"/>
    <n v="0"/>
    <x v="1"/>
    <s v="PT-design"/>
    <s v="Bicycle Park n Ride Space"/>
    <x v="9"/>
    <s v="OLS"/>
    <m/>
    <n v="0.14879999999999999"/>
    <m/>
    <m/>
    <m/>
    <n v="4.04"/>
    <m/>
  </r>
  <r>
    <n v="2"/>
    <s v="Cervero 2006"/>
    <n v="2.4"/>
    <x v="79"/>
    <s v="Table 3, p. 293"/>
    <x v="1"/>
    <x v="0"/>
    <x v="1"/>
    <n v="8.5260619476887192E-2"/>
    <n v="11.728744244827874"/>
    <n v="1.7006679155000417"/>
    <n v="0.12206785199054837"/>
    <n v="1.7699838538629512E-2"/>
    <n v="0.12359010929502764"/>
    <n v="1.7920565847779006E-2"/>
    <n v="0.28060589266162289"/>
    <n v="4.0687854435935318E-2"/>
    <n v="9.2013362705402502E-2"/>
    <n v="1.3341937592283361E-2"/>
    <n v="0.6048076108637942"/>
    <n v="8.7697103575250152E-2"/>
    <n v="8.6253985235943367E-2"/>
    <n v="1.2506827859211787E-2"/>
    <s v="6a"/>
    <n v="0.14499999999999999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x v="2"/>
    <x v="1"/>
    <n v="27"/>
    <x v="0"/>
    <n v="0"/>
    <n v="0"/>
    <x v="1"/>
    <s v="Density"/>
    <s v="Dwelling density"/>
    <x v="6"/>
    <s v="OLS"/>
    <m/>
    <n v="0.14499999999999999"/>
    <m/>
    <m/>
    <s v=""/>
    <s v=""/>
    <m/>
  </r>
  <r>
    <n v="131"/>
    <s v="Zhang 2004"/>
    <n v="131.1"/>
    <x v="80"/>
    <s v="Table 3 (Boston - work trip, expanded)"/>
    <x v="1"/>
    <x v="0"/>
    <x v="1"/>
    <n v="0.02"/>
    <n v="50"/>
    <n v="0.68"/>
    <n v="0.56582544384509781"/>
    <n v="7.6952260362933306E-3"/>
    <n v="9.4667728193444656E-2"/>
    <n v="1.2874811034308475E-3"/>
    <n v="2.3607243593589509"/>
    <n v="3.2105851287281731E-2"/>
    <n v="0.45780222292548378"/>
    <n v="6.2261102317865795E-3"/>
    <n v="2.1053238245705503"/>
    <n v="2.8632404014159486E-2"/>
    <n v="0.43571650672275308"/>
    <n v="5.9257444914294424E-3"/>
    <s v="4a, 7a, 8a"/>
    <n v="1.3600000000000001E-2"/>
    <s v="Derived (7a)"/>
    <n v="0.02"/>
    <s v="Derived (8a)"/>
    <s v="N"/>
    <s v="Pos"/>
    <s v="insignificant"/>
    <s v="Mode choice (probability)"/>
    <s v="trip"/>
    <s v="discrete"/>
    <s v="Disaggregate"/>
    <s v="Work"/>
    <s v="USA"/>
    <s v="Boston"/>
    <n v="1991"/>
    <x v="2"/>
    <x v="1"/>
    <n v="1619"/>
    <x v="0"/>
    <n v="0"/>
    <n v="1"/>
    <x v="0"/>
    <s v="Density"/>
    <s v="Job density (origin)"/>
    <x v="8"/>
    <s v="Multinomial logistic"/>
    <s v="drive alone or active modes"/>
    <n v="8.0000000000000004E-4"/>
    <n v="1.0008003200853504"/>
    <m/>
    <s v="Derived (4a)"/>
    <n v="0.68"/>
    <m/>
  </r>
  <r>
    <n v="9"/>
    <s v="Kuby et al. 2004"/>
    <n v="9.1"/>
    <x v="81"/>
    <s v="Table 2 p. 239"/>
    <x v="1"/>
    <x v="0"/>
    <x v="1"/>
    <n v="4.6932524201704955E-2"/>
    <n v="21.307185518133121"/>
    <n v="2.3069999999999999"/>
    <n v="0.22175625232083823"/>
    <n v="2.401028862628489E-2"/>
    <n v="0.2245216821158631"/>
    <n v="2.430971092829155E-2"/>
    <n v="0.50976657753101962"/>
    <n v="5.5194126571208597E-2"/>
    <n v="0.16715734850948269"/>
    <n v="1.8098683314283388E-2"/>
    <n v="1.0987321147476217"/>
    <n v="0.1189633885041075"/>
    <n v="0.15669449573947392"/>
    <n v="1.696583536869864E-2"/>
    <s v="6c, 8a"/>
    <n v="0.10827333333333333"/>
    <s v="Derived (6c)"/>
    <n v="4.6932524201704955E-2"/>
    <s v="Derived (8a)"/>
    <s v="Y"/>
    <s v="Pos"/>
    <s v="Y"/>
    <s v="Ridership"/>
    <s v="unlinked trip (boarding)"/>
    <s v="continuous"/>
    <s v="Aggregate"/>
    <s v="Weekday"/>
    <s v="USA"/>
    <s v="varies"/>
    <n v="2000"/>
    <x v="2"/>
    <x v="1"/>
    <n v="268"/>
    <x v="1"/>
    <n v="0"/>
    <n v="0"/>
    <x v="1"/>
    <s v="Density"/>
    <s v="Population density"/>
    <x v="6"/>
    <s v="OLS"/>
    <m/>
    <n v="9.1560000000000002E-2"/>
    <m/>
    <m/>
    <s v=""/>
    <n v="2.3069999999999999"/>
    <m/>
  </r>
  <r>
    <n v="131"/>
    <s v="Zhang 2004"/>
    <n v="131.1"/>
    <x v="82"/>
    <s v="Table 3 (Boston - work trip, expanded)"/>
    <x v="1"/>
    <x v="0"/>
    <x v="1"/>
    <n v="4.1326530612244901E-2"/>
    <n v="24.197530864197528"/>
    <n v="2.9399999999999995"/>
    <n v="0.27383157282380038"/>
    <n v="3.3270536098091746E-2"/>
    <n v="4.5814505496086788E-2"/>
    <n v="5.5664624177745444E-3"/>
    <n v="1.142474010949023"/>
    <n v="0.13881059233030629"/>
    <n v="0.22155366837875262"/>
    <n v="2.6918770708018444E-2"/>
    <n v="1.0188727644835254"/>
    <n v="0.12379304088474832"/>
    <n v="0.21086527238928293"/>
    <n v="2.5620130595297875E-2"/>
    <s v="4a, 7a, 8a"/>
    <n v="0.1215"/>
    <s v="Derived (7a)"/>
    <n v="4.1326530612244901E-2"/>
    <s v="Derived (8a)"/>
    <s v="Y"/>
    <s v="Pos"/>
    <s v="Y"/>
    <s v="Mode choice (probability)"/>
    <s v="trip"/>
    <s v="discrete"/>
    <s v="Disaggregate"/>
    <s v="Work"/>
    <s v="USA"/>
    <s v="Boston"/>
    <n v="1991"/>
    <x v="2"/>
    <x v="1"/>
    <n v="1619"/>
    <x v="0"/>
    <n v="0"/>
    <n v="1"/>
    <x v="0"/>
    <s v="Density"/>
    <s v="Job density (destination)"/>
    <x v="8"/>
    <s v="Multinomial logistic"/>
    <s v="drive alone or active modes"/>
    <n v="8.9999999999999998E-4"/>
    <n v="1.0009004051215273"/>
    <m/>
    <s v="Derived (4a)"/>
    <n v="2.94"/>
    <m/>
  </r>
  <r>
    <n v="131"/>
    <s v="Zhang 2004"/>
    <n v="131.1"/>
    <x v="83"/>
    <s v="Table 3 (Boston - work trip, expanded)"/>
    <x v="1"/>
    <x v="0"/>
    <x v="1"/>
    <n v="9.1068055555555541E-2"/>
    <n v="10.980798853116566"/>
    <n v="-0.72"/>
    <n v="0.71994943721233706"/>
    <n v="-4.7206364648575722E-2"/>
    <n v="1.562896283547313"/>
    <n v="-0.10247754641591375"/>
    <n v="1.6716360293988541"/>
    <n v="-0.10960750281165345"/>
    <n v="0.42332666749160913"/>
    <n v="-2.7757106260757315E-2"/>
    <n v="0.76267254907725646"/>
    <n v="-5.0007676370446619E-2"/>
    <n v="0.56495567641551636"/>
    <n v="-3.7043578746888989E-2"/>
    <s v="4a, 7a, 8a"/>
    <n v="-6.5568999999999988E-2"/>
    <s v="Derived (7a)"/>
    <n v="9.1068055555555541E-2"/>
    <s v="Derived (8a)"/>
    <s v="N"/>
    <s v="Neg"/>
    <s v="insignificant"/>
    <s v="Mode choice (probability)"/>
    <s v="trip"/>
    <s v="discrete"/>
    <s v="Disaggregate"/>
    <s v="Work"/>
    <s v="USA"/>
    <s v="Boston"/>
    <n v="1991"/>
    <x v="2"/>
    <x v="1"/>
    <n v="1619"/>
    <x v="0"/>
    <n v="0"/>
    <n v="1"/>
    <x v="0"/>
    <s v="Diversity"/>
    <s v="Land use balance (origin)"/>
    <x v="5"/>
    <s v="Multinomial logistic"/>
    <s v="drive alone or active modes"/>
    <n v="-0.2261"/>
    <n v="0.79763833384396532"/>
    <m/>
    <s v="Derived (4a)"/>
    <n v="-0.72"/>
    <m/>
  </r>
  <r>
    <n v="131"/>
    <s v="Zhang 2004"/>
    <n v="131.1"/>
    <x v="84"/>
    <s v="Table 3 (Boston - work trip, expanded)"/>
    <x v="1"/>
    <x v="0"/>
    <x v="1"/>
    <n v="0.11115"/>
    <n v="8.9968511021142596"/>
    <n v="0.04"/>
    <n v="0.58987310252131409"/>
    <n v="2.6225758138097625E-3"/>
    <n v="1.2805211477971927"/>
    <n v="5.6931970231063195E-3"/>
    <n v="1.3696144200986335"/>
    <n v="6.0893057117585251E-3"/>
    <n v="0.34684243340777371"/>
    <n v="1.542061458930962E-3"/>
    <n v="0.62487724759392482"/>
    <n v="2.7782042428025899E-3"/>
    <n v="0.46288272538222847"/>
    <n v="2.0579765970493878E-3"/>
    <s v="4a, 7a, 8a"/>
    <n v="4.4460000000000003E-3"/>
    <s v="Derived (7a)"/>
    <n v="0.11115"/>
    <s v="Derived (8a)"/>
    <s v="N"/>
    <s v="Pos"/>
    <s v="insignificant"/>
    <s v="Mode choice (probability)"/>
    <s v="trip"/>
    <s v="discrete"/>
    <s v="Disaggregate"/>
    <s v="Work"/>
    <s v="USA"/>
    <s v="Boston"/>
    <n v="1991"/>
    <x v="2"/>
    <x v="1"/>
    <n v="1619"/>
    <x v="0"/>
    <n v="0"/>
    <n v="1"/>
    <x v="0"/>
    <s v="Diversity"/>
    <s v="Land use balance (destination)"/>
    <x v="5"/>
    <s v="Multinomial logistic"/>
    <s v="drive alone or active modes"/>
    <n v="1.14E-2"/>
    <n v="1.011465227629341"/>
    <m/>
    <s v="Derived (4a)"/>
    <n v="0.04"/>
    <m/>
  </r>
  <r>
    <n v="117"/>
    <s v="Rajamani et al. 2003"/>
    <n v="117.1"/>
    <x v="85"/>
    <s v="Table 2 p. 163"/>
    <x v="1"/>
    <x v="0"/>
    <x v="1"/>
    <n v="0.17690025108422736"/>
    <n v="5.6529032258064511"/>
    <n v="0.43809999999999993"/>
    <n v="5.883304639274807E-2"/>
    <n v="4.5595610954379754E-3"/>
    <n v="5.9566728792787876E-2"/>
    <n v="4.6164214814410605E-3"/>
    <n v="0.13524363074987195"/>
    <n v="1.0481381383115076E-2"/>
    <n v="4.4347683264049392E-2"/>
    <n v="3.4369454529638277E-3"/>
    <n v="0.29149914288154977"/>
    <n v="2.2591183573320107E-2"/>
    <n v="4.1571835927272524E-2"/>
    <n v="3.2218172843636204E-3"/>
    <s v="4a, 8a"/>
    <n v="7.7499999999999999E-2"/>
    <s v="Source"/>
    <n v="0.17690025108422736"/>
    <s v="Derived (8a)"/>
    <s v="Y"/>
    <s v="Pos"/>
    <s v="Y"/>
    <s v="Mode choice (probability)"/>
    <s v="trip"/>
    <s v="categorical"/>
    <s v="Aggregate"/>
    <s v="Non-work"/>
    <s v="USA"/>
    <s v="Portland"/>
    <n v="1995"/>
    <x v="2"/>
    <x v="1"/>
    <n v="131"/>
    <x v="0"/>
    <n v="0"/>
    <n v="1"/>
    <x v="0"/>
    <s v="Density"/>
    <s v="Population density"/>
    <x v="6"/>
    <s v="Multinomial logistic"/>
    <s v="shared ride"/>
    <n v="2.8899999999999999E-2"/>
    <n v="1.0293216571626347"/>
    <m/>
    <s v="Derived (4a)"/>
    <n v="0.43809999999999999"/>
    <m/>
  </r>
  <r>
    <n v="131"/>
    <s v="Zhang 2004"/>
    <n v="131.19999999999999"/>
    <x v="86"/>
    <s v="Table 3 (Boston - non-work trip, expanded)"/>
    <x v="1"/>
    <x v="0"/>
    <x v="1"/>
    <n v="6.9259259259259257E-2"/>
    <n v="14.438502673796792"/>
    <n v="-0.27"/>
    <n v="0.16339344367719402"/>
    <n v="-3.0554573967635284E-3"/>
    <n v="2.7337204932866371E-2"/>
    <n v="-5.1120573224460114E-4"/>
    <n v="0.68170649949402862"/>
    <n v="-1.2747911540538335E-2"/>
    <n v="0.13219957239559427"/>
    <n v="-2.472132003797613E-3"/>
    <n v="0.60795447340539954"/>
    <n v="-1.1368748652680971E-2"/>
    <n v="0.12582187894667737"/>
    <n v="-2.3528691363028671E-3"/>
    <s v="4a, 7a, 8a"/>
    <n v="-1.8700000000000001E-2"/>
    <s v="Derived (7a)"/>
    <n v="6.9259259259259257E-2"/>
    <s v="Derived (8a)"/>
    <s v="N"/>
    <s v="Neg"/>
    <s v="insignificant"/>
    <s v="Mode choice (probability)"/>
    <s v="trip"/>
    <s v="discrete"/>
    <s v="Disaggregate"/>
    <s v="Non-work"/>
    <s v="USA"/>
    <s v="Boston"/>
    <n v="1991"/>
    <x v="2"/>
    <x v="1"/>
    <n v="1036"/>
    <x v="0"/>
    <n v="0"/>
    <n v="1"/>
    <x v="0"/>
    <s v="Density"/>
    <s v="Job density (origin)"/>
    <x v="8"/>
    <s v="Multinomial logistic"/>
    <s v="drive alone or active modes"/>
    <n v="-1.1000000000000001E-3"/>
    <n v="0.99890060477822762"/>
    <m/>
    <s v="Derived (4a)"/>
    <n v="-0.27"/>
    <m/>
  </r>
  <r>
    <n v="131"/>
    <s v="Zhang 2004"/>
    <n v="131.1"/>
    <x v="87"/>
    <s v="Table 3 (Boston - work trip, expanded)"/>
    <x v="1"/>
    <x v="0"/>
    <x v="1"/>
    <n v="7.2741935483870965E-2"/>
    <n v="13.747228381374724"/>
    <n v="2.48"/>
    <n v="0.14307538849079426"/>
    <n v="2.5810800083739285E-2"/>
    <n v="0.14485962202705888"/>
    <n v="2.6132675813681422E-2"/>
    <n v="0.32889738330511814"/>
    <n v="5.9333087948243317E-2"/>
    <n v="0.10784860551522746"/>
    <n v="1.9455888434947034E-2"/>
    <n v="0.70889331200180927"/>
    <n v="0.12788435348512639"/>
    <n v="0.10109805526411141"/>
    <n v="1.8238089169645699E-2"/>
    <s v="4a, 7a, 8a"/>
    <n v="0.1804"/>
    <s v="Derived (7a)"/>
    <n v="7.2741935483870965E-2"/>
    <s v="Derived (8a)"/>
    <s v="Y"/>
    <s v="Pos"/>
    <s v="Y"/>
    <s v="Mode choice (probability)"/>
    <s v="trip"/>
    <s v="discrete"/>
    <s v="Disaggregate"/>
    <s v="Work"/>
    <s v="USA"/>
    <s v="Boston"/>
    <n v="1991"/>
    <x v="2"/>
    <x v="1"/>
    <n v="1619"/>
    <x v="0"/>
    <n v="0"/>
    <n v="1"/>
    <x v="0"/>
    <s v="Density"/>
    <s v="Pop density (origin)"/>
    <x v="6"/>
    <s v="Multinomial logistic"/>
    <s v="drive alone or active modes"/>
    <n v="8.2000000000000007E-3"/>
    <n v="1.0082337120833602"/>
    <m/>
    <s v="Derived (4a)"/>
    <n v="2.48"/>
    <m/>
  </r>
  <r>
    <n v="131"/>
    <s v="Zhang 2004"/>
    <n v="131.19999999999999"/>
    <x v="88"/>
    <s v="Table 3 (Boston - non-work trip, expanded)"/>
    <x v="1"/>
    <x v="0"/>
    <x v="1"/>
    <n v="7.9411764705882348E-2"/>
    <n v="12.592592592592593"/>
    <n v="0.34"/>
    <n v="0.14250418585728389"/>
    <n v="3.8476130181466649E-3"/>
    <n v="2.3842242656126805E-2"/>
    <n v="6.4374055171542374E-4"/>
    <n v="0.5945528016163284"/>
    <n v="1.6052925643640865E-2"/>
    <n v="0.11529833762567741"/>
    <n v="3.1130551158932902E-3"/>
    <n v="0.5302297039659164"/>
    <n v="1.4316202007079743E-2"/>
    <n v="0.10973600910054522"/>
    <n v="2.9628722457147208E-3"/>
    <s v="4a, 7a, 8a"/>
    <n v="2.7E-2"/>
    <s v="Derived (7a)"/>
    <n v="7.9411764705882348E-2"/>
    <s v="Derived (8a)"/>
    <s v="N"/>
    <s v="Pos"/>
    <s v="insignificant"/>
    <s v="Mode choice (probability)"/>
    <s v="trip"/>
    <s v="discrete"/>
    <s v="Disaggregate"/>
    <s v="Non-work"/>
    <s v="USA"/>
    <s v="Boston"/>
    <n v="1991"/>
    <x v="2"/>
    <x v="1"/>
    <n v="1036"/>
    <x v="0"/>
    <n v="0"/>
    <n v="1"/>
    <x v="0"/>
    <s v="Density"/>
    <s v="Job density (destination)"/>
    <x v="8"/>
    <s v="Multinomial logistic"/>
    <s v="drive alone or active modes"/>
    <n v="2.0000000000000001E-4"/>
    <n v="1.0002000200013335"/>
    <m/>
    <s v="Derived (4a)"/>
    <n v="0.34"/>
    <m/>
  </r>
  <r>
    <n v="131"/>
    <s v="Zhang 2004"/>
    <n v="131.19999999999999"/>
    <x v="89"/>
    <s v="Table 3 (Boston - non-work trip, expanded)"/>
    <x v="1"/>
    <x v="0"/>
    <x v="1"/>
    <n v="0.12663333333333332"/>
    <n v="7.8968149513029751"/>
    <n v="-3.0000000000000002E-2"/>
    <n v="0.51774989743546251"/>
    <n v="-1.9669318603573222E-3"/>
    <n v="1.1239530843194894"/>
    <n v="-4.2698977673297396E-3"/>
    <n v="1.202153009691733"/>
    <n v="-4.5669792838188934E-3"/>
    <n v="0.30443434961785248"/>
    <n v="-1.1565460941982215E-3"/>
    <n v="0.54847412005842133"/>
    <n v="-2.0836531821019424E-3"/>
    <n v="0.40628650902528063"/>
    <n v="-1.5434824477870411E-3"/>
    <s v="4a, 7a, 8a"/>
    <n v="-3.7989999999999999E-3"/>
    <s v="Derived (7a)"/>
    <n v="0.12663333333333332"/>
    <s v="Derived (8a)"/>
    <s v="N"/>
    <s v="Neg"/>
    <s v="insignificant"/>
    <s v="Mode choice (probability)"/>
    <s v="trip"/>
    <s v="discrete"/>
    <s v="Disaggregate"/>
    <s v="Non-work"/>
    <s v="USA"/>
    <s v="Boston"/>
    <n v="1991"/>
    <x v="2"/>
    <x v="1"/>
    <n v="1036"/>
    <x v="0"/>
    <n v="0"/>
    <n v="1"/>
    <x v="0"/>
    <s v="Diversity"/>
    <s v="Land use balance (origin)"/>
    <x v="5"/>
    <s v="Multinomial logistic"/>
    <s v="drive alone or active modes"/>
    <n v="-1.3100000000000001E-2"/>
    <n v="0.98698543154204177"/>
    <m/>
    <s v="Derived (4a)"/>
    <n v="-0.03"/>
    <m/>
  </r>
  <r>
    <n v="131"/>
    <s v="Zhang 2004"/>
    <n v="131.19999999999999"/>
    <x v="90"/>
    <s v="Table 3 (Boston - non-work trip, expanded)"/>
    <x v="1"/>
    <x v="0"/>
    <x v="1"/>
    <n v="0.16854000000000002"/>
    <n v="5.9333096000949324"/>
    <n v="1.95"/>
    <n v="0.3890138563263561"/>
    <n v="0.12785057092322591"/>
    <n v="0.84448751381071541"/>
    <n v="0.27754335487643306"/>
    <n v="0.90324340093724398"/>
    <n v="0.29685365344822806"/>
    <n v="0.22873820145528684"/>
    <n v="7.5175496122884392E-2"/>
    <n v="0.41209864762112697"/>
    <n v="0.13543745683662625"/>
    <n v="0.30526530750109587"/>
    <n v="0.10032635910615767"/>
    <s v="4a, 7a, 8a"/>
    <n v="0.32865300000000003"/>
    <s v="Derived (7a)"/>
    <n v="0.16854000000000002"/>
    <s v="Derived (8a)"/>
    <s v="Y"/>
    <s v="Pos"/>
    <s v="Y"/>
    <s v="Mode choice (probability)"/>
    <s v="trip"/>
    <s v="discrete"/>
    <s v="Disaggregate"/>
    <s v="Non-work"/>
    <s v="USA"/>
    <s v="Boston"/>
    <n v="1991"/>
    <x v="2"/>
    <x v="1"/>
    <n v="1036"/>
    <x v="0"/>
    <n v="0"/>
    <n v="1"/>
    <x v="0"/>
    <s v="Diversity"/>
    <s v="Land use balance (destination)"/>
    <x v="5"/>
    <s v="Multinomial logistic"/>
    <s v="drive alone or active modes"/>
    <n v="0.8427"/>
    <n v="2.322629618380005"/>
    <m/>
    <s v="Derived (4a)"/>
    <n v="1.95"/>
    <m/>
  </r>
  <r>
    <n v="131"/>
    <s v="Zhang 2004"/>
    <n v="131.1"/>
    <x v="91"/>
    <s v="Table 3 (Boston - work trip, expanded)"/>
    <x v="1"/>
    <x v="0"/>
    <x v="1"/>
    <n v="3.615023474178404E-2"/>
    <n v="27.662337662337659"/>
    <n v="2.13"/>
    <n v="0.28789801098850371"/>
    <n v="2.2168146846114786E-2"/>
    <n v="0.29148826708808873"/>
    <n v="2.2444596565782831E-2"/>
    <n v="0.6618112553925336"/>
    <n v="5.0959466665225085E-2"/>
    <n v="0.2170142562130141"/>
    <n v="1.6710097728402085E-2"/>
    <n v="1.4264436160626266"/>
    <n v="0.10983615843682225"/>
    <n v="0.2034307181155495"/>
    <n v="1.5664165294897312E-2"/>
    <s v="4a, 7a, 8a"/>
    <n v="7.6999999999999999E-2"/>
    <s v="Derived (7a)"/>
    <n v="3.615023474178404E-2"/>
    <s v="Derived (8a)"/>
    <s v="Y"/>
    <s v="Pos"/>
    <s v="Y"/>
    <s v="Mode choice (probability)"/>
    <s v="trip"/>
    <s v="discrete"/>
    <s v="Disaggregate"/>
    <s v="Work"/>
    <s v="USA"/>
    <s v="Boston"/>
    <n v="1991"/>
    <x v="2"/>
    <x v="1"/>
    <n v="1619"/>
    <x v="0"/>
    <n v="0"/>
    <n v="1"/>
    <x v="0"/>
    <s v="Density"/>
    <s v="Pop density (destination)"/>
    <x v="6"/>
    <s v="Multinomial logistic"/>
    <s v="drive alone or active modes"/>
    <n v="3.5000000000000001E-3"/>
    <n v="1.0035061321520904"/>
    <m/>
    <s v="Derived (4a)"/>
    <n v="2.13"/>
    <m/>
  </r>
  <r>
    <n v="131"/>
    <s v="Zhang 2004"/>
    <n v="131.30000000000001"/>
    <x v="92"/>
    <s v="Table 4 (Hong Kong - work trip, expanded)"/>
    <x v="1"/>
    <x v="0"/>
    <x v="1"/>
    <n v="9.3150684931506855E-2"/>
    <n v="10.735294117647058"/>
    <n v="4.38"/>
    <n v="0.12148605117850628"/>
    <n v="4.9566308880830565E-2"/>
    <n v="2.032571811212194E-2"/>
    <n v="8.292892989745752E-3"/>
    <n v="0.5068614065682453"/>
    <n v="0.20679945387984411"/>
    <n v="9.8292830216353863E-2"/>
    <n v="4.010347472827238E-2"/>
    <n v="0.45202540939308872"/>
    <n v="0.18442636703238022"/>
    <n v="9.3550897031649913E-2"/>
    <n v="3.8168765988913167E-2"/>
    <s v="4a, 7a, 8a"/>
    <n v="0.40800000000000003"/>
    <s v="Derived (7a)"/>
    <n v="9.3150684931506855E-2"/>
    <s v="Derived (8a)"/>
    <s v="Y"/>
    <s v="Pos"/>
    <s v="Y"/>
    <s v="Mode choice (probability)"/>
    <s v="trip"/>
    <s v="discrete"/>
    <s v="Disaggregate"/>
    <s v="Work"/>
    <s v="Hong Kong"/>
    <s v="Hong Kong"/>
    <n v="1991"/>
    <x v="2"/>
    <x v="1"/>
    <n v="20246"/>
    <x v="0"/>
    <n v="0"/>
    <n v="1"/>
    <x v="0"/>
    <s v="Density"/>
    <s v="Job density (origin)"/>
    <x v="8"/>
    <s v="logistic (nested)"/>
    <s v="drive alone or active modes"/>
    <n v="5.1000000000000004E-3"/>
    <n v="1.005113027136717"/>
    <m/>
    <s v="Derived (4a)"/>
    <n v="4.38"/>
    <m/>
  </r>
  <r>
    <n v="131"/>
    <s v="Zhang 2004"/>
    <n v="131.19999999999999"/>
    <x v="93"/>
    <s v="Table 3 (Boston - non-work trip, expanded)"/>
    <x v="1"/>
    <x v="0"/>
    <x v="1"/>
    <n v="0.10999999999999999"/>
    <n v="9.0909090909090917"/>
    <n v="-0.92"/>
    <n v="9.4614369808428467E-2"/>
    <n v="-9.5749742246129602E-3"/>
    <n v="9.5794266179184101E-2"/>
    <n v="-9.6943797373334317E-3"/>
    <n v="0.21749665670177165"/>
    <n v="-2.2010661658219292E-2"/>
    <n v="7.1319239131037507E-2"/>
    <n v="-7.2175070000609952E-3"/>
    <n v="0.46878428696893842"/>
    <n v="-4.7440969841256571E-2"/>
    <n v="6.6855165577880127E-2"/>
    <n v="-6.7657427564814685E-3"/>
    <s v="4a, 7a, 8a"/>
    <n v="-0.1012"/>
    <s v="Derived (7a)"/>
    <n v="0.10999999999999999"/>
    <s v="Derived (8a)"/>
    <s v="N"/>
    <s v="Neg"/>
    <s v="insignificant"/>
    <s v="Mode choice (probability)"/>
    <s v="trip"/>
    <s v="discrete"/>
    <s v="Disaggregate"/>
    <s v="Non-work"/>
    <s v="USA"/>
    <s v="Boston"/>
    <n v="1991"/>
    <x v="2"/>
    <x v="1"/>
    <n v="1036"/>
    <x v="0"/>
    <n v="0"/>
    <n v="1"/>
    <x v="0"/>
    <s v="Density"/>
    <s v="Pop density (origin)"/>
    <x v="6"/>
    <s v="Multinomial logistic"/>
    <s v="drive alone or active modes"/>
    <n v="-4.5999999999999999E-3"/>
    <n v="0.99541056379597226"/>
    <m/>
    <s v="Derived (4a)"/>
    <n v="-0.92"/>
    <m/>
  </r>
  <r>
    <n v="131"/>
    <s v="Zhang 2004"/>
    <n v="131.4"/>
    <x v="94"/>
    <s v="Table 4 (Hong Kong - non-work trip, expanded)"/>
    <x v="1"/>
    <x v="0"/>
    <x v="1"/>
    <n v="0.10381679389312976"/>
    <n v="9.6323529411764728"/>
    <n v="1.31"/>
    <n v="0.10900460756427621"/>
    <n v="1.4824626628741563E-2"/>
    <n v="1.8237459401972432E-2"/>
    <n v="2.4802944786682505E-3"/>
    <n v="0.45478660452356268"/>
    <n v="6.1850978215204515E-2"/>
    <n v="8.8194251769468227E-2"/>
    <n v="1.1994418240647677E-2"/>
    <n v="0.40558444267462079"/>
    <n v="5.5159484203748423E-2"/>
    <n v="8.3939503501000975E-2"/>
    <n v="1.1415772476136132E-2"/>
    <s v="4a, 7a, 8a"/>
    <n v="0.13599999999999998"/>
    <s v="Derived (7a)"/>
    <n v="0.10381679389312976"/>
    <s v="Derived (8a)"/>
    <s v="N"/>
    <s v="Pos"/>
    <s v="insignificant"/>
    <s v="Mode choice (probability)"/>
    <s v="trip"/>
    <s v="discrete"/>
    <s v="Disaggregate"/>
    <s v="Non-work"/>
    <s v="Hong Kong"/>
    <s v="Hong Kong"/>
    <n v="1991"/>
    <x v="2"/>
    <x v="1"/>
    <n v="15281"/>
    <x v="0"/>
    <n v="0"/>
    <n v="1"/>
    <x v="0"/>
    <s v="Density"/>
    <s v="Job density (origin)"/>
    <x v="8"/>
    <s v="logistic (nested)"/>
    <s v="drive alone or active modes"/>
    <n v="1.6999999999999999E-3"/>
    <n v="1.0017014458191815"/>
    <m/>
    <s v="Derived (4a)"/>
    <n v="1.31"/>
    <m/>
  </r>
  <r>
    <n v="139"/>
    <s v="Vergel-Tovar 2016"/>
    <n v="139.1"/>
    <x v="95"/>
    <s v="Table 38, p. 344 (fully adjusted)"/>
    <x v="0"/>
    <x v="0"/>
    <x v="1"/>
    <n v="8.5199999999999998E-2"/>
    <n v="11.737089201877934"/>
    <n v="0.26877934272300469"/>
    <n v="0.12215470280430904"/>
    <n v="2.7973426942186769E-3"/>
    <n v="0.12367804318908744"/>
    <n v="2.8322271890301024E-3"/>
    <n v="0.28080554269008073"/>
    <n v="6.430446927602849E-3"/>
    <n v="9.2078829864015554E-2"/>
    <n v="2.1086052038859562E-3"/>
    <n v="0.6052379291852491"/>
    <n v="1.3859948578342204E-2"/>
    <n v="8.6315354619328793E-2"/>
    <n v="1.9766216207826293E-3"/>
    <s v="6a, 8b, 8a"/>
    <n v="2.29E-2"/>
    <s v="Source (6a)"/>
    <n v="8.5199999999999998E-2"/>
    <s v="Derived (8a)"/>
    <s v="N"/>
    <s v="Pos"/>
    <s v="insignificant"/>
    <s v="Ridership"/>
    <m/>
    <s v="continuous"/>
    <s v="Aggregate"/>
    <s v="General"/>
    <s v="Latin America"/>
    <s v="varies"/>
    <s v="2013, 2014"/>
    <x v="1"/>
    <x v="0"/>
    <n v="120"/>
    <x v="1"/>
    <n v="1"/>
    <n v="0"/>
    <x v="0"/>
    <s v="Density"/>
    <s v="population density"/>
    <x v="6"/>
    <s v="OLS"/>
    <m/>
    <n v="2.29E-2"/>
    <m/>
    <m/>
    <m/>
    <n v="0.26877934272300469"/>
    <s v="Derived (8b)"/>
  </r>
  <r>
    <n v="139"/>
    <s v="Vergel-Tovar 2016"/>
    <n v="139.19999999999999"/>
    <x v="96"/>
    <s v="Table 40, p. 352 (land use model)"/>
    <x v="0"/>
    <x v="0"/>
    <x v="1"/>
    <n v="0.1188"/>
    <n v="8.4175084175084169"/>
    <n v="-1.1313131313131313"/>
    <n v="8.7605897970767094E-2"/>
    <n v="-1.1774232687271097E-2"/>
    <n v="8.8698394610355641E-2"/>
    <n v="-1.1921064235631797E-2"/>
    <n v="0.20138579324238115"/>
    <n v="-2.7066250611776026E-2"/>
    <n v="6.6036332528738431E-2"/>
    <n v="-8.8752830918624442E-3"/>
    <n v="0.43405952497123923"/>
    <n v="-5.8337600156134546E-2"/>
    <n v="6.1902931090629734E-2"/>
    <n v="-8.319753938580636E-3"/>
    <s v="6a, 8b, 8a"/>
    <n v="-0.13439999999999999"/>
    <s v="Source (6a)"/>
    <n v="0.1188"/>
    <s v="Derived (8a)"/>
    <s v="N"/>
    <s v="Neg"/>
    <s v="insignificant"/>
    <s v="Ridership"/>
    <m/>
    <s v="continuous"/>
    <s v="Aggregate"/>
    <s v="General"/>
    <s v="Latin America"/>
    <s v="varies"/>
    <s v="2013, 2014"/>
    <x v="1"/>
    <x v="0"/>
    <n v="120"/>
    <x v="1"/>
    <n v="1"/>
    <n v="0"/>
    <x v="0"/>
    <s v="Density"/>
    <s v="population density"/>
    <x v="6"/>
    <s v="OLS"/>
    <m/>
    <n v="-0.13439999999999999"/>
    <m/>
    <m/>
    <m/>
    <n v="-1.1313131313131313"/>
    <s v="Derived (8b)"/>
  </r>
  <r>
    <n v="139"/>
    <s v="Vergel-Tovar 2016"/>
    <n v="139.4"/>
    <x v="97"/>
    <s v="Table 44 p. 356"/>
    <x v="0"/>
    <x v="0"/>
    <x v="1"/>
    <n v="0.13469999999999999"/>
    <n v="7.4239049740163336"/>
    <n v="9.8737936154417227E-2"/>
    <n v="7.7264889969763412E-2"/>
    <n v="1.0276230365978533E-3"/>
    <n v="7.8228428208687847E-2"/>
    <n v="1.0404380951755483E-3"/>
    <n v="0.17761419626722261"/>
    <n v="2.3622688103540606E-3"/>
    <n v="5.8241397954076665E-2"/>
    <n v="7.7461059278921963E-4"/>
    <n v="0.38282309997463421"/>
    <n v="5.0915472296626345E-3"/>
    <n v="5.459590358995408E-2"/>
    <n v="7.2612551774638926E-4"/>
    <s v="6a, 8b, 8a"/>
    <n v="1.3299999999999999E-2"/>
    <s v="Source (6a)"/>
    <n v="0.13469999999999999"/>
    <s v="Derived (8a)"/>
    <s v="N"/>
    <s v="Pos"/>
    <s v="insignificant"/>
    <s v="Ridership"/>
    <m/>
    <s v="continuous"/>
    <s v="Aggregate"/>
    <s v="General"/>
    <s v="Latin America"/>
    <s v="varies"/>
    <s v="2013, 2014"/>
    <x v="1"/>
    <x v="0"/>
    <n v="120"/>
    <x v="1"/>
    <n v="1"/>
    <n v="0"/>
    <x v="0"/>
    <s v="Density"/>
    <s v="population density"/>
    <x v="6"/>
    <s v="OLS"/>
    <m/>
    <n v="1.3299999999999999E-2"/>
    <m/>
    <m/>
    <m/>
    <n v="9.8737936154417227E-2"/>
    <s v="Derived (8b)"/>
  </r>
  <r>
    <n v="14"/>
    <s v="Taylor et al. 2009"/>
    <n v="14.1"/>
    <x v="98"/>
    <s v="Table 2 p. 68"/>
    <x v="0"/>
    <x v="0"/>
    <x v="1"/>
    <n v="8.5260619476887192E-2"/>
    <n v="11.728744244827874"/>
    <n v="1.2752663617401347"/>
    <n v="0.12206785199054837"/>
    <n v="1.3272437546932324E-2"/>
    <n v="0.12359010929502764"/>
    <n v="1.3437952583648355E-2"/>
    <n v="0.28060589266162289"/>
    <n v="3.0510278709098254E-2"/>
    <n v="9.2013362705402502E-2"/>
    <n v="1.0004612926958414E-2"/>
    <n v="0.6048076108637942"/>
    <n v="6.5760731529220337E-2"/>
    <n v="8.6253985235943367E-2"/>
    <n v="9.3783958147041213E-3"/>
    <s v="6aa"/>
    <n v="0.10872999999999999"/>
    <s v="Source (6a)"/>
    <m/>
    <m/>
    <s v="N"/>
    <s v="Pos"/>
    <s v="insignificant"/>
    <s v="Ridership"/>
    <s v="boarding"/>
    <s v="continuous"/>
    <s v="Aggregate"/>
    <s v="other"/>
    <s v="USA"/>
    <s v="varies"/>
    <n v="2000"/>
    <x v="2"/>
    <x v="1"/>
    <n v="265"/>
    <x v="0"/>
    <n v="0"/>
    <n v="1"/>
    <x v="0"/>
    <s v="Density"/>
    <s v="Population density"/>
    <x v="6"/>
    <s v="OLS"/>
    <m/>
    <n v="0.10872999999999999"/>
    <m/>
    <m/>
    <s v=""/>
    <s v=""/>
    <m/>
  </r>
  <r>
    <n v="14"/>
    <s v="Taylor et al. 2009"/>
    <n v="14.2"/>
    <x v="99"/>
    <s v="Table 7 , p 71"/>
    <x v="0"/>
    <x v="0"/>
    <x v="1"/>
    <n v="8.5260619476887192E-2"/>
    <n v="11.728744244827874"/>
    <n v="4.968882499321329"/>
    <n v="0.12206785199054837"/>
    <n v="5.1714045495795821E-2"/>
    <n v="0.12359010929502764"/>
    <n v="5.2358949802838464E-2"/>
    <n v="0.28060589266162289"/>
    <n v="0.11887868642609654"/>
    <n v="9.2013362705402502E-2"/>
    <n v="3.8981461110143771E-2"/>
    <n v="0.6048076108637942"/>
    <n v="0.25622674434244641"/>
    <n v="8.6253985235943367E-2"/>
    <n v="3.6541500845207409E-2"/>
    <s v="6a"/>
    <n v="0.42365000000000003"/>
    <s v="Source (6a)"/>
    <m/>
    <m/>
    <s v="Y"/>
    <s v="Pos"/>
    <s v="Y"/>
    <s v="Ridership"/>
    <s v="boarding"/>
    <s v="continuous"/>
    <s v="Aggregate"/>
    <s v="other"/>
    <s v="USA"/>
    <s v="varies"/>
    <n v="2000"/>
    <x v="2"/>
    <x v="1"/>
    <n v="265"/>
    <x v="0"/>
    <n v="0"/>
    <n v="1"/>
    <x v="0"/>
    <s v="Density"/>
    <s v="Population density"/>
    <x v="6"/>
    <s v="2SLS"/>
    <m/>
    <n v="0.42365000000000003"/>
    <m/>
    <m/>
    <s v=""/>
    <s v=""/>
    <m/>
  </r>
  <r>
    <n v="143"/>
    <s v="Bindong et al. 2017"/>
    <n v="143.1"/>
    <x v="100"/>
    <s v="Table 3 p. 449, elasticity table 4"/>
    <x v="0"/>
    <x v="0"/>
    <x v="1"/>
    <n v="5.7971014492753631E-2"/>
    <n v="17.249999999999996"/>
    <n v="-2.7599999999999993"/>
    <n v="0.19520977812655868"/>
    <n v="-3.1233564500249389E-2"/>
    <n v="3.2660366226738402E-2"/>
    <n v="-5.2256585962781443E-3"/>
    <n v="0.81444990397883787"/>
    <n v="-0.13031198463661406"/>
    <n v="0.15794176690929188"/>
    <n v="-2.5270682705486699E-2"/>
    <n v="0.72633671947683975"/>
    <n v="-0.11621387511629436"/>
    <n v="0.15032219481934977"/>
    <n v="-2.4051551171095965E-2"/>
    <s v="4a"/>
    <n v="-0.16"/>
    <s v="Source"/>
    <n v="5.7971014492753631E-2"/>
    <s v="Derived (8a)"/>
    <s v="Y"/>
    <s v="Neg"/>
    <s v="N"/>
    <s v="Mode choice (probability)"/>
    <m/>
    <s v="discrete"/>
    <s v="Disaggregate"/>
    <s v="Work"/>
    <s v="China"/>
    <s v="Shanghai"/>
    <n v="2009"/>
    <x v="2"/>
    <x v="0"/>
    <n v="857"/>
    <x v="1"/>
    <n v="0"/>
    <n v="1"/>
    <x v="0"/>
    <s v="Density"/>
    <s v="employment density"/>
    <x v="8"/>
    <s v="Multinomial logistic"/>
    <s v="not choosing transit"/>
    <n v="-0.22"/>
    <n v="0.80251879796247849"/>
    <m/>
    <s v="Derived (4a)"/>
    <n v="-2.76"/>
    <m/>
  </r>
  <r>
    <n v="145"/>
    <s v="Wu et al. 2017"/>
    <n v="145.1"/>
    <x v="101"/>
    <s v="Table 4"/>
    <x v="0"/>
    <x v="0"/>
    <x v="1"/>
    <n v="8.5260619476887192E-2"/>
    <n v="11.728744244827874"/>
    <n v="-0.58505040552188525"/>
    <n v="0.12206785199054837"/>
    <n v="-6.0889592967080554E-3"/>
    <n v="0.12359010929502764"/>
    <n v="-6.1648921702283374E-3"/>
    <n v="0.28060589266162289"/>
    <n v="-1.3997115792332834E-2"/>
    <n v="9.2013362705402502E-2"/>
    <n v="-4.5897884752638379E-3"/>
    <n v="0.6048076108637942"/>
    <n v="-3.0168868091281172E-2"/>
    <n v="8.6253985235943367E-2"/>
    <n v="-4.3025005905828698E-3"/>
    <s v="4a, 7a"/>
    <n v="-4.9881759999999997E-2"/>
    <s v="Derived (7a)"/>
    <m/>
    <m/>
    <s v="N"/>
    <s v="Neg"/>
    <s v="insignificant"/>
    <s v="Mode choice (probability)"/>
    <m/>
    <s v="discrete"/>
    <s v="Aggregate"/>
    <s v="Work"/>
    <s v="China"/>
    <s v="Beijing"/>
    <n v="2009"/>
    <x v="2"/>
    <x v="0"/>
    <n v="9462"/>
    <x v="0"/>
    <n v="0"/>
    <n v="1"/>
    <x v="0"/>
    <s v="Density"/>
    <s v="population density"/>
    <x v="6"/>
    <s v="Multinomial logistic"/>
    <s v="not choosing transit"/>
    <n v="-0.02"/>
    <n v="0.98019867330675525"/>
    <m/>
    <s v="Derived (4a)"/>
    <m/>
    <m/>
  </r>
  <r>
    <n v="15"/>
    <s v="Gordon 2004"/>
    <n v="15.1"/>
    <x v="102"/>
    <s v="Model 1-b p. 21 (pooled) (log-log)"/>
    <x v="0"/>
    <x v="0"/>
    <x v="1"/>
    <n v="1.0725890985324948E-2"/>
    <n v="93.232347911067663"/>
    <n v="38.159999999999997"/>
    <n v="0.97032318277023999"/>
    <n v="0.39715327870785921"/>
    <n v="0.98242367875334258"/>
    <n v="0.40210601171374311"/>
    <n v="2.2305496363824981"/>
    <n v="0.91296396617135644"/>
    <n v="0.73141861269592712"/>
    <n v="0.29936963817644296"/>
    <n v="4.8076445711722835"/>
    <n v="1.9677689229808155"/>
    <n v="0.68563704624898503"/>
    <n v="0.28063124302970954"/>
    <s v="6a, 8a, 5"/>
    <n v="0.4093"/>
    <s v="derived (6a)"/>
    <n v="1.0725890985324948E-2"/>
    <s v="Derived (8a)"/>
    <s v="Y"/>
    <s v="Pos"/>
    <s v="Y"/>
    <s v="Ridership"/>
    <s v="trip"/>
    <s v="continuous"/>
    <s v="Disaggregate"/>
    <s v="Work"/>
    <s v="USA"/>
    <s v="Los Angeles, San Francisco, San Diego, Sacramento"/>
    <n v="2000"/>
    <x v="2"/>
    <x v="1"/>
    <n v="5727"/>
    <x v="0"/>
    <n v="0"/>
    <n v="1"/>
    <x v="0"/>
    <s v="Density"/>
    <s v="Population density"/>
    <x v="6"/>
    <s v="OLS"/>
    <m/>
    <n v="0.4093"/>
    <m/>
    <m/>
    <s v=""/>
    <n v="38.159999999999997"/>
    <m/>
  </r>
  <r>
    <n v="15"/>
    <s v="Gordon 2004"/>
    <n v="15.11"/>
    <x v="103"/>
    <s v="Model 2-b p. 24 (pooled) (log-log)"/>
    <x v="0"/>
    <x v="0"/>
    <x v="1"/>
    <n v="8.5260619476887192E-2"/>
    <n v="11.728744244827874"/>
    <n v="3.9244378243194067"/>
    <n v="0.12206785199054837"/>
    <n v="4.0843903276037485E-2"/>
    <n v="0.12359010929502764"/>
    <n v="4.1353250570116254E-2"/>
    <n v="0.28060589266162289"/>
    <n v="9.3890731684579024E-2"/>
    <n v="9.2013362705402502E-2"/>
    <n v="3.0787671161227676E-2"/>
    <n v="0.6048076108637942"/>
    <n v="0.20236862659502555"/>
    <n v="8.6253985235943367E-2"/>
    <n v="2.8860583459946652E-2"/>
    <s v="4c, 6a, 5"/>
    <n v="0.33460000000000001"/>
    <s v="Source (6a)"/>
    <m/>
    <m/>
    <s v="Y"/>
    <s v="Pos"/>
    <s v="Y"/>
    <s v="Transit users"/>
    <s v="individual"/>
    <s v="Count"/>
    <s v="Aggregate"/>
    <s v="Work"/>
    <s v="USA"/>
    <s v="Los Angeles, San Francisco, San Diego, Sacramento"/>
    <n v="2000"/>
    <x v="2"/>
    <x v="1"/>
    <n v="5727"/>
    <x v="0"/>
    <n v="0"/>
    <n v="1"/>
    <x v="0"/>
    <s v="Density"/>
    <s v="Population density"/>
    <x v="6"/>
    <s v="Negative binomial regression"/>
    <m/>
    <n v="0.33460000000000001"/>
    <m/>
    <n v="1.0033349292474338"/>
    <s v="Derived (4c)"/>
    <m/>
    <m/>
  </r>
  <r>
    <n v="15"/>
    <s v="Gordon 2004"/>
    <n v="15.12"/>
    <x v="104"/>
    <s v="Model 2-b p. 24 (LA) (log-log)"/>
    <x v="0"/>
    <x v="1"/>
    <x v="1"/>
    <n v="8.5260619476887192E-2"/>
    <n v="11.728744244827874"/>
    <n v="4.082775871624583"/>
    <n v="0.12206785199054837"/>
    <n v="4.249181927790989E-2"/>
    <n v="0.12359010929502764"/>
    <n v="4.3021717045599123E-2"/>
    <n v="0.28060589266162289"/>
    <n v="9.7678911235510937E-2"/>
    <n v="9.2013362705402502E-2"/>
    <n v="3.2029851557750615E-2"/>
    <n v="0.6048076108637942"/>
    <n v="0.21053352934168676"/>
    <n v="8.6253985235943367E-2"/>
    <n v="3.0025012260631888E-2"/>
    <s v="4c, 6a, 5"/>
    <n v="0.34810000000000002"/>
    <s v="Source (6a)"/>
    <m/>
    <m/>
    <s v="Y"/>
    <s v="Pos"/>
    <s v="Y"/>
    <s v="Transit users"/>
    <s v="individual"/>
    <s v="Count"/>
    <s v="Aggregate"/>
    <s v="Work"/>
    <s v="USA"/>
    <s v="Los Angeles"/>
    <n v="2000"/>
    <x v="2"/>
    <x v="1"/>
    <n v="3307"/>
    <x v="0"/>
    <n v="0"/>
    <n v="1"/>
    <x v="0"/>
    <s v="Density"/>
    <s v="Population density"/>
    <x v="6"/>
    <s v="Negative binomial regression"/>
    <m/>
    <n v="0.34810000000000002"/>
    <m/>
    <n v="1.0034697157459149"/>
    <s v="Derived (4c)"/>
    <m/>
    <m/>
  </r>
  <r>
    <n v="15"/>
    <s v="Gordon 2004"/>
    <n v="15.13"/>
    <x v="105"/>
    <s v="Model 2-b p. 24 (SF) (log-log)"/>
    <x v="0"/>
    <x v="1"/>
    <x v="1"/>
    <n v="8.5260619476887192E-2"/>
    <n v="11.728744244827874"/>
    <n v="4.1590127092159648"/>
    <n v="0.12206785199054837"/>
    <n v="4.3285260315848458E-2"/>
    <n v="0.12359010929502764"/>
    <n v="4.3825052756016808E-2"/>
    <n v="0.28060589266162289"/>
    <n v="9.950284953781148E-2"/>
    <n v="9.2013362705402502E-2"/>
    <n v="3.2627938415335726E-2"/>
    <n v="0.6048076108637942"/>
    <n v="0.21446477881230144"/>
    <n v="8.6253985235943367E-2"/>
    <n v="3.058566316466552E-2"/>
    <s v="4c, 6a, 5"/>
    <n v="0.35460000000000003"/>
    <s v="Source (6a)"/>
    <m/>
    <m/>
    <s v="Y"/>
    <s v="Pos"/>
    <s v="Y"/>
    <s v="Transit users"/>
    <s v="individual"/>
    <s v="Count"/>
    <s v="Aggregate"/>
    <s v="Work"/>
    <s v="USA"/>
    <s v="San Francisco"/>
    <n v="2000"/>
    <x v="2"/>
    <x v="1"/>
    <n v="1430"/>
    <x v="0"/>
    <n v="0"/>
    <n v="1"/>
    <x v="0"/>
    <s v="Density"/>
    <s v="Population density"/>
    <x v="6"/>
    <s v="Negative binomial regression"/>
    <m/>
    <n v="0.35460000000000003"/>
    <m/>
    <n v="1.0035346194066574"/>
    <s v="Derived (4c)"/>
    <m/>
    <m/>
  </r>
  <r>
    <n v="15"/>
    <s v="Gordon 2004"/>
    <n v="15.14"/>
    <x v="106"/>
    <s v="Model 2-b p. 24(SD) (log-log)"/>
    <x v="0"/>
    <x v="1"/>
    <x v="1"/>
    <n v="8.5260619476887192E-2"/>
    <n v="11.728744244827874"/>
    <n v="3.7133204279125049"/>
    <n v="0.12206785199054837"/>
    <n v="3.8646681940207615E-2"/>
    <n v="0.12359010929502764"/>
    <n v="3.9128628602805748E-2"/>
    <n v="0.28060589266162289"/>
    <n v="8.883982561666981E-2"/>
    <n v="9.2013362705402502E-2"/>
    <n v="2.9131430632530431E-2"/>
    <n v="0.6048076108637942"/>
    <n v="0.19148208959947724"/>
    <n v="8.6253985235943367E-2"/>
    <n v="2.7308011725699671E-2"/>
    <s v="4c, 6a, 5"/>
    <n v="0.31659999999999999"/>
    <s v="Source (6a)"/>
    <m/>
    <m/>
    <s v="Y"/>
    <s v="Pos"/>
    <s v="Y"/>
    <s v="Transit users"/>
    <s v="individual"/>
    <s v="Count"/>
    <s v="Aggregate"/>
    <s v="Work"/>
    <s v="USA"/>
    <s v="San Diego"/>
    <n v="2000"/>
    <x v="2"/>
    <x v="1"/>
    <n v="593"/>
    <x v="0"/>
    <n v="0"/>
    <n v="1"/>
    <x v="0"/>
    <s v="Density"/>
    <s v="Population density"/>
    <x v="6"/>
    <s v="Negative binomial regression"/>
    <m/>
    <n v="0.31659999999999999"/>
    <m/>
    <n v="1.0031552420783894"/>
    <s v="Derived (4c)"/>
    <m/>
    <m/>
  </r>
  <r>
    <n v="15"/>
    <s v="Gordon 2004"/>
    <n v="15.2"/>
    <x v="107"/>
    <s v="Model 1-b p. 21 (LA) (log-log)"/>
    <x v="0"/>
    <x v="1"/>
    <x v="1"/>
    <n v="1.4377150722642808E-2"/>
    <n v="69.554810914313066"/>
    <n v="29.06"/>
    <n v="0.72389730619823456"/>
    <n v="0.3024442945296224"/>
    <n v="0.73292472778453777"/>
    <n v="0.30621595126837986"/>
    <n v="1.6640732714525688"/>
    <n v="0.69524981281288323"/>
    <n v="0.54566558115431896"/>
    <n v="0.22797907980627447"/>
    <n v="3.5866822683698145"/>
    <n v="1.4985158517249084"/>
    <n v="0.51151082404559978"/>
    <n v="0.21370922228625158"/>
    <s v="6a, 8a, 5"/>
    <n v="0.4178"/>
    <s v="derived (6a)"/>
    <n v="1.4377150722642808E-2"/>
    <s v="Derived (8a)"/>
    <s v="Y"/>
    <s v="Pos"/>
    <s v="Y"/>
    <s v="Ridership"/>
    <s v="trip"/>
    <s v="continuous"/>
    <s v="Disaggregate"/>
    <s v="Work"/>
    <s v="USA"/>
    <s v="Los Angeles"/>
    <n v="2000"/>
    <x v="2"/>
    <x v="1"/>
    <n v="3307"/>
    <x v="0"/>
    <n v="0"/>
    <n v="1"/>
    <x v="0"/>
    <s v="Density"/>
    <s v="Population density"/>
    <x v="6"/>
    <s v="OLS"/>
    <m/>
    <n v="0.4178"/>
    <m/>
    <m/>
    <s v=""/>
    <n v="29.06"/>
    <m/>
  </r>
  <r>
    <n v="15"/>
    <s v="Gordon 2004"/>
    <n v="15.3"/>
    <x v="108"/>
    <s v="Model 1-b p. 21 (SF) (log-log)"/>
    <x v="0"/>
    <x v="1"/>
    <x v="1"/>
    <n v="2.0450272142503709E-2"/>
    <n v="48.899104766513432"/>
    <n v="20.21"/>
    <n v="0.50892137798479875"/>
    <n v="0.21033720552111732"/>
    <n v="0.51526792437199176"/>
    <n v="0.21296023314294418"/>
    <n v="1.1698930982668971"/>
    <n v="0.48351681751370856"/>
    <n v="0.383619164075029"/>
    <n v="0.15854980051220949"/>
    <n v="2.5215445157528356"/>
    <n v="1.042154348360647"/>
    <n v="0.35960735203528987"/>
    <n v="0.14862571859618531"/>
    <s v="6a, 8a, 5"/>
    <n v="0.4133"/>
    <s v="Source (6a)"/>
    <n v="2.0450272142503709E-2"/>
    <s v="Derived (8a)"/>
    <s v="Y"/>
    <s v="Pos"/>
    <s v="Y"/>
    <s v="Ridership"/>
    <s v="trip"/>
    <s v="continuous"/>
    <s v="Disaggregate"/>
    <s v="Work"/>
    <s v="USA"/>
    <s v="San Francisco"/>
    <n v="2000"/>
    <x v="2"/>
    <x v="1"/>
    <n v="1430"/>
    <x v="0"/>
    <n v="0"/>
    <n v="1"/>
    <x v="0"/>
    <s v="Density"/>
    <s v="Population density"/>
    <x v="6"/>
    <s v="OLS"/>
    <m/>
    <n v="0.4133"/>
    <m/>
    <m/>
    <s v=""/>
    <n v="20.21"/>
    <m/>
  </r>
  <r>
    <n v="15"/>
    <s v="Gordon 2004"/>
    <n v="15.4"/>
    <x v="109"/>
    <s v="Model 1-b p. 21 (SD) (log-log)"/>
    <x v="0"/>
    <x v="1"/>
    <x v="1"/>
    <n v="3.292877906976744E-2"/>
    <n v="30.368572059148093"/>
    <n v="13.760000000000002"/>
    <n v="0.31606336380939598"/>
    <n v="0.14320831014203733"/>
    <n v="0.32000485828473418"/>
    <n v="0.14499420128881305"/>
    <n v="0.72655691808387024"/>
    <n v="0.32920293958380159"/>
    <n v="0.23824497980299797"/>
    <n v="0.10794880034873838"/>
    <n v="1.565994033891382"/>
    <n v="0.70955189675618524"/>
    <n v="0.22333255047159425"/>
    <n v="0.10119197861867936"/>
    <s v="6a, 8a, 5"/>
    <n v="0.4531"/>
    <s v="Source (6a)"/>
    <n v="3.292877906976744E-2"/>
    <s v="Derived (8a)"/>
    <s v="Y"/>
    <s v="Pos"/>
    <s v="Y"/>
    <s v="Ridership"/>
    <s v="trip"/>
    <s v="continuous"/>
    <s v="Disaggregate"/>
    <s v="Work"/>
    <s v="USA"/>
    <s v="San Diego"/>
    <n v="2000"/>
    <x v="2"/>
    <x v="1"/>
    <n v="593"/>
    <x v="0"/>
    <n v="0"/>
    <n v="1"/>
    <x v="0"/>
    <s v="Density"/>
    <s v="Population density"/>
    <x v="6"/>
    <s v="OLS"/>
    <m/>
    <n v="0.4531"/>
    <m/>
    <m/>
    <s v=""/>
    <n v="13.76"/>
    <m/>
  </r>
  <r>
    <n v="15"/>
    <s v="Gordon 2004"/>
    <n v="15.5"/>
    <x v="110"/>
    <s v="Model 1-b p. 21 (Sacramento) (log-log)"/>
    <x v="0"/>
    <x v="1"/>
    <x v="1"/>
    <n v="3.6766826923076923E-2"/>
    <n v="27.198430859758091"/>
    <n v="8.32"/>
    <n v="0.28306986351315372"/>
    <n v="8.6591071248673726E-2"/>
    <n v="0.28659990979793815"/>
    <n v="8.7670912407189286E-2"/>
    <n v="0.65071245574848446"/>
    <n v="0.1990529402134614"/>
    <n v="0.2133748533923685"/>
    <n v="6.5271367652725523E-2"/>
    <n v="1.4025216718992233"/>
    <n v="0.4290313794339724"/>
    <n v="0.20001911584464166"/>
    <n v="6.1185847536875886E-2"/>
    <s v="6a, 8a, 5"/>
    <n v="0.30590000000000001"/>
    <s v="Source (6a)"/>
    <n v="3.6766826923076923E-2"/>
    <s v="Derived (8a)"/>
    <s v="Y"/>
    <s v="Pos"/>
    <s v="Y"/>
    <s v="Ridership"/>
    <s v="trip"/>
    <s v="continuous"/>
    <s v="Disaggregate"/>
    <s v="Work"/>
    <s v="USA"/>
    <s v="Sacramento"/>
    <n v="2000"/>
    <x v="2"/>
    <x v="1"/>
    <n v="397"/>
    <x v="0"/>
    <n v="0"/>
    <n v="1"/>
    <x v="0"/>
    <s v="Density"/>
    <s v="Population density"/>
    <x v="6"/>
    <s v="OLS"/>
    <m/>
    <n v="0.30590000000000001"/>
    <m/>
    <m/>
    <s v=""/>
    <n v="8.32"/>
    <m/>
  </r>
  <r>
    <n v="150"/>
    <s v="He et al. 2018"/>
    <n v="150.1"/>
    <x v="111"/>
    <s v="Table 3 p. 1602"/>
    <x v="0"/>
    <x v="0"/>
    <x v="1"/>
    <n v="4.5586743292623091E-2"/>
    <n v="21.936201794038254"/>
    <n v="4.944"/>
    <n v="0.25580251633720014"/>
    <n v="5.765299082518606E-2"/>
    <n v="0.13607592320943909"/>
    <n v="3.0668908440216257E-2"/>
    <n v="0.13607592320943909"/>
    <n v="3.0668908440216257E-2"/>
    <n v="0.40633484928235458"/>
    <n v="9.1580097307362399E-2"/>
    <n v="1.5577620554877756"/>
    <n v="0.35108974993221798"/>
    <n v="0.41631314876888331"/>
    <n v="9.3829015015386291E-2"/>
    <s v="6c, 8a"/>
    <n v="0.22538085883872855"/>
    <s v="derived 6c)"/>
    <n v="4.5586743292623091E-2"/>
    <s v="Derived (8a)"/>
    <s v="Y"/>
    <s v="Pos"/>
    <s v="Y"/>
    <s v="Ridership"/>
    <s v="Average boardings and alighting"/>
    <s v="continuous"/>
    <s v="Aggregate"/>
    <s v="Weekday"/>
    <s v="Taiwan"/>
    <s v="Taipei"/>
    <n v="2015"/>
    <x v="0"/>
    <x v="2"/>
    <n v="108"/>
    <x v="1"/>
    <n v="0"/>
    <n v="0"/>
    <x v="1"/>
    <s v="Density"/>
    <s v="Count_Shopping malls"/>
    <x v="1"/>
    <s v="OLS"/>
    <m/>
    <n v="1333"/>
    <m/>
    <m/>
    <m/>
    <n v="4.944"/>
    <s v="source"/>
  </r>
  <r>
    <n v="150"/>
    <s v="He et al. 2018"/>
    <n v="150.1"/>
    <x v="112"/>
    <s v="Table 3 p. 1602"/>
    <x v="0"/>
    <x v="0"/>
    <x v="1"/>
    <n v="6.2340116200624504E-2"/>
    <n v="16.041035226526933"/>
    <n v="1.774"/>
    <n v="0.18152851753568899"/>
    <n v="2.0075486747624067E-2"/>
    <n v="3.0371367255326451E-2"/>
    <n v="3.3588109963034163E-3"/>
    <n v="0.75736925217194317"/>
    <n v="8.3758500270055589E-2"/>
    <n v="0.14687243169460043"/>
    <n v="1.6242822869396167E-2"/>
    <n v="0.67543147266365211"/>
    <n v="7.4696889295763125E-2"/>
    <n v="0.13978687666237882"/>
    <n v="1.545922165852328E-2"/>
    <s v="6c, 8a"/>
    <n v="0.11059136613990787"/>
    <s v="derived 6c)"/>
    <n v="6.2340116200624504E-2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x v="0"/>
    <x v="2"/>
    <n v="108"/>
    <x v="1"/>
    <n v="0"/>
    <n v="0"/>
    <x v="1"/>
    <s v="Density"/>
    <s v="Count_offices"/>
    <x v="8"/>
    <s v="OLS"/>
    <m/>
    <n v="1007"/>
    <m/>
    <m/>
    <m/>
    <n v="1.774"/>
    <s v="source"/>
  </r>
  <r>
    <n v="150"/>
    <s v="He et al. 2018"/>
    <n v="150.1"/>
    <x v="113"/>
    <s v="Table 3 p. 1602"/>
    <x v="0"/>
    <x v="0"/>
    <x v="1"/>
    <n v="3.4794708177195047E-3"/>
    <n v="287.40002500018505"/>
    <n v="1.7909999999999999"/>
    <n v="2.9911389473151004"/>
    <n v="1.8639976995958492E-2"/>
    <n v="3.028440194424908"/>
    <n v="1.8872428379961056E-2"/>
    <n v="6.8759399030900417"/>
    <n v="4.2849016336816023E-2"/>
    <n v="2.2546866220179789"/>
    <n v="1.4050603301205696E-2"/>
    <n v="14.820147737402349"/>
    <n v="9.2355192375750544E-2"/>
    <n v="2.1135593884321682"/>
    <n v="1.3171136170498161E-2"/>
    <s v="6c, 8a"/>
    <n v="6.2317322345356325E-3"/>
    <s v="derived 6c)"/>
    <n v="3.4794708177195047E-3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x v="0"/>
    <x v="2"/>
    <n v="108"/>
    <x v="1"/>
    <n v="0"/>
    <n v="0"/>
    <x v="1"/>
    <s v="Density"/>
    <s v="Count_Residential units"/>
    <x v="6"/>
    <s v="OLS"/>
    <m/>
    <n v="32.14"/>
    <m/>
    <m/>
    <m/>
    <n v="1.7909999999999999"/>
    <s v="source"/>
  </r>
  <r>
    <n v="150"/>
    <s v="He et al. 2018"/>
    <n v="150.19999999999999"/>
    <x v="114"/>
    <s v="Table 4 p.1602"/>
    <x v="0"/>
    <x v="0"/>
    <x v="1"/>
    <n v="5.2345707764125851E-2"/>
    <n v="19.103763091829492"/>
    <n v="7.1020000000000003"/>
    <n v="0.22277287181629729"/>
    <n v="8.2817868292975605E-2"/>
    <n v="0.11850557466159009"/>
    <n v="4.40555395919126E-2"/>
    <n v="0.11850557466159009"/>
    <n v="4.40555395919126E-2"/>
    <n v="0.35386822064857271"/>
    <n v="0.13155377246700806"/>
    <n v="1.356621239214149"/>
    <n v="0.50433644903289088"/>
    <n v="0.3625581055812403"/>
    <n v="0.13478431728140647"/>
    <s v="6c, 8a"/>
    <n v="0.37175921654082184"/>
    <s v="derived 6c)"/>
    <n v="5.2345707764125851E-2"/>
    <s v="Derived (8a)"/>
    <s v="Y"/>
    <s v="Pos"/>
    <s v="Y"/>
    <s v="Ridership"/>
    <s v="Average boardings and alighting"/>
    <s v="continuous"/>
    <s v="Aggregate"/>
    <s v="Weekend"/>
    <s v="Taiwan"/>
    <s v="Taipei"/>
    <n v="2015"/>
    <x v="0"/>
    <x v="2"/>
    <n v="108"/>
    <x v="1"/>
    <n v="0"/>
    <n v="0"/>
    <x v="1"/>
    <s v="Density"/>
    <s v="Count_Shopping malls"/>
    <x v="1"/>
    <s v="OLS"/>
    <m/>
    <n v="2003"/>
    <m/>
    <m/>
    <m/>
    <n v="7.1020000000000003"/>
    <s v="source"/>
  </r>
  <r>
    <n v="151"/>
    <s v="Gan et al. 2019"/>
    <n v="151.1"/>
    <x v="115"/>
    <s v="Table 2 p. 6 "/>
    <x v="0"/>
    <x v="0"/>
    <x v="1"/>
    <n v="8.9512996140375403E-2"/>
    <n v="11.171562154302013"/>
    <n v="5.5236154186973856"/>
    <n v="0.11626893443054719"/>
    <n v="5.7487473109458904E-2"/>
    <n v="0.11771887585111569"/>
    <n v="5.8204375425915701E-2"/>
    <n v="0.26727551605664024"/>
    <n v="0.13215046751203419"/>
    <n v="8.7642204402490514E-2"/>
    <n v="4.3333405380536115E-2"/>
    <n v="0.5760758078717011"/>
    <n v="0.28483225270991569"/>
    <n v="8.2156430134838421E-2"/>
    <n v="4.0621044574609987E-2"/>
    <s v="6c, 8a, 8b"/>
    <n v="0.49443536565477714"/>
    <s v="derived 6c)"/>
    <n v="8.9512996140375403E-2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x v="0"/>
    <x v="2"/>
    <n v="112"/>
    <x v="1"/>
    <n v="0"/>
    <n v="0"/>
    <x v="1"/>
    <s v="Density"/>
    <s v="persons per square kilometre"/>
    <x v="6"/>
    <s v="OLS"/>
    <m/>
    <n v="18.700199999999999"/>
    <m/>
    <m/>
    <m/>
    <n v="5.5236154186973856"/>
    <s v="Derived (8b)"/>
  </r>
  <r>
    <n v="151"/>
    <s v="Gan et al. 2019"/>
    <n v="151.1"/>
    <x v="116"/>
    <s v="Table 2 p. 6 "/>
    <x v="0"/>
    <x v="0"/>
    <x v="1"/>
    <n v="0.11800034066170169"/>
    <n v="8.4745518054640758"/>
    <n v="6.7764164784456673"/>
    <n v="0.58886379809406686"/>
    <n v="0.47086694807764162"/>
    <n v="1.0087638768211558"/>
    <n v="0.80662721931136738"/>
    <n v="1.2801778514554201"/>
    <n v="1.0236551132238463"/>
    <n v="0.50740293414778748"/>
    <n v="0.40572925661435139"/>
    <n v="0.38622448486901717"/>
    <n v="0.30883261129610567"/>
    <n v="0.48132114820231092"/>
    <n v="0.38487375320539663"/>
    <s v="6c, 8a, 8b"/>
    <n v="0.79961945292215764"/>
    <s v="derived 6c)"/>
    <n v="0.11800034066170169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x v="0"/>
    <x v="2"/>
    <n v="112"/>
    <x v="1"/>
    <n v="0"/>
    <n v="0"/>
    <x v="1"/>
    <s v="PT-design"/>
    <s v="Number of exits"/>
    <x v="0"/>
    <s v="OLS"/>
    <m/>
    <n v="94176.4"/>
    <m/>
    <m/>
    <m/>
    <n v="6.7764164784456673"/>
    <s v="Derived (8b)"/>
  </r>
  <r>
    <n v="151"/>
    <s v="Gan et al. 2019"/>
    <n v="151.1"/>
    <x v="117"/>
    <s v="Table 2 p. 6 "/>
    <x v="0"/>
    <x v="0"/>
    <x v="1"/>
    <n v="0.10614764940837212"/>
    <n v="9.4208397979006744"/>
    <n v="-2.2826939162913922"/>
    <n v="9.8048150259898839E-2"/>
    <n v="-2.37573210990988E-2"/>
    <n v="9.9270867875470292E-2"/>
    <n v="-2.40535887485104E-2"/>
    <n v="0.22539012753030299"/>
    <n v="-5.4612612457353681E-2"/>
    <n v="7.3907583899784052E-2"/>
    <n v="-1.7907999260684534E-2"/>
    <n v="0.48579758340382118"/>
    <n v="-0.11771001439086932"/>
    <n v="6.9281498502846553E-2"/>
    <n v="-1.6787086771100874E-2"/>
    <s v="6c, 8a, 8b"/>
    <n v="-0.24230259353312264"/>
    <s v="derived 6c)"/>
    <n v="0.10614764940837212"/>
    <s v="derived, 8a, 8b"/>
    <s v="Y"/>
    <s v="Neg"/>
    <s v="N"/>
    <s v="Ridership"/>
    <s v="Monthly boardings and alightings"/>
    <s v="continuous"/>
    <s v="Aggregate"/>
    <s v="General"/>
    <s v="China"/>
    <s v="Nanjing"/>
    <n v="2015"/>
    <x v="0"/>
    <x v="2"/>
    <n v="112"/>
    <x v="1"/>
    <n v="0"/>
    <n v="0"/>
    <x v="1"/>
    <s v="Density"/>
    <s v="Proportion residential"/>
    <x v="6"/>
    <s v="OLS"/>
    <m/>
    <n v="-334297.09999999998"/>
    <m/>
    <m/>
    <m/>
    <n v="-2.2826939162913922"/>
    <s v="Derived (8b)"/>
  </r>
  <r>
    <n v="154"/>
    <s v="Lu et al. 2018"/>
    <n v="154.1"/>
    <x v="118"/>
    <s v="Tables 3 (diagnostics) and 4 (elasticities) pp 8 - 9"/>
    <x v="0"/>
    <x v="0"/>
    <x v="1"/>
    <n v="0.01"/>
    <n v="100"/>
    <n v="1"/>
    <n v="1.1316508876901956"/>
    <n v="1.1316508876901957E-2"/>
    <n v="0.18933545638688931"/>
    <n v="1.8933545638688931E-3"/>
    <n v="4.7214487187179017"/>
    <n v="4.7214487187179022E-2"/>
    <n v="0.91560444585096756"/>
    <n v="9.156044458509675E-3"/>
    <n v="4.2106476491411007"/>
    <n v="4.2106476491411006E-2"/>
    <n v="0.87143301344550617"/>
    <n v="8.7143301344550627E-3"/>
    <s v="Source, 8a, 8b"/>
    <n v="0.01"/>
    <s v="Source"/>
    <n v="0.01"/>
    <s v="derived, 8a, 8b"/>
    <s v="Y"/>
    <s v="Pos"/>
    <s v="Y"/>
    <s v="mode share"/>
    <s v="trip"/>
    <s v="Ratio"/>
    <s v="Aggregate"/>
    <s v="Work"/>
    <s v="Hong Kong"/>
    <s v="Hong Kong"/>
    <n v="2011"/>
    <x v="0"/>
    <x v="2"/>
    <n v="4768"/>
    <x v="1"/>
    <n v="0"/>
    <n v="1"/>
    <x v="0"/>
    <s v="Density"/>
    <s v="jobs per km^2 in a TPU"/>
    <x v="8"/>
    <s v="generalized linear mixed models"/>
    <m/>
    <n v="0.01"/>
    <m/>
    <m/>
    <m/>
    <n v="1"/>
    <s v="Derived (8b)"/>
  </r>
  <r>
    <n v="154"/>
    <s v="Lu et al. 2018"/>
    <n v="154.1"/>
    <x v="119"/>
    <s v="Tables 3 (diagnostics) and 4 (elasticities) pp 8 - 9"/>
    <x v="0"/>
    <x v="0"/>
    <x v="1"/>
    <n v="5.0000000000000001E-3"/>
    <n v="200"/>
    <n v="-2"/>
    <n v="2.0815161357854262"/>
    <n v="-2.0815161357854262E-2"/>
    <n v="2.1074738559420503"/>
    <n v="-2.1074738559420502E-2"/>
    <n v="4.7849264474389761"/>
    <n v="-4.7849264474389759E-2"/>
    <n v="1.5690232608828252"/>
    <n v="-1.5690232608828254E-2"/>
    <n v="10.313254313316644"/>
    <n v="-0.10313254313316644"/>
    <n v="1.4708136427133627"/>
    <n v="-1.4708136427133627E-2"/>
    <s v="Source, 8a, 8b"/>
    <n v="-0.01"/>
    <s v="Source"/>
    <n v="5.0000000000000001E-3"/>
    <s v="derived, 8a, 8b"/>
    <s v="Y"/>
    <s v="Neg"/>
    <s v="N"/>
    <s v="mode share"/>
    <s v="trip"/>
    <s v="Ratio"/>
    <s v="Aggregate"/>
    <s v="Work"/>
    <s v="Hong Kong"/>
    <s v="Hong Kong"/>
    <n v="2011"/>
    <x v="0"/>
    <x v="2"/>
    <n v="4768"/>
    <x v="1"/>
    <n v="0"/>
    <n v="1"/>
    <x v="0"/>
    <s v="Density"/>
    <s v="residents per km^2 in a street block"/>
    <x v="6"/>
    <s v="generalized linear mixed models"/>
    <m/>
    <n v="-0.02"/>
    <m/>
    <m/>
    <m/>
    <n v="-2"/>
    <s v="Derived (8b)"/>
  </r>
  <r>
    <n v="154"/>
    <s v="Lu et al. 2018"/>
    <n v="154.1"/>
    <x v="120"/>
    <s v="Tables 3 (diagnostics) and 4 (elasticities) pp 8 - 9"/>
    <x v="0"/>
    <x v="0"/>
    <x v="1"/>
    <n v="4.1333333333333335E-3"/>
    <n v="241.93548387096774"/>
    <n v="-2.4193548387096775"/>
    <n v="3.0556744688839292"/>
    <n v="-3.0556744688839291E-2"/>
    <n v="18.977606307100686"/>
    <n v="-0.18977606307100686"/>
    <n v="24.956259786697871"/>
    <n v="-0.24956259786697871"/>
    <n v="2.4352367085885684"/>
    <n v="-2.4352367085885684E-2"/>
    <n v="1.7953786955612976"/>
    <n v="-1.7953786955612977E-2"/>
    <n v="1.9747732259689348"/>
    <n v="-1.9747732259689347E-2"/>
    <s v="Source, 8a, 8b"/>
    <n v="-0.01"/>
    <s v="Source"/>
    <n v="4.1333333333333335E-3"/>
    <s v="derived, 8a, 8b"/>
    <s v="Y"/>
    <s v="Neg"/>
    <s v="N"/>
    <s v="mode share"/>
    <s v="trip"/>
    <s v="Ratio"/>
    <s v="Aggregate"/>
    <s v="Work"/>
    <s v="Hong Kong"/>
    <s v="Hong Kong"/>
    <n v="2011"/>
    <x v="0"/>
    <x v="2"/>
    <n v="4768"/>
    <x v="1"/>
    <n v="0"/>
    <n v="1"/>
    <x v="0"/>
    <s v="Diversity"/>
    <s v="Entropy score of number of residents and jobs in different industries in a TPU"/>
    <x v="7"/>
    <s v="generalized linear mixed models"/>
    <m/>
    <n v="-1.5"/>
    <m/>
    <m/>
    <m/>
    <n v="-2.4193548387096775"/>
    <s v="Derived (8b)"/>
  </r>
  <r>
    <n v="154"/>
    <s v="Lu et al. 2018"/>
    <n v="154.1"/>
    <x v="121"/>
    <s v="Tables 3 (diagnostics) and 4 (elasticities) pp 8 - 9"/>
    <x v="0"/>
    <x v="0"/>
    <x v="1"/>
    <n v="4.6363636363636357E-2"/>
    <n v="21.568627450980394"/>
    <n v="1.9999999999999998"/>
    <n v="1.4141340172503623"/>
    <n v="0.13112879069048811"/>
    <n v="3.0698611399102704"/>
    <n v="0.28465985115531595"/>
    <n v="3.2834491583011656"/>
    <n v="0.30446528558792624"/>
    <n v="0.83150372785493054"/>
    <n v="7.7103072946548099E-2"/>
    <n v="1.4980513073935535"/>
    <n v="0.1389102121401295"/>
    <n v="1.1096932631148662"/>
    <n v="0.1028988298524694"/>
    <s v="6c, 8a, 8b"/>
    <n v="9.2727272727272714E-2"/>
    <s v="Derived (6c)"/>
    <n v="4.6363636363636357E-2"/>
    <s v="derived, 8a, 8b"/>
    <s v="N"/>
    <s v="Pos"/>
    <s v="insignificant"/>
    <s v="mode share"/>
    <s v="trip"/>
    <s v="Ratio"/>
    <s v="Aggregate"/>
    <s v="Work"/>
    <s v="Hong Kong"/>
    <s v="Hong Kong"/>
    <n v="2011"/>
    <x v="0"/>
    <x v="2"/>
    <n v="4768"/>
    <x v="1"/>
    <n v="0"/>
    <n v="1"/>
    <x v="0"/>
    <s v="Diversity"/>
    <s v="ratio of job number to the resident numbers in a TPU"/>
    <x v="5"/>
    <s v="generalized linear mixed models"/>
    <m/>
    <n v="0.04"/>
    <m/>
    <m/>
    <m/>
    <n v="2"/>
    <s v="Derived (8b)"/>
  </r>
  <r>
    <n v="154"/>
    <s v="Lu et al. 2018"/>
    <n v="154.1"/>
    <x v="122"/>
    <s v="Tables 3 (diagnostics) and 4 (elasticities) pp 8 - 9"/>
    <x v="0"/>
    <x v="0"/>
    <x v="1"/>
    <n v="0.02"/>
    <n v="50"/>
    <n v="-4"/>
    <n v="3.4743064389221701"/>
    <n v="-0.2779445151137736"/>
    <n v="5.9517240556057622"/>
    <n v="-0.47613792444846098"/>
    <n v="7.5530711289652457"/>
    <n v="-0.60424569031721964"/>
    <n v="2.9936859541092957"/>
    <n v="-0.23949487632874367"/>
    <n v="2.2787310393217135"/>
    <n v="-0.18229848314573707"/>
    <n v="2.8398029727777048"/>
    <n v="-0.22718423782221639"/>
    <s v="Source, 8a, 8b"/>
    <n v="-0.08"/>
    <s v="Source"/>
    <n v="0.02"/>
    <s v="derived, 8a, 8b"/>
    <s v="Y"/>
    <s v="Neg"/>
    <s v="N"/>
    <s v="mode share"/>
    <s v="trip"/>
    <s v="Ratio"/>
    <s v="Aggregate"/>
    <s v="Work"/>
    <s v="Hong Kong"/>
    <s v="Hong Kong"/>
    <n v="2011"/>
    <x v="0"/>
    <x v="2"/>
    <n v="4768"/>
    <x v="1"/>
    <n v="0"/>
    <n v="1"/>
    <x v="0"/>
    <s v="PT-design"/>
    <s v="three or more way intersections within 800m buffer from centroid of street block"/>
    <x v="0"/>
    <s v="generalized linear mixed models"/>
    <m/>
    <n v="-0.04"/>
    <m/>
    <m/>
    <m/>
    <n v="-4"/>
    <s v="Derived (8b)"/>
  </r>
  <r>
    <n v="154"/>
    <s v="Lu et al. 2018"/>
    <n v="154.1"/>
    <x v="123"/>
    <s v="Tables 3 (diagnostics) and 4 (elasticities) pp 8 - 9"/>
    <x v="0"/>
    <x v="0"/>
    <x v="1"/>
    <n v="0.5177272727272727"/>
    <n v="1.9315188762071993"/>
    <n v="1"/>
    <n v="2.2523834961295983E-2"/>
    <n v="1.1661203645870965E-2"/>
    <n v="1.1981710267991101E-2"/>
    <n v="6.2032581796553927E-3"/>
    <n v="1.1981710267991101E-2"/>
    <n v="6.2032581796553927E-3"/>
    <n v="3.5778456034397776E-2"/>
    <n v="1.8523482465081394E-2"/>
    <n v="0.13716352735375087"/>
    <n v="7.1013298934510111E-2"/>
    <n v="3.6657061820013624E-2"/>
    <n v="1.8978360642270688E-2"/>
    <s v="6c, 8a, 8b"/>
    <n v="0.5177272727272727"/>
    <s v="derived 6c)"/>
    <n v="0.5177272727272727"/>
    <s v="derived, 8a, 8b"/>
    <s v="N"/>
    <s v="Pos"/>
    <s v="insignificant"/>
    <s v="mode share"/>
    <s v="trip"/>
    <s v="Ratio"/>
    <s v="Aggregate"/>
    <s v="Work"/>
    <s v="Hong Kong"/>
    <s v="Hong Kong"/>
    <n v="2011"/>
    <x v="0"/>
    <x v="2"/>
    <n v="4768"/>
    <x v="1"/>
    <n v="0"/>
    <n v="1"/>
    <x v="0"/>
    <s v="Density"/>
    <s v="number of supermarkets and conveinence stores within an 800m radius buffer from centroid of street block"/>
    <x v="1"/>
    <s v="generalized linear mixed models"/>
    <m/>
    <n v="0.01"/>
    <m/>
    <m/>
    <m/>
    <n v="1"/>
    <s v="Derived (8b)"/>
  </r>
  <r>
    <n v="155"/>
    <s v="Zhao et al. 2018"/>
    <n v="155.1"/>
    <x v="124"/>
    <s v="Table 3 p. 1183 - DR Model 1 (only) "/>
    <x v="0"/>
    <x v="0"/>
    <x v="1"/>
    <n v="6.5795083253183825E-2"/>
    <n v="15.198704075681977"/>
    <n v="2.34"/>
    <n v="0.15818173888279879"/>
    <n v="2.4353738788689485E-2"/>
    <n v="0.16015435741849826"/>
    <n v="2.4657444114521986E-2"/>
    <n v="0.36362340549264627"/>
    <n v="5.5983639435036016E-2"/>
    <n v="0.1192356011500981"/>
    <n v="1.8357572152329051E-2"/>
    <n v="0.78374050182675215"/>
    <n v="0.12066507546580474"/>
    <n v="0.1117723065303812"/>
    <n v="1.7208519619746343E-2"/>
    <s v="6c, 8a"/>
    <n v="0.15396049481245014"/>
    <s v="Derived (6c)"/>
    <n v="6.5795083253183825E-2"/>
    <s v="Derived (8a)"/>
    <s v="Y"/>
    <s v="Pos"/>
    <s v="Y"/>
    <s v="Ridership"/>
    <s v="daily ridership"/>
    <s v="Count"/>
    <s v="Aggregate"/>
    <s v="Weekday"/>
    <s v="China"/>
    <s v="varies"/>
    <n v="2016"/>
    <x v="0"/>
    <x v="2"/>
    <n v="109"/>
    <x v="1"/>
    <n v="0"/>
    <n v="0"/>
    <x v="1"/>
    <s v="Density"/>
    <s v="Weighted population"/>
    <x v="6"/>
    <s v="OLS"/>
    <m/>
    <n v="0.61"/>
    <m/>
    <m/>
    <m/>
    <n v="2.34"/>
    <s v="source"/>
  </r>
  <r>
    <n v="155"/>
    <s v="Zhao et al. 2018"/>
    <n v="155.1"/>
    <x v="125"/>
    <s v="Table 3 p. 1183 - DR Model 1 (only) "/>
    <x v="0"/>
    <x v="0"/>
    <x v="1"/>
    <n v="0.11723419349117675"/>
    <n v="8.5299345713097061"/>
    <n v="1.7999999999999998"/>
    <n v="9.6529080295619157E-2"/>
    <n v="2.0369715978423516E-2"/>
    <n v="1.6150190550092283E-2"/>
    <n v="3.4080382149640071E-3"/>
    <n v="0.40273648652457744"/>
    <n v="8.4986076936922214E-2"/>
    <n v="7.8100460163090343E-2"/>
    <n v="1.6480880025317415E-2"/>
    <n v="0.35916548950012617"/>
    <n v="7.5791657684539798E-2"/>
    <n v="7.4332665879694185E-2"/>
    <n v="1.5685794242019109E-2"/>
    <s v="6c, 8a"/>
    <n v="0.21102154828411815"/>
    <s v="Derived (6c)"/>
    <n v="0.11723419349117675"/>
    <s v="Derived (8a)"/>
    <s v="N"/>
    <s v="Pos"/>
    <s v="insignificant"/>
    <s v="Ridership"/>
    <s v="daily ridership"/>
    <s v="Count"/>
    <s v="Aggregate"/>
    <s v="Weekday"/>
    <s v="China"/>
    <s v="varies"/>
    <n v="2016"/>
    <x v="0"/>
    <x v="2"/>
    <n v="109"/>
    <x v="1"/>
    <n v="0"/>
    <n v="0"/>
    <x v="1"/>
    <s v="Density"/>
    <s v="Weighted job"/>
    <x v="8"/>
    <s v="OLS"/>
    <m/>
    <n v="2.74"/>
    <m/>
    <m/>
    <m/>
    <n v="1.8"/>
    <s v="source"/>
  </r>
  <r>
    <n v="155"/>
    <s v="Zhao et al. 2018"/>
    <n v="155.1"/>
    <x v="126"/>
    <s v="Table 3 p. 1183 - DR Model 1 (only) "/>
    <x v="0"/>
    <x v="0"/>
    <x v="1"/>
    <n v="6.8252265990194946E-2"/>
    <n v="14.651528201915802"/>
    <n v="2.2400000000000002"/>
    <n v="1.7521602883262132E-6"/>
    <n v="2.6787915852610614E-7"/>
    <e v="#N/A"/>
    <e v="#N/A"/>
    <n v="5.8406689170150254E-7"/>
    <n v="8.9295111020589252E-8"/>
    <n v="5.0678903174369773E-2"/>
    <n v="7.7480479541884636E-3"/>
    <n v="3.6868804791334218E-2"/>
    <n v="5.6366900158435268E-3"/>
    <n v="7.3008132001507031E-7"/>
    <n v="1.1161853796383635E-7"/>
    <s v="6c, 8a"/>
    <n v="0.1528850758180367"/>
    <s v="Derived (6c)"/>
    <n v="6.8252265990194946E-2"/>
    <s v="Derived (8a)"/>
    <s v="Y"/>
    <s v="Neg"/>
    <s v="Y"/>
    <s v="Ridership"/>
    <s v="daily ridership"/>
    <s v="Count"/>
    <s v="Aggregate"/>
    <s v="Weekday"/>
    <s v="China"/>
    <s v="varies"/>
    <n v="2016"/>
    <x v="0"/>
    <x v="2"/>
    <n v="109"/>
    <x v="1"/>
    <n v="0"/>
    <n v="0"/>
    <x v="1"/>
    <s v="PT-Access"/>
    <s v="number of transfer stations"/>
    <x v="3"/>
    <s v="OLS"/>
    <m/>
    <n v="17.82"/>
    <m/>
    <m/>
    <m/>
    <n v="2.2400000000000002"/>
    <s v="source"/>
  </r>
  <r>
    <n v="160"/>
    <s v="Moshiur et al. 2019"/>
    <n v="160.1"/>
    <x v="127"/>
    <s v="Table 4 (Boarding) p. 599"/>
    <x v="0"/>
    <x v="0"/>
    <x v="0"/>
    <n v="7.6819515443840788E-2"/>
    <n v="13.017525484537245"/>
    <n v="22.573"/>
    <n v="1.5567516843258836E-6"/>
    <n v="2.6994804667008006E-6"/>
    <e v="#N/A"/>
    <e v="#N/A"/>
    <n v="5.1892918899781383E-7"/>
    <n v="8.9984756297667896E-7"/>
    <n v="4.502696950851115E-2"/>
    <n v="7.8078877888346498E-2"/>
    <n v="3.2757033897178461E-2"/>
    <n v="5.6802233806980323E-2"/>
    <n v="6.4865944754063719E-7"/>
    <n v="1.1248059185078916E-6"/>
    <s v="6c, 8a"/>
    <n v="1.7340469221138182"/>
    <s v="Derived (6c)"/>
    <n v="7.6819515443840788E-2"/>
    <s v="Derived (8a)"/>
    <s v="Y"/>
    <s v="Pos"/>
    <s v="Y"/>
    <s v="Ridership"/>
    <s v="daily boardings"/>
    <s v="Count"/>
    <s v="Aggregate"/>
    <s v="General"/>
    <s v="USA"/>
    <s v="Orlando"/>
    <n v="2015"/>
    <x v="0"/>
    <x v="2"/>
    <n v="2124"/>
    <x v="1"/>
    <n v="0"/>
    <n v="0"/>
    <x v="1"/>
    <s v="PT-Access"/>
    <s v="number of bus stops"/>
    <x v="3"/>
    <s v="panel OLS"/>
    <m/>
    <n v="9.5869999999999997"/>
    <m/>
    <m/>
    <m/>
    <n v="22.573"/>
    <s v="source"/>
  </r>
  <r>
    <n v="160"/>
    <s v="Moshiur et al. 2019"/>
    <n v="160.1"/>
    <x v="128"/>
    <s v="Table 4 (Boarding) p. 599"/>
    <x v="0"/>
    <x v="0"/>
    <x v="1"/>
    <n v="3.2303598367695502E-2"/>
    <n v="30.956303648203718"/>
    <n v="13.917999999999999"/>
    <n v="0.36098776096512192"/>
    <n v="0.16230063234323211"/>
    <n v="0.19202994381761579"/>
    <n v="8.6336947344443749E-2"/>
    <n v="0.19202994381761579"/>
    <n v="8.6336947344443749E-2"/>
    <n v="0.57341854781123669"/>
    <n v="0.25780982894900278"/>
    <n v="2.1983092448773567"/>
    <n v="0.98836309457051175"/>
    <n v="0.58749989478725007"/>
    <n v="0.26414082341912348"/>
    <s v="6c, 8a"/>
    <n v="0.44960148208158601"/>
    <s v="Derived (6c)"/>
    <n v="3.2303598367695502E-2"/>
    <s v="Derived (8a)"/>
    <s v="Y"/>
    <s v="Pos"/>
    <s v="Y"/>
    <s v="Ridership"/>
    <s v="daily boardings"/>
    <s v="Count"/>
    <s v="Aggregate"/>
    <s v="General"/>
    <s v="USA"/>
    <s v="Orlando"/>
    <n v="2015"/>
    <x v="0"/>
    <x v="2"/>
    <n v="2124"/>
    <x v="1"/>
    <n v="0"/>
    <n v="0"/>
    <x v="1"/>
    <s v="Density"/>
    <s v="number of commercial centers"/>
    <x v="1"/>
    <s v="panel OLS"/>
    <m/>
    <n v="50.317"/>
    <m/>
    <m/>
    <m/>
    <n v="13.917999999999999"/>
    <s v="source"/>
  </r>
  <r>
    <n v="160"/>
    <s v="Moshiur et al. 2019"/>
    <n v="160.1"/>
    <x v="129"/>
    <s v="Table 4 (Boarding) p. 599"/>
    <x v="0"/>
    <x v="0"/>
    <x v="2"/>
    <n v="6.3428288987787754E-2"/>
    <n v="15.765835969381678"/>
    <n v="-10.034000000000001"/>
    <n v="8.8878499371755041E-4"/>
    <n v="-5.6565783408386308E-4"/>
    <n v="0.32311067271927157"/>
    <n v="-0.20564037938499008"/>
    <n v="0.45879723792224586"/>
    <n v="-0.29199666254629714"/>
    <n v="5.027802090975639E-4"/>
    <n v="-3.1998916060540573E-4"/>
    <n v="5.2381386612589766E-2"/>
    <n v="-3.3337580975183717E-2"/>
    <n v="5.8603506609611724E-4"/>
    <n v="-3.7297583614521519E-4"/>
    <s v="6c, 8a"/>
    <n v="-0.63643945170346239"/>
    <s v="Derived (6c)"/>
    <n v="6.3428288987787754E-2"/>
    <s v="Derived (8a)"/>
    <s v="Y"/>
    <s v="Neg"/>
    <s v="N"/>
    <s v="Ridership"/>
    <s v="daily boardings"/>
    <s v="Count"/>
    <s v="Aggregate"/>
    <s v="General"/>
    <s v="USA"/>
    <s v="Orlando"/>
    <n v="2015"/>
    <x v="0"/>
    <x v="2"/>
    <n v="2124"/>
    <x v="1"/>
    <n v="0"/>
    <n v="0"/>
    <x v="1"/>
    <s v="PT-Access"/>
    <s v="number of educational centers"/>
    <x v="4"/>
    <s v="panel OLS"/>
    <m/>
    <n v="-46.088000000000001"/>
    <m/>
    <m/>
    <m/>
    <n v="-10.034000000000001"/>
    <s v="source"/>
  </r>
  <r>
    <n v="160"/>
    <s v="Moshiur et al. 2019"/>
    <n v="160.1"/>
    <x v="130"/>
    <s v="Table 4 (Boarding) p. 599"/>
    <x v="0"/>
    <x v="0"/>
    <x v="1"/>
    <n v="5.3228986585428149E-2"/>
    <n v="18.786756317351301"/>
    <n v="5.9240000000000004"/>
    <n v="0.21907619126198641"/>
    <n v="6.908097039813961E-2"/>
    <n v="0.11653909979480208"/>
    <n v="3.6748101456278548E-2"/>
    <n v="0.11653909979480208"/>
    <n v="3.6748101456278548E-2"/>
    <n v="0.34799615122021388"/>
    <n v="0.10973311012314217"/>
    <n v="1.3341095423738643"/>
    <n v="0.4206827828880379"/>
    <n v="0.35654183668915024"/>
    <n v="0.11242780844481159"/>
    <s v="6c, 8a"/>
    <n v="0.31532851653207639"/>
    <s v="Derived (6c)"/>
    <n v="5.3228986585428149E-2"/>
    <s v="Derived (8a)"/>
    <s v="Y"/>
    <s v="Pos"/>
    <s v="Y"/>
    <s v="Ridership"/>
    <s v="daily boardings"/>
    <s v="Count"/>
    <s v="Aggregate"/>
    <s v="General"/>
    <s v="USA"/>
    <s v="Orlando"/>
    <n v="2015"/>
    <x v="0"/>
    <x v="2"/>
    <n v="2124"/>
    <x v="1"/>
    <n v="0"/>
    <n v="0"/>
    <x v="1"/>
    <s v="Density"/>
    <s v="number of financial centers"/>
    <x v="1"/>
    <s v="panel OLS"/>
    <m/>
    <n v="5.4420000000000002"/>
    <m/>
    <m/>
    <m/>
    <n v="5.9240000000000004"/>
    <s v="source"/>
  </r>
  <r>
    <n v="160"/>
    <s v="Moshiur et al. 2019"/>
    <n v="160.1"/>
    <x v="131"/>
    <s v="Table 4 (Boarding) p. 599"/>
    <x v="0"/>
    <x v="0"/>
    <x v="1"/>
    <n v="3.5907338487459362E-2"/>
    <n v="27.849460364467003"/>
    <n v="20.089000000000002"/>
    <n v="0.35174205803263991"/>
    <n v="0.25372650354235826"/>
    <n v="2.1845331912698462"/>
    <n v="1.5757966834938288"/>
    <n v="2.8727425868032674"/>
    <n v="2.0722313851338905"/>
    <n v="0.28032278320158732"/>
    <n v="0.20220874365385444"/>
    <n v="0.20666802166113704"/>
    <n v="0.1490784321425411"/>
    <n v="0.22731832389978762"/>
    <n v="0.16397437325749173"/>
    <s v="6c, 8a"/>
    <n v="0.72134252287457112"/>
    <s v="Derived (6c)"/>
    <n v="3.5907338487459362E-2"/>
    <s v="Derived (8a)"/>
    <s v="Y"/>
    <s v="Pos"/>
    <s v="Y"/>
    <s v="Ridership"/>
    <s v="daily boardings"/>
    <s v="Count"/>
    <s v="Aggregate"/>
    <s v="General"/>
    <s v="USA"/>
    <s v="Orlando"/>
    <n v="2015"/>
    <x v="0"/>
    <x v="2"/>
    <n v="2124"/>
    <x v="1"/>
    <n v="0"/>
    <n v="0"/>
    <x v="1"/>
    <s v="Diversity"/>
    <s v="normalised land use land use entropy"/>
    <x v="7"/>
    <s v="panel OLS"/>
    <m/>
    <n v="347.96899999999999"/>
    <m/>
    <m/>
    <m/>
    <n v="20.088999999999999"/>
    <s v="source"/>
  </r>
  <r>
    <n v="160"/>
    <s v="Moshiur et al. 2019"/>
    <n v="160.19999999999999"/>
    <x v="132"/>
    <s v="Table 4 (alighting) p. 599"/>
    <x v="0"/>
    <x v="0"/>
    <x v="0"/>
    <n v="7.8895368819793588E-2"/>
    <n v="12.675015212668807"/>
    <n v="23.146000000000001"/>
    <n v="1.515791254230051E-6"/>
    <n v="2.7680049121630594E-6"/>
    <e v="#N/A"/>
    <e v="#N/A"/>
    <n v="5.0527539759058871E-7"/>
    <n v="9.2268957128685654E-7"/>
    <n v="4.3842243610636697E-2"/>
    <n v="8.0060856226627758E-2"/>
    <n v="3.1895148080319229E-2"/>
    <n v="5.8244119244068866E-2"/>
    <n v="6.3159226192298046E-7"/>
    <n v="1.1533583391566768E-6"/>
    <s v="6c, 8a"/>
    <n v="1.8261122067029425"/>
    <s v="Derived (6c)"/>
    <n v="7.8895368819793588E-2"/>
    <s v="Derived (8a)"/>
    <s v="Y"/>
    <s v="Pos"/>
    <s v="Y"/>
    <s v="Ridership"/>
    <s v="daily alighting"/>
    <s v="Count"/>
    <s v="Aggregate"/>
    <s v="General"/>
    <s v="USA"/>
    <s v="Orlando"/>
    <n v="2015"/>
    <x v="0"/>
    <x v="2"/>
    <n v="2124"/>
    <x v="1"/>
    <n v="0"/>
    <n v="0"/>
    <x v="1"/>
    <s v="PT-Access"/>
    <s v="number of bus stops"/>
    <x v="3"/>
    <s v="panel OLS"/>
    <m/>
    <n v="10.096"/>
    <m/>
    <m/>
    <m/>
    <n v="23.146000000000001"/>
    <s v="source"/>
  </r>
  <r>
    <n v="160"/>
    <s v="Moshiur et al. 2019"/>
    <n v="160.19999999999999"/>
    <x v="133"/>
    <s v="Table 4 (alighting) p. 599"/>
    <x v="0"/>
    <x v="0"/>
    <x v="1"/>
    <n v="3.6965224234214548E-2"/>
    <n v="27.052453237235135"/>
    <n v="16.568000000000001"/>
    <n v="0.31546416631980018"/>
    <n v="0.19320282200479019"/>
    <n v="0.16781335182362386"/>
    <n v="0.10277558152053055"/>
    <n v="0.16781335182362386"/>
    <n v="0.10277558152053055"/>
    <n v="0.50110564317735939"/>
    <n v="0.30689705748146856"/>
    <n v="1.9210839486476345"/>
    <n v="1.1765483367469638"/>
    <n v="0.51341121379441168"/>
    <n v="0.31443347912114089"/>
    <s v="6c, 8a"/>
    <n v="0.61243983511246669"/>
    <s v="Derived (6c)"/>
    <n v="3.6965224234214548E-2"/>
    <s v="Derived (8a)"/>
    <s v="Y"/>
    <s v="Pos"/>
    <s v="Y"/>
    <s v="Ridership"/>
    <s v="daily alighting"/>
    <s v="Count"/>
    <s v="Aggregate"/>
    <s v="General"/>
    <s v="USA"/>
    <s v="Orlando"/>
    <n v="2015"/>
    <x v="0"/>
    <x v="2"/>
    <n v="2124"/>
    <x v="1"/>
    <n v="0"/>
    <n v="0"/>
    <x v="1"/>
    <s v="Density"/>
    <s v="number of commercial centers"/>
    <x v="1"/>
    <s v="panel OLS"/>
    <m/>
    <n v="68.540999999999997"/>
    <m/>
    <m/>
    <m/>
    <n v="16.568000000000001"/>
    <s v="source"/>
  </r>
  <r>
    <n v="160"/>
    <s v="Moshiur et al. 2019"/>
    <n v="160.19999999999999"/>
    <x v="134"/>
    <s v="Table 4 (alighting) p. 599"/>
    <x v="0"/>
    <x v="0"/>
    <x v="2"/>
    <n v="3.5497378021226746E-2"/>
    <n v="28.171094760915"/>
    <n v="-14.896000000000003"/>
    <n v="1.5881204351435559E-3"/>
    <n v="-8.3974876385421813E-4"/>
    <n v="0.57734847661202582"/>
    <n v="-0.30528394372322232"/>
    <n v="0.81979924760441059"/>
    <n v="-0.43348438163141739"/>
    <n v="8.9838997068771508E-4"/>
    <n v="-4.750407152061116E-4"/>
    <n v="9.3597384168983208E-2"/>
    <n v="-4.9491389894990696E-2"/>
    <n v="1.0471534406595936E-3"/>
    <n v="-5.5370221798077784E-4"/>
    <s v="6c, 8a"/>
    <n v="-0.52876894300419364"/>
    <s v="Derived (6c)"/>
    <n v="3.5497378021226746E-2"/>
    <s v="Derived (8a)"/>
    <s v="Y"/>
    <s v="Neg"/>
    <s v="N"/>
    <s v="Ridership"/>
    <s v="daily alighting"/>
    <s v="Count"/>
    <s v="Aggregate"/>
    <s v="General"/>
    <s v="USA"/>
    <s v="Orlando"/>
    <n v="2015"/>
    <x v="0"/>
    <x v="2"/>
    <n v="2124"/>
    <x v="1"/>
    <n v="0"/>
    <n v="0"/>
    <x v="1"/>
    <s v="PT-Access"/>
    <s v="number of educational centers"/>
    <x v="4"/>
    <s v="panel OLS"/>
    <m/>
    <n v="-38.290999999999997"/>
    <m/>
    <m/>
    <m/>
    <n v="-14.896000000000001"/>
    <s v="source"/>
  </r>
  <r>
    <n v="160"/>
    <s v="Moshiur et al. 2019"/>
    <n v="160.19999999999999"/>
    <x v="135"/>
    <s v="Table 4 (alighting) p. 599"/>
    <x v="0"/>
    <x v="0"/>
    <x v="0"/>
    <n v="3.7352885434314108E-2"/>
    <n v="26.771693494965003"/>
    <n v="29.857999999999997"/>
    <n v="0.33812973191224888"/>
    <n v="0.3771101569400036"/>
    <n v="2.0999923251968324"/>
    <n v="2.3420845923519709"/>
    <n v="2.7615681961994771"/>
    <n v="3.0799285528063964"/>
    <n v="0.26947436443341832"/>
    <n v="0.30054003026615489"/>
    <n v="0.1986700229991562"/>
    <n v="0.22157319064721945"/>
    <n v="0.21852116391450815"/>
    <n v="0.24371281978805254"/>
    <s v="6c, 8a"/>
    <n v="1.1152824532977506"/>
    <s v="Derived (6c)"/>
    <n v="3.7352885434314108E-2"/>
    <s v="Derived (8a)"/>
    <s v="Y"/>
    <s v="Pos"/>
    <s v="Y"/>
    <s v="Ridership"/>
    <s v="daily alighting"/>
    <s v="Count"/>
    <s v="Aggregate"/>
    <s v="General"/>
    <s v="USA"/>
    <s v="Orlando"/>
    <n v="2015"/>
    <x v="0"/>
    <x v="2"/>
    <n v="2124"/>
    <x v="1"/>
    <n v="0"/>
    <n v="0"/>
    <x v="1"/>
    <s v="Diversity"/>
    <s v="normalised land use land use entropy"/>
    <x v="7"/>
    <s v="panel OLS"/>
    <m/>
    <n v="538.00199999999995"/>
    <m/>
    <m/>
    <m/>
    <n v="29.858000000000001"/>
    <s v="source"/>
  </r>
  <r>
    <n v="161"/>
    <s v="Kathuria et al. 2018"/>
    <n v="161.1"/>
    <x v="136"/>
    <s v="Table 3 p. 48"/>
    <x v="0"/>
    <x v="0"/>
    <x v="1"/>
    <n v="5.1340000000000004E-2"/>
    <n v="19.477989871445267"/>
    <n v="8.2913907284768218"/>
    <n v="1.3534501125524621"/>
    <n v="0.57613664391133212"/>
    <n v="2.3185524174545238"/>
    <n v="0.98696139306204178"/>
    <n v="2.9423728589658142"/>
    <n v="1.252509278604568"/>
    <n v="1.1662196938485765"/>
    <n v="0.49643639927746208"/>
    <n v="0.88770200207312566"/>
    <n v="0.37787698824248817"/>
    <n v="1.1062730708132857"/>
    <n v="0.47091832078379953"/>
    <s v="7b, 8a, 8b"/>
    <n v="0.42568000000000006"/>
    <s v="derived (7b)"/>
    <n v="5.1340000000000004E-2"/>
    <s v="derived, 8a, 8b"/>
    <s v="Y"/>
    <s v="Pos"/>
    <s v="Y"/>
    <s v="Ridership"/>
    <s v="ridership"/>
    <s v="Count"/>
    <s v="Aggregate"/>
    <s v="General"/>
    <s v="India"/>
    <s v="Ahmedabad"/>
    <n v="2015"/>
    <x v="0"/>
    <x v="2"/>
    <n v="150"/>
    <x v="0"/>
    <n v="0"/>
    <n v="0"/>
    <x v="1"/>
    <s v="PT-design"/>
    <s v="Walkway availability and quality index (WAQI): sum of segment length times score on Likert scale, divided by buffer area"/>
    <x v="0"/>
    <s v="Negative binomial regression"/>
    <m/>
    <n v="1.252"/>
    <m/>
    <m/>
    <m/>
    <n v="8.2913907284768218"/>
    <s v="Derived (8b)"/>
  </r>
  <r>
    <n v="161"/>
    <s v="Kathuria et al. 2018"/>
    <n v="161.1"/>
    <x v="137"/>
    <s v="Table 3 p. 48"/>
    <x v="0"/>
    <x v="0"/>
    <x v="1"/>
    <n v="0.38527999999999996"/>
    <n v="2.5955149501661134"/>
    <n v="2.015625"/>
    <n v="0.18035228607361767"/>
    <n v="0.14005797831905001"/>
    <n v="0.30895577531176099"/>
    <n v="0.23992887599160734"/>
    <n v="0.39208218069794676"/>
    <n v="0.30448317988641149"/>
    <n v="0.15540313299985964"/>
    <n v="0.12068296502503099"/>
    <n v="0.11828960959934147"/>
    <n v="9.1861345022656596E-2"/>
    <n v="0.14741502142741408"/>
    <n v="0.11447955734010122"/>
    <s v="7b, 8a, 8b"/>
    <n v="0.77657999999999994"/>
    <s v="derived (7b)"/>
    <n v="0.38527999999999996"/>
    <s v="derived, 8a, 8b"/>
    <s v="Y"/>
    <s v="Pos"/>
    <s v="Y"/>
    <s v="Ridership"/>
    <s v="ridership"/>
    <s v="Count"/>
    <s v="Aggregate"/>
    <s v="General"/>
    <s v="India"/>
    <s v="Ahmedabad"/>
    <n v="2015"/>
    <x v="0"/>
    <x v="2"/>
    <n v="150"/>
    <x v="0"/>
    <n v="0"/>
    <n v="0"/>
    <x v="1"/>
    <s v="PT-design"/>
    <s v="Connectivity Index: degree of connecitivity within the buffer area and road network accessibility (4-way intersections *3 + 3-way intersections *2 + cul-de-sacs)/buffer area"/>
    <x v="0"/>
    <s v="Negative binomial regression"/>
    <m/>
    <n v="0.25800000000000001"/>
    <m/>
    <m/>
    <m/>
    <n v="2.015625"/>
    <s v="Derived (8b)"/>
  </r>
  <r>
    <n v="164"/>
    <s v="Schneider et al. 2017b"/>
    <n v="164.1"/>
    <x v="138"/>
    <s v="Table 3 (Extended Model) p. 932"/>
    <x v="0"/>
    <x v="0"/>
    <x v="1"/>
    <n v="5.2309048959330952E-2"/>
    <n v="19.117151236633575"/>
    <n v="2.4584008690452546"/>
    <n v="0.21633941167044105"/>
    <n v="2.7820515257534102E-2"/>
    <n v="3.6195545542052031E-2"/>
    <n v="4.6546245052260854E-3"/>
    <n v="0.90260649211739941"/>
    <n v="0.11607213633248692"/>
    <n v="0.17503748664267024"/>
    <n v="2.2509227653817174E-2"/>
    <n v="0.80495587912806044"/>
    <n v="0.10351459839891838"/>
    <n v="0.16659316710633079"/>
    <n v="2.1423316775691571E-2"/>
    <s v="7a"/>
    <n v="0.12859661142054998"/>
    <s v="Derived (7a)"/>
    <m/>
    <m/>
    <s v="Y"/>
    <s v="Pos"/>
    <s v="Y"/>
    <s v="mode share"/>
    <s v="boardings"/>
    <s v="Ratio"/>
    <s v="Aggregate"/>
    <s v="Work"/>
    <s v="USA"/>
    <s v="varies"/>
    <n v="2013"/>
    <x v="0"/>
    <x v="2"/>
    <n v="120"/>
    <x v="1"/>
    <n v="0"/>
    <n v="1"/>
    <x v="0"/>
    <s v="Density"/>
    <s v="jobs within 1  mile"/>
    <x v="8"/>
    <s v="fractional multinomial logit model"/>
    <s v="auto, walk, bike"/>
    <n v="8.9800000000000001E-3"/>
    <m/>
    <m/>
    <m/>
    <m/>
    <m/>
  </r>
  <r>
    <n v="164"/>
    <s v="Schneider et al. 2017b"/>
    <n v="164.1"/>
    <x v="139"/>
    <s v="Table 3 (Extended Model) p. 932"/>
    <x v="0"/>
    <x v="0"/>
    <x v="1"/>
    <n v="0.15859818286856112"/>
    <n v="6.3052424807966059"/>
    <n v="0.8842381348954248"/>
    <n v="4.4086802177549678E-2"/>
    <n v="6.1826697148774732E-3"/>
    <n v="0.44938085745845063"/>
    <n v="6.3020524978535733E-2"/>
    <n v="8.2981114286847069E-2"/>
    <n v="1.1637152092408589E-2"/>
    <n v="2.0299828043130779E-2"/>
    <n v="2.8468186817912845E-3"/>
    <n v="5.0429246926907284E-2"/>
    <n v="7.0721250423973602E-3"/>
    <n v="2.5077547972667924E-2"/>
    <n v="3.5168392515652932E-3"/>
    <s v="7a"/>
    <n v="0.14023856141749999"/>
    <s v="Derived (7a)"/>
    <m/>
    <m/>
    <s v="Y"/>
    <s v="Pos"/>
    <s v="Y"/>
    <s v="mode share"/>
    <s v="boardings"/>
    <s v="Ratio"/>
    <s v="Aggregate"/>
    <s v="Work"/>
    <s v="USA"/>
    <s v="varies"/>
    <n v="2013"/>
    <x v="0"/>
    <x v="2"/>
    <n v="120"/>
    <x v="1"/>
    <n v="0"/>
    <n v="1"/>
    <x v="0"/>
    <s v="PT-design"/>
    <s v="pre-1940 housing (%)"/>
    <x v="9"/>
    <s v="fractional multinomial logit model"/>
    <s v="auto, walk, bike"/>
    <n v="0.86099999999999999"/>
    <m/>
    <m/>
    <m/>
    <m/>
    <m/>
  </r>
  <r>
    <n v="164"/>
    <s v="Schneider et al. 2017b"/>
    <n v="164.1"/>
    <x v="140"/>
    <s v="Table 3 (Extended Model) p. 932"/>
    <x v="0"/>
    <x v="0"/>
    <x v="1"/>
    <n v="0.26914302984809257"/>
    <n v="3.715496554246311"/>
    <n v="1.8698207421188144"/>
    <n v="0.25817547204422187"/>
    <n v="0.12992660487947255"/>
    <n v="0.4422722044085618"/>
    <n v="0.22257314181078333"/>
    <n v="0.56126819507295322"/>
    <n v="0.28245778127275972"/>
    <n v="0.22246059693977335"/>
    <n v="0.11195312184766629"/>
    <n v="0.16933234649307885"/>
    <n v="8.5216371260674093E-2"/>
    <n v="0.21102556320187985"/>
    <n v="0.10619845004060846"/>
    <s v="7a"/>
    <n v="0.5032492198066667"/>
    <s v="Derived (7a)"/>
    <m/>
    <m/>
    <s v="Y"/>
    <s v="Pos"/>
    <s v="Y"/>
    <s v="mode share"/>
    <s v="boardings"/>
    <s v="Ratio"/>
    <s v="Aggregate"/>
    <s v="Work"/>
    <s v="USA"/>
    <s v="varies"/>
    <n v="2013"/>
    <x v="0"/>
    <x v="2"/>
    <n v="120"/>
    <x v="1"/>
    <n v="0"/>
    <n v="1"/>
    <x v="0"/>
    <s v="PT-design"/>
    <s v="Proportion of roadways with sidewalks"/>
    <x v="0"/>
    <s v="fractional multinomial logit model"/>
    <s v="auto, walk, bike"/>
    <n v="0.77600000000000002"/>
    <m/>
    <m/>
    <m/>
    <m/>
    <m/>
  </r>
  <r>
    <n v="164"/>
    <s v="Schneider et al. 2017b"/>
    <n v="164.1"/>
    <x v="141"/>
    <s v="Table 3 (Extended Model) p. 932"/>
    <x v="0"/>
    <x v="0"/>
    <x v="1"/>
    <n v="0.26914302984809257"/>
    <n v="3.715496554246311"/>
    <n v="1.4729891371900833E-2"/>
    <n v="0.25817547204422187"/>
    <n v="1.0235231287603836E-3"/>
    <n v="0.4422722044085618"/>
    <n v="1.7533649762920391E-3"/>
    <n v="0.56126819507295322"/>
    <n v="2.2251183450779687E-3"/>
    <n v="0.22246059693977335"/>
    <n v="8.8193337811230449E-4"/>
    <n v="0.16933234649307885"/>
    <n v="6.7130921349975057E-4"/>
    <n v="0.21102556320187985"/>
    <n v="8.36599786132333E-4"/>
    <s v="7a"/>
    <n v="3.9644475931666671E-3"/>
    <s v="Derived (7a)"/>
    <m/>
    <m/>
    <s v="N"/>
    <s v="Pos"/>
    <s v="Y"/>
    <s v="mode share"/>
    <s v="boardings"/>
    <s v="Ratio"/>
    <s v="Aggregate"/>
    <s v="Work"/>
    <s v="USA"/>
    <s v="varies"/>
    <n v="2013"/>
    <x v="0"/>
    <x v="2"/>
    <n v="120"/>
    <x v="1"/>
    <n v="0"/>
    <n v="1"/>
    <x v="0"/>
    <s v="PT-design"/>
    <s v="bicycle facility density"/>
    <x v="0"/>
    <s v="fractional multinomial logit model"/>
    <s v="auto, walk, bike"/>
    <n v="1.66E-3"/>
    <m/>
    <m/>
    <m/>
    <m/>
    <m/>
  </r>
  <r>
    <n v="167"/>
    <s v="Alam et al. 2018"/>
    <n v="167.1"/>
    <x v="142"/>
    <s v="Table 2 p. 824"/>
    <x v="0"/>
    <x v="0"/>
    <x v="1"/>
    <n v="0.14891809411301526"/>
    <n v="6.7151007132893543"/>
    <n v="-1.3430201426578709E-2"/>
    <n v="8.0305157522053887E-7"/>
    <n v="-1.6061031504410778E-9"/>
    <e v="#N/A"/>
    <e v="#N/A"/>
    <n v="2.6769002844089773E-7"/>
    <n v="-5.3538005688179547E-10"/>
    <n v="2.32271974748978E-2"/>
    <n v="-4.6454394949795598E-5"/>
    <n v="1.689774158302761E-2"/>
    <n v="-3.3795483166055218E-5"/>
    <n v="3.346114838827108E-7"/>
    <n v="-6.6922296776542161E-10"/>
    <s v="6a"/>
    <n v="-2E-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x v="0"/>
    <x v="2"/>
    <n v="358"/>
    <x v="1"/>
    <n v="0"/>
    <n v="1"/>
    <x v="0"/>
    <s v="PT-Access"/>
    <s v="Metropolitan Sprawl Indicator"/>
    <x v="3"/>
    <s v="OLS"/>
    <m/>
    <n v="-2E-3"/>
    <m/>
    <m/>
    <m/>
    <m/>
    <m/>
  </r>
  <r>
    <n v="167"/>
    <s v="Alam et al. 2018"/>
    <n v="167.1"/>
    <x v="143"/>
    <s v="Table 2 p. 824"/>
    <x v="0"/>
    <x v="0"/>
    <x v="1"/>
    <n v="8.5260619476887192E-2"/>
    <n v="11.728744244827874"/>
    <n v="-5.0433600252759856"/>
    <n v="0.12206785199054837"/>
    <n v="-5.24891763559358E-2"/>
    <n v="0.12359010929502764"/>
    <n v="-5.3143746996861883E-2"/>
    <n v="0.28060589266162289"/>
    <n v="-0.12066053384449785"/>
    <n v="9.2013362705402502E-2"/>
    <n v="-3.9565745963323073E-2"/>
    <n v="0.6048076108637942"/>
    <n v="-0.26006727267143148"/>
    <n v="8.6253985235943367E-2"/>
    <n v="-3.7089213651455649E-2"/>
    <s v="6a"/>
    <n v="-0.4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x v="0"/>
    <x v="2"/>
    <n v="358"/>
    <x v="1"/>
    <n v="0"/>
    <n v="1"/>
    <x v="0"/>
    <s v="Density"/>
    <s v="Populaiton density"/>
    <x v="6"/>
    <s v="OLS"/>
    <m/>
    <n v="-0.43"/>
    <m/>
    <m/>
    <m/>
    <m/>
    <m/>
  </r>
  <r>
    <n v="169"/>
    <s v="Ingvardson and Nielsen 2018"/>
    <n v="169.1"/>
    <x v="144"/>
    <s v="Table 4 (Model I-A) p. 58"/>
    <x v="0"/>
    <x v="0"/>
    <x v="1"/>
    <n v="7.2774455336555952E-2"/>
    <n v="13.741085321427086"/>
    <n v="5.24"/>
    <n v="0.15550111401819677"/>
    <n v="5.9298506514966251E-2"/>
    <n v="2.601674660583583E-2"/>
    <n v="9.9211779146730003E-3"/>
    <n v="0.64877829684645283"/>
    <n v="0.24740391286081809"/>
    <n v="0.12581398811116112"/>
    <n v="4.7977672962590708E-2"/>
    <n v="0.5785886860531424"/>
    <n v="0.22063793681499366"/>
    <n v="0.11974435389663017"/>
    <n v="4.5663089904544527E-2"/>
    <s v="6c, 8a"/>
    <n v="0.3813381459635532"/>
    <s v="Derived (6c)"/>
    <n v="7.2774455336555952E-2"/>
    <s v="Derived (8a)"/>
    <s v="Y"/>
    <s v="Pos"/>
    <s v="Y"/>
    <s v="Ridership"/>
    <s v="Yearly boardings per capita"/>
    <s v="continuous"/>
    <s v="Aggregate"/>
    <s v="General"/>
    <s v="Europe"/>
    <s v="varies"/>
    <n v="2012"/>
    <x v="0"/>
    <x v="2"/>
    <n v="48"/>
    <x v="1"/>
    <n v="0"/>
    <n v="1"/>
    <x v="0"/>
    <s v="Density"/>
    <s v="jobs per km^%2"/>
    <x v="8"/>
    <s v="OLS"/>
    <m/>
    <n v="0.19"/>
    <m/>
    <m/>
    <m/>
    <n v="5.24"/>
    <s v="source"/>
  </r>
  <r>
    <n v="169"/>
    <s v="Ingvardson and Nielsen 2018"/>
    <n v="169.4"/>
    <x v="145"/>
    <s v="Table 7 (Model II-A) p. 59"/>
    <x v="0"/>
    <x v="0"/>
    <x v="1"/>
    <n v="0.18692518582980089"/>
    <n v="5.3497338818243572"/>
    <n v="-2.2599999999999998"/>
    <n v="5.5677786985877019E-2"/>
    <n v="-2.3521132334375312E-2"/>
    <n v="5.6372121460961051E-2"/>
    <n v="-2.3814454572145163E-2"/>
    <n v="0.12799041568950872"/>
    <n v="-5.4069668856060425E-2"/>
    <n v="4.1969284500576937E-2"/>
    <n v="-1.7729962847975924E-2"/>
    <n v="0.27586583015910626"/>
    <n v="-0.11653977374047808"/>
    <n v="3.9342307891365905E-2"/>
    <n v="-1.6620194162660997E-2"/>
    <s v="6c, 8a"/>
    <n v="-0.42245091997534995"/>
    <s v="Derived (6c)"/>
    <n v="0.18692518582980089"/>
    <s v="Derived (8a)"/>
    <s v="Y"/>
    <s v="Neg"/>
    <s v="N"/>
    <s v="Ridership"/>
    <s v="Yearly boardings per capita"/>
    <s v="continuous"/>
    <s v="Aggregate"/>
    <s v="General"/>
    <s v="Europe"/>
    <s v="varies"/>
    <n v="2012"/>
    <x v="0"/>
    <x v="2"/>
    <n v="48"/>
    <x v="1"/>
    <n v="0"/>
    <n v="1"/>
    <x v="0"/>
    <s v="Density"/>
    <s v="persons per km^2"/>
    <x v="6"/>
    <s v="OLS"/>
    <m/>
    <n v="-0.06"/>
    <m/>
    <m/>
    <m/>
    <n v="-2.2599999999999998"/>
    <s v="source"/>
  </r>
  <r>
    <n v="169"/>
    <s v="Ingvardson and Nielsen 2018"/>
    <n v="169.4"/>
    <x v="146"/>
    <s v="Table 7 (Model II-A) p. 59"/>
    <x v="0"/>
    <x v="0"/>
    <x v="1"/>
    <n v="0.10881557747850282"/>
    <n v="9.1898607090290554"/>
    <n v="3.32"/>
    <n v="0.1039971402912198"/>
    <n v="3.7570809471314491E-2"/>
    <n v="1.7399664714759584E-2"/>
    <n v="6.2859371520447242E-3"/>
    <n v="0.4338945606984122"/>
    <n v="0.15675209746143431"/>
    <n v="8.4142773219381281E-2"/>
    <n v="3.0398067602252121E-2"/>
    <n v="0.38695265390407363"/>
    <n v="0.13979350195148454"/>
    <n v="8.0083480108136457E-2"/>
    <n v="2.8931576046390801E-2"/>
    <s v="6c, 8a"/>
    <n v="0.36126771722862933"/>
    <s v="Derived (6c)"/>
    <n v="0.10881557747850282"/>
    <s v="Derived (8a)"/>
    <s v="Y"/>
    <s v="Pos"/>
    <s v="Y"/>
    <s v="Ridership"/>
    <s v="Yearly boardings per capita"/>
    <s v="continuous"/>
    <s v="Aggregate"/>
    <s v="General"/>
    <s v="Europe"/>
    <s v="varies"/>
    <n v="2012"/>
    <x v="0"/>
    <x v="2"/>
    <n v="48"/>
    <x v="1"/>
    <n v="0"/>
    <n v="1"/>
    <x v="0"/>
    <s v="Density"/>
    <s v="jobs per km^%2"/>
    <x v="8"/>
    <s v="OLS"/>
    <m/>
    <n v="0.18"/>
    <m/>
    <m/>
    <m/>
    <n v="3.32"/>
    <s v="source"/>
  </r>
  <r>
    <n v="169"/>
    <s v="Ingvardson and Nielsen 2018"/>
    <n v="169.5"/>
    <x v="147"/>
    <s v="Table 5 (Model II-B) p. 59 (country dummies)"/>
    <x v="0"/>
    <x v="0"/>
    <x v="1"/>
    <n v="6.7544712088686037E-2"/>
    <n v="14.80500795809156"/>
    <n v="2.08"/>
    <n v="0.16754100398034721"/>
    <n v="2.3538338463956067E-2"/>
    <n v="2.8031129385567937E-2"/>
    <n v="3.9381774928472979E-3"/>
    <n v="0.69901085854339728"/>
    <n v="9.8206133349332356E-2"/>
    <n v="0.13555531107287588"/>
    <n v="1.9044572473700127E-2"/>
    <n v="0.62338671954253511"/>
    <n v="8.7581471102134892E-2"/>
    <n v="0.12901572699004427"/>
    <n v="1.8125806679666529E-2"/>
    <s v="6c, 8a"/>
    <n v="0.14049300114446697"/>
    <s v="Derived (6c)"/>
    <n v="6.7544712088686037E-2"/>
    <s v="Derived (8a)"/>
    <s v="Y"/>
    <s v="Pos"/>
    <s v="Y"/>
    <s v="Ridership"/>
    <s v="Yearly boardings per capita"/>
    <s v="continuous"/>
    <s v="Aggregate"/>
    <s v="General"/>
    <s v="Europe"/>
    <s v="varies"/>
    <n v="2012"/>
    <x v="0"/>
    <x v="2"/>
    <n v="48"/>
    <x v="1"/>
    <n v="0"/>
    <n v="1"/>
    <x v="0"/>
    <s v="Density"/>
    <s v="jobs per km^%2"/>
    <x v="8"/>
    <s v="OLS"/>
    <m/>
    <n v="7.0000000000000007E-2"/>
    <m/>
    <m/>
    <m/>
    <n v="2.08"/>
    <s v="source"/>
  </r>
  <r>
    <n v="17"/>
    <s v="Ryan and Frank 2009"/>
    <n v="17.100000000000001"/>
    <x v="148"/>
    <s v="Table 5 p. 51"/>
    <x v="0"/>
    <x v="0"/>
    <x v="1"/>
    <n v="1.4364089775561098E-3"/>
    <n v="696.18055555555554"/>
    <n v="-4.01"/>
    <n v="4.8677548129373021"/>
    <n v="-2.8038267722518856E-2"/>
    <n v="49.61747560926959"/>
    <n v="-0.28579665950939281"/>
    <n v="9.1621913702417324"/>
    <n v="-5.2774222292592377E-2"/>
    <n v="2.2413643262397658"/>
    <n v="-1.291025851914105E-2"/>
    <n v="5.5680429814948322"/>
    <n v="-3.2071927573410229E-2"/>
    <n v="2.7688865785503207"/>
    <n v="-1.5948786692449847E-2"/>
    <s v="6e, 8a"/>
    <n v="-5.7599999999999995E-3"/>
    <s v="derived (6e)"/>
    <n v="1.4364089775561098E-3"/>
    <s v="Derived (8a)"/>
    <s v="Y"/>
    <s v="Pos"/>
    <s v="Y"/>
    <s v="Ridership"/>
    <s v="boarding + alighting"/>
    <s v="continuous"/>
    <s v="Aggregate"/>
    <s v="General"/>
    <s v="USA"/>
    <s v="San Diego"/>
    <n v="2002"/>
    <x v="2"/>
    <x v="1"/>
    <n v="3582"/>
    <x v="0"/>
    <n v="0"/>
    <n v="1"/>
    <x v="0"/>
    <s v="PT-design"/>
    <s v="Walkability Index"/>
    <x v="9"/>
    <s v="OLS"/>
    <m/>
    <n v="7.1999999999999995E-2"/>
    <m/>
    <m/>
    <s v=""/>
    <n v="4.01"/>
    <m/>
  </r>
  <r>
    <n v="172"/>
    <s v="Sun et al. 2017"/>
    <n v="172.2"/>
    <x v="149"/>
    <s v="Table 2 Model 2 P. "/>
    <x v="0"/>
    <x v="0"/>
    <x v="1"/>
    <n v="8.9943000000000009E-2"/>
    <n v="11.118152607762694"/>
    <n v="2.9523809523809521"/>
    <n v="0.4621762042828777"/>
    <n v="0.12272904234250104"/>
    <n v="0.38844455219525437"/>
    <n v="0.10314989705724102"/>
    <n v="0.39766913236241108"/>
    <n v="0.10559944742230881"/>
    <n v="0.51821722439017803"/>
    <n v="0.13761051106791422"/>
    <n v="0.43703109799841716"/>
    <n v="0.11605185994908769"/>
    <n v="0.51038096198910821"/>
    <n v="0.13552962293235973"/>
    <s v="6e, 8a, 8b"/>
    <n v="0.265546"/>
    <s v="derived (6e)"/>
    <n v="8.9943000000000009E-2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x v="0"/>
    <x v="0"/>
    <n v="2300"/>
    <x v="0"/>
    <n v="0"/>
    <n v="0"/>
    <x v="1"/>
    <s v="Density"/>
    <s v="natural log of Floor area ratio: total floor area divided by the area of a network buffer"/>
    <x v="2"/>
    <s v="Spatial Error Model"/>
    <m/>
    <n v="6.2E-2"/>
    <m/>
    <m/>
    <m/>
    <n v="2.9523809523809521"/>
    <s v="Derived (8b)"/>
  </r>
  <r>
    <n v="172"/>
    <s v="Sun et al. 2017"/>
    <n v="172.2"/>
    <x v="150"/>
    <s v="Table 2 Model 2 P. "/>
    <x v="0"/>
    <x v="0"/>
    <x v="1"/>
    <n v="0.11951100000000001"/>
    <n v="8.3674306130816412"/>
    <n v="2.9410430839002268"/>
    <n v="0.10568166225747902"/>
    <n v="3.7145730421894528E-2"/>
    <n v="0.65634772310512146"/>
    <n v="0.23069769215104982"/>
    <n v="0.86312172479256744"/>
    <n v="0.30337606568216513"/>
    <n v="8.4223586633582537E-2"/>
    <n v="2.9603495795078025E-2"/>
    <n v="6.2093854191831971E-2"/>
    <n v="2.1825182528324445E-2"/>
    <n v="6.8298282172114685E-2"/>
    <n v="2.4005958305830074E-2"/>
    <s v="6e, 8a, 8b"/>
    <n v="0.35148699999999999"/>
    <s v="derived (6e)"/>
    <n v="0.11951100000000001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x v="0"/>
    <x v="0"/>
    <n v="2300"/>
    <x v="0"/>
    <n v="0"/>
    <n v="0"/>
    <x v="1"/>
    <s v="Diversity"/>
    <s v="Land use mix (entropy)"/>
    <x v="7"/>
    <s v="Spatial Error Model"/>
    <m/>
    <n v="1.2969999999999999"/>
    <m/>
    <m/>
    <m/>
    <n v="2.9410430839002264"/>
    <s v="Derived (8b)"/>
  </r>
  <r>
    <n v="172"/>
    <s v="Sun et al. 2017"/>
    <n v="172.2"/>
    <x v="151"/>
    <s v="Table 2 Model 2 P. "/>
    <x v="0"/>
    <x v="0"/>
    <x v="1"/>
    <n v="7.6229999999999992E-2"/>
    <n v="13.118194936376756"/>
    <n v="0.81341991341991349"/>
    <n v="0.91153258268979942"/>
    <n v="5.6521400854846388E-2"/>
    <n v="1.561517527379185"/>
    <n v="9.6825017320201115E-2"/>
    <n v="1.981653188761707"/>
    <n v="0.12287636927554715"/>
    <n v="0.78543511848597558"/>
    <n v="4.8702475391959883E-2"/>
    <n v="0.59785675962789298"/>
    <n v="3.7071304094246756E-2"/>
    <n v="0.74506177955600295"/>
    <n v="4.6199045764929073E-2"/>
    <s v="6e, 8a, 8b"/>
    <n v="6.2006999999999993E-2"/>
    <s v="derived (6e)"/>
    <n v="7.6229999999999992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x v="0"/>
    <x v="0"/>
    <n v="2300"/>
    <x v="0"/>
    <n v="0"/>
    <n v="0"/>
    <x v="1"/>
    <s v="PT-design"/>
    <s v="Intersection density"/>
    <x v="0"/>
    <s v="Spatial Error Model"/>
    <m/>
    <n v="5.6369999999999996"/>
    <m/>
    <m/>
    <m/>
    <n v="0.81341991341991338"/>
    <s v="Derived (8b)"/>
  </r>
  <r>
    <n v="172"/>
    <s v="Sun et al. 2017"/>
    <n v="172.2"/>
    <x v="152"/>
    <s v="Table 2 Model 2 P. "/>
    <x v="0"/>
    <x v="0"/>
    <x v="1"/>
    <n v="0.102672"/>
    <n v="9.7397537790244666"/>
    <n v="3.2258064516129031E-2"/>
    <n v="0.10136727324808255"/>
    <n v="3.3572840899764937E-4"/>
    <n v="0.10263138226303424"/>
    <n v="3.3991513805516939E-4"/>
    <n v="0.23302002724398943"/>
    <n v="7.7176233023209292E-4"/>
    <n v="7.6409501172803942E-2"/>
    <n v="2.5306826788432666E-4"/>
    <n v="0.50224278836083081"/>
    <n v="1.6634281150510715E-3"/>
    <n v="7.1626813674291079E-2"/>
    <n v="2.3722800688925205E-4"/>
    <s v="6e, 8a, 8b"/>
    <n v="3.3119999999999998E-3"/>
    <s v="derived (6e)"/>
    <n v="0.10267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x v="0"/>
    <x v="0"/>
    <n v="2300"/>
    <x v="0"/>
    <n v="0"/>
    <n v="0"/>
    <x v="1"/>
    <s v="Density"/>
    <s v="natural log of Population (total)"/>
    <x v="6"/>
    <s v="Spatial Error Model"/>
    <m/>
    <n v="2E-3"/>
    <m/>
    <m/>
    <m/>
    <n v="3.2258064516129031E-2"/>
    <s v="Derived (8b)"/>
  </r>
  <r>
    <n v="172"/>
    <s v="Sun et al. 2017"/>
    <n v="172.2"/>
    <x v="153"/>
    <s v="Table 2 Model 2 P. "/>
    <x v="0"/>
    <x v="0"/>
    <x v="1"/>
    <n v="-6.2118000000000007E-2"/>
    <n v="-16.098393380340639"/>
    <n v="0.93650793650793629"/>
    <n v="-0.18772664357949329"/>
    <n v="1.0920809763593442E-2"/>
    <n v="-9.9862490415908292E-2"/>
    <n v="5.8094005174550486E-3"/>
    <n v="-9.9862490415908292E-2"/>
    <n v="5.8094005174550486E-3"/>
    <n v="-0.29819830749672216"/>
    <n v="1.7347388340314313E-2"/>
    <n v="-1.1432000214834686"/>
    <n v="6.650451804977929E-2"/>
    <n v="-0.30552111533324783"/>
    <n v="1.7773385363396357E-2"/>
    <s v="6e, 8a, 8b"/>
    <n v="-5.8173999999999997E-2"/>
    <s v="derived (6e)"/>
    <n v="-6.2118000000000007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x v="0"/>
    <x v="0"/>
    <n v="2300"/>
    <x v="0"/>
    <n v="0"/>
    <n v="0"/>
    <x v="1"/>
    <s v="Density"/>
    <s v="natural log of 'firm' (business) count"/>
    <x v="1"/>
    <s v="Spatial Error Model"/>
    <m/>
    <n v="5.8999999999999997E-2"/>
    <m/>
    <m/>
    <m/>
    <n v="0.9365079365079364"/>
    <s v="Derived (8b)"/>
  </r>
  <r>
    <n v="174"/>
    <s v="Park et al. 2019"/>
    <n v="174.1"/>
    <x v="154"/>
    <s v="Table 3 p. 6"/>
    <x v="0"/>
    <x v="0"/>
    <x v="1"/>
    <n v="4.6885330104119514E-2"/>
    <n v="21.328633024002883"/>
    <n v="1"/>
    <n v="0.88662091638259422"/>
    <n v="4.1569514341814877E-2"/>
    <n v="0.74517697285078932"/>
    <n v="3.4937868358097764E-2"/>
    <n v="0.76287304989945404"/>
    <n v="3.5767554772072344E-2"/>
    <n v="0.99412783721086473"/>
    <n v="4.6610011813325782E-2"/>
    <n v="0.83838351910884601"/>
    <n v="3.9307888047271637E-2"/>
    <n v="0.97909505515357276"/>
    <n v="4.5905194864186358E-2"/>
    <s v="7a, 8a, 8b"/>
    <n v="4.6885330104119514E-2"/>
    <s v="Derived (7a)"/>
    <n v="4.6885330104119514E-2"/>
    <s v="derived, 8a, 8b"/>
    <s v="Y"/>
    <s v="Pos"/>
    <s v="Y"/>
    <s v="Probability (mode choice)"/>
    <s v="trip"/>
    <s v="discrete"/>
    <s v="Disaggregate"/>
    <s v="General"/>
    <s v="USA"/>
    <s v="varies"/>
    <n v="2011"/>
    <x v="0"/>
    <x v="2"/>
    <n v="2209"/>
    <x v="1"/>
    <n v="0"/>
    <n v="0"/>
    <x v="1"/>
    <s v="Density"/>
    <s v="Activity density (population + employment)"/>
    <x v="2"/>
    <s v="multinomial logistic (multilevel)"/>
    <s v="automobile"/>
    <n v="1E-3"/>
    <m/>
    <m/>
    <m/>
    <n v="1"/>
    <s v="Derived (8b)"/>
  </r>
  <r>
    <n v="174"/>
    <s v="Park et al. 2019"/>
    <n v="174.1"/>
    <x v="155"/>
    <s v="Table 3 p. 6"/>
    <x v="0"/>
    <x v="0"/>
    <x v="1"/>
    <n v="0.54438577781801722"/>
    <n v="1.8369326326050532"/>
    <n v="0.5"/>
    <n v="0.12764133746651979"/>
    <n v="3.4743064389221701E-2"/>
    <n v="0.21865832276005437"/>
    <n v="5.951724055605763E-2"/>
    <n v="0.27748965666366698"/>
    <n v="7.5530711289652455E-2"/>
    <n v="0.10998398841749518"/>
    <n v="2.9936859541092955E-2"/>
    <n v="8.3717508141201685E-2"/>
    <n v="2.2787310393217134E-2"/>
    <n v="0.10433053501728411"/>
    <n v="2.8398029727777045E-2"/>
    <s v="7a, 8a, 8b"/>
    <n v="0.27219288890900861"/>
    <s v="Derived (7a)"/>
    <n v="0.54438577781801722"/>
    <s v="derived, 8a, 8b"/>
    <s v="N"/>
    <s v="Pos"/>
    <s v="insignificant"/>
    <s v="Probability (mode choice)"/>
    <s v="trip"/>
    <s v="discrete"/>
    <s v="Disaggregate"/>
    <s v="General"/>
    <s v="USA"/>
    <s v="varies"/>
    <n v="2011"/>
    <x v="0"/>
    <x v="2"/>
    <n v="2209"/>
    <x v="1"/>
    <n v="0"/>
    <n v="0"/>
    <x v="1"/>
    <s v="PT-design"/>
    <s v="intersection density (intersectoins per square ile)"/>
    <x v="0"/>
    <s v="multinomial logistic (multilevel)"/>
    <s v="automobile"/>
    <n v="1E-3"/>
    <m/>
    <m/>
    <m/>
    <n v="0.5"/>
    <s v="Derived (8b)"/>
  </r>
  <r>
    <n v="174"/>
    <s v="Park et al. 2019"/>
    <n v="174.1"/>
    <x v="156"/>
    <s v="Table 3 p. 6"/>
    <x v="0"/>
    <x v="0"/>
    <x v="1"/>
    <n v="0.31248887532820285"/>
    <n v="3.2001139206946601"/>
    <n v="1.4642262895174709"/>
    <n v="4.0417826473945123E-2"/>
    <n v="1.8493355410128361E-2"/>
    <n v="0.25101940878257151"/>
    <n v="0.11485504161014015"/>
    <n v="0.33009988065445472"/>
    <n v="0.15103866155987086"/>
    <n v="3.2211210884209147E-2"/>
    <n v="1.4738382120975295E-2"/>
    <n v="2.3747720940548559E-2"/>
    <n v="1.0865874834145802E-2"/>
    <n v="2.6120597067971599E-2"/>
    <n v="1.1951594809635617E-2"/>
    <s v="7a, 8a, 8b"/>
    <n v="0.45755442643730199"/>
    <s v="Derived (7a)"/>
    <n v="0.31248887532820285"/>
    <s v="derived, 8a, 8b"/>
    <s v="Y"/>
    <s v="Pos"/>
    <s v="Y"/>
    <s v="Probability (mode choice)"/>
    <s v="trip"/>
    <s v="discrete"/>
    <s v="Disaggregate"/>
    <s v="General"/>
    <s v="USA"/>
    <s v="varies"/>
    <n v="2011"/>
    <x v="0"/>
    <x v="2"/>
    <n v="2209"/>
    <x v="1"/>
    <n v="0"/>
    <n v="0"/>
    <x v="1"/>
    <s v="Diversity"/>
    <s v="Land use entropy index (3 land uses: residential, commercial and public land)"/>
    <x v="7"/>
    <s v="multinomial logistic (multilevel)"/>
    <s v="automobile"/>
    <n v="0.88"/>
    <m/>
    <m/>
    <m/>
    <n v="1.4642262895174709"/>
    <s v="Derived (8b)"/>
  </r>
  <r>
    <n v="176"/>
    <s v="Lee et al. 2017"/>
    <n v="176.1"/>
    <x v="157"/>
    <s v="Table 5 p. 20 (TMS)"/>
    <x v="0"/>
    <x v="0"/>
    <x v="1"/>
    <n v="8.5260619476887192E-2"/>
    <n v="11.728744244827874"/>
    <n v="0.166292673050881"/>
    <n v="0.12206785199054837"/>
    <n v="1.7307044110914955E-3"/>
    <n v="0.12359010929502764"/>
    <n v="1.752287304447254E-3"/>
    <n v="0.28060589266162289"/>
    <n v="3.9784910464824158E-3"/>
    <n v="9.2013362705402502E-2"/>
    <n v="1.304585360656074E-3"/>
    <n v="0.6048076108637942"/>
    <n v="8.5750931380747641E-3"/>
    <n v="8.6253985235943367E-2"/>
    <n v="1.2229276610325427E-3"/>
    <s v="6c"/>
    <n v="1.4178216318785578E-2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x v="0"/>
    <x v="0"/>
    <n v="78"/>
    <x v="1"/>
    <n v="0"/>
    <n v="1"/>
    <x v="0"/>
    <s v="Density"/>
    <s v="Ratio of residential area"/>
    <x v="6"/>
    <s v="OLS"/>
    <m/>
    <n v="2.4E-2"/>
    <m/>
    <m/>
    <m/>
    <m/>
    <m/>
  </r>
  <r>
    <n v="176"/>
    <s v="Lee et al. 2017"/>
    <n v="176.1"/>
    <x v="158"/>
    <s v="Table 5 p. 20 (TMS)"/>
    <x v="0"/>
    <x v="0"/>
    <x v="1"/>
    <n v="6.0213846039255094E-2"/>
    <n v="16.607475950765078"/>
    <n v="1.1841413972029384E-2"/>
    <n v="0.19366315910577611"/>
    <n v="1.3808513978289644E-4"/>
    <n v="0.10302046103501369"/>
    <n v="7.3455348080676933E-5"/>
    <n v="0.10302046103501369"/>
    <n v="7.3455348080676933E-5"/>
    <n v="0.30762828956325783"/>
    <n v="2.1934422407265608E-4"/>
    <n v="1.1793516542393681"/>
    <n v="8.4089787020300748E-4"/>
    <n v="0.315182667951457"/>
    <n v="2.2473062487559674E-4"/>
    <s v="6c"/>
    <n v="7.1301707779886146E-4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x v="0"/>
    <x v="0"/>
    <n v="78"/>
    <x v="1"/>
    <n v="0"/>
    <n v="1"/>
    <x v="0"/>
    <s v="Density"/>
    <s v="Ratio of commercial area"/>
    <x v="1"/>
    <s v="OLS"/>
    <m/>
    <n v="1.0999999999999999E-2"/>
    <m/>
    <m/>
    <m/>
    <m/>
    <m/>
  </r>
  <r>
    <n v="176"/>
    <s v="Lee et al. 2017"/>
    <n v="176.1"/>
    <x v="159"/>
    <s v="Table 5 p. 20 (TMS)"/>
    <x v="0"/>
    <x v="0"/>
    <x v="1"/>
    <n v="0.11115828961552772"/>
    <n v="8.9961801630699956"/>
    <n v="-3.6886045723646377E-3"/>
    <n v="0.1136228452393286"/>
    <n v="-4.6587522579343676E-5"/>
    <n v="0.70566732366363039"/>
    <n v="-2.8933699297388466E-4"/>
    <n v="0.92797883818171967"/>
    <n v="-3.8048893236111183E-4"/>
    <n v="9.055235643676196E-2"/>
    <n v="-3.7128184400105348E-5"/>
    <n v="6.6759740852322391E-2"/>
    <n v="-2.7372760537703641E-5"/>
    <n v="7.3430384984363689E-2"/>
    <n v="-3.0107851209528087E-5"/>
    <s v="6c"/>
    <n v="-4.1001897533206821E-4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x v="0"/>
    <x v="0"/>
    <n v="78"/>
    <x v="1"/>
    <n v="0"/>
    <n v="1"/>
    <x v="0"/>
    <s v="Diversity"/>
    <s v="Diversity: 1 - Herschman-Herfindal Index"/>
    <x v="7"/>
    <s v="OLS"/>
    <m/>
    <n v="-3.6999999999999998E-2"/>
    <m/>
    <m/>
    <m/>
    <m/>
    <m/>
  </r>
  <r>
    <n v="176"/>
    <s v="Lee et al. 2017"/>
    <n v="176.1"/>
    <x v="160"/>
    <s v="Table 5 p. 20 (TMS)"/>
    <x v="0"/>
    <x v="2"/>
    <x v="0"/>
    <n v="8.5260619476887192E-2"/>
    <n v="11.728744244827874"/>
    <n v="554.06109003831239"/>
    <n v="0.12206785199054837"/>
    <n v="5.7664354956280457"/>
    <n v="0.12359010929502764"/>
    <n v="5.8383463092524881"/>
    <n v="0.28060589266162289"/>
    <n v="13.255707816105945"/>
    <n v="9.2013362705402502E-2"/>
    <n v="4.346673691101028"/>
    <n v="0.6048076108637942"/>
    <n v="28.570864633392734"/>
    <n v="8.6253985235943367E-2"/>
    <n v="4.0746030506249333"/>
    <s v="6c"/>
    <n v="47.239591764705885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x v="0"/>
    <x v="2"/>
    <n v="78"/>
    <x v="1"/>
    <n v="0"/>
    <n v="1"/>
    <x v="0"/>
    <s v="Density"/>
    <s v="Population density"/>
    <x v="6"/>
    <s v="OLS"/>
    <m/>
    <n v="0.27900000000000003"/>
    <m/>
    <m/>
    <m/>
    <m/>
    <m/>
  </r>
  <r>
    <n v="176"/>
    <s v="Lee et al. 2017"/>
    <n v="176.1"/>
    <x v="161"/>
    <s v="Table 5 p. 20 (TMS)"/>
    <x v="0"/>
    <x v="3"/>
    <x v="2"/>
    <n v="5.2309048959330952E-2"/>
    <n v="19.117151236633575"/>
    <n v="-218.97420571961285"/>
    <n v="0.21633941167044105"/>
    <n v="-2.4780235428385535"/>
    <n v="3.6195545542052031E-2"/>
    <n v="-0.41459581176879484"/>
    <n v="0.90260649211739941"/>
    <n v="-10.338754830271363"/>
    <n v="0.17503748664267024"/>
    <n v="-2.004937562835619"/>
    <n v="0.80495587912806044"/>
    <n v="-9.2202322453582752"/>
    <n v="0.16659316710633079"/>
    <n v="-1.9082135195707839"/>
    <s v="6c"/>
    <n v="-11.454332447817837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x v="0"/>
    <x v="2"/>
    <n v="78"/>
    <x v="1"/>
    <n v="0"/>
    <n v="1"/>
    <x v="0"/>
    <s v="Density"/>
    <s v="job density"/>
    <x v="8"/>
    <s v="OLS"/>
    <m/>
    <n v="-0.16800000000000001"/>
    <m/>
    <m/>
    <m/>
    <m/>
    <m/>
  </r>
  <r>
    <n v="177"/>
    <s v="Tu et al. 2018"/>
    <n v="177.1"/>
    <x v="162"/>
    <s v="Table 4 Model 1 p. 51"/>
    <x v="0"/>
    <x v="0"/>
    <x v="1"/>
    <n v="1.7102396514161219E-2"/>
    <n v="58.471337579617838"/>
    <n v="-4.5900000000000007"/>
    <n v="0.66169141076407612"/>
    <n v="-5.1942775744979977E-2"/>
    <n v="0.11070697386188816"/>
    <n v="-8.6904974481582208E-3"/>
    <n v="2.7606942189700852"/>
    <n v="-0.21671449618915167"/>
    <n v="0.53536616642750845"/>
    <n v="-4.2026244064559411E-2"/>
    <n v="2.4620220012175356"/>
    <n v="-0.19326872709557655"/>
    <n v="0.50953853907195845"/>
    <n v="-3.9998775317148738E-2"/>
    <s v="6e, 8a"/>
    <n v="-7.85E-2"/>
    <s v="derived (6e)"/>
    <n v="1.7102396514161219E-2"/>
    <s v="Derived (8a)"/>
    <s v="Y"/>
    <s v="Neg"/>
    <s v="N"/>
    <s v="Ridership"/>
    <s v="daily ridership"/>
    <s v="Count"/>
    <s v="Aggregate"/>
    <s v="General"/>
    <s v="China"/>
    <s v="Shenzhen"/>
    <n v="2014"/>
    <x v="0"/>
    <x v="2"/>
    <n v="491"/>
    <x v="1"/>
    <n v="0"/>
    <n v="1"/>
    <x v="0"/>
    <s v="Density"/>
    <s v="Employment density(logarithm): number of employed peole in TAZ"/>
    <x v="8"/>
    <s v="OLS"/>
    <m/>
    <n v="-7.85E-2"/>
    <m/>
    <m/>
    <m/>
    <n v="-4.59"/>
    <s v="source"/>
  </r>
  <r>
    <n v="177"/>
    <s v="Tu et al. 2018"/>
    <n v="177.1"/>
    <x v="163"/>
    <s v="Table 4 Model 1 p. 51"/>
    <x v="0"/>
    <x v="0"/>
    <x v="1"/>
    <n v="2.8279183381088823E-2"/>
    <n v="35.361700036526919"/>
    <n v="-3.4900000000000007"/>
    <n v="0.44662255510884846"/>
    <n v="-4.4079122771806978E-2"/>
    <n v="2.7737990761243827"/>
    <n v="-0.27375829684869646"/>
    <n v="3.6476491934581774"/>
    <n v="-0.3600023661763791"/>
    <n v="0.35593832136246534"/>
    <n v="-3.5129101266959631E-2"/>
    <n v="0.26241559058889297"/>
    <n v="-2.589893614303691E-2"/>
    <n v="0.28863619895509601"/>
    <n v="-2.8486762042343881E-2"/>
    <s v="6e, 8a"/>
    <n v="-9.869435E-2"/>
    <s v="derived (6e)"/>
    <n v="2.8279183381088823E-2"/>
    <s v="Derived (8a)"/>
    <s v="Y"/>
    <s v="Neg"/>
    <s v="N"/>
    <s v="Ridership"/>
    <s v="daily ridership"/>
    <s v="Count"/>
    <s v="Aggregate"/>
    <s v="General"/>
    <s v="China"/>
    <s v="Shenzhen"/>
    <n v="2014"/>
    <x v="0"/>
    <x v="2"/>
    <n v="491"/>
    <x v="1"/>
    <n v="0"/>
    <n v="1"/>
    <x v="0"/>
    <s v="Diversity"/>
    <s v="land use mix (entropy)"/>
    <x v="7"/>
    <s v="OLS"/>
    <m/>
    <n v="-0.17330000000000001"/>
    <m/>
    <m/>
    <m/>
    <n v="-3.49"/>
    <s v="source"/>
  </r>
  <r>
    <n v="177"/>
    <s v="Tu et al. 2018"/>
    <n v="177.2"/>
    <x v="164"/>
    <s v="Table 4 Model 2 p. 51"/>
    <x v="0"/>
    <x v="0"/>
    <x v="1"/>
    <n v="4.5403508771929821E-2"/>
    <n v="22.024729520865534"/>
    <n v="5.7"/>
    <n v="0.24924304713423936"/>
    <n v="6.4504100598341135E-2"/>
    <n v="4.1700622156308702E-2"/>
    <n v="1.0792121014052691E-2"/>
    <n v="1.0398863097639892"/>
    <n v="0.26912257696692038"/>
    <n v="0.20165940267969534"/>
    <n v="5.218945341350515E-2"/>
    <n v="0.92738375580001065"/>
    <n v="0.24000691600104274"/>
    <n v="0.19193076416690052"/>
    <n v="4.9671681766393853E-2"/>
    <s v="6e, 8a"/>
    <n v="0.25879999999999997"/>
    <s v="derived (6e)"/>
    <n v="4.5403508771929821E-2"/>
    <s v="Derived (8a)"/>
    <s v="Y"/>
    <s v="Pos"/>
    <s v="Y"/>
    <s v="Ridership"/>
    <s v="daily ridership"/>
    <s v="Count"/>
    <s v="Aggregate"/>
    <s v="General"/>
    <s v="China"/>
    <s v="Shenzhen"/>
    <n v="2014"/>
    <x v="0"/>
    <x v="2"/>
    <n v="491"/>
    <x v="1"/>
    <n v="0"/>
    <n v="1"/>
    <x v="0"/>
    <s v="Density"/>
    <s v="Employment density(logarithm): number of employed peole in TAZ"/>
    <x v="8"/>
    <s v="OLS"/>
    <m/>
    <n v="0.25879999999999997"/>
    <m/>
    <m/>
    <m/>
    <n v="5.7"/>
    <s v="source"/>
  </r>
  <r>
    <n v="177"/>
    <s v="Tu et al. 2018"/>
    <n v="177.2"/>
    <x v="165"/>
    <s v="Table 4 Model 2 p. 51"/>
    <x v="0"/>
    <x v="0"/>
    <x v="1"/>
    <n v="5.8071742424242428E-2"/>
    <n v="17.220079134090927"/>
    <n v="1.9799999999999998"/>
    <n v="0.2174916854704371"/>
    <n v="2.5007639853346073E-2"/>
    <n v="1.3507563138534404"/>
    <n v="0.155312730017312"/>
    <n v="1.7762949094605232"/>
    <n v="0.20424203009433536"/>
    <n v="0.17333120450617151"/>
    <n v="1.9929977223088837E-2"/>
    <n v="0.12778846128133614"/>
    <n v="1.4693379244473656E-2"/>
    <n v="0.14055710505535221"/>
    <n v="1.6161544081329762E-2"/>
    <s v="6e, 8a"/>
    <n v="0.11498205"/>
    <s v="derived (6e)"/>
    <n v="5.8071742424242428E-2"/>
    <s v="Derived (8a)"/>
    <s v="Y"/>
    <s v="Pos"/>
    <s v="Y"/>
    <s v="Ridership"/>
    <s v="daily ridership"/>
    <s v="Count"/>
    <s v="Aggregate"/>
    <s v="General"/>
    <s v="China"/>
    <s v="Shenzhen"/>
    <n v="2014"/>
    <x v="0"/>
    <x v="2"/>
    <n v="491"/>
    <x v="1"/>
    <n v="0"/>
    <n v="1"/>
    <x v="0"/>
    <s v="Diversity"/>
    <s v="land use mix (entropy)"/>
    <x v="7"/>
    <s v="OLS"/>
    <m/>
    <n v="0.2019"/>
    <m/>
    <m/>
    <m/>
    <n v="1.98"/>
    <s v="source"/>
  </r>
  <r>
    <n v="177"/>
    <s v="Tu et al. 2018"/>
    <n v="177.3"/>
    <x v="166"/>
    <s v="Table 4 Model 3. p. 51"/>
    <x v="0"/>
    <x v="0"/>
    <x v="1"/>
    <n v="4.0343716433941995E-2"/>
    <n v="24.787007454739086"/>
    <n v="9.31"/>
    <n v="0.28050238989338983"/>
    <n v="0.10535669764395722"/>
    <n v="4.6930593689082527E-2"/>
    <n v="1.7627130989619398E-2"/>
    <n v="1.1703058458802893"/>
    <n v="0.43956687571263664"/>
    <n v="0.22695094224900184"/>
    <n v="8.5242773908725089E-2"/>
    <n v="1.0436935466854007"/>
    <n v="0.39201129613503649"/>
    <n v="0.21600216600579508"/>
    <n v="8.1130413551776637E-2"/>
    <s v="6e, 8a"/>
    <n v="0.37559999999999999"/>
    <s v="derived (6e)"/>
    <n v="4.0343716433941995E-2"/>
    <s v="Derived (8a)"/>
    <s v="Y"/>
    <s v="Pos"/>
    <s v="Y"/>
    <s v="Ridership"/>
    <s v="daily ridership"/>
    <s v="Count"/>
    <s v="Aggregate"/>
    <s v="General"/>
    <s v="China"/>
    <s v="Shenzhen"/>
    <n v="2014"/>
    <x v="0"/>
    <x v="2"/>
    <n v="491"/>
    <x v="1"/>
    <n v="0"/>
    <n v="1"/>
    <x v="0"/>
    <s v="Density"/>
    <s v="Employment density(logarithm): number of employed peole in TAZ"/>
    <x v="8"/>
    <s v="OLS"/>
    <m/>
    <n v="0.37559999999999999"/>
    <m/>
    <m/>
    <m/>
    <n v="9.31"/>
    <s v="source"/>
  </r>
  <r>
    <n v="177"/>
    <s v="Tu et al. 2018"/>
    <n v="177.3"/>
    <x v="167"/>
    <s v="Table 4 Model 3. p. 51"/>
    <x v="0"/>
    <x v="0"/>
    <x v="1"/>
    <n v="4.1372950268817196E-2"/>
    <n v="24.170381698732765"/>
    <n v="7.44"/>
    <n v="0.30527484880798794"/>
    <n v="9.3968101267118603E-2"/>
    <n v="1.8959434177730612"/>
    <n v="0.58359934915596035"/>
    <n v="2.4932362759111868"/>
    <n v="0.76745490096053293"/>
    <n v="0.24329048319651889"/>
    <n v="7.4888399262515656E-2"/>
    <n v="0.17936595191068991"/>
    <n v="5.5211485645901032E-2"/>
    <n v="0.1972882269124423"/>
    <n v="6.0728226244996693E-2"/>
    <s v="6e, 8a"/>
    <n v="0.30781474999999997"/>
    <s v="derived (6e)"/>
    <n v="4.1372950268817196E-2"/>
    <s v="Derived (8a)"/>
    <s v="Y"/>
    <s v="Pos"/>
    <s v="Y"/>
    <s v="Ridership"/>
    <s v="daily ridership"/>
    <s v="Count"/>
    <s v="Aggregate"/>
    <s v="General"/>
    <s v="China"/>
    <s v="Shenzhen"/>
    <n v="2014"/>
    <x v="0"/>
    <x v="2"/>
    <n v="491"/>
    <x v="1"/>
    <n v="0"/>
    <n v="1"/>
    <x v="0"/>
    <s v="Diversity"/>
    <s v="land use mix (entropy)"/>
    <x v="7"/>
    <s v="OLS"/>
    <m/>
    <n v="0.54049999999999998"/>
    <m/>
    <m/>
    <m/>
    <n v="7.44"/>
    <s v="source"/>
  </r>
  <r>
    <n v="178"/>
    <s v="Park et al. 2018"/>
    <n v="178.1"/>
    <x v="168"/>
    <s v="Table 6 p. 281"/>
    <x v="0"/>
    <x v="0"/>
    <x v="1"/>
    <n v="5.031249131340744E-2"/>
    <n v="19.875779829123999"/>
    <n v="0"/>
    <n v="0.82622651466152486"/>
    <n v="0"/>
    <n v="0.69441737918446922"/>
    <n v="0"/>
    <n v="0.71090804367584326"/>
    <n v="0"/>
    <n v="0.92641033263453187"/>
    <n v="0"/>
    <n v="0.781274928375426"/>
    <n v="0"/>
    <n v="0.91240154613360192"/>
    <n v="0"/>
    <s v="7b"/>
    <n v="0"/>
    <s v="derived (7b)"/>
    <m/>
    <m/>
    <s v="Y"/>
    <s v="Neg"/>
    <s v="N"/>
    <s v="Transit users"/>
    <s v="Any transit trip"/>
    <s v="Count"/>
    <s v="Disaggregate"/>
    <s v="General"/>
    <s v="USA"/>
    <s v="varies"/>
    <n v="2012"/>
    <x v="0"/>
    <x v="2"/>
    <n v="2431"/>
    <x v="1"/>
    <n v="0"/>
    <n v="1"/>
    <x v="0"/>
    <s v="Density"/>
    <s v="Activity density (populatoin + employment per square mile)"/>
    <x v="2"/>
    <s v="Negative binomial regression (multilevel)"/>
    <m/>
    <n v="0"/>
    <m/>
    <m/>
    <m/>
    <m/>
    <m/>
  </r>
  <r>
    <n v="178"/>
    <s v="Park et al. 2018"/>
    <n v="178.1"/>
    <x v="169"/>
    <s v="Table 6 p. 281"/>
    <x v="0"/>
    <x v="0"/>
    <x v="0"/>
    <n v="1.0698000000000001"/>
    <n v="0.93475415965601039"/>
    <n v="2"/>
    <n v="1.1178623112385247E-7"/>
    <n v="2.3917782011259475E-7"/>
    <e v="#N/A"/>
    <e v="#N/A"/>
    <n v="3.7262935921179038E-8"/>
    <n v="7.972777769695468E-8"/>
    <n v="3.2332678814249584E-3"/>
    <n v="6.9178999590968418E-3"/>
    <n v="2.3521961781255533E-3"/>
    <n v="5.0327589427174345E-3"/>
    <n v="4.6578523507329609E-8"/>
    <n v="9.9659408896282437E-8"/>
    <s v="7b, 8a, 8b"/>
    <n v="2.1396000000000002"/>
    <s v="derived (7b)"/>
    <n v="1.0698000000000001"/>
    <s v="derived, 8a, 8b"/>
    <s v="Y"/>
    <s v="Pos"/>
    <s v="Y"/>
    <s v="Transit users"/>
    <s v="Any transit trip"/>
    <s v="Count"/>
    <s v="Disaggregate"/>
    <s v="General"/>
    <s v="USA"/>
    <s v="varies"/>
    <n v="2012"/>
    <x v="0"/>
    <x v="2"/>
    <n v="2431"/>
    <x v="1"/>
    <n v="0"/>
    <n v="1"/>
    <x v="0"/>
    <s v="PT-Access"/>
    <s v="Compactness index"/>
    <x v="3"/>
    <s v="Negative binomial regression (multilevel)"/>
    <m/>
    <n v="0.02"/>
    <m/>
    <m/>
    <m/>
    <n v="2"/>
    <s v="Derived (8b)"/>
  </r>
  <r>
    <n v="178"/>
    <s v="Park et al. 2018"/>
    <n v="178.1"/>
    <x v="170"/>
    <s v="Table 6 p. 281"/>
    <x v="0"/>
    <x v="0"/>
    <x v="1"/>
    <n v="0.18630000000000002"/>
    <n v="5.3676865271068159"/>
    <n v="2.074074074074074"/>
    <n v="6.7794531068457176E-2"/>
    <n v="2.6195806804851854E-2"/>
    <n v="0.42104547899096162"/>
    <n v="0.16269197308210759"/>
    <n v="0.55369050161934785"/>
    <n v="0.21394600982571602"/>
    <n v="5.4029227386828131E-2"/>
    <n v="2.0876893462270393E-2"/>
    <n v="3.983305747890515E-2"/>
    <n v="1.5391493409848951E-2"/>
    <n v="4.3813183041715491E-2"/>
    <n v="1.6929413927318865E-2"/>
    <s v="7b, 8a, 8b"/>
    <n v="0.38640000000000002"/>
    <s v="derived (7b)"/>
    <n v="0.18630000000000002"/>
    <s v="derived, 8a, 8b"/>
    <s v="Y"/>
    <s v="Pos"/>
    <s v="Y"/>
    <s v="Transit users"/>
    <s v="Any transit trip"/>
    <s v="Count"/>
    <s v="Disaggregate"/>
    <s v="General"/>
    <s v="USA"/>
    <s v="varies"/>
    <n v="2012"/>
    <x v="0"/>
    <x v="2"/>
    <n v="2431"/>
    <x v="1"/>
    <n v="0"/>
    <n v="1"/>
    <x v="0"/>
    <s v="Diversity"/>
    <s v="Land use entropy index"/>
    <x v="7"/>
    <s v="Negative binomial regression (multilevel)"/>
    <m/>
    <n v="0.56000000000000005"/>
    <m/>
    <m/>
    <m/>
    <n v="2.074074074074074"/>
    <s v="Derived (8b)"/>
  </r>
  <r>
    <n v="178"/>
    <s v="Park et al. 2018"/>
    <n v="178.1"/>
    <x v="171"/>
    <s v="Table 6 p. 281"/>
    <x v="0"/>
    <x v="0"/>
    <x v="1"/>
    <n v="0.26914302984809257"/>
    <n v="3.715496554246311"/>
    <n v="0"/>
    <n v="0.25817547204422187"/>
    <n v="0"/>
    <n v="0.4422722044085618"/>
    <n v="0"/>
    <n v="0.56126819507295322"/>
    <n v="0"/>
    <n v="0.22246059693977335"/>
    <n v="0"/>
    <n v="0.16933234649307885"/>
    <n v="0"/>
    <n v="0.21102556320187985"/>
    <n v="0"/>
    <s v="7b"/>
    <n v="0"/>
    <s v="derived (7b)"/>
    <m/>
    <m/>
    <s v="N"/>
    <s v="Pos"/>
    <s v="insignificant"/>
    <s v="Transit users"/>
    <s v="Any transit trip"/>
    <s v="Count"/>
    <s v="Disaggregate"/>
    <s v="General"/>
    <s v="USA"/>
    <s v="varies"/>
    <n v="2012"/>
    <x v="0"/>
    <x v="2"/>
    <n v="2431"/>
    <x v="1"/>
    <n v="0"/>
    <n v="1"/>
    <x v="0"/>
    <s v="PT-design"/>
    <s v="number of intersections per square mile"/>
    <x v="0"/>
    <s v="Negative binomial regression (multilevel)"/>
    <m/>
    <n v="0"/>
    <m/>
    <m/>
    <m/>
    <m/>
    <m/>
  </r>
  <r>
    <n v="178"/>
    <s v="Park et al. 2018"/>
    <n v="178.2"/>
    <x v="172"/>
    <s v="Table 6 p. 281"/>
    <x v="0"/>
    <x v="0"/>
    <x v="1"/>
    <n v="5.031249131340744E-2"/>
    <n v="19.875779829123999"/>
    <n v="0"/>
    <n v="0.82622651466152486"/>
    <n v="0"/>
    <n v="0.69441737918446922"/>
    <n v="0"/>
    <n v="0.71090804367584326"/>
    <n v="0"/>
    <n v="0.92641033263453187"/>
    <n v="0"/>
    <n v="0.781274928375426"/>
    <n v="0"/>
    <n v="0.91240154613360192"/>
    <n v="0"/>
    <s v="7b"/>
    <n v="0"/>
    <s v="derived (7b)"/>
    <m/>
    <m/>
    <s v="Y"/>
    <s v="Neg"/>
    <s v="N"/>
    <s v="Ridership"/>
    <s v="Transit trip"/>
    <s v="Count"/>
    <s v="Disaggregate"/>
    <s v="General"/>
    <s v="USA"/>
    <s v="varies"/>
    <n v="2012"/>
    <x v="0"/>
    <x v="2"/>
    <n v="977"/>
    <x v="1"/>
    <n v="0"/>
    <n v="1"/>
    <x v="0"/>
    <s v="Density"/>
    <s v="Activity density (populatoin + employment per square mile)"/>
    <x v="2"/>
    <s v="Negative binomial regression (multilevel)"/>
    <m/>
    <n v="0"/>
    <m/>
    <m/>
    <m/>
    <m/>
    <m/>
  </r>
  <r>
    <n v="178"/>
    <s v="Park et al. 2018"/>
    <n v="178.2"/>
    <x v="173"/>
    <s v="Table 6 p. 281"/>
    <x v="0"/>
    <x v="0"/>
    <x v="1"/>
    <n v="0.14891809411301526"/>
    <n v="6.7151007132893543"/>
    <n v="0"/>
    <n v="8.0305157522053887E-7"/>
    <n v="0"/>
    <e v="#N/A"/>
    <e v="#N/A"/>
    <n v="2.6769002844089773E-7"/>
    <n v="0"/>
    <n v="2.32271974748978E-2"/>
    <n v="0"/>
    <n v="1.689774158302761E-2"/>
    <n v="0"/>
    <n v="3.346114838827108E-7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x v="0"/>
    <x v="2"/>
    <n v="977"/>
    <x v="1"/>
    <n v="0"/>
    <n v="1"/>
    <x v="0"/>
    <s v="PT-Access"/>
    <s v="Compactness index"/>
    <x v="3"/>
    <s v="Negative binomial regression (multilevel)"/>
    <m/>
    <n v="0"/>
    <m/>
    <m/>
    <m/>
    <m/>
    <m/>
  </r>
  <r>
    <n v="178"/>
    <s v="Park et al. 2018"/>
    <n v="178.2"/>
    <x v="174"/>
    <s v="Table 6 p. 281"/>
    <x v="0"/>
    <x v="0"/>
    <x v="1"/>
    <n v="8.9700000000000002E-2"/>
    <n v="11.148272017837234"/>
    <n v="1.3846153846153844"/>
    <n v="0.14080402606525722"/>
    <n v="1.7487860037304945E-2"/>
    <n v="0.87447907175045891"/>
    <n v="0.108610300711407"/>
    <n v="1.1499725802863381"/>
    <n v="0.14282659447156318"/>
    <n v="0.11221454918802766"/>
    <n v="1.3937047009153034E-2"/>
    <n v="8.2730196302341463E-2"/>
    <n v="1.0275090380750808E-2"/>
    <n v="9.0996610932793723E-2"/>
    <n v="1.1301779077852979E-2"/>
    <s v="7b, 8a, 8b"/>
    <n v="0.12419999999999999"/>
    <s v="derived (7b)"/>
    <n v="8.9700000000000002E-2"/>
    <s v="derived, 8a, 8b"/>
    <s v="N"/>
    <s v="Pos"/>
    <s v="insignificant"/>
    <s v="Ridership"/>
    <s v="Transit trip"/>
    <s v="Count"/>
    <s v="Disaggregate"/>
    <s v="General"/>
    <s v="USA"/>
    <s v="varies"/>
    <n v="2012"/>
    <x v="0"/>
    <x v="2"/>
    <n v="977"/>
    <x v="1"/>
    <n v="0"/>
    <n v="1"/>
    <x v="0"/>
    <s v="Diversity"/>
    <s v="Land use entropy index"/>
    <x v="7"/>
    <s v="Negative binomial regression (multilevel)"/>
    <m/>
    <n v="0.18"/>
    <m/>
    <m/>
    <m/>
    <n v="1.3846153846153846"/>
    <s v="Derived (8b)"/>
  </r>
  <r>
    <n v="178"/>
    <s v="Park et al. 2018"/>
    <n v="178.2"/>
    <x v="175"/>
    <s v="Table 6 p. 281"/>
    <x v="0"/>
    <x v="0"/>
    <x v="1"/>
    <n v="0.26914302984809257"/>
    <n v="3.715496554246311"/>
    <n v="0"/>
    <n v="0.25817547204422187"/>
    <n v="0"/>
    <n v="0.4422722044085618"/>
    <n v="0"/>
    <n v="0.56126819507295322"/>
    <n v="0"/>
    <n v="0.22246059693977335"/>
    <n v="0"/>
    <n v="0.16933234649307885"/>
    <n v="0"/>
    <n v="0.21102556320187985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x v="0"/>
    <x v="2"/>
    <n v="977"/>
    <x v="1"/>
    <n v="0"/>
    <n v="1"/>
    <x v="0"/>
    <s v="PT-design"/>
    <s v="number of intersections per square mile"/>
    <x v="0"/>
    <s v="Negative binomial regression (multilevel)"/>
    <m/>
    <n v="0"/>
    <m/>
    <m/>
    <m/>
    <m/>
    <m/>
  </r>
  <r>
    <n v="179"/>
    <s v="Liu et al. 2018a"/>
    <n v="179.1"/>
    <x v="176"/>
    <s v="Table 2 p. 8"/>
    <x v="0"/>
    <x v="0"/>
    <x v="1"/>
    <n v="3.5000000000000001E-3"/>
    <n v="285.71428571428572"/>
    <n v="63.714285714285715"/>
    <n v="3.3317724702488478"/>
    <n v="0.7429852608654931"/>
    <n v="1.7723594799015407"/>
    <n v="0.39523616401804357"/>
    <n v="1.7723594799015407"/>
    <n v="0.39523616401804357"/>
    <n v="5.2924235614518267"/>
    <n v="1.1802104542037575"/>
    <n v="20.289513981288604"/>
    <n v="4.5245616178273584"/>
    <n v="5.4223887549344836"/>
    <n v="1.20919269235039"/>
    <s v="7b, 8a, 8b"/>
    <n v="0.223"/>
    <s v="derived (7b)"/>
    <n v="3.5000000000000001E-3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x v="0"/>
    <x v="2"/>
    <n v="113"/>
    <x v="1"/>
    <n v="0"/>
    <n v="0"/>
    <x v="1"/>
    <s v="Density"/>
    <s v="commercial-oriented land use percentage"/>
    <x v="1"/>
    <s v="Poisson Regression"/>
    <m/>
    <n v="0.44600000000000001"/>
    <m/>
    <m/>
    <m/>
    <n v="63.714285714285715"/>
    <s v="Derived (8b)"/>
  </r>
  <r>
    <n v="179"/>
    <s v="Liu et al. 2018a"/>
    <n v="179.1"/>
    <x v="177"/>
    <s v="Table 2 p. 8"/>
    <x v="0"/>
    <x v="4"/>
    <x v="0"/>
    <n v="0.5583999999999999"/>
    <n v="1.7908309455587397"/>
    <n v="22.875000000000004"/>
    <n v="0.12443790970351615"/>
    <n v="1.589495195806893"/>
    <n v="0.2131706323641033"/>
    <n v="2.7229137554396368"/>
    <n v="0.27052547023514495"/>
    <n v="3.4555300415016004"/>
    <n v="0.10722370895806935"/>
    <n v="1.369611324005003"/>
    <n v="8.1616441236451079E-2"/>
    <n v="1.0425194504896842"/>
    <n v="0.10171214085880033"/>
    <n v="1.2992098600458"/>
    <s v="7b, 8a, 8b"/>
    <n v="12.773399999999999"/>
    <s v="derived (7b)"/>
    <n v="0.5583999999999999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x v="0"/>
    <x v="2"/>
    <n v="113"/>
    <x v="1"/>
    <n v="0"/>
    <n v="0"/>
    <x v="1"/>
    <s v="PT-design"/>
    <s v="density of bikeshare docks"/>
    <x v="0"/>
    <s v="Poisson Regression"/>
    <m/>
    <n v="0.183"/>
    <m/>
    <m/>
    <m/>
    <n v="22.875"/>
    <s v="Derived (8b)"/>
  </r>
  <r>
    <n v="179"/>
    <s v="Liu et al. 2018a"/>
    <n v="179.2"/>
    <x v="178"/>
    <s v="Table 2 p. 8"/>
    <x v="0"/>
    <x v="0"/>
    <x v="1"/>
    <n v="3.5000000000000001E-3"/>
    <n v="285.71428571428572"/>
    <n v="63.428571428571431"/>
    <n v="3.3317724702488478"/>
    <n v="0.73965348839524425"/>
    <n v="1.7723594799015407"/>
    <n v="0.39346380453814206"/>
    <n v="1.7723594799015407"/>
    <n v="0.39346380453814206"/>
    <n v="5.2924235614518267"/>
    <n v="1.1749180306423055"/>
    <n v="20.289513981288604"/>
    <n v="4.5042721038460698"/>
    <n v="5.4223887549344836"/>
    <n v="1.2037703035954554"/>
    <s v="7b, 8a, 8b"/>
    <n v="0.222"/>
    <s v="derived (7b)"/>
    <n v="3.5000000000000001E-3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x v="0"/>
    <x v="2"/>
    <n v="113"/>
    <x v="1"/>
    <n v="0"/>
    <n v="0"/>
    <x v="1"/>
    <s v="Density"/>
    <s v="commercial-oriented land use percentage"/>
    <x v="1"/>
    <s v="Poisson Regression"/>
    <m/>
    <n v="0.44400000000000001"/>
    <m/>
    <m/>
    <m/>
    <n v="63.428571428571431"/>
    <s v="Derived (8b)"/>
  </r>
  <r>
    <n v="179"/>
    <s v="Liu et al. 2018a"/>
    <n v="179.2"/>
    <x v="179"/>
    <s v="Table 2 p. 8"/>
    <x v="0"/>
    <x v="4"/>
    <x v="0"/>
    <n v="0.48859999999999998"/>
    <n v="2.0466639377814162"/>
    <n v="26.142857142857139"/>
    <n v="0.14221475394687558"/>
    <n v="1.8165659380650203"/>
    <n v="0.24362357984468941"/>
    <n v="3.1119014347881553"/>
    <n v="0.30917196598302271"/>
    <n v="3.9491771902875419"/>
    <n v="0.12254138166636494"/>
    <n v="1.5652700845771457"/>
    <n v="9.3275932841658346E-2"/>
    <n v="1.1914508005596387"/>
    <n v="0.11624244669577177"/>
    <n v="1.4848112686237711"/>
    <s v="7b, 8a, 8b"/>
    <n v="12.773399999999999"/>
    <s v="derived (7b)"/>
    <n v="0.48859999999999998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x v="0"/>
    <x v="2"/>
    <n v="113"/>
    <x v="1"/>
    <n v="0"/>
    <n v="0"/>
    <x v="1"/>
    <s v="PT-design"/>
    <s v="density of bikeshare docks"/>
    <x v="0"/>
    <s v="Poisson Regression"/>
    <m/>
    <n v="0.183"/>
    <m/>
    <m/>
    <m/>
    <n v="26.142857142857142"/>
    <s v="Derived (8b)"/>
  </r>
  <r>
    <n v="183"/>
    <s v="An et al. 2019"/>
    <n v="183.1"/>
    <x v="180"/>
    <s v="Table 4 p. 183 (weekday ridership)"/>
    <x v="0"/>
    <x v="0"/>
    <x v="1"/>
    <n v="2.0085063408785821E-3"/>
    <n v="497.88242120389293"/>
    <n v="9.8699999999999992"/>
    <n v="5.9541216087963913E-5"/>
    <n v="1.1803425422556548E-6"/>
    <e v="#N/A"/>
    <e v="#N/A"/>
    <n v="1.9847529498482764E-5"/>
    <n v="3.9345658293447128E-7"/>
    <n v="1.7221503906407238"/>
    <n v="3.4139836298142913E-2"/>
    <n v="1.2528611038678503"/>
    <n v="2.4836665382310535E-2"/>
    <n v="2.4809333898514942E-5"/>
    <n v="4.9181918290315377E-7"/>
    <s v="6c, 8a"/>
    <n v="1.9823957584471603E-2"/>
    <s v="Derived (6c)"/>
    <n v="2.0085063408785821E-3"/>
    <s v="Derived (8a)"/>
    <s v="Y"/>
    <s v="Pos"/>
    <s v="Y"/>
    <s v="Ridership"/>
    <s v="Sum of boarding and alighting"/>
    <s v="continuous"/>
    <s v="Aggregate"/>
    <s v="Weekday"/>
    <s v="China"/>
    <s v="Shanghai"/>
    <n v="2015"/>
    <x v="0"/>
    <x v="2"/>
    <n v="286"/>
    <x v="1"/>
    <n v="0"/>
    <n v="0"/>
    <x v="1"/>
    <s v="PT-Access"/>
    <s v="Betweenness centrality"/>
    <x v="3"/>
    <s v="OLS"/>
    <m/>
    <n v="13236.06"/>
    <m/>
    <m/>
    <m/>
    <n v="9.8699999999999992"/>
    <s v="source"/>
  </r>
  <r>
    <n v="183"/>
    <s v="An et al. 2019"/>
    <n v="183.2"/>
    <x v="181"/>
    <s v="Table 4 p. 183 (weekend ridership)"/>
    <x v="0"/>
    <x v="0"/>
    <x v="1"/>
    <n v="8.8844225904334915E-3"/>
    <n v="112.55655500637411"/>
    <n v="9.7100000000000009"/>
    <n v="1.3460515732903962E-5"/>
    <n v="1.1612083166466477E-6"/>
    <e v="#N/A"/>
    <e v="#N/A"/>
    <n v="4.4869419979416228E-6"/>
    <n v="3.8707836071871495E-7"/>
    <n v="0.38932749363733843"/>
    <n v="3.3586404301415171E-2"/>
    <n v="0.28323500438489807"/>
    <n v="2.4434044666893147E-2"/>
    <n v="5.6086598696685718E-6"/>
    <n v="4.8384643019145126E-7"/>
    <s v="6c, 8a"/>
    <n v="8.6267743353109202E-2"/>
    <s v="Derived (6c)"/>
    <n v="8.8844225904334915E-3"/>
    <s v="Derived (8a)"/>
    <s v="Y"/>
    <s v="Pos"/>
    <s v="Y"/>
    <s v="Ridership"/>
    <s v="Sum of boarding and alighting"/>
    <s v="continuous"/>
    <s v="Aggregate"/>
    <s v="Weekend"/>
    <s v="China"/>
    <s v="Shanghai"/>
    <n v="2015"/>
    <x v="0"/>
    <x v="2"/>
    <n v="286"/>
    <x v="1"/>
    <n v="0"/>
    <n v="0"/>
    <x v="1"/>
    <s v="PT-Access"/>
    <s v="Betweenness centrality"/>
    <x v="3"/>
    <s v="OLS"/>
    <m/>
    <n v="39260.449999999997"/>
    <m/>
    <m/>
    <m/>
    <n v="9.7100000000000009"/>
    <s v="source"/>
  </r>
  <r>
    <n v="184"/>
    <s v="Etminani-Ghasrodashti et al. 2018"/>
    <n v="184.1"/>
    <x v="182"/>
    <s v="Table 7 p. 502"/>
    <x v="0"/>
    <x v="0"/>
    <x v="2"/>
    <n v="1.0906115596986781"/>
    <n v="0.91691674373622734"/>
    <n v="-2.6859999999999999"/>
    <n v="6.3712994934366482E-2"/>
    <n v="-0.18663974189889898"/>
    <n v="0.10914470881365218"/>
    <n v="-0.31972661626714155"/>
    <n v="0.13851074769557847"/>
    <n v="-0.40575098104801299"/>
    <n v="5.4899215536215525E-2"/>
    <n v="-0.16082080945475136"/>
    <n v="4.1788132888510694E-2"/>
    <n v="-0.12241343143236245"/>
    <n v="5.2077257893035821E-2"/>
    <n v="-0.15255421569761829"/>
    <s v="7a (1) , 8a"/>
    <n v="-2.9293826493506492"/>
    <s v="Derived (7a)"/>
    <n v="1.0906115596986781"/>
    <s v="Derived (8a)"/>
    <s v="Y"/>
    <s v="Neg"/>
    <s v="N"/>
    <s v="Probability (mode choice)"/>
    <s v="trip"/>
    <s v="discrete"/>
    <s v="Disaggregate"/>
    <s v="Education"/>
    <s v="Iran"/>
    <s v="Shiraz"/>
    <n v="2016"/>
    <x v="0"/>
    <x v="2"/>
    <n v="770"/>
    <x v="1"/>
    <n v="1"/>
    <n v="0"/>
    <x v="0"/>
    <s v="PT-design"/>
    <s v="intersection density"/>
    <x v="0"/>
    <s v="Multinomial logistic; SEM"/>
    <s v="auto"/>
    <n v="-4.8000000000000001E-2"/>
    <m/>
    <m/>
    <m/>
    <n v="-2.6859999999999999"/>
    <s v="source"/>
  </r>
  <r>
    <n v="184"/>
    <s v="Etminani-Ghasrodashti et al. 2018"/>
    <n v="184.1"/>
    <x v="183"/>
    <s v="Table 7 p. 502"/>
    <x v="0"/>
    <x v="0"/>
    <x v="1"/>
    <n v="4.7642712257316708E-3"/>
    <n v="209.89569078247123"/>
    <n v="0.49300000000000005"/>
    <n v="2.6510080009380466"/>
    <n v="6.2266497210604118E-3"/>
    <n v="16.464380178936949"/>
    <n v="3.8671300958855973E-2"/>
    <n v="21.651273734073133"/>
    <n v="5.0854202442680477E-2"/>
    <n v="2.1127355234945204"/>
    <n v="4.9623630156478788E-3"/>
    <n v="1.5576146396200121"/>
    <n v="3.6585030139017747E-3"/>
    <n v="1.7132517470010455"/>
    <n v="4.0240612283310977E-3"/>
    <s v="7a (1) , 8a"/>
    <n v="2.3487857142857138E-3"/>
    <s v="Derived (7a)"/>
    <n v="4.7642712257316708E-3"/>
    <s v="Derived (8a)"/>
    <s v="N"/>
    <s v="Pos"/>
    <m/>
    <s v="Probability (mode choice)"/>
    <s v="trip"/>
    <s v="discrete"/>
    <s v="Disaggregate"/>
    <s v="Education"/>
    <s v="Iran"/>
    <s v="Shiraz"/>
    <n v="2016"/>
    <x v="0"/>
    <x v="2"/>
    <n v="770"/>
    <x v="1"/>
    <n v="1"/>
    <n v="0"/>
    <x v="0"/>
    <s v="Diversity"/>
    <s v="land use diversity"/>
    <x v="7"/>
    <s v="Multinomial logistic; SEM"/>
    <s v="auto"/>
    <n v="1.0999999999999999E-2"/>
    <m/>
    <m/>
    <m/>
    <n v="0.49299999999999999"/>
    <s v="source"/>
  </r>
  <r>
    <n v="184"/>
    <s v="Etminani-Ghasrodashti et al. 2018"/>
    <n v="184.2"/>
    <x v="184"/>
    <s v="Table 8 p. 503"/>
    <x v="0"/>
    <x v="5"/>
    <x v="2"/>
    <n v="1.9105899964971147"/>
    <n v="0.52339853230332256"/>
    <n v="-9.8620000000000001"/>
    <n v="3.6368937818076943E-2"/>
    <n v="-0.68527220201300887"/>
    <n v="6.2302472707568696E-2"/>
    <n v="-1.1739180527276807"/>
    <n v="7.9065326865660174E-2"/>
    <n v="-1.4897677494771049"/>
    <n v="3.1337816691157545E-2"/>
    <n v="-0.59047461758851749"/>
    <n v="2.3853689629900195E-2"/>
    <n v="-0.44945691019581485"/>
    <n v="2.9726974159649259E-2"/>
    <n v="-0.5601227383506745"/>
    <s v="7a (1) , 8a"/>
    <n v="-18.842238545454546"/>
    <s v="Derived (7a)"/>
    <n v="1.9105899964971147"/>
    <s v="Derived (8a)"/>
    <s v="Y"/>
    <s v="Neg"/>
    <s v="N"/>
    <s v="Probability (mode choice)"/>
    <s v="trip"/>
    <s v="discrete"/>
    <s v="Disaggregate"/>
    <s v="Education"/>
    <s v="Iran"/>
    <s v="Shiraz"/>
    <n v="2016"/>
    <x v="0"/>
    <x v="2"/>
    <n v="770"/>
    <x v="1"/>
    <n v="1"/>
    <n v="0"/>
    <x v="0"/>
    <s v="PT-design"/>
    <s v="intersection density"/>
    <x v="0"/>
    <s v="Multinomial logistic; SEM"/>
    <s v="auto"/>
    <n v="-0.17799999999999999"/>
    <m/>
    <m/>
    <m/>
    <n v="-9.8620000000000001"/>
    <s v="source"/>
  </r>
  <r>
    <n v="184"/>
    <s v="Etminani-Ghasrodashti et al. 2018"/>
    <n v="184.2"/>
    <x v="185"/>
    <s v="Table 8 p. 503"/>
    <x v="0"/>
    <x v="0"/>
    <x v="1"/>
    <n v="1.0752819899902892E-2"/>
    <n v="92.998860699697104"/>
    <n v="3.6509999999999998"/>
    <n v="1.1745868763381442"/>
    <n v="4.6112572275033598E-2"/>
    <n v="7.294902496853366"/>
    <n v="0.286387261259195"/>
    <n v="9.5930687402860801"/>
    <n v="0.37660992518910019"/>
    <n v="0.93609352298897752"/>
    <n v="3.6749670121968364E-2"/>
    <n v="0.6901351159417306"/>
    <n v="2.709370081897643E-2"/>
    <n v="0.75909352864222268"/>
    <n v="2.9800907798452E-2"/>
    <s v="7a (1) , 8a"/>
    <n v="3.9258545454545456E-2"/>
    <s v="Derived (7a)"/>
    <n v="1.0752819899902892E-2"/>
    <s v="Derived (8a)"/>
    <s v="Y"/>
    <s v="Pos"/>
    <s v="Y"/>
    <s v="Probability (mode choice)"/>
    <s v="trip"/>
    <s v="discrete"/>
    <s v="Disaggregate"/>
    <s v="Education"/>
    <s v="Iran"/>
    <s v="Shiraz"/>
    <n v="2016"/>
    <x v="0"/>
    <x v="2"/>
    <n v="770"/>
    <x v="1"/>
    <n v="1"/>
    <n v="0"/>
    <x v="0"/>
    <s v="Diversity"/>
    <s v="land use diversity"/>
    <x v="7"/>
    <s v="Multinomial logistic; SEM"/>
    <s v="auto"/>
    <n v="0.106"/>
    <m/>
    <m/>
    <m/>
    <n v="3.6509999999999998"/>
    <s v="source"/>
  </r>
  <r>
    <n v="186"/>
    <s v="Pan et al. 2017"/>
    <n v="186.1"/>
    <x v="186"/>
    <s v="Table 2 p. 61"/>
    <x v="0"/>
    <x v="0"/>
    <x v="0"/>
    <n v="-0.2572283622984568"/>
    <n v="-3.8875961852127352"/>
    <n v="-3.2930000000000001"/>
    <n v="-4.0460470944690879E-2"/>
    <n v="-3.4272163175707041E-2"/>
    <n v="-4.096503661397944E-2"/>
    <n v="-3.469955703808586E-2"/>
    <n v="-9.3009309017936442E-2"/>
    <n v="-7.8783813957082754E-2"/>
    <n v="-3.0498644217590586E-2"/>
    <n v="-2.5833967990435719E-2"/>
    <n v="-0.20046884062789289"/>
    <n v="-0.16980773226875859"/>
    <n v="-2.8589647532856578E-2"/>
    <n v="-2.4216946627275519E-2"/>
    <s v="6c, 8a"/>
    <n v="0.84705299704881831"/>
    <s v="Derived (6c)"/>
    <n v="-0.2572283622984568"/>
    <s v="Derived (8a)"/>
    <s v="Y"/>
    <s v="Pos"/>
    <s v="Y"/>
    <s v="Ridership"/>
    <s v="daily station passenger volume"/>
    <s v="continuous"/>
    <s v="Aggregate"/>
    <s v="General"/>
    <s v="China"/>
    <s v="Shanghai"/>
    <n v="2015"/>
    <x v="0"/>
    <x v="2"/>
    <n v="244"/>
    <x v="1"/>
    <n v="0"/>
    <n v="0"/>
    <x v="1"/>
    <s v="Density"/>
    <s v="residential density"/>
    <x v="6"/>
    <s v="OLS"/>
    <m/>
    <n v="22.148"/>
    <m/>
    <m/>
    <m/>
    <n v="-3.2930000000000001"/>
    <s v="source"/>
  </r>
  <r>
    <n v="186"/>
    <s v="Pan et al. 2017"/>
    <n v="186.1"/>
    <x v="187"/>
    <s v="Table 2 p. 61"/>
    <x v="0"/>
    <x v="0"/>
    <x v="1"/>
    <n v="-5.7272377706570711E-2"/>
    <n v="-17.460424030645274"/>
    <n v="5.5220000000000002"/>
    <n v="-0.19759104353726947"/>
    <n v="6.2489762018252598E-2"/>
    <n v="-3.3058773525508324E-2"/>
    <n v="1.0455103901684028E-2"/>
    <n v="-0.82438496667761396"/>
    <n v="0.26071839824760257"/>
    <n v="-0.15986841868901885"/>
    <n v="5.0559677499890432E-2"/>
    <n v="-0.73519693397643304"/>
    <n v="0.23251196318557157"/>
    <n v="-0.15215589929061543"/>
    <n v="4.8120531002460852E-2"/>
    <s v="6c, 8a"/>
    <n v="-0.31625806969568349"/>
    <s v="Derived (6c)"/>
    <n v="-5.7272377706570711E-2"/>
    <s v="Derived (8a)"/>
    <s v="Y"/>
    <s v="Neg"/>
    <s v="N"/>
    <s v="Ridership"/>
    <s v="daily station passenger volume"/>
    <s v="continuous"/>
    <s v="Aggregate"/>
    <s v="General"/>
    <s v="China"/>
    <s v="Shanghai"/>
    <n v="2015"/>
    <x v="0"/>
    <x v="0"/>
    <n v="244"/>
    <x v="1"/>
    <n v="0"/>
    <n v="0"/>
    <x v="1"/>
    <s v="Density"/>
    <s v="employment density"/>
    <x v="8"/>
    <s v="OLS"/>
    <m/>
    <n v="-15.509"/>
    <m/>
    <m/>
    <m/>
    <n v="5.5220000000000002"/>
    <s v="source"/>
  </r>
  <r>
    <n v="186"/>
    <s v="Pan et al. 2017"/>
    <n v="186.2"/>
    <x v="188"/>
    <s v="Table 3 p. 62 (low accessibility)"/>
    <x v="0"/>
    <x v="0"/>
    <x v="1"/>
    <n v="0.56377811583155513"/>
    <n v="1.7737474582975452"/>
    <n v="-0.17"/>
    <n v="1.8460419776273638E-2"/>
    <n v="-1.7692887154176122E-3"/>
    <n v="1.8690631977028693E-2"/>
    <n v="-1.7913527775507429E-3"/>
    <n v="4.2436255621427936E-2"/>
    <n v="-4.0671874803231301E-3"/>
    <n v="1.3915255105003186E-2"/>
    <n v="-1.3336697717504014E-3"/>
    <n v="9.1465543125107962E-2"/>
    <n v="-8.7662661663191477E-3"/>
    <n v="1.3044259801960903E-2"/>
    <n v="-1.2501915963063583E-3"/>
    <s v="6c, 8a"/>
    <n v="-9.5842279691364385E-2"/>
    <s v="Derived (6c)"/>
    <n v="0.56377811583155513"/>
    <s v="Derived (8a)"/>
    <s v="N"/>
    <s v="Neg"/>
    <s v="insignificant"/>
    <s v="Ridership"/>
    <s v="daily station passenger volume"/>
    <s v="continuous"/>
    <s v="Aggregate"/>
    <s v="General"/>
    <s v="China"/>
    <s v="Shanghai"/>
    <n v="2015"/>
    <x v="0"/>
    <x v="0"/>
    <n v="244"/>
    <x v="1"/>
    <n v="0"/>
    <n v="0"/>
    <x v="1"/>
    <s v="Density"/>
    <s v="residential density"/>
    <x v="6"/>
    <s v="OLS"/>
    <m/>
    <n v="-2.5059999999999998"/>
    <m/>
    <m/>
    <m/>
    <n v="-0.17"/>
    <s v="source"/>
  </r>
  <r>
    <n v="186"/>
    <s v="Pan et al. 2017"/>
    <n v="186.2"/>
    <x v="189"/>
    <s v="Table 3 p. 62 (low accessibility)"/>
    <x v="0"/>
    <x v="0"/>
    <x v="1"/>
    <n v="0.14963854730989501"/>
    <n v="6.6827700347093248"/>
    <n v="2.9159999999999999"/>
    <n v="7.5625626420082456E-2"/>
    <n v="3.2998939885046097E-2"/>
    <n v="1.2652853144503181E-2"/>
    <n v="5.521021908241692E-3"/>
    <n v="0.3155235601786473"/>
    <n v="0.13767744463781401"/>
    <n v="6.1187739543794827E-2"/>
    <n v="2.6699025641014212E-2"/>
    <n v="0.28138789936399411"/>
    <n v="0.1227824854489545"/>
    <n v="5.8235864295100769E-2"/>
    <n v="2.5410986672070958E-2"/>
    <s v="6c, 8a"/>
    <n v="0.43634600395565382"/>
    <s v="Derived (6c)"/>
    <n v="0.14963854730989501"/>
    <s v="Derived (8a)"/>
    <s v="Y"/>
    <s v="Pos"/>
    <s v="Y"/>
    <s v="Ridership"/>
    <s v="daily station passenger volume"/>
    <s v="continuous"/>
    <s v="Aggregate"/>
    <s v="General"/>
    <s v="China"/>
    <s v="Shanghai"/>
    <n v="2015"/>
    <x v="0"/>
    <x v="0"/>
    <n v="244"/>
    <x v="1"/>
    <n v="0"/>
    <n v="0"/>
    <x v="1"/>
    <s v="Density"/>
    <s v="employment density"/>
    <x v="8"/>
    <s v="OLS"/>
    <m/>
    <n v="21.398"/>
    <m/>
    <m/>
    <m/>
    <n v="2.9159999999999999"/>
    <s v="source"/>
  </r>
  <r>
    <n v="19"/>
    <s v="Chen et al. 2007"/>
    <n v="19.100000000000001"/>
    <x v="190"/>
    <s v="Table 8 p. 36"/>
    <x v="0"/>
    <x v="0"/>
    <x v="1"/>
    <n v="8.5260619476887192E-2"/>
    <n v="11.728744244827874"/>
    <n v="-3.8388179913321632"/>
    <n v="0.12206785199054837"/>
    <n v="-3.9952807956506478E-2"/>
    <n v="0.12359010929502764"/>
    <n v="-4.0451042772262545E-2"/>
    <n v="0.28060589266162289"/>
    <n v="-9.1842308668149172E-2"/>
    <n v="9.2013362705402502E-2"/>
    <n v="-3.0115973613478238E-2"/>
    <n v="0.6048076108637942"/>
    <n v="-0.19795353103571983"/>
    <n v="8.6253985235943367E-2"/>
    <n v="-2.8230929367724263E-2"/>
    <s v="4c, 5, 7a"/>
    <n v="-0.32729999999999998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x v="1"/>
    <x v="1"/>
    <n v="4762"/>
    <x v="1"/>
    <n v="0"/>
    <n v="1"/>
    <x v="0"/>
    <s v="Density"/>
    <s v="Population density (at home)"/>
    <x v="6"/>
    <s v="Multinomial logistic"/>
    <s v="not choosing transit"/>
    <n v="-0.32729999999999998"/>
    <n v="0.99674855414782393"/>
    <m/>
    <s v="Derived (4c)"/>
    <s v=""/>
    <m/>
  </r>
  <r>
    <n v="19"/>
    <s v="Chen et al. 2007"/>
    <n v="19.100000000000001"/>
    <x v="191"/>
    <s v="Table 8 p. 36"/>
    <x v="0"/>
    <x v="0"/>
    <x v="1"/>
    <n v="5.2309048959330952E-2"/>
    <n v="19.117151236633575"/>
    <n v="-2.3877321894555332"/>
    <n v="0.21633941167044105"/>
    <n v="-2.7020792517638087E-2"/>
    <n v="3.6195545542052031E-2"/>
    <n v="-4.5208236382022985E-3"/>
    <n v="0.90260649211739941"/>
    <n v="-0.11273555086546318"/>
    <n v="0.17503748664267024"/>
    <n v="-2.1862182081669512E-2"/>
    <n v="0.80495587912806044"/>
    <n v="-0.10053898930309475"/>
    <n v="0.16659316710633079"/>
    <n v="-2.0807486571580717E-2"/>
    <s v="4c, 7a"/>
    <n v="-0.1249"/>
    <s v="Derived (7a)"/>
    <m/>
    <m/>
    <s v="N"/>
    <s v="Neg"/>
    <s v="insignificant"/>
    <s v="Mode choice (probability)"/>
    <s v="tour"/>
    <s v="categorical"/>
    <s v="Disaggregate"/>
    <s v="Work"/>
    <s v="USA"/>
    <s v="New York"/>
    <s v="1997/98"/>
    <x v="1"/>
    <x v="1"/>
    <n v="4762"/>
    <x v="1"/>
    <n v="0"/>
    <n v="1"/>
    <x v="0"/>
    <s v="Density"/>
    <s v="Employment density (at home)"/>
    <x v="8"/>
    <s v="Multinomial logistic"/>
    <s v="not choosing transit"/>
    <n v="-0.1249"/>
    <n v="0.99875797562796431"/>
    <m/>
    <s v="Derived (4c)"/>
    <s v=""/>
    <m/>
  </r>
  <r>
    <n v="19"/>
    <s v="Chen et al. 2007"/>
    <n v="19.100000000000001"/>
    <x v="192"/>
    <s v="Table 8 p. 36"/>
    <x v="0"/>
    <x v="0"/>
    <x v="1"/>
    <n v="8.5260619476887192E-2"/>
    <n v="11.728744244827874"/>
    <n v="-3.9279564475928548"/>
    <n v="0.12206785199054837"/>
    <n v="-4.0880523631634649E-2"/>
    <n v="0.12359010929502764"/>
    <n v="-4.1390327602904758E-2"/>
    <n v="0.28060589266162289"/>
    <n v="-9.3974913452377504E-2"/>
    <n v="9.2013362705402502E-2"/>
    <n v="-3.0815275170039295E-2"/>
    <n v="0.6048076108637942"/>
    <n v="-0.20255006887828467"/>
    <n v="8.6253985235943367E-2"/>
    <n v="-2.8886459655517432E-2"/>
    <s v="4c, 5, 7a"/>
    <n v="-0.33489999999999998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x v="1"/>
    <x v="1"/>
    <n v="4762"/>
    <x v="1"/>
    <n v="0"/>
    <n v="1"/>
    <x v="0"/>
    <s v="Density"/>
    <s v="Maximum population density at any stop along tour"/>
    <x v="6"/>
    <s v="Multinomial logistic"/>
    <s v="not choosing transit"/>
    <n v="-0.33489999999999998"/>
    <n v="0.99667318036586428"/>
    <m/>
    <s v="Derived (4c)"/>
    <s v=""/>
    <m/>
  </r>
  <r>
    <n v="131"/>
    <s v="Zhang 2004"/>
    <n v="131.19999999999999"/>
    <x v="193"/>
    <s v="Table 3 (Boston - non-work trip, expanded)"/>
    <x v="1"/>
    <x v="0"/>
    <x v="1"/>
    <n v="5.5377574370709379E-2"/>
    <n v="18.057851239669422"/>
    <n v="4.37"/>
    <n v="0.1879385436649238"/>
    <n v="4.5481127566911556E-2"/>
    <n v="0.19028224691047024"/>
    <n v="4.6048303752333798E-2"/>
    <n v="0.43202744990306458"/>
    <n v="0.10455064287654163"/>
    <n v="0.1416659431830154"/>
    <n v="3.4283158250289728E-2"/>
    <n v="0.93117606093375493"/>
    <n v="0.22534460674596868"/>
    <n v="0.13279866980697097"/>
    <n v="3.2137278093286974E-2"/>
    <s v="4a, 7a, 8a"/>
    <n v="0.24199999999999999"/>
    <s v="Derived (7a)"/>
    <n v="5.5377574370709379E-2"/>
    <s v="Derived (8a)"/>
    <s v="Y"/>
    <s v="Pos"/>
    <s v="Y"/>
    <s v="Mode choice (probability)"/>
    <s v="trip"/>
    <s v="discrete"/>
    <s v="Disaggregate"/>
    <s v="Non-work"/>
    <s v="USA"/>
    <s v="Boston"/>
    <n v="1991"/>
    <x v="2"/>
    <x v="1"/>
    <n v="1036"/>
    <x v="0"/>
    <n v="0"/>
    <n v="1"/>
    <x v="0"/>
    <s v="Density"/>
    <s v="Pop density (destination)"/>
    <x v="6"/>
    <s v="Multinomial logistic"/>
    <s v="drive alone or active modes"/>
    <n v="1.0999999999999999E-2"/>
    <n v="1.0110607224447195"/>
    <m/>
    <s v="Derived (4a)"/>
    <n v="4.37"/>
    <m/>
  </r>
  <r>
    <n v="131"/>
    <s v="Zhang 2004"/>
    <n v="131.30000000000001"/>
    <x v="194"/>
    <s v="Table 4 (Hong Kong - work trip, expanded)"/>
    <x v="1"/>
    <x v="0"/>
    <x v="1"/>
    <n v="0.19127272727272726"/>
    <n v="5.2281368821292782"/>
    <n v="0.55000000000000004"/>
    <n v="5.4412256401235003E-2"/>
    <n v="5.7241693734099222E-3"/>
    <n v="5.5090808971869187E-2"/>
    <n v="5.7955531038406385E-3"/>
    <n v="0.12508125219065766"/>
    <n v="1.3158547730457186E-2"/>
    <n v="4.1015341895701232E-2"/>
    <n v="4.3148139674277696E-3"/>
    <n v="0.26959552625114808"/>
    <n v="2.8361449361620779E-2"/>
    <n v="3.8448075261043227E-2"/>
    <n v="4.0447375174617476E-3"/>
    <s v="4a, 7a, 8a"/>
    <n v="0.1052"/>
    <s v="Derived (7a)"/>
    <n v="0.19127272727272726"/>
    <s v="Derived (8a)"/>
    <s v="N"/>
    <s v="Pos"/>
    <s v="insignificant"/>
    <s v="Mode choice (probability)"/>
    <s v="trip"/>
    <s v="discrete"/>
    <s v="Disaggregate"/>
    <s v="Work"/>
    <s v="Hong Kong"/>
    <s v="Hong Kong"/>
    <n v="1991"/>
    <x v="2"/>
    <x v="1"/>
    <n v="20246"/>
    <x v="0"/>
    <n v="0"/>
    <n v="1"/>
    <x v="0"/>
    <s v="Density"/>
    <s v="population density (origin)"/>
    <x v="6"/>
    <s v="logistic (nested)"/>
    <s v="drive alone or active modes"/>
    <n v="4.0000000000000002E-4"/>
    <n v="1.0004000800106678"/>
    <m/>
    <s v="Derived (4a)"/>
    <n v="0.55000000000000004"/>
    <m/>
  </r>
  <r>
    <n v="2"/>
    <s v="Cervero 2006"/>
    <n v="2.2999999999999998"/>
    <x v="195"/>
    <s v="Table 2 p, 292"/>
    <x v="1"/>
    <x v="0"/>
    <x v="1"/>
    <n v="5.031249131340744E-2"/>
    <n v="19.875779829123999"/>
    <n v="4.6310567001858924"/>
    <n v="0.82622651466152486"/>
    <n v="0.1925107779161353"/>
    <n v="0.69441737918446922"/>
    <n v="0.16179924934998133"/>
    <n v="0.71090804367584326"/>
    <n v="0.16564157417647149"/>
    <n v="0.92641033263453187"/>
    <n v="0.21585360750384594"/>
    <n v="0.781274928375426"/>
    <n v="0.18203705831147426"/>
    <n v="0.91240154613360192"/>
    <n v="0.21258956024912926"/>
    <s v="6a"/>
    <n v="0.23300000000000001"/>
    <s v="Source (6a)"/>
    <m/>
    <m/>
    <s v="Y"/>
    <s v="Pos"/>
    <s v="Y"/>
    <s v="Ridership"/>
    <s v="boarding"/>
    <s v="continuous"/>
    <s v="Aggregate"/>
    <s v="Peak"/>
    <s v="USA"/>
    <s v="San Francisco"/>
    <n v="2003"/>
    <x v="2"/>
    <x v="1"/>
    <n v="68"/>
    <x v="0"/>
    <n v="0"/>
    <n v="0"/>
    <x v="1"/>
    <s v="Density"/>
    <s v="Total density: population and employment"/>
    <x v="2"/>
    <s v="OLS"/>
    <m/>
    <s v=""/>
    <m/>
    <m/>
    <s v=""/>
    <s v=""/>
    <m/>
  </r>
  <r>
    <n v="131"/>
    <s v="Zhang 2004"/>
    <n v="131.4"/>
    <x v="196"/>
    <s v="Table 4 (Hong Kong - non-work trip, expanded)"/>
    <x v="1"/>
    <x v="0"/>
    <x v="1"/>
    <n v="0.34826484018264836"/>
    <n v="2.8713779992133213"/>
    <n v="2.19"/>
    <n v="2.9884098186509004E-2"/>
    <n v="2.2792601686850416E-2"/>
    <n v="3.0256770319346336E-2"/>
    <n v="2.3076838722565447E-2"/>
    <n v="6.869666264515116E-2"/>
    <n v="5.2394944599456789E-2"/>
    <n v="2.2526294357764438E-2"/>
    <n v="1.7180804706666934E-2"/>
    <n v="0.1480662576777465"/>
    <n v="0.11293013473081726"/>
    <n v="2.1116309673149761E-2"/>
    <n v="1.6105409387711322E-2"/>
    <s v="4a, 7a, 8a"/>
    <n v="0.76269999999999993"/>
    <s v="Derived (7a)"/>
    <n v="0.34826484018264836"/>
    <s v="Derived (8a)"/>
    <s v="Y"/>
    <s v="Pos"/>
    <s v="Y"/>
    <s v="Mode choice (probability)"/>
    <s v="trip"/>
    <s v="discrete"/>
    <s v="Disaggregate"/>
    <s v="Non-work"/>
    <s v="Hong Kong"/>
    <s v="Hong Kong"/>
    <n v="1991"/>
    <x v="2"/>
    <x v="1"/>
    <n v="15281"/>
    <x v="0"/>
    <n v="0"/>
    <n v="1"/>
    <x v="0"/>
    <s v="Density"/>
    <s v="population density (origin)"/>
    <x v="6"/>
    <s v="logistic (nested)"/>
    <s v="drive alone or active modes"/>
    <n v="2.8999999999999998E-3"/>
    <n v="1.002904209067782"/>
    <m/>
    <s v="Derived (4a)"/>
    <n v="2.19"/>
    <m/>
  </r>
  <r>
    <n v="128"/>
    <s v="Zhao et al. 2013"/>
    <n v="128.1"/>
    <x v="197"/>
    <s v="Table  2  p. 120"/>
    <x v="0"/>
    <x v="0"/>
    <x v="1"/>
    <n v="7.1637324008172798E-2"/>
    <n v="13.959203722991024"/>
    <n v="2.15"/>
    <n v="0.14528153896060905"/>
    <n v="2.2376298459693331E-2"/>
    <n v="0.14709328447986258"/>
    <n v="2.2655343951377041E-2"/>
    <n v="0.33396881539664186"/>
    <n v="5.1437959309968993E-2"/>
    <n v="0.10951157672387525"/>
    <n v="1.6867000054490371E-2"/>
    <n v="0.71982409003301473"/>
    <n v="0.11086748386815394"/>
    <n v="0.1026569363859518"/>
    <n v="1.5811246659168648E-2"/>
    <s v="6c, 8a"/>
    <n v="0.15402024661757152"/>
    <s v="Derived (6c)"/>
    <n v="7.1637324008172798E-2"/>
    <s v="Derived (8a)"/>
    <s v="Y"/>
    <s v="Pos"/>
    <s v="Y"/>
    <s v="Ridership"/>
    <m/>
    <s v="continuous"/>
    <s v="Aggregate"/>
    <s v="General"/>
    <s v="China"/>
    <s v="Nanjing"/>
    <n v="2010"/>
    <x v="0"/>
    <x v="0"/>
    <n v="55"/>
    <x v="1"/>
    <n v="0"/>
    <n v="0"/>
    <x v="1"/>
    <s v="Density"/>
    <s v="Population density (common catchment area)"/>
    <x v="6"/>
    <s v="OLS"/>
    <m/>
    <n v="0.1769"/>
    <m/>
    <m/>
    <m/>
    <n v="2.15"/>
    <m/>
  </r>
  <r>
    <n v="2"/>
    <s v="Cervero 2006"/>
    <n v="2.4"/>
    <x v="198"/>
    <s v="Table 3, p. 293"/>
    <x v="1"/>
    <x v="0"/>
    <x v="1"/>
    <n v="0.11115828961552772"/>
    <n v="8.9961801630699956"/>
    <n v="0.38683574701200979"/>
    <n v="0.1136228452393286"/>
    <n v="4.885782345291129E-3"/>
    <n v="0.70566732366363039"/>
    <n v="3.0343694917536104E-2"/>
    <n v="0.92797883818171967"/>
    <n v="3.9903090041813943E-2"/>
    <n v="9.055235643676196E-2"/>
    <n v="3.8937513267807639E-3"/>
    <n v="6.6759740852322391E-2"/>
    <n v="2.8706688566498624E-3"/>
    <n v="7.3430384984363689E-2"/>
    <n v="3.1575065543276385E-3"/>
    <s v="6a"/>
    <n v="4.2999999999999997E-2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x v="2"/>
    <x v="1"/>
    <n v="27"/>
    <x v="0"/>
    <n v="0"/>
    <n v="0"/>
    <x v="1"/>
    <s v="Diversity"/>
    <s v="Land use mix:Entropy: maximises eveness --&gt; 1"/>
    <x v="7"/>
    <s v="OLS"/>
    <m/>
    <n v="4.2999999999999997E-2"/>
    <m/>
    <m/>
    <s v=""/>
    <s v=""/>
    <m/>
  </r>
  <r>
    <n v="21"/>
    <s v="Lane et al. 2006"/>
    <n v="21.1"/>
    <x v="199"/>
    <s v="Table 5 p. 207"/>
    <x v="0"/>
    <x v="0"/>
    <x v="1"/>
    <n v="3.9358273784503295E-2"/>
    <n v="25.407618369526521"/>
    <n v="7.1369999999999996"/>
    <n v="0.28752553881968407"/>
    <n v="8.0765923854449251E-2"/>
    <n v="4.8105630196982163E-2"/>
    <n v="1.3512871522332289E-2"/>
    <n v="1.1996076719647442"/>
    <n v="0.3369697950548966"/>
    <n v="0.23263328337623196"/>
    <n v="6.5346689300383551E-2"/>
    <n v="1.069825285579211"/>
    <n v="0.30051392271920035"/>
    <n v="0.22141037440229894"/>
    <n v="6.2194174169605765E-2"/>
    <s v="6a, 8a"/>
    <n v="0.28089999999999998"/>
    <s v="Source (6a)"/>
    <n v="3.9358273784503295E-2"/>
    <s v="Derived (8a)"/>
    <s v="Y"/>
    <s v="Pos"/>
    <s v="Y"/>
    <s v="Ridership"/>
    <s v="boarding"/>
    <s v="continuous"/>
    <s v="Aggregate"/>
    <s v="General"/>
    <s v="USA"/>
    <s v="11 US cities"/>
    <s v="2001 - 2004"/>
    <x v="1"/>
    <x v="1"/>
    <n v="348"/>
    <x v="1"/>
    <n v="0"/>
    <n v="0"/>
    <x v="1"/>
    <s v="Density"/>
    <s v="Employment (Common catchment area)"/>
    <x v="8"/>
    <s v="OLS"/>
    <m/>
    <n v="0.28089999999999998"/>
    <m/>
    <m/>
    <s v=""/>
    <n v="7.1369999999999996"/>
    <m/>
  </r>
  <r>
    <n v="21"/>
    <s v="Lane et al. 2006"/>
    <n v="21.1"/>
    <x v="200"/>
    <s v="Table 5 p. 207"/>
    <x v="0"/>
    <x v="0"/>
    <x v="1"/>
    <n v="4.9829870753134364E-9"/>
    <n v="200682840.40995604"/>
    <n v="5.9619999999999997"/>
    <n v="23.999442151628511"/>
    <n v="7.1298908175564485E-7"/>
    <e v="#N/A"/>
    <e v="#N/A"/>
    <n v="7.9999984438992033"/>
    <n v="2.3766850531462185E-7"/>
    <n v="694151.9067317365"/>
    <n v="2.0622259778067684E-2"/>
    <n v="504994.17986157094"/>
    <n v="1.5002654408240669E-2"/>
    <n v="9.9999666254416013"/>
    <n v="2.9708469791981796E-7"/>
    <s v="6e, 8a, 5"/>
    <n v="2.9708568943018707E-8"/>
    <s v="derived (6e)"/>
    <n v="4.9829870753134364E-9"/>
    <s v="Derived (8a)"/>
    <s v="Y"/>
    <s v="Pos"/>
    <s v="Y"/>
    <s v="Ridership"/>
    <s v="boarding"/>
    <s v="continuous"/>
    <s v="Aggregate"/>
    <s v="General"/>
    <s v="USA"/>
    <s v="11 US cities"/>
    <s v="2001 - 2004"/>
    <x v="1"/>
    <x v="1"/>
    <n v="348"/>
    <x v="1"/>
    <n v="0"/>
    <n v="0"/>
    <x v="1"/>
    <s v="PT-Access"/>
    <s v="Employment (Common catchment area)"/>
    <x v="3"/>
    <s v="OLS"/>
    <m/>
    <n v="6.8300000000000007E-5"/>
    <m/>
    <m/>
    <s v=""/>
    <n v="5.9619999999999997"/>
    <m/>
  </r>
  <r>
    <n v="21"/>
    <s v="Lane et al. 2006"/>
    <n v="21.1"/>
    <x v="201"/>
    <s v="Table 5 p. 207"/>
    <x v="0"/>
    <x v="0"/>
    <x v="1"/>
    <n v="3.9038128249566727E-2"/>
    <n v="25.615982241953382"/>
    <n v="4.6159999999999997"/>
    <n v="0.26660040185309453"/>
    <n v="4.804139241392763E-2"/>
    <n v="0.26992506434596286"/>
    <n v="4.864049659514251E-2"/>
    <n v="0.61285295453324951"/>
    <n v="0.11043610240689156"/>
    <n v="0.20096035993993119"/>
    <n v="3.6213056861175603E-2"/>
    <n v="1.3209206967333416"/>
    <n v="0.23802990955134815"/>
    <n v="0.18838168076484132"/>
    <n v="3.3946378873824408E-2"/>
    <s v="6a, 8a"/>
    <n v="0.1802"/>
    <s v="Source (6a)"/>
    <n v="3.9038128249566727E-2"/>
    <s v="Derived (8a)"/>
    <s v="Y"/>
    <s v="Pos"/>
    <s v="Y"/>
    <s v="Ridership"/>
    <s v="boarding"/>
    <s v="continuous"/>
    <s v="Aggregate"/>
    <s v="General"/>
    <s v="USA"/>
    <s v="11 US cities"/>
    <s v="2001 - 2004"/>
    <x v="1"/>
    <x v="1"/>
    <n v="348"/>
    <x v="1"/>
    <n v="0"/>
    <n v="0"/>
    <x v="1"/>
    <s v="Density"/>
    <s v="Households (Common catchment area)"/>
    <x v="6"/>
    <s v="OLS"/>
    <m/>
    <n v="0.1802"/>
    <m/>
    <m/>
    <s v=""/>
    <n v="4.6159999999999997"/>
    <m/>
  </r>
  <r>
    <n v="21"/>
    <s v="Lane et al. 2006"/>
    <n v="21.2"/>
    <x v="202"/>
    <s v="Table 5 p. 207"/>
    <x v="0"/>
    <x v="0"/>
    <x v="1"/>
    <n v="2.6526526526526529E-2"/>
    <n v="37.698113207547166"/>
    <n v="9.99"/>
    <n v="0.39234615465087558"/>
    <n v="0.10397173098248204"/>
    <n v="0.39723894001624677"/>
    <n v="0.1052683191043054"/>
    <n v="0.90191349452670511"/>
    <n v="0.23900707604957686"/>
    <n v="0.29574608257017776"/>
    <n v="7.837271188109711E-2"/>
    <n v="1.9439511432081749"/>
    <n v="0.51514705295016638"/>
    <n v="0.27723449605106587"/>
    <n v="7.3467141453532461E-2"/>
    <s v="6a, 8a"/>
    <n v="0.26500000000000001"/>
    <s v="Source (6a)"/>
    <n v="2.6526526526526529E-2"/>
    <s v="Derived (8a)"/>
    <s v="Y"/>
    <s v="Pos"/>
    <s v="Y"/>
    <s v="Ridership"/>
    <s v="boarding"/>
    <s v="continuous"/>
    <s v="Aggregate"/>
    <s v="General"/>
    <s v="USA"/>
    <s v="8 US cities"/>
    <s v="2001 - 2004"/>
    <x v="1"/>
    <x v="1"/>
    <n v="868"/>
    <x v="1"/>
    <n v="0"/>
    <n v="0"/>
    <x v="1"/>
    <s v="Density"/>
    <s v="Population (common catchment area)"/>
    <x v="6"/>
    <s v="OLS"/>
    <m/>
    <n v="0.26500000000000001"/>
    <m/>
    <m/>
    <s v=""/>
    <n v="9.99"/>
    <m/>
  </r>
  <r>
    <n v="22"/>
    <s v="Bento et al. 2005"/>
    <n v="22.1"/>
    <x v="203"/>
    <s v="Table 2p. 471"/>
    <x v="0"/>
    <x v="0"/>
    <x v="0"/>
    <n v="8.5260619476887192E-2"/>
    <n v="11.728744244827874"/>
    <n v="10.438582377896807"/>
    <n v="0.12206785199054837"/>
    <n v="0.10864038827158805"/>
    <n v="0.12359010929502764"/>
    <n v="0.1099951972725746"/>
    <n v="0.28060589266162289"/>
    <n v="0.24973924446884438"/>
    <n v="9.2013362705402502E-2"/>
    <m/>
    <n v="0.6048076108637942"/>
    <n v="0.53827877366877686"/>
    <n v="8.6253985235943367E-2"/>
    <m/>
    <s v="5, 4a"/>
    <n v="0.89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x v="2"/>
    <x v="1"/>
    <n v="6476"/>
    <x v="0"/>
    <n v="0"/>
    <n v="1"/>
    <x v="0"/>
    <s v="Density"/>
    <s v="Population density"/>
    <x v="6"/>
    <s v="Multinomial logistic"/>
    <s v="automobile"/>
    <n v="0.3"/>
    <m/>
    <m/>
    <m/>
    <m/>
    <m/>
  </r>
  <r>
    <n v="22"/>
    <s v="Bento et al. 2005"/>
    <n v="22.1"/>
    <x v="204"/>
    <s v="Table 2p. 471"/>
    <x v="0"/>
    <x v="0"/>
    <x v="0"/>
    <n v="0.14891809411301526"/>
    <n v="6.7151007132893543"/>
    <n v="27.733365945885033"/>
    <n v="8.0305157522053887E-7"/>
    <n v="3.3166030056608254E-6"/>
    <e v="#N/A"/>
    <e v="#N/A"/>
    <n v="2.6769002844089773E-7"/>
    <n v="1.1055598174609076E-6"/>
    <n v="2.32271974748978E-2"/>
    <m/>
    <n v="1.689774158302761E-2"/>
    <n v="6.9787672737904025E-2"/>
    <n v="3.346114838827108E-7"/>
    <m/>
    <s v="5, 4a"/>
    <n v="4.13"/>
    <s v="Source"/>
    <m/>
    <m/>
    <s v="Y"/>
    <s v="Pos"/>
    <s v="Y"/>
    <s v="Mode choice (probability)"/>
    <s v="trip"/>
    <s v="categorical"/>
    <s v="Disaggregate"/>
    <s v="Work"/>
    <s v="USA"/>
    <s v="various"/>
    <n v="1990"/>
    <x v="2"/>
    <x v="1"/>
    <n v="6476"/>
    <x v="0"/>
    <n v="0"/>
    <n v="1"/>
    <x v="0"/>
    <s v="PT-Access"/>
    <s v="Population centrality"/>
    <x v="3"/>
    <s v="Multinomial logistic"/>
    <s v="automobile"/>
    <n v="18.837"/>
    <m/>
    <m/>
    <m/>
    <m/>
    <m/>
  </r>
  <r>
    <n v="22"/>
    <s v="Bento et al. 2005"/>
    <n v="22.1"/>
    <x v="205"/>
    <s v="Table 2p. 471"/>
    <x v="0"/>
    <x v="0"/>
    <x v="0"/>
    <n v="0.13346748106463921"/>
    <n v="7.4924617743830293"/>
    <n v="7.1178386856638776"/>
    <n v="0.49123872588477774"/>
    <n v="0.46667678959053882"/>
    <n v="1.0664015267413838"/>
    <n v="1.0130814504043146"/>
    <n v="1.1405972569470748"/>
    <n v="1.083567394099721"/>
    <n v="0.28884591336973892"/>
    <m/>
    <n v="0.52038972726567878"/>
    <n v="0.49437024090239484"/>
    <n v="0.38548277464918512"/>
    <m/>
    <s v="5, 4a"/>
    <n v="0.95"/>
    <s v="source (sign reversed)"/>
    <m/>
    <m/>
    <s v="Y"/>
    <s v="Pos"/>
    <s v="Y"/>
    <s v="Mode choice (probability)"/>
    <s v="trip"/>
    <s v="categorical"/>
    <s v="Disaggregate"/>
    <s v="Work"/>
    <s v="USA"/>
    <s v="various"/>
    <n v="1990"/>
    <x v="2"/>
    <x v="1"/>
    <n v="6476"/>
    <x v="0"/>
    <n v="0"/>
    <n v="1"/>
    <x v="0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3.4039999999999999"/>
    <m/>
    <m/>
    <m/>
    <m/>
    <m/>
  </r>
  <r>
    <n v="22"/>
    <s v="Bento et al. 2005"/>
    <n v="22.1"/>
    <x v="206"/>
    <s v="Table 2p. 471"/>
    <x v="0"/>
    <x v="0"/>
    <x v="2"/>
    <n v="8.5260619476887192E-2"/>
    <n v="11.728744244827874"/>
    <n v="-31.667609461035262"/>
    <n v="0.12206785199054837"/>
    <n v="-0.32958320037448063"/>
    <n v="0.12359010929502764"/>
    <n v="-0.33369329509657464"/>
    <n v="0.28060589266162289"/>
    <n v="-0.75763591018638188"/>
    <n v="9.2013362705402502E-2"/>
    <m/>
    <n v="0.6048076108637942"/>
    <n v="-1.6329805493322445"/>
    <n v="8.6253985235943367E-2"/>
    <m/>
    <s v="4a"/>
    <n v="-2.7"/>
    <s v="Source"/>
    <m/>
    <m/>
    <s v="Y"/>
    <s v="Neg"/>
    <s v="N"/>
    <s v="Mode choice (probability)"/>
    <s v="trip"/>
    <s v="categorical"/>
    <s v="Disaggregate"/>
    <s v="Work"/>
    <s v="USA"/>
    <s v="various"/>
    <n v="1990"/>
    <x v="2"/>
    <x v="1"/>
    <n v="6476"/>
    <x v="0"/>
    <n v="0"/>
    <n v="1"/>
    <x v="0"/>
    <s v="Density"/>
    <s v="Population density"/>
    <x v="6"/>
    <s v="Multinomial logistic"/>
    <s v="automobile"/>
    <n v="-2.1339999999999999"/>
    <m/>
    <m/>
    <m/>
    <m/>
    <m/>
  </r>
  <r>
    <n v="22"/>
    <s v="Bento et al. 2005"/>
    <n v="22.1"/>
    <x v="207"/>
    <s v="Table 2p. 471"/>
    <x v="0"/>
    <x v="0"/>
    <x v="2"/>
    <n v="0.14891809411301526"/>
    <n v="6.7151007132893543"/>
    <n v="-35.925788816098041"/>
    <n v="8.0305157522053887E-7"/>
    <n v="-4.2963259274298823E-6"/>
    <e v="#N/A"/>
    <e v="#N/A"/>
    <n v="2.6769002844089773E-7"/>
    <n v="-1.4321416521588027E-6"/>
    <n v="2.32271974748978E-2"/>
    <m/>
    <n v="1.689774158302761E-2"/>
    <n v="-9.0402917469197708E-2"/>
    <n v="3.346114838827108E-7"/>
    <m/>
    <s v="5, 4a"/>
    <n v="-5.35"/>
    <s v="Source"/>
    <m/>
    <m/>
    <s v="Y"/>
    <s v="Neg"/>
    <s v="N"/>
    <s v="Mode choice (probability)"/>
    <s v="trip"/>
    <s v="categorical"/>
    <s v="Disaggregate"/>
    <s v="Work"/>
    <s v="USA"/>
    <s v="various"/>
    <n v="1990"/>
    <x v="2"/>
    <x v="1"/>
    <n v="6476"/>
    <x v="0"/>
    <n v="0"/>
    <n v="1"/>
    <x v="0"/>
    <s v="PT-Access"/>
    <s v="Population centrality"/>
    <x v="3"/>
    <s v="Multinomial logistic"/>
    <s v="automobile"/>
    <n v="-46.633000000000003"/>
    <m/>
    <m/>
    <m/>
    <m/>
    <m/>
  </r>
  <r>
    <n v="22"/>
    <s v="Bento et al. 2005"/>
    <n v="22.1"/>
    <x v="208"/>
    <s v="Table 2p. 471"/>
    <x v="0"/>
    <x v="0"/>
    <x v="1"/>
    <n v="0.13346748106463921"/>
    <n v="7.4924617743830293"/>
    <n v="5.6942709485311021"/>
    <n v="0.49123872588477774"/>
    <n v="0.37334143167243111"/>
    <n v="1.0664015267413838"/>
    <n v="0.81046516032345173"/>
    <n v="1.1405972569470748"/>
    <n v="0.86685391527977684"/>
    <n v="0.28884591336973892"/>
    <m/>
    <n v="0.52038972726567878"/>
    <n v="0.39549619272191588"/>
    <n v="0.38548277464918512"/>
    <m/>
    <s v="4a"/>
    <n v="0.76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x v="2"/>
    <x v="1"/>
    <n v="6476"/>
    <x v="0"/>
    <n v="0"/>
    <n v="1"/>
    <x v="0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3.3395999999999999"/>
    <m/>
    <m/>
    <m/>
    <m/>
    <m/>
  </r>
  <r>
    <n v="22"/>
    <s v="Bento et al. 2005"/>
    <n v="22.2"/>
    <x v="209"/>
    <s v="Table 2p. 471"/>
    <x v="0"/>
    <x v="0"/>
    <x v="2"/>
    <n v="8.5260619476887192E-2"/>
    <n v="11.728744244827874"/>
    <n v="-9.7348577232071349"/>
    <n v="0.12206785199054837"/>
    <n v="-0.10131631715215514"/>
    <n v="0.12359010929502764"/>
    <n v="-0.10257979071487294"/>
    <n v="0.28060589266162289"/>
    <n v="-0.23290289090914698"/>
    <n v="9.2013362705402502E-2"/>
    <m/>
    <n v="0.6048076108637942"/>
    <n v="-0.50199031701694918"/>
    <n v="8.6253985235943367E-2"/>
    <m/>
    <s v="5, 4a"/>
    <n v="-0.83"/>
    <s v="Source"/>
    <m/>
    <m/>
    <s v="Y"/>
    <s v="Neg"/>
    <s v="N"/>
    <s v="Mode choice (probability)"/>
    <s v="trip"/>
    <s v="categorical"/>
    <s v="Disaggregate"/>
    <s v="Work"/>
    <s v="USA"/>
    <s v="various"/>
    <n v="1990"/>
    <x v="2"/>
    <x v="1"/>
    <n v="4468"/>
    <x v="0"/>
    <n v="0"/>
    <n v="1"/>
    <x v="0"/>
    <s v="Density"/>
    <s v="Population density"/>
    <x v="6"/>
    <s v="Multinomial logistic"/>
    <s v="automobile"/>
    <n v="-0.64600000000000002"/>
    <m/>
    <m/>
    <m/>
    <m/>
    <m/>
  </r>
  <r>
    <n v="22"/>
    <s v="Bento et al. 2005"/>
    <n v="22.2"/>
    <x v="210"/>
    <s v="Table 2p. 471"/>
    <x v="0"/>
    <x v="0"/>
    <x v="0"/>
    <n v="0.14891809411301526"/>
    <n v="6.7151007132893543"/>
    <n v="28.60632903861265"/>
    <n v="8.0305157522053887E-7"/>
    <n v="3.4209997104394953E-6"/>
    <e v="#N/A"/>
    <e v="#N/A"/>
    <n v="2.6769002844089773E-7"/>
    <n v="1.1403595211582242E-6"/>
    <n v="2.32271974748978E-2"/>
    <m/>
    <n v="1.689774158302761E-2"/>
    <n v="7.198437914369761E-2"/>
    <n v="3.346114838827108E-7"/>
    <m/>
    <s v="5, 4a"/>
    <n v="4.26"/>
    <s v="Source"/>
    <m/>
    <m/>
    <s v="Y"/>
    <s v="Pos"/>
    <s v="Y"/>
    <s v="Mode choice (probability)"/>
    <s v="trip"/>
    <s v="categorical"/>
    <s v="Disaggregate"/>
    <s v="Work"/>
    <s v="USA"/>
    <s v="various"/>
    <n v="1990"/>
    <x v="2"/>
    <x v="1"/>
    <n v="4468"/>
    <x v="0"/>
    <n v="0"/>
    <n v="1"/>
    <x v="0"/>
    <s v="PT-Access"/>
    <s v="Population centrality"/>
    <x v="3"/>
    <s v="Multinomial logistic"/>
    <s v="automobile"/>
    <n v="28.466000000000001"/>
    <m/>
    <m/>
    <m/>
    <m/>
    <m/>
  </r>
  <r>
    <n v="22"/>
    <s v="Bento et al. 2005"/>
    <n v="22.2"/>
    <x v="211"/>
    <s v="Table 2p. 471"/>
    <x v="0"/>
    <x v="0"/>
    <x v="0"/>
    <n v="0.13346748106463921"/>
    <n v="7.4924617743830293"/>
    <n v="6.9679894501762174"/>
    <n v="0.49123872588477774"/>
    <n v="0.45685201507284334"/>
    <n v="1.0664015267413838"/>
    <n v="0.99175341986948695"/>
    <n v="1.1405972569470748"/>
    <n v="1.0607554489607796"/>
    <n v="0.28884591336973892"/>
    <m/>
    <n v="0.52038972726567878"/>
    <n v="0.4839624463570813"/>
    <n v="0.38548277464918512"/>
    <m/>
    <s v="4a"/>
    <n v="0.93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x v="2"/>
    <x v="1"/>
    <n v="4468"/>
    <x v="0"/>
    <n v="0"/>
    <n v="1"/>
    <x v="0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2.7149999999999999"/>
    <m/>
    <m/>
    <m/>
    <m/>
    <m/>
  </r>
  <r>
    <n v="22"/>
    <s v="Bento et al. 2005"/>
    <n v="22.2"/>
    <x v="212"/>
    <s v="Table 2p. 471"/>
    <x v="0"/>
    <x v="0"/>
    <x v="2"/>
    <n v="8.5260619476887192E-2"/>
    <n v="11.728744244827874"/>
    <n v="-28.26627363003518"/>
    <n v="0.12206785199054837"/>
    <n v="-0.29418352329722158"/>
    <n v="0.12359010929502764"/>
    <n v="-0.29785216340101667"/>
    <n v="0.28060589266162289"/>
    <n v="-0.67626020131451126"/>
    <n v="9.2013362705402502E-2"/>
    <m/>
    <n v="0.6048076108637942"/>
    <n v="-1.4575863421817441"/>
    <n v="8.6253985235943367E-2"/>
    <m/>
    <s v="5, 4a"/>
    <n v="-2.41"/>
    <s v="Source"/>
    <m/>
    <m/>
    <s v="Y"/>
    <s v="Neg"/>
    <s v="N"/>
    <s v="Mode choice (probability)"/>
    <s v="trip"/>
    <s v="categorical"/>
    <s v="Disaggregate"/>
    <s v="Work"/>
    <s v="USA"/>
    <s v="various"/>
    <n v="1990"/>
    <x v="2"/>
    <x v="1"/>
    <n v="4468"/>
    <x v="0"/>
    <n v="0"/>
    <n v="1"/>
    <x v="0"/>
    <s v="Density"/>
    <s v="Population density"/>
    <x v="6"/>
    <s v="Multinomial logistic"/>
    <s v="automobile"/>
    <n v="-2.238"/>
    <m/>
    <m/>
    <m/>
    <m/>
    <m/>
  </r>
  <r>
    <n v="22"/>
    <s v="Bento et al. 2005"/>
    <n v="22.2"/>
    <x v="213"/>
    <s v="Table 2p. 471"/>
    <x v="0"/>
    <x v="0"/>
    <x v="0"/>
    <n v="0.14891809411301526"/>
    <n v="6.7151007132893543"/>
    <n v="25.181627674835077"/>
    <n v="8.0305157522053887E-7"/>
    <n v="3.0114434070770208E-6"/>
    <e v="#N/A"/>
    <e v="#N/A"/>
    <n v="2.6769002844089773E-7"/>
    <n v="1.0038376066533666E-6"/>
    <n v="2.32271974748978E-2"/>
    <m/>
    <n v="1.689774158302761E-2"/>
    <n v="6.3366530936353541E-2"/>
    <n v="3.346114838827108E-7"/>
    <m/>
    <s v="4a"/>
    <n v="3.75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x v="2"/>
    <x v="1"/>
    <n v="4468"/>
    <x v="0"/>
    <n v="0"/>
    <n v="1"/>
    <x v="0"/>
    <s v="PT-Access"/>
    <s v="Population centrality"/>
    <x v="3"/>
    <s v="Multinomial logistic"/>
    <s v="automobile"/>
    <n v="27.036000000000001"/>
    <m/>
    <m/>
    <m/>
    <m/>
    <m/>
  </r>
  <r>
    <n v="22"/>
    <s v="Bento et al. 2005"/>
    <n v="22.2"/>
    <x v="214"/>
    <s v="Table 2p. 471"/>
    <x v="0"/>
    <x v="0"/>
    <x v="1"/>
    <n v="0.13346748106463921"/>
    <n v="7.4924617743830293"/>
    <n v="-3.1468339452408722"/>
    <n v="0.49123872588477774"/>
    <n v="-0.20632026487160665"/>
    <n v="1.0664015267413838"/>
    <n v="-0.44788864123138117"/>
    <n v="1.1405972569470748"/>
    <n v="-0.47905084791777142"/>
    <n v="0.28884591336973892"/>
    <m/>
    <n v="0.52038972726567878"/>
    <n v="-0.21856368545158508"/>
    <n v="0.38548277464918512"/>
    <m/>
    <s v="4a"/>
    <n v="-0.42"/>
    <s v="Source"/>
    <m/>
    <m/>
    <s v="N"/>
    <s v="Neg"/>
    <s v="insignificant"/>
    <s v="Mode choice (probability)"/>
    <s v="trip"/>
    <s v="categorical"/>
    <s v="Disaggregate"/>
    <s v="Work"/>
    <s v="USA"/>
    <s v="various"/>
    <n v="1990"/>
    <x v="2"/>
    <x v="1"/>
    <n v="4468"/>
    <x v="0"/>
    <n v="0"/>
    <n v="1"/>
    <x v="0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-1.0589999999999999"/>
    <m/>
    <m/>
    <m/>
    <m/>
    <m/>
  </r>
  <r>
    <n v="25"/>
    <s v="Sung 2005"/>
    <n v="25.1"/>
    <x v="215"/>
    <s v="Table V-3, Model A, p. 112"/>
    <x v="0"/>
    <x v="0"/>
    <x v="1"/>
    <n v="0.29144500000000001"/>
    <n v="3.4311791247062051"/>
    <n v="-1.5191545574636722"/>
    <n v="0.22496318463258611"/>
    <n v="-9.9602449996077494E-2"/>
    <n v="0.48835946946304787"/>
    <n v="-0.21622115510476445"/>
    <n v="0.52233746605350273"/>
    <n v="-0.23126491309518832"/>
    <n v="0.13227722717244778"/>
    <n v="-5.8565742330601252E-2"/>
    <n v="0.23831291005186139"/>
    <n v="-0.10551304092546163"/>
    <n v="0.17653215847324433"/>
    <n v="-7.8159613164028918E-2"/>
    <s v="3, 7b 8a, 8b"/>
    <n v="-0.44274999999999998"/>
    <s v="derived (7b)"/>
    <n v="0.29144500000000001"/>
    <s v="Derived (8a)"/>
    <s v="N"/>
    <s v="Neg"/>
    <s v="insignificant"/>
    <s v="Ridership"/>
    <s v="trip"/>
    <s v="Count"/>
    <s v="Aggregate"/>
    <s v="Work"/>
    <s v="USA"/>
    <s v="Los Angeles"/>
    <n v="2000"/>
    <x v="2"/>
    <x v="1"/>
    <n v="2576"/>
    <x v="1"/>
    <n v="1"/>
    <n v="1"/>
    <x v="0"/>
    <s v="Diversity"/>
    <s v="jobs-housing balance:Appears to be an absolute value - ratio of the two land uses"/>
    <x v="5"/>
    <s v="Negative binomial regression"/>
    <m/>
    <n v="-1.1499999999999999"/>
    <m/>
    <n v="0.31663676937905327"/>
    <s v="Derived (4b)"/>
    <n v="-1.5191545574636722"/>
    <s v="Derived (8b)"/>
  </r>
  <r>
    <n v="25"/>
    <s v="Sung 2005"/>
    <n v="25.2"/>
    <x v="216"/>
    <s v="Table V-4, Model A, p. 114"/>
    <x v="0"/>
    <x v="0"/>
    <x v="2"/>
    <n v="0.71242499999999997"/>
    <n v="1.4036565252482718"/>
    <n v="-1.1594202898550725"/>
    <n v="9.2029891350309243E-2"/>
    <n v="-7.6016690255355429E-2"/>
    <n v="0.19978232877518054"/>
    <n v="-0.16502020356829911"/>
    <n v="0.21368234241353562"/>
    <n v="-0.1765016148335804"/>
    <n v="5.4113115729057866E-2"/>
    <n v="-4.4697433592201796E-2"/>
    <n v="9.7491112847057235E-2"/>
    <n v="-8.0527659211669267E-2"/>
    <n v="7.2217306981415166E-2"/>
    <n v="-5.9651495566648921E-2"/>
    <s v="3, 7b, 8a, 8b"/>
    <n v="-0.82599999999999996"/>
    <s v="derived (7b)"/>
    <n v="0.71242499999999997"/>
    <s v="Derived (8a)"/>
    <s v="N"/>
    <s v="Neg"/>
    <s v="insignificant"/>
    <s v="Ridership"/>
    <s v="trip"/>
    <s v="Count"/>
    <s v="Aggregate"/>
    <s v="Work"/>
    <s v="USA"/>
    <s v="Sacramento"/>
    <n v="2000"/>
    <x v="2"/>
    <x v="1"/>
    <n v="447"/>
    <x v="1"/>
    <n v="1"/>
    <n v="1"/>
    <x v="0"/>
    <s v="Diversity"/>
    <s v="jobs-housing balance:Appears to be an absolute value - ratio of the two land uses"/>
    <x v="5"/>
    <s v="Negative binomial regression"/>
    <m/>
    <n v="-2"/>
    <m/>
    <n v="0.1353352832366127"/>
    <s v="Derived (4b)"/>
    <n v="-1.1594202898550725"/>
    <s v="Derived (8b)"/>
  </r>
  <r>
    <n v="25"/>
    <s v="Sung 2005"/>
    <n v="25.3"/>
    <x v="217"/>
    <s v="Table V-5, Model A, p. 116"/>
    <x v="0"/>
    <x v="0"/>
    <x v="0"/>
    <n v="1.21818"/>
    <n v="0.82089674760708597"/>
    <n v="1.6695849546044099"/>
    <n v="5.3821598897736016E-2"/>
    <n v="0.10946532802615488"/>
    <n v="0.11683817299385804"/>
    <n v="0.23763190233442313"/>
    <n v="0.12496728134919562"/>
    <n v="0.25416533000846825"/>
    <n v="3.1646830906166615E-2"/>
    <n v="6.4365065272661504E-2"/>
    <n v="5.7015470677621326E-2"/>
    <n v="0.11596120011503352"/>
    <n v="4.2234657379233528E-2"/>
    <n v="8.5899169084041008E-2"/>
    <s v="3, 7b,5, 8a, 8b"/>
    <n v="2.033855"/>
    <s v="derived (7b)"/>
    <n v="1.21818"/>
    <s v="Derived (8a)"/>
    <s v="Y"/>
    <s v="Pos"/>
    <s v="Y"/>
    <s v="Ridership"/>
    <s v="trip"/>
    <s v="Count"/>
    <s v="Aggregate"/>
    <s v="Work"/>
    <s v="USA"/>
    <s v="Santa Clara"/>
    <n v="2000"/>
    <x v="2"/>
    <x v="1"/>
    <n v="587"/>
    <x v="1"/>
    <n v="1"/>
    <n v="1"/>
    <x v="0"/>
    <s v="Diversity"/>
    <s v="jobs-housing balance:Appears to be an absolute value - ratio of the two land uses"/>
    <x v="5"/>
    <s v="Negative binomial regression"/>
    <m/>
    <n v="5.149"/>
    <m/>
    <n v="172.2591450135512"/>
    <s v="Derived (4b)"/>
    <n v="1.6695849546044099"/>
    <s v="Derived (8b)"/>
  </r>
  <r>
    <n v="25"/>
    <s v="Sung 2005"/>
    <n v="25.4"/>
    <x v="218"/>
    <s v="Table V-6 Model A, p. 118"/>
    <x v="0"/>
    <x v="0"/>
    <x v="2"/>
    <n v="0.45731699999999997"/>
    <n v="2.1866670165333892"/>
    <n v="-1.9555822328931574"/>
    <n v="0.14336750076040047"/>
    <n v="-0.12821656664754211"/>
    <n v="0.31122815372631674"/>
    <n v="-0.2783378736686733"/>
    <n v="0.33288209883726849"/>
    <n v="-0.29770345151424482"/>
    <n v="8.4299373242792297E-2"/>
    <n v="-7.5390699777867248E-2"/>
    <n v="0.15187518957323856"/>
    <n v="-0.13582517141432829"/>
    <n v="0.11250273863913805"/>
    <n v="-0.10061356172249258"/>
    <s v="3, 7b,5, 8a, 8b"/>
    <n v="-0.89432100000000003"/>
    <s v="derived (7b)"/>
    <n v="0.45731699999999997"/>
    <s v="Derived (8a)"/>
    <s v="Y"/>
    <s v="Neg"/>
    <s v="N"/>
    <s v="Ridership"/>
    <s v="trip"/>
    <s v="Count"/>
    <s v="Aggregate"/>
    <s v="Work"/>
    <s v="USA"/>
    <s v="San Diego"/>
    <n v="2000"/>
    <x v="2"/>
    <x v="1"/>
    <n v="865"/>
    <x v="1"/>
    <n v="1"/>
    <n v="1"/>
    <x v="0"/>
    <s v="Diversity"/>
    <s v="jobs-housing balance:Appears to be an absolute value - ratio of the two land uses"/>
    <x v="5"/>
    <s v="Negative binomial regression"/>
    <m/>
    <n v="-1.629"/>
    <m/>
    <n v="0.19612560169848642"/>
    <s v="Derived (4b)"/>
    <n v="-1.9555822328931574"/>
    <s v="Derived (8b)"/>
  </r>
  <r>
    <n v="25"/>
    <s v="Sung 2005"/>
    <n v="25.5"/>
    <x v="219"/>
    <s v="Table V-7 Model A, p. 120"/>
    <x v="0"/>
    <x v="0"/>
    <x v="1"/>
    <n v="4.8120000000000003E-2"/>
    <n v="20.781379883624272"/>
    <n v="0.8"/>
    <n v="1.3625186065096437"/>
    <n v="5.2451516276195251E-2"/>
    <n v="2.9578122522372814"/>
    <n v="0.11386394046212639"/>
    <n v="3.1636043805894247"/>
    <n v="0.1217861142351705"/>
    <n v="0.80115412454850465"/>
    <n v="3.0841229178619239E-2"/>
    <n v="1.4433729440994336"/>
    <n v="5.5564084856051799E-2"/>
    <n v="1.069189836372292"/>
    <n v="4.1159531940987759E-2"/>
    <s v="3, 7b, 8a, 8b"/>
    <n v="3.8496000000000002E-2"/>
    <s v="derived (7b)"/>
    <n v="4.8120000000000003E-2"/>
    <s v="Derived (8a)"/>
    <s v="N"/>
    <s v="Pos"/>
    <s v="insignificant"/>
    <s v="Ridership"/>
    <s v="trip"/>
    <s v="Count"/>
    <s v="Aggregate"/>
    <s v="Work"/>
    <s v="USA"/>
    <s v="San Francisco"/>
    <n v="2000"/>
    <x v="2"/>
    <x v="1"/>
    <n v="1887"/>
    <x v="1"/>
    <n v="1"/>
    <n v="1"/>
    <x v="0"/>
    <s v="Diversity"/>
    <s v="jobs-housing balance:Appears to be an absolute value - ratio of the two land uses"/>
    <x v="5"/>
    <s v="Negative binomial regression"/>
    <m/>
    <n v="9.6000000000000002E-2"/>
    <m/>
    <n v="1.1007590639939788"/>
    <s v="Derived (4b)"/>
    <n v="0.8"/>
    <s v="Derived (8b)"/>
  </r>
  <r>
    <n v="29"/>
    <s v="Blumenberg and Smart 2009"/>
    <n v="29.1"/>
    <x v="220"/>
    <s v="Table 3 p. 11"/>
    <x v="0"/>
    <x v="0"/>
    <x v="1"/>
    <n v="7.1857402652973898E-2"/>
    <n v="13.916450679818913"/>
    <n v="8.1999999999999993"/>
    <n v="0.14483658321452567"/>
    <n v="8.5342161567202479E-2"/>
    <n v="0.14664277987612664"/>
    <n v="8.6406428093624046E-2"/>
    <n v="0.3329459645617282"/>
    <n v="0.19618198434499803"/>
    <n v="0.10917617412782241"/>
    <n v="6.4329953696195832E-2"/>
    <n v="0.71761947499850376"/>
    <n v="0.42284342684598242"/>
    <n v="0.10234252759012653"/>
    <n v="6.0303359351247865E-2"/>
    <s v="6c, 5, 8a"/>
    <n v="0.58923070175438597"/>
    <s v="derived (6c) (assumed mean in percentage digits; assumed density /1000"/>
    <n v="7.1857402652973898E-2"/>
    <s v="Derived (8a)"/>
    <s v="Y"/>
    <s v="Pos"/>
    <s v="Y"/>
    <s v="mode share"/>
    <s v="trip"/>
    <s v="continuous (fraction)"/>
    <s v="Aggregate"/>
    <s v="Work"/>
    <s v="USA"/>
    <s v="Los Angeles"/>
    <n v="2000"/>
    <x v="2"/>
    <x v="1"/>
    <n v="3394"/>
    <x v="1"/>
    <n v="1"/>
    <n v="1"/>
    <x v="0"/>
    <s v="Density"/>
    <s v="Residential density"/>
    <x v="6"/>
    <s v="OLS"/>
    <m/>
    <n v="0.317"/>
    <m/>
    <m/>
    <s v=""/>
    <n v="8.1999999999999993"/>
    <m/>
  </r>
  <r>
    <n v="29"/>
    <s v="Blumenberg and Smart 2009"/>
    <n v="29.1"/>
    <x v="221"/>
    <s v="Table 3 p. 11"/>
    <x v="0"/>
    <x v="0"/>
    <x v="1"/>
    <n v="0.22972178581468936"/>
    <n v="4.3530917037475678"/>
    <n v="0.96999999999999986"/>
    <n v="0.28540782543860754"/>
    <n v="6.3597463484886721E-2"/>
    <n v="0.6195752182271117"/>
    <n v="0.13806002781032822"/>
    <n v="0.66268265438596785"/>
    <n v="0.14766566351014421"/>
    <n v="0.16781837358853102"/>
    <n v="3.7394990379075822E-2"/>
    <n v="0.30234444601650617"/>
    <n v="6.7371452887962799E-2"/>
    <n v="0.22396402127805856"/>
    <n v="4.9905932478447657E-2"/>
    <s v="6d, 8a"/>
    <n v="0.22283013224024867"/>
    <s v="derived (6d)"/>
    <n v="0.22972178581468936"/>
    <s v="Derived (8a)"/>
    <s v="N"/>
    <s v="Pos"/>
    <s v="insignificant"/>
    <s v="mode share"/>
    <s v="trip"/>
    <s v="continuous (fraction)"/>
    <s v="Aggregate"/>
    <s v="Work"/>
    <s v="USA"/>
    <s v="Los Angeles"/>
    <n v="2000"/>
    <x v="2"/>
    <x v="1"/>
    <n v="3394"/>
    <x v="1"/>
    <n v="1"/>
    <n v="1"/>
    <x v="0"/>
    <s v="Diversity"/>
    <s v="jobs to workers (distance decay function:ratio of the two land uses"/>
    <x v="5"/>
    <s v="OLS"/>
    <m/>
    <n v="1.0999999999999999E-2"/>
    <m/>
    <m/>
    <s v=""/>
    <n v="0.97"/>
    <m/>
  </r>
  <r>
    <n v="3"/>
    <s v="Cervero. 2002"/>
    <n v="3.1"/>
    <x v="222"/>
    <s v="Table 2 p. 275, Table 4 p. 281"/>
    <x v="1"/>
    <x v="0"/>
    <x v="1"/>
    <n v="1.1914507772020725E-2"/>
    <n v="83.931289410741471"/>
    <n v="42.888888888888893"/>
    <n v="3.4889829388868323"/>
    <n v="1.7828702817711712"/>
    <n v="2.9323803405578905"/>
    <n v="1.4984463540250821"/>
    <n v="3.0020169910893508"/>
    <n v="1.5340306824466583"/>
    <n v="3.9120383909423251"/>
    <n v="1.9990516177715281"/>
    <n v="3.2991617278205814"/>
    <n v="1.6858716429163172"/>
    <n v="3.8528821956025086"/>
    <n v="1.968822801952882"/>
    <s v="8a, 8b"/>
    <n v="0.51100000000000001"/>
    <s v="Source"/>
    <n v="1.1914507772020725E-2"/>
    <s v="Derived (8a)"/>
    <s v="Y"/>
    <s v="Pos"/>
    <s v="Y"/>
    <s v="Mode choice (probability)"/>
    <s v="trip"/>
    <s v="binary"/>
    <s v="Disaggregate"/>
    <s v="General"/>
    <s v="USA"/>
    <s v="Montgomery County"/>
    <n v="1994"/>
    <x v="2"/>
    <x v="1"/>
    <n v="1960"/>
    <x v="0"/>
    <n v="0"/>
    <n v="1"/>
    <x v="0"/>
    <s v="Density"/>
    <s v="Total density (employment and population)"/>
    <x v="2"/>
    <s v="Binary logistic"/>
    <s v="automobile"/>
    <n v="3.8600000000000002E-2"/>
    <n v="1.0393546586272466"/>
    <m/>
    <s v="Derived (4a)"/>
    <n v="42.888888888888893"/>
    <s v="Derived (8b)"/>
  </r>
  <r>
    <n v="3"/>
    <s v="Cervero. 2002"/>
    <n v="3.1"/>
    <x v="223"/>
    <s v="Table 2 p. 275, Table 4 p. 281"/>
    <x v="1"/>
    <x v="0"/>
    <x v="1"/>
    <n v="0.12049612403100773"/>
    <n v="8.2990221307256835"/>
    <n v="2.2241379310344831"/>
    <n v="0.34498631948624031"/>
    <n v="9.2456333622312412E-2"/>
    <n v="0.28995014270423397"/>
    <n v="7.7706638244734713E-2"/>
    <n v="0.29683572861537139"/>
    <n v="7.9551975268919536E-2"/>
    <n v="0.38681751955217619"/>
    <n v="0.10366709523998323"/>
    <n v="0.32621703281639491"/>
    <n v="8.7426164794793843E-2"/>
    <n v="0.38096822809315761"/>
    <n v="0.10209948512896624"/>
    <s v="8a, 8b"/>
    <n v="0.26800000000000002"/>
    <s v="Source"/>
    <n v="0.12049612403100773"/>
    <s v="Derived (8a)"/>
    <s v="Y"/>
    <s v="Pos"/>
    <s v="Y"/>
    <s v="Mode choice (probability)"/>
    <s v="trip"/>
    <s v="binary"/>
    <s v="Disaggregate"/>
    <s v="General"/>
    <s v="USA"/>
    <s v="Montgomery County"/>
    <n v="1994"/>
    <x v="2"/>
    <x v="1"/>
    <n v="1960"/>
    <x v="0"/>
    <n v="0"/>
    <n v="1"/>
    <x v="0"/>
    <s v="Density"/>
    <s v="Total density (employment and population)"/>
    <x v="2"/>
    <s v="Binary logistic"/>
    <s v="automobile"/>
    <n v="2.58E-2"/>
    <n v="1.026135700809198"/>
    <m/>
    <s v="Derived (4a)"/>
    <n v="2.2241379310344831"/>
    <s v="Derived (8b)"/>
  </r>
  <r>
    <n v="3"/>
    <s v="Cervero. 2002"/>
    <n v="3.1"/>
    <x v="224"/>
    <s v="Table 2 p. 275, Table 4 p. 281"/>
    <x v="1"/>
    <x v="0"/>
    <x v="1"/>
    <n v="0.23018693887590705"/>
    <n v="4.3442951406512966"/>
    <n v="2.6717415115005472"/>
    <n v="0.28483108409808428"/>
    <n v="0.17517111672032182"/>
    <n v="0.61832320405628027"/>
    <n v="0.38026877049461238"/>
    <n v="0.66134353033831861"/>
    <n v="0.40672627115806592"/>
    <n v="0.16747925256548568"/>
    <n v="0.10299974032777369"/>
    <n v="0.30173347979360265"/>
    <n v="0.18556609007306563"/>
    <n v="0.2235114432533937"/>
    <n v="0.13745953760083712"/>
    <s v="8a, 8b"/>
    <n v="0.61499999999999999"/>
    <s v="Source"/>
    <n v="0.23018693887590705"/>
    <s v="Derived (8a)"/>
    <s v="Y"/>
    <s v="Pos"/>
    <s v="Y"/>
    <s v="Mode choice (probability)"/>
    <s v="trip"/>
    <s v="binary"/>
    <s v="Disaggregate"/>
    <s v="General"/>
    <s v="USA"/>
    <s v="Montgomery County"/>
    <n v="1994"/>
    <x v="2"/>
    <x v="1"/>
    <n v="1960"/>
    <x v="0"/>
    <n v="0"/>
    <n v="1"/>
    <x v="0"/>
    <s v="Diversity"/>
    <s v="Population to retail employment continuous (fraction) (relative):Entropy: maximises eveness --&gt; 1"/>
    <x v="5"/>
    <s v="Binary logistic"/>
    <s v="automobile"/>
    <n v="2.4392999999999998"/>
    <n v="11.465012424514097"/>
    <m/>
    <s v="Derived (4a)"/>
    <n v="2.6717415115005472"/>
    <s v="Derived (8b)"/>
  </r>
  <r>
    <n v="3"/>
    <s v="Cervero. 2002"/>
    <n v="3.1"/>
    <x v="225"/>
    <s v="Table 2 p. 275, Table 4 p. 281"/>
    <x v="1"/>
    <x v="0"/>
    <x v="1"/>
    <n v="0.24978104259295059"/>
    <n v="4.0035063895126139"/>
    <n v="1.8095848880597016"/>
    <n v="0.26248747568921565"/>
    <n v="0.11864433901152548"/>
    <n v="0.56981876646900853"/>
    <n v="0.25755808244399186"/>
    <n v="0.60946435811802269"/>
    <n v="0.27547788986934624"/>
    <n v="0.15434132259628122"/>
    <n v="6.9762277813519111E-2"/>
    <n v="0.27806396093578056"/>
    <n v="0.12568491034297283"/>
    <n v="0.20597806139386626"/>
    <n v="9.3102083750027556E-2"/>
    <s v="8a, 8b"/>
    <n v="0.45200000000000001"/>
    <s v="Source"/>
    <n v="0.24978104259295059"/>
    <s v="Derived (8a)"/>
    <s v="Y"/>
    <s v="Pos"/>
    <s v="Y"/>
    <s v="Mode choice (probability)"/>
    <s v="trip"/>
    <s v="binary"/>
    <s v="Disaggregate"/>
    <s v="General"/>
    <s v="USA"/>
    <s v="Montgomery County"/>
    <n v="1994"/>
    <x v="2"/>
    <x v="1"/>
    <n v="1960"/>
    <x v="0"/>
    <n v="0"/>
    <n v="1"/>
    <x v="0"/>
    <s v="Diversity"/>
    <s v="Population to retail employment continuous (fraction) (relative):Entropy: maximises eveness --&gt; 1"/>
    <x v="5"/>
    <s v="Binary logistic"/>
    <s v="automobile"/>
    <n v="1.5519000000000001"/>
    <n v="4.7204304855298984"/>
    <m/>
    <s v="Derived (4a)"/>
    <n v="1.8095848880597014"/>
    <s v="Derived (8b)"/>
  </r>
  <r>
    <n v="3"/>
    <s v="Cervero. 2002"/>
    <n v="3.1"/>
    <x v="226"/>
    <s v="Table 2 p. 275, Table 4 p. 281"/>
    <x v="1"/>
    <x v="0"/>
    <x v="1"/>
    <n v="0.31385322271857052"/>
    <n v="3.1862027457869737"/>
    <n v="1.0418882978723405"/>
    <n v="0.22139689430798362"/>
    <n v="7.2396784438710643E-2"/>
    <n v="0.37926799056274929"/>
    <n v="0.12402063291401902"/>
    <n v="0.48131231940466762"/>
    <n v="0.15738912844532632"/>
    <n v="0.19076980814013866"/>
    <n v="6.2381727261825344E-2"/>
    <n v="0.14520998188793696"/>
    <n v="4.7483664077355388E-2"/>
    <n v="0.18096376058716665"/>
    <n v="5.9175149712003494E-2"/>
    <s v="8a, 8b"/>
    <n v="0.32700000000000001"/>
    <s v="Source"/>
    <n v="0.31385322271857052"/>
    <s v="Derived (8a)"/>
    <s v="N"/>
    <s v="Pos"/>
    <s v="insignificant"/>
    <s v="Mode choice (probability)"/>
    <s v="trip"/>
    <s v="binary"/>
    <s v="Disaggregate"/>
    <s v="General"/>
    <s v="USA"/>
    <s v="Montgomery County"/>
    <n v="1994"/>
    <x v="2"/>
    <x v="1"/>
    <n v="1960"/>
    <x v="0"/>
    <n v="0"/>
    <n v="1"/>
    <x v="0"/>
    <s v="PT-design"/>
    <s v="continuous (fraction) of sidewalk miles to _x000a_road miles"/>
    <x v="0"/>
    <s v="Binary logistic"/>
    <s v="automobile"/>
    <n v="0.47010000000000002"/>
    <n v="1.6001542006369196"/>
    <m/>
    <s v="Derived (4a)"/>
    <n v="1.0418882978723405"/>
    <s v="Derived (8b)"/>
  </r>
  <r>
    <n v="30"/>
    <s v="Brown et al. 2006"/>
    <n v="30.1"/>
    <x v="227"/>
    <s v="Table 5.3 p. 32 (Final model)"/>
    <x v="0"/>
    <x v="0"/>
    <x v="1"/>
    <n v="0.26914302984809257"/>
    <n v="3.715496554246311"/>
    <n v="-1.2001053870215583"/>
    <n v="0.25817547204422187"/>
    <n v="-8.3390677470283656E-2"/>
    <n v="0.4422722044085618"/>
    <n v="-0.14285392202396544"/>
    <n v="0.56126819507295322"/>
    <n v="-0.18128962700856385"/>
    <n v="0.22246059693977335"/>
    <n v="-7.1854772811546785E-2"/>
    <n v="0.16933234649307885"/>
    <n v="-5.4694347917264463E-2"/>
    <n v="0.21102556320187985"/>
    <n v="-6.8161256914207186E-2"/>
    <s v="4b, 7b, "/>
    <n v="-0.32299999999999995"/>
    <s v="derived (7b)"/>
    <m/>
    <m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x v="2"/>
    <x v="1"/>
    <n v="148"/>
    <x v="0"/>
    <n v="0"/>
    <n v="0"/>
    <x v="1"/>
    <s v="PT-design"/>
    <s v="Intersection density"/>
    <x v="0"/>
    <s v="Negative binomial regression"/>
    <m/>
    <n v="-0.01"/>
    <m/>
    <n v="0.99004983374916811"/>
    <s v="Derived (4b)"/>
    <m/>
    <m/>
  </r>
  <r>
    <n v="30"/>
    <s v="Brown et al. 2006"/>
    <n v="30.1"/>
    <x v="228"/>
    <s v="Table 5.3 p. 32 (Final model)"/>
    <x v="0"/>
    <x v="0"/>
    <x v="1"/>
    <n v="0.35200000000000004"/>
    <n v="2.8409090909090908"/>
    <n v="-6.25E-2"/>
    <n v="3.5881025960379474E-2"/>
    <n v="-7.8938257112834854E-4"/>
    <n v="0.22284310436368229"/>
    <n v="-4.9025482960010107E-3"/>
    <n v="0.2930469899195583"/>
    <n v="-6.4470337782302836E-3"/>
    <n v="2.8595582562971823E-2"/>
    <n v="-6.2910281638538018E-4"/>
    <n v="2.1082098319090994E-2"/>
    <n v="-4.6380616302000189E-4"/>
    <n v="2.3188625001907947E-2"/>
    <n v="-5.1014975004197492E-4"/>
    <s v="4b, 7b, 8a, 8b"/>
    <n v="-2.2000000000000002E-2"/>
    <s v="derived (7b)"/>
    <n v="0.3520000000000000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x v="2"/>
    <x v="1"/>
    <n v="148"/>
    <x v="0"/>
    <n v="0"/>
    <n v="0"/>
    <x v="1"/>
    <s v="Diversity"/>
    <s v="Land use diversity:highest score achieved for pefect balancing"/>
    <x v="7"/>
    <s v="Negative binomial regression"/>
    <m/>
    <n v="-0.05"/>
    <m/>
    <n v="0.95122942450071402"/>
    <s v="Derived (4b)"/>
    <n v="-6.25E-2"/>
    <s v="Derived (8b)"/>
  </r>
  <r>
    <n v="30"/>
    <s v="Brown et al. 2006"/>
    <n v="30.1"/>
    <x v="229"/>
    <s v="Table 5.3 p. 32 (Final model)"/>
    <x v="0"/>
    <x v="0"/>
    <x v="1"/>
    <n v="0.1666"/>
    <n v="6.0024009603841542"/>
    <n v="3.5714285714285716"/>
    <n v="4.1969308006273125E-2"/>
    <n v="2.4971738263732508E-2"/>
    <n v="0.42779704327026502"/>
    <n v="0.25453924074580769"/>
    <n v="7.8995521838549465E-2"/>
    <n v="4.7002335493936932E-2"/>
    <n v="1.9324824971097245E-2"/>
    <n v="1.149827085780286E-2"/>
    <n v="4.8007124405987187E-2"/>
    <n v="2.8564239021562375E-2"/>
    <n v="2.387307046377132E-2"/>
    <n v="1.4204476925943935E-2"/>
    <s v="4b, 7b,  8a, 8b"/>
    <n v="0.59499999999999997"/>
    <s v="derived (7b)"/>
    <n v="0.1666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x v="2"/>
    <x v="1"/>
    <n v="148"/>
    <x v="0"/>
    <n v="0"/>
    <n v="0"/>
    <x v="1"/>
    <s v="PT-design"/>
    <s v="Pedestrian amenity at bus stop"/>
    <x v="9"/>
    <s v="Negative binomial regression"/>
    <m/>
    <n v="0.25"/>
    <m/>
    <n v="1.2840254166877414"/>
    <s v="Derived (4b)"/>
    <n v="3.5714285714285712"/>
    <s v="Derived (8b)"/>
  </r>
  <r>
    <n v="30"/>
    <s v="Brown et al. 2006"/>
    <n v="30.1"/>
    <x v="230"/>
    <s v="Table 5.3 p. 32 (Final model)"/>
    <x v="0"/>
    <x v="0"/>
    <x v="1"/>
    <n v="0.16100000000000003"/>
    <n v="6.2111801242236009"/>
    <n v="3.4999999999999991"/>
    <n v="3.501497604318379E-4"/>
    <n v="1.9730939000334066E-4"/>
    <n v="0.12729414362904637"/>
    <n v="7.1730249934967627E-2"/>
    <n v="0.18074983722814297"/>
    <n v="0.10185253327805857"/>
    <n v="1.9807756770174304E-4"/>
    <n v="1.116167093999322E-4"/>
    <n v="2.0636408246238382E-2"/>
    <n v="1.1628616046755328E-2"/>
    <n v="2.308770281324336E-4"/>
    <n v="1.3009920535262634E-4"/>
    <s v="4b, 6e,  8a, 8b"/>
    <n v="0.5635"/>
    <s v="derived (6e)"/>
    <n v="0.1610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x v="2"/>
    <x v="1"/>
    <n v="148"/>
    <x v="0"/>
    <n v="0"/>
    <n v="0"/>
    <x v="1"/>
    <s v="PT-Access"/>
    <s v="Destination Index- intensity and diversity of land uses"/>
    <x v="4"/>
    <s v="Negative binomial regression"/>
    <m/>
    <n v="0.35"/>
    <m/>
    <n v="1.4190675485932571"/>
    <s v="Derived (4b)"/>
    <n v="3.4999999999999996"/>
    <s v="Derived (8b)"/>
  </r>
  <r>
    <n v="30"/>
    <s v="Brown et al. 2006"/>
    <n v="30.1"/>
    <x v="231"/>
    <s v="Table 5.3 p. 32 (Final model)"/>
    <x v="0"/>
    <x v="0"/>
    <x v="0"/>
    <n v="0.38279999999999997"/>
    <n v="2.6123301985370952"/>
    <n v="2.2727272727272729"/>
    <n v="1.8265639273367561E-2"/>
    <n v="1.589110616782978E-2"/>
    <n v="0.18618335268763361"/>
    <n v="0.16197951683824124"/>
    <n v="3.4379973715523357E-2"/>
    <n v="2.991057713250532E-2"/>
    <n v="8.4104384539832825E-3"/>
    <n v="7.3170814549654555E-3"/>
    <n v="2.0893382774392542E-2"/>
    <n v="1.8177243013721513E-2"/>
    <n v="1.0389899527858678E-2"/>
    <n v="9.0392125892370494E-3"/>
    <s v="4b, 7b,  8a, 8b"/>
    <n v="0.87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x v="2"/>
    <x v="1"/>
    <n v="148"/>
    <x v="0"/>
    <n v="0"/>
    <n v="0"/>
    <x v="1"/>
    <s v="PT-design"/>
    <s v="Quality of pedestrian and bicycle amenity at stop"/>
    <x v="9"/>
    <s v="Negative binomial regression"/>
    <m/>
    <n v="0.25"/>
    <m/>
    <n v="1.2840254166877414"/>
    <s v="Derived (4b)"/>
    <n v="2.2727272727272729"/>
    <s v="Derived (8b)"/>
  </r>
  <r>
    <n v="30"/>
    <s v="Brown et al. 2006"/>
    <n v="30.1"/>
    <x v="232"/>
    <s v="Table 5.3 p. 32 (Final model)"/>
    <x v="0"/>
    <x v="0"/>
    <x v="1"/>
    <n v="0.26619999999999999"/>
    <n v="3.7565740045078888"/>
    <n v="1"/>
    <n v="0.26102978504298802"/>
    <n v="6.9486128778443401E-2"/>
    <n v="0.44716183738585746"/>
    <n v="0.11903448111211526"/>
    <n v="0.5674734131453979"/>
    <n v="0.15106142257930491"/>
    <n v="0.22492005665734752"/>
    <n v="5.987371908218591E-2"/>
    <n v="0.17120443571162386"/>
    <n v="4.5574620786434268E-2"/>
    <n v="0.21335860050921898"/>
    <n v="5.679605945555409E-2"/>
    <s v="4b, 7b,  8a, 8b"/>
    <n v="0.26619999999999999"/>
    <s v="derived (7b)"/>
    <n v="0.26619999999999999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x v="2"/>
    <x v="1"/>
    <n v="148"/>
    <x v="0"/>
    <n v="0"/>
    <n v="0"/>
    <x v="1"/>
    <s v="PT-design"/>
    <s v="Pedestrian friendliness of road design (fewer lanes and more traffic control devices score more highly)"/>
    <x v="0"/>
    <s v="Negative binomial regression"/>
    <m/>
    <n v="0.11"/>
    <m/>
    <n v="1.1162780704588713"/>
    <s v="Derived (4b)"/>
    <n v="1"/>
    <s v="Derived (8b)"/>
  </r>
  <r>
    <n v="30"/>
    <s v="Brown et al. 2006"/>
    <n v="30.1"/>
    <x v="233"/>
    <s v="Table 5.3 p. 32 (Final model)"/>
    <x v="0"/>
    <x v="0"/>
    <x v="1"/>
    <n v="0.15749999999999997"/>
    <n v="6.3492063492063506"/>
    <n v="-2.3333333333333339"/>
    <n v="4.4394201357746688E-2"/>
    <n v="-1.6314868998971908E-2"/>
    <n v="0.45251420577032481"/>
    <n v="-0.16629897062059437"/>
    <n v="8.3559707544776776E-2"/>
    <n v="-3.0708192522705464E-2"/>
    <n v="2.0441370413871753E-2"/>
    <n v="-7.5122036270978696E-3"/>
    <n v="5.0780869371666454E-2"/>
    <n v="-1.8661969494087421E-2"/>
    <n v="2.5252403423900331E-2"/>
    <n v="-9.2802582582833717E-3"/>
    <s v="4b, 7b,  8a, 8b"/>
    <n v="-0.36749999999999999"/>
    <s v="derived (7b)"/>
    <n v="0.15749999999999997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x v="2"/>
    <x v="1"/>
    <n v="148"/>
    <x v="0"/>
    <n v="0"/>
    <n v="0"/>
    <x v="1"/>
    <s v="PT-design"/>
    <s v="Pedestrian friendly amenities of neighbourhood"/>
    <x v="9"/>
    <s v="Negative binomial regression"/>
    <m/>
    <n v="-0.21"/>
    <m/>
    <n v="0.81058424597018708"/>
    <s v="Derived (4b)"/>
    <n v="-2.3333333333333335"/>
    <s v="Derived (8b)"/>
  </r>
  <r>
    <n v="30"/>
    <s v="Brown et al. 2006"/>
    <n v="30.2"/>
    <x v="234"/>
    <s v="Table 5.4 p. 40 (Final model)"/>
    <x v="0"/>
    <x v="0"/>
    <x v="1"/>
    <n v="0.32299999999999995"/>
    <n v="3.0959752321981431"/>
    <n v="-1"/>
    <n v="0.21512733367939138"/>
    <n v="-6.9486128778443401E-2"/>
    <n v="0.36852780530066648"/>
    <n v="-0.11903448111211526"/>
    <n v="0.46768242284614531"/>
    <n v="-0.15106142257930491"/>
    <n v="0.18536755133803692"/>
    <n v="-5.9873719082185917E-2"/>
    <n v="0.14109789717162316"/>
    <n v="-4.5574620786434275E-2"/>
    <n v="0.17583919336084863"/>
    <n v="-5.6796059455554097E-2"/>
    <s v="4b, 7b,  8a, 8b"/>
    <n v="-0.32299999999999995"/>
    <s v="derived (7b)"/>
    <n v="0.32299999999999995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x v="2"/>
    <x v="1"/>
    <n v="141"/>
    <x v="0"/>
    <n v="0"/>
    <n v="0"/>
    <x v="1"/>
    <s v="PT-design"/>
    <s v="Intersection density"/>
    <x v="0"/>
    <s v="Negative binomial regression"/>
    <m/>
    <n v="-0.01"/>
    <m/>
    <n v="0.99004983374916811"/>
    <s v="Derived (4b)"/>
    <n v="-1"/>
    <s v="Derived (8b)"/>
  </r>
  <r>
    <n v="30"/>
    <s v="Brown et al. 2006"/>
    <n v="30.2"/>
    <x v="235"/>
    <s v="Table 5.4 p. 40 (Final model)"/>
    <x v="0"/>
    <x v="0"/>
    <x v="1"/>
    <n v="0.37399999999999994"/>
    <n v="2.6737967914438507"/>
    <n v="-0.27058823529411768"/>
    <n v="3.3770377374474803E-2"/>
    <n v="-3.4175621902968497E-3"/>
    <n v="0.20973468645993631"/>
    <n v="-2.1225150269745554E-2"/>
    <n v="0.27580893168899612"/>
    <n v="-2.7911863886926406E-2"/>
    <n v="2.6913489471032309E-2"/>
    <n v="-2.7236451344684696E-3"/>
    <n v="1.9841974888556234E-2"/>
    <n v="-2.0080078587218909E-3"/>
    <n v="2.1824588237089836E-2"/>
    <n v="-2.2086483295934915E-3"/>
    <s v="4b, 7b,  8a, 8b"/>
    <n v="-0.1012"/>
    <s v="derived (7b)"/>
    <n v="0.3739999999999999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x v="2"/>
    <x v="1"/>
    <n v="141"/>
    <x v="0"/>
    <n v="0"/>
    <n v="0"/>
    <x v="1"/>
    <s v="Diversity"/>
    <s v="Land use diversity:highest score achieved for pefect balancing"/>
    <x v="7"/>
    <s v="Negative binomial regression"/>
    <m/>
    <n v="-0.23"/>
    <m/>
    <n v="0.79453360250333405"/>
    <s v="Derived (4b)"/>
    <n v="-0.27058823529411768"/>
    <s v="Derived (8b)"/>
  </r>
  <r>
    <n v="30"/>
    <s v="Brown et al. 2006"/>
    <n v="30.2"/>
    <x v="236"/>
    <s v="Table 5.4 p. 40 (Final model)"/>
    <x v="0"/>
    <x v="0"/>
    <x v="1"/>
    <n v="0.16660000000000003"/>
    <n v="6.0024009603841524"/>
    <n v="3.8571428571428568"/>
    <n v="4.1969308006273111E-2"/>
    <n v="2.6969477324831105E-2"/>
    <n v="0.42779704327026485"/>
    <n v="0.27490238000547224"/>
    <n v="7.8995521838549437E-2"/>
    <n v="5.0762522333451875E-2"/>
    <n v="1.9324824971097238E-2"/>
    <n v="1.2418132526427086E-2"/>
    <n v="4.8007124405987173E-2"/>
    <n v="3.0849378143287361E-2"/>
    <n v="2.3873070463771313E-2"/>
    <n v="1.5340835080019447E-2"/>
    <s v="4b, 7b,  8a, 8b"/>
    <n v="0.64260000000000006"/>
    <s v="derived (7b)"/>
    <n v="0.1666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x v="2"/>
    <x v="1"/>
    <n v="141"/>
    <x v="0"/>
    <n v="0"/>
    <n v="0"/>
    <x v="1"/>
    <s v="PT-design"/>
    <s v="Pedestrian amenity at bus stop"/>
    <x v="9"/>
    <s v="Negative binomial regression"/>
    <m/>
    <n v="0.27"/>
    <m/>
    <n v="1.3099644507332473"/>
    <s v="Derived (4b)"/>
    <n v="3.8571428571428572"/>
    <s v="Derived (8b)"/>
  </r>
  <r>
    <n v="30"/>
    <s v="Brown et al. 2006"/>
    <n v="30.2"/>
    <x v="237"/>
    <s v="Table 5.4 p. 40 (Final model)"/>
    <x v="0"/>
    <x v="0"/>
    <x v="1"/>
    <n v="0.17710000000000001"/>
    <n v="5.6465273856578202"/>
    <n v="3.1818181818181817"/>
    <n v="3.1831796402894362E-4"/>
    <n v="1.7937217273030973E-4"/>
    <n v="0.11572194875367853"/>
    <n v="6.5209318122697854E-2"/>
    <n v="0.16431803384376636"/>
    <n v="9.2593212070962341E-2"/>
    <n v="1.8007051609249372E-4"/>
    <n v="1.0146973581812021E-4"/>
    <n v="1.8760371132943991E-2"/>
    <n v="1.0571469133413938E-2"/>
    <n v="2.0988820739312151E-4"/>
    <n v="1.1827200486602397E-4"/>
    <s v="4b, 6e,  8a, 8b"/>
    <n v="0.5635"/>
    <s v="derived (6e)"/>
    <n v="0.17710000000000001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x v="2"/>
    <x v="1"/>
    <n v="141"/>
    <x v="0"/>
    <n v="0"/>
    <n v="0"/>
    <x v="1"/>
    <s v="PT-Access"/>
    <s v="Destination Index- intensity and diversity of land uses"/>
    <x v="4"/>
    <s v="Negative binomial regression"/>
    <m/>
    <n v="0.35"/>
    <m/>
    <n v="1.4190675485932571"/>
    <s v="Derived (4b)"/>
    <n v="3.1818181818181817"/>
    <s v="Derived (8b)"/>
  </r>
  <r>
    <n v="30"/>
    <s v="Brown et al. 2006"/>
    <n v="30.2"/>
    <x v="238"/>
    <s v="Table 5.4 p. 40 (Final model)"/>
    <x v="0"/>
    <x v="0"/>
    <x v="1"/>
    <n v="0.38279999999999997"/>
    <n v="2.6123301985370952"/>
    <n v="2"/>
    <n v="1.8265639273367561E-2"/>
    <n v="1.3984173427690203E-2"/>
    <n v="0.18618335268763361"/>
    <n v="0.14254197481765229"/>
    <n v="3.4379973715523357E-2"/>
    <n v="2.632130787660468E-2"/>
    <n v="8.4104384539832825E-3"/>
    <n v="6.4390316803696005E-3"/>
    <n v="2.0893382774392542E-2"/>
    <n v="1.5995973852074928E-2"/>
    <n v="1.0389899527858678E-2"/>
    <n v="7.9545070785286033E-3"/>
    <s v="4b, 7b,  8a, 8b"/>
    <n v="0.76559999999999995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x v="2"/>
    <x v="1"/>
    <n v="141"/>
    <x v="0"/>
    <n v="0"/>
    <n v="0"/>
    <x v="1"/>
    <s v="PT-design"/>
    <s v="Quality of pedestrian and bicycle amenity at stop"/>
    <x v="9"/>
    <s v="Negative binomial regression"/>
    <m/>
    <n v="0.22"/>
    <m/>
    <n v="1.2460767305873808"/>
    <s v="Derived (4b)"/>
    <n v="2"/>
    <s v="Derived (8b)"/>
  </r>
  <r>
    <n v="30"/>
    <s v="Brown et al. 2006"/>
    <n v="30.2"/>
    <x v="239"/>
    <s v="Table 5.4 p. 40 (Final model)"/>
    <x v="0"/>
    <x v="0"/>
    <x v="1"/>
    <n v="0.29039999999999994"/>
    <n v="3.4435261707988989"/>
    <n v="1.0833333333333335"/>
    <n v="0.23927730295607239"/>
    <n v="7.527663950998037E-2"/>
    <n v="0.40989835093703608"/>
    <n v="0.12895402120479155"/>
    <n v="0.5201839620499481"/>
    <n v="0.16364987446091367"/>
    <n v="0.20617671860256861"/>
    <n v="6.486319567236809E-2"/>
    <n v="0.1569373994023219"/>
    <n v="4.937250585197047E-2"/>
    <n v="0.19557871713345079"/>
    <n v="6.1529064410183618E-2"/>
    <s v="4b, 7b,  8a, 8b"/>
    <n v="0.31459999999999999"/>
    <s v="derived (7b)"/>
    <n v="0.29039999999999994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x v="2"/>
    <x v="1"/>
    <n v="141"/>
    <x v="0"/>
    <n v="0"/>
    <n v="0"/>
    <x v="1"/>
    <s v="PT-design"/>
    <s v="Pedestrian friendliness of road design (fewer lanes and more traffic control devices score more highly)"/>
    <x v="0"/>
    <s v="Negative binomial regression"/>
    <m/>
    <n v="0.13"/>
    <m/>
    <n v="1.1388283833246218"/>
    <s v="Derived (4b)"/>
    <n v="1.0833333333333335"/>
    <s v="Derived (8b)"/>
  </r>
  <r>
    <n v="30"/>
    <s v="Brown et al. 2006"/>
    <n v="30.2"/>
    <x v="240"/>
    <s v="Table 5.4 p. 40 (Final model)"/>
    <x v="0"/>
    <x v="0"/>
    <x v="1"/>
    <n v="0.17500000000000002"/>
    <n v="5.7142857142857135"/>
    <n v="-2.0999999999999996"/>
    <n v="3.9954781221972005E-2"/>
    <n v="-1.4683382099074712E-2"/>
    <n v="0.40726278519329218"/>
    <n v="-0.14966907355853487"/>
    <n v="7.5203736790299069E-2"/>
    <n v="-2.7637373270434907E-2"/>
    <n v="1.8397233372484573E-2"/>
    <n v="-6.7609832643880808E-3"/>
    <n v="4.5702782434499795E-2"/>
    <n v="-1.6795772544678674E-2"/>
    <n v="2.272716308151029E-2"/>
    <n v="-8.3522324324550312E-3"/>
    <s v="4b, 7b,  8a, 8b"/>
    <n v="-0.36749999999999999"/>
    <s v="derived (7b)"/>
    <n v="0.17500000000000002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x v="2"/>
    <x v="1"/>
    <n v="141"/>
    <x v="0"/>
    <n v="0"/>
    <n v="0"/>
    <x v="1"/>
    <s v="PT-design"/>
    <s v="Pedestrian friendly amenities of neighbourhood"/>
    <x v="9"/>
    <s v="Negative binomial regression"/>
    <m/>
    <n v="-0.21"/>
    <m/>
    <n v="0.81058424597018708"/>
    <s v="Derived (4b)"/>
    <n v="-2.0999999999999996"/>
    <s v="Derived (8b)"/>
  </r>
  <r>
    <n v="31"/>
    <s v="Frank et al. 2008"/>
    <n v="31.1"/>
    <x v="241"/>
    <s v="Table 4 p. 48 (significance from table 3 p. 46)"/>
    <x v="1"/>
    <x v="0"/>
    <x v="1"/>
    <n v="3.7499999999999999E-2"/>
    <n v="26.666666666666668"/>
    <n v="2.4"/>
    <n v="0.33680323034809534"/>
    <n v="3.031229073132858E-2"/>
    <n v="2.0917539396270981"/>
    <n v="0.18825785456643881"/>
    <n v="2.7507344120449209"/>
    <n v="0.24756609708404287"/>
    <n v="0.26841720165776223"/>
    <n v="2.4157548149198599E-2"/>
    <n v="0.19789062955520081"/>
    <n v="1.7810156659968074E-2"/>
    <n v="0.21766389335124262"/>
    <n v="1.9589750401611834E-2"/>
    <s v="4a, 8a"/>
    <n v="0.09"/>
    <s v="Source"/>
    <n v="3.7499999999999999E-2"/>
    <s v="Derived (8a)"/>
    <s v="Y"/>
    <s v="Pos"/>
    <s v="Y"/>
    <s v="Mode choice (probability)"/>
    <s v="tour"/>
    <s v="binary"/>
    <s v="Disaggregate"/>
    <s v="Work"/>
    <s v="USA"/>
    <s v="Puget Sound"/>
    <n v="1999"/>
    <x v="2"/>
    <x v="1"/>
    <n v="8707"/>
    <x v="0"/>
    <n v="0"/>
    <n v="0"/>
    <x v="1"/>
    <s v="Diversity"/>
    <s v="Land use mix:Entropy: maximises eveness --&gt; 1"/>
    <x v="7"/>
    <s v="Multinomial logistic (nested)"/>
    <s v="not choosing transit"/>
    <n v="0.19159999999999999"/>
    <n v="1.2111859456788328"/>
    <m/>
    <s v="Derived (4a)"/>
    <n v="2.4"/>
    <m/>
  </r>
  <r>
    <n v="31"/>
    <s v="Frank et al. 2008"/>
    <n v="31.1"/>
    <x v="242"/>
    <s v="Table 4 p. 48 (significance from table 3 p. 46)"/>
    <x v="1"/>
    <x v="0"/>
    <x v="1"/>
    <n v="6.6666666666666666E-2"/>
    <n v="15"/>
    <n v="3.9000000000000004"/>
    <n v="1.042291931676651"/>
    <n v="0.27099590223592929"/>
    <n v="1.7855172166817288"/>
    <n v="0.46423447633724951"/>
    <n v="2.2659213386895738"/>
    <n v="0.58913954805928925"/>
    <n v="0.89810578623278869"/>
    <n v="0.23350750442052506"/>
    <n v="0.68361931179651414"/>
    <n v="0.17774102106709369"/>
    <n v="0.85194089183331134"/>
    <n v="0.22150463187666095"/>
    <s v="4a, 8a"/>
    <n v="0.26"/>
    <s v="Source"/>
    <n v="6.6666666666666666E-2"/>
    <s v="Derived (8a)"/>
    <s v="Y"/>
    <s v="Pos"/>
    <s v="Y"/>
    <s v="Mode choice (probability)"/>
    <s v="tour"/>
    <s v="binary"/>
    <s v="Disaggregate"/>
    <s v="Work"/>
    <s v="USA"/>
    <s v="Puget Sound"/>
    <n v="1999"/>
    <x v="2"/>
    <x v="1"/>
    <n v="8707"/>
    <x v="0"/>
    <n v="0"/>
    <n v="0"/>
    <x v="1"/>
    <s v="PT-design"/>
    <s v="intersection density"/>
    <x v="0"/>
    <s v="Multinomial logistic (nested)"/>
    <s v="not choosing transit"/>
    <n v="0.2848"/>
    <n v="1.329496102309317"/>
    <m/>
    <s v="Derived (4a)"/>
    <n v="3.9"/>
    <m/>
  </r>
  <r>
    <n v="31"/>
    <s v="Frank et al. 2008"/>
    <n v="31.1"/>
    <x v="243"/>
    <s v="Table 4 p. 48 (significance from table 3 p. 46)"/>
    <x v="1"/>
    <x v="0"/>
    <x v="1"/>
    <n v="7.7777777777777779E-2"/>
    <n v="12.857142857142858"/>
    <n v="1.8000000000000003"/>
    <n v="0.89339308429427233"/>
    <n v="0.12507503180119814"/>
    <n v="1.5304433285843391"/>
    <n v="0.2142620660018075"/>
    <n v="1.9422182903053489"/>
    <n v="0.27191056064274888"/>
    <n v="0.76980495962810458"/>
    <n v="0.10777269434793466"/>
    <n v="0.58595941011129782"/>
    <n v="8.2034317415581703E-2"/>
    <n v="0.7302350501428384"/>
    <n v="0.10223290701999739"/>
    <s v="4a, 8a"/>
    <n v="0.14000000000000001"/>
    <s v="Source"/>
    <n v="7.7777777777777779E-2"/>
    <s v="Derived (8a)"/>
    <s v="Y"/>
    <s v="Pos"/>
    <s v="Y"/>
    <s v="Mode choice (probability)"/>
    <s v="tour"/>
    <s v="binary"/>
    <s v="Disaggregate"/>
    <s v="Work"/>
    <s v="USA"/>
    <s v="Puget Sound"/>
    <n v="1999"/>
    <x v="2"/>
    <x v="1"/>
    <n v="8707"/>
    <x v="0"/>
    <n v="0"/>
    <n v="0"/>
    <x v="1"/>
    <s v="PT-design"/>
    <s v="intersection density"/>
    <x v="0"/>
    <s v="Multinomial logistic (nested)"/>
    <s v="not choosing transit"/>
    <n v="8.4290000000000004E-2"/>
    <n v="1.0879443519272471"/>
    <m/>
    <s v="Derived (4a)"/>
    <n v="1.8"/>
    <m/>
  </r>
  <r>
    <n v="31"/>
    <s v="Frank et al. 2008"/>
    <n v="31.1"/>
    <x v="244"/>
    <s v="Table 4 p. 48 (significance from table 3 p. 46)"/>
    <x v="1"/>
    <x v="0"/>
    <x v="1"/>
    <n v="6.0213846039255094E-2"/>
    <n v="16.607475950765078"/>
    <n v="7.1412146588289831"/>
    <n v="0.19366315910577611"/>
    <n v="8.3275158415483733E-2"/>
    <n v="0.10302046103501369"/>
    <n v="4.4298798245055886E-2"/>
    <n v="0.10302046103501369"/>
    <n v="4.4298798245055886E-2"/>
    <n v="0.30762828956325783"/>
    <n v="0.13228016451220087"/>
    <n v="1.1793516542393681"/>
    <n v="0.5071212113229282"/>
    <n v="0.315182667951457"/>
    <n v="0.13552854721912649"/>
    <m/>
    <n v="0.43"/>
    <s v="Source"/>
    <m/>
    <m/>
    <s v="N"/>
    <s v="Pos"/>
    <s v="insignificant"/>
    <s v="Mode choice (probability)"/>
    <s v="tour"/>
    <s v="binary"/>
    <s v="Disaggregate"/>
    <s v="Work"/>
    <s v="USA"/>
    <s v="Puget Sound"/>
    <n v="1999"/>
    <x v="2"/>
    <x v="1"/>
    <n v="8707"/>
    <x v="0"/>
    <n v="0"/>
    <n v="0"/>
    <x v="1"/>
    <s v="Density"/>
    <s v="Retail floor area continuous (fraction)"/>
    <x v="1"/>
    <s v="Multinomial logistic (nested)"/>
    <s v="not choosing transit"/>
    <s v="not stated"/>
    <m/>
    <m/>
    <m/>
    <m/>
    <m/>
  </r>
  <r>
    <n v="31"/>
    <s v="Frank et al. 2008"/>
    <n v="31.1"/>
    <x v="245"/>
    <s v="Table 4 p. 48 (significance from table 3 p. 46)"/>
    <x v="1"/>
    <x v="0"/>
    <x v="1"/>
    <n v="1.2987012987012987E-3"/>
    <n v="770"/>
    <n v="-7.7"/>
    <n v="8.9791268073206449"/>
    <n v="-8.9791268073206448E-2"/>
    <n v="4.7765087983346524"/>
    <n v="-4.7765087983346527E-2"/>
    <n v="4.7765087983346524"/>
    <n v="-4.7765087983346527E-2"/>
    <n v="14.263081498112673"/>
    <n v="-0.14263081498112673"/>
    <n v="54.680240179572785"/>
    <n v="-0.54680240179572781"/>
    <n v="14.613337694548433"/>
    <n v="-0.14613337694548434"/>
    <s v="4a, 8a"/>
    <n v="-0.01"/>
    <s v="Source"/>
    <n v="1.2987012987012987E-3"/>
    <s v="Derived (8a)"/>
    <s v="Y"/>
    <s v="Pos"/>
    <s v="Y"/>
    <s v="Mode choice (probability)"/>
    <s v="tour"/>
    <s v="binary"/>
    <s v="Disaggregate"/>
    <s v="Work"/>
    <s v="USA"/>
    <s v="Puget Sound"/>
    <n v="1999"/>
    <x v="2"/>
    <x v="1"/>
    <n v="8707"/>
    <x v="0"/>
    <n v="0"/>
    <n v="0"/>
    <x v="1"/>
    <s v="Density"/>
    <s v="Retail floor area continuous (fraction)"/>
    <x v="1"/>
    <s v="Multinomial logistic (nested)"/>
    <s v="not choosing transit"/>
    <n v="0.309"/>
    <n v="1.362062370503422"/>
    <m/>
    <s v="Derived (4a)"/>
    <n v="7.7"/>
    <m/>
  </r>
  <r>
    <n v="31"/>
    <s v="Frank et al. 2008"/>
    <n v="31.2"/>
    <x v="246"/>
    <s v="Table 4 p. 48 (significance from table 3 p. 46)"/>
    <x v="1"/>
    <x v="0"/>
    <x v="1"/>
    <n v="7.2727272727272724E-2"/>
    <n v="13.75"/>
    <n v="1.1000000000000001"/>
    <n v="0.17366416564823664"/>
    <n v="1.3893133251858931E-2"/>
    <n v="1.0785606251202224"/>
    <n v="8.6284850009617803E-2"/>
    <n v="1.4183474312106623"/>
    <n v="0.11346779449685299"/>
    <n v="0.13840261960478364"/>
    <n v="1.1072209568382691E-2"/>
    <n v="0.10203735586440042"/>
    <n v="8.1629884691520344E-3"/>
    <n v="0.11223294500923446"/>
    <n v="8.9786356007387578E-3"/>
    <s v="4a, 8a"/>
    <n v="0.08"/>
    <s v="Source"/>
    <n v="7.2727272727272724E-2"/>
    <s v="Derived (8a)"/>
    <s v="N"/>
    <s v="Pos"/>
    <s v="insignificant"/>
    <s v="Mode choice (probability)"/>
    <s v="tour"/>
    <s v="binary"/>
    <s v="Disaggregate"/>
    <s v="Work"/>
    <s v="USA"/>
    <s v="Puget Sound"/>
    <n v="1999"/>
    <x v="2"/>
    <x v="1"/>
    <n v="10475"/>
    <x v="0"/>
    <n v="0"/>
    <n v="0"/>
    <x v="1"/>
    <s v="Diversity"/>
    <s v="Land use mix:Entropy: maximises eveness --&gt; 1"/>
    <x v="7"/>
    <s v="Multinomial logistic (nested)"/>
    <s v="not choosing transit"/>
    <n v="0.16250000000000001"/>
    <n v="1.1764483184486905"/>
    <m/>
    <s v="Derived (4a)"/>
    <n v="1.1000000000000001"/>
    <m/>
  </r>
  <r>
    <n v="31"/>
    <s v="Frank et al. 2008"/>
    <n v="31.2"/>
    <x v="247"/>
    <s v="Table 4 p. 48 (significance from table 3 p. 46)"/>
    <x v="1"/>
    <x v="0"/>
    <x v="1"/>
    <n v="0.18749999999999997"/>
    <n v="5.3333333333333339"/>
    <n v="1.6"/>
    <n v="6.7360646069619071E-2"/>
    <n v="2.020819382088572E-2"/>
    <n v="0.41835078792541963"/>
    <n v="0.1255052363776259"/>
    <n v="0.55014688240898424"/>
    <n v="0.16504406472269526"/>
    <n v="5.3683440331552444E-2"/>
    <n v="1.6105032099465733E-2"/>
    <n v="3.9578125911040166E-2"/>
    <n v="1.1873437773312049E-2"/>
    <n v="4.3532778670248524E-2"/>
    <n v="1.3059833601074556E-2"/>
    <s v="4a, 8a"/>
    <n v="0.3"/>
    <s v="Source"/>
    <n v="0.18749999999999997"/>
    <s v="Derived (8a)"/>
    <s v="Y"/>
    <s v="Pos"/>
    <s v="Y"/>
    <s v="Mode choice (probability)"/>
    <s v="tour"/>
    <s v="binary"/>
    <s v="Disaggregate"/>
    <s v="Non-work"/>
    <s v="USA"/>
    <s v="Puget Sound"/>
    <n v="1999"/>
    <x v="2"/>
    <x v="1"/>
    <n v="10475"/>
    <x v="0"/>
    <n v="0"/>
    <n v="0"/>
    <x v="1"/>
    <s v="Diversity"/>
    <s v="Land use mix:Entropy: maximises eveness --&gt; 1"/>
    <x v="7"/>
    <s v="Multinomial logistic (nested)"/>
    <s v="not choosing transit"/>
    <n v="0.26200000000000001"/>
    <n v="1.2995265424293818"/>
    <m/>
    <s v="Derived (4a)"/>
    <n v="1.6"/>
    <m/>
  </r>
  <r>
    <n v="31"/>
    <s v="Frank et al. 2008"/>
    <n v="31.2"/>
    <x v="248"/>
    <s v="Table 4 p. 48 (significance from table 3 p. 46)"/>
    <x v="1"/>
    <x v="0"/>
    <x v="1"/>
    <n v="0.15"/>
    <n v="6.666666666666667"/>
    <n v="1.6"/>
    <n v="0.46324085852295604"/>
    <n v="0.11117780604550945"/>
    <n v="0.79356320741410169"/>
    <n v="0.1904551697793844"/>
    <n v="1.0070761505286994"/>
    <n v="0.24169827612688785"/>
    <n v="0.39915812721457278"/>
    <n v="9.5797950531497464E-2"/>
    <n v="0.30383080524289519"/>
    <n v="7.2919393258294843E-2"/>
    <n v="0.37864039637036062"/>
    <n v="9.0873695128886545E-2"/>
    <s v="4a, 8a"/>
    <n v="0.24"/>
    <s v="Source"/>
    <n v="0.15"/>
    <s v="Derived (8a)"/>
    <s v="Y"/>
    <s v="Pos"/>
    <s v="Y"/>
    <s v="Mode choice (probability)"/>
    <s v="tour"/>
    <s v="binary"/>
    <s v="Disaggregate"/>
    <s v="Non-work"/>
    <s v="USA"/>
    <s v="Puget Sound"/>
    <n v="1999"/>
    <x v="2"/>
    <x v="1"/>
    <n v="10475"/>
    <x v="0"/>
    <n v="0"/>
    <n v="0"/>
    <x v="1"/>
    <s v="PT-design"/>
    <s v="intersection density"/>
    <x v="0"/>
    <s v="Multinomial logistic (nested)"/>
    <s v="not choosing transit"/>
    <n v="0.2198"/>
    <n v="1.2458275401611365"/>
    <m/>
    <s v="Derived (4a)"/>
    <n v="1.6"/>
    <m/>
  </r>
  <r>
    <n v="31"/>
    <s v="Frank et al. 2008"/>
    <n v="31.2"/>
    <x v="249"/>
    <s v="Table 4 p. 48 (significance from table 3 p. 46)"/>
    <x v="1"/>
    <x v="0"/>
    <x v="1"/>
    <n v="0.13529411764705884"/>
    <n v="7.391304347826086"/>
    <n v="1.7"/>
    <n v="0.51359312575371208"/>
    <n v="0.11812641892335378"/>
    <n v="0.87982007778519955"/>
    <n v="0.20235861789059589"/>
    <n v="1.11654094949921"/>
    <n v="0.25680441838481832"/>
    <n v="0.4425448801726784"/>
    <n v="0.10178532243971604"/>
    <n v="0.33685589276929678"/>
    <n v="7.7476855336938266E-2"/>
    <n v="0.41979696119322585"/>
    <n v="9.6553301074441947E-2"/>
    <s v="4a, 8a"/>
    <n v="0.23"/>
    <s v="Source"/>
    <n v="0.13529411764705884"/>
    <s v="Derived (8a)"/>
    <s v="Y"/>
    <s v="Pos"/>
    <s v="Y"/>
    <s v="Mode choice (probability)"/>
    <s v="tour"/>
    <s v="binary"/>
    <s v="Disaggregate"/>
    <s v="Non-work"/>
    <s v="USA"/>
    <s v="Puget Sound"/>
    <n v="1999"/>
    <x v="2"/>
    <x v="1"/>
    <n v="10475"/>
    <x v="0"/>
    <n v="0"/>
    <n v="0"/>
    <x v="1"/>
    <s v="PT-design"/>
    <s v="intersection density"/>
    <x v="0"/>
    <s v="Multinomial logistic (nested)"/>
    <s v="not choosing transit"/>
    <n v="0.18010000000000001"/>
    <n v="1.1973370908444088"/>
    <m/>
    <s v="Derived (4a)"/>
    <n v="1.7"/>
    <m/>
  </r>
  <r>
    <n v="31"/>
    <s v="Frank et al. 2008"/>
    <n v="31.2"/>
    <x v="250"/>
    <s v="Table 4 p. 48 (significance from table 3 p. 46)"/>
    <x v="1"/>
    <x v="0"/>
    <x v="1"/>
    <n v="6.0213846039255094E-2"/>
    <n v="16.607475950765078"/>
    <n v="5.6465418232601268"/>
    <n v="0.19366315910577611"/>
    <n v="6.5845474095963877E-2"/>
    <n v="0.10302046103501369"/>
    <n v="3.5026956751904662E-2"/>
    <n v="0.10302046103501369"/>
    <n v="3.5026956751904662E-2"/>
    <n v="0.30762828956325783"/>
    <n v="0.10459361845150766"/>
    <n v="1.1793516542393681"/>
    <n v="0.40097956244138516"/>
    <n v="0.315182667951457"/>
    <n v="0.10716210710349539"/>
    <m/>
    <n v="0.34"/>
    <s v="Source"/>
    <m/>
    <m/>
    <s v="N"/>
    <s v="Pos"/>
    <s v="insignificant"/>
    <s v="Mode choice (probability)"/>
    <s v="tour"/>
    <s v="binary"/>
    <s v="Disaggregate"/>
    <s v="Non-work"/>
    <s v="USA"/>
    <s v="Puget Sound"/>
    <n v="1999"/>
    <x v="2"/>
    <x v="1"/>
    <n v="10475"/>
    <x v="0"/>
    <n v="0"/>
    <n v="0"/>
    <x v="1"/>
    <s v="Density"/>
    <s v="Retail floor area continuous (fraction)"/>
    <x v="1"/>
    <s v="Multinomial logistic (nested)"/>
    <s v="not choosing transit"/>
    <s v="not stated"/>
    <m/>
    <m/>
    <m/>
    <m/>
    <m/>
  </r>
  <r>
    <n v="31"/>
    <s v="Frank et al. 2008"/>
    <n v="31.2"/>
    <x v="251"/>
    <s v="Table 4 p. 48 (significance from table 3 p. 46)"/>
    <x v="1"/>
    <x v="0"/>
    <x v="1"/>
    <n v="2.3809523809523807E-3"/>
    <n v="420.00000000000006"/>
    <n v="-4.2000000000000011"/>
    <n v="4.8977055312658067"/>
    <n v="-4.8977055312658065E-2"/>
    <n v="2.6053684354552651"/>
    <n v="-2.6053684354552652E-2"/>
    <n v="2.6053684354552651"/>
    <n v="-2.6053684354552652E-2"/>
    <n v="7.7798626353341858"/>
    <n v="-7.7798626353341865E-2"/>
    <n v="29.825585552494253"/>
    <n v="-0.29825585552494255"/>
    <n v="7.9709114697536911"/>
    <n v="-7.9709114697536915E-2"/>
    <s v="4a, 8a"/>
    <n v="-0.01"/>
    <s v="Source"/>
    <n v="2.3809523809523807E-3"/>
    <s v="Derived (8a)"/>
    <s v="Y"/>
    <s v="Pos"/>
    <s v="Y"/>
    <s v="Mode choice (probability)"/>
    <s v="tour"/>
    <s v="binary"/>
    <s v="Disaggregate"/>
    <s v="Non-work"/>
    <s v="USA"/>
    <s v="Puget Sound"/>
    <n v="1999"/>
    <x v="2"/>
    <x v="1"/>
    <n v="10475"/>
    <x v="0"/>
    <n v="0"/>
    <n v="0"/>
    <x v="1"/>
    <s v="Density"/>
    <s v="Retail floor area continuous (fraction)"/>
    <x v="1"/>
    <s v="Multinomial logistic (nested)"/>
    <s v="not choosing transit"/>
    <n v="0.28349999999999997"/>
    <n v="1.3277688803138623"/>
    <m/>
    <s v="Derived (4a)"/>
    <n v="4.2"/>
    <m/>
  </r>
  <r>
    <n v="32"/>
    <s v="Chakraborty and Mishra 2012"/>
    <n v="32.1"/>
    <x v="252"/>
    <s v="Table 4 - Model I p. 10"/>
    <x v="0"/>
    <x v="0"/>
    <x v="1"/>
    <n v="8.9811958026009553E-2"/>
    <n v="11.134374775688554"/>
    <n v="4.4000000000000004"/>
    <n v="0.1158819037873898"/>
    <n v="4.5793354987279378E-2"/>
    <n v="0.11732701871012129"/>
    <n v="4.6364424830725108E-2"/>
    <n v="0.26638582169944791"/>
    <n v="0.10526838184365749"/>
    <n v="8.7350465092211657E-2"/>
    <n v="3.4518511739422157E-2"/>
    <n v="0.57415819340727015"/>
    <n v="0.2268915948929662"/>
    <n v="8.1882951615831312E-2"/>
    <n v="3.2357900139693981E-2"/>
    <s v="6c, 8a, 5"/>
    <n v="0.39517261531444209"/>
    <s v="Derived (6c)"/>
    <n v="8.9811958026009553E-2"/>
    <s v="Derived (8a)"/>
    <s v="Y"/>
    <s v="Pos"/>
    <s v="Y"/>
    <s v="Ridership"/>
    <s v="boarding + alighting"/>
    <s v="continuous"/>
    <s v="Aggregate"/>
    <s v="General"/>
    <s v="USA"/>
    <s v="Maryland"/>
    <n v="2000"/>
    <x v="2"/>
    <x v="0"/>
    <s v="not stated"/>
    <x v="0"/>
    <n v="0"/>
    <n v="1"/>
    <x v="0"/>
    <s v="Density"/>
    <s v="Household density"/>
    <x v="6"/>
    <s v="OLS"/>
    <m/>
    <n v="1.48"/>
    <m/>
    <m/>
    <s v=""/>
    <n v="4.4000000000000004"/>
    <m/>
  </r>
  <r>
    <n v="32"/>
    <s v="Chakraborty and Mishra 2012"/>
    <n v="32.1"/>
    <x v="253"/>
    <s v="Table 4 - Model I p. 10"/>
    <x v="0"/>
    <x v="0"/>
    <x v="1"/>
    <n v="2.0315119604762753E-2"/>
    <n v="49.224420995560187"/>
    <n v="9.68"/>
    <n v="0.55704859715661581"/>
    <n v="0.10954380592841093"/>
    <n v="9.3199282145747644E-2"/>
    <n v="1.8327672178250886E-2"/>
    <n v="2.324105794391182"/>
    <n v="0.45703623597189286"/>
    <n v="0.45070098707974621"/>
    <n v="8.863051035837366E-2"/>
    <n v="2.0726669254528733"/>
    <n v="0.40759069243685853"/>
    <n v="0.42895785523271257"/>
    <n v="8.4354715701525002E-2"/>
    <s v="6c, 8a, 5"/>
    <n v="0.19665035777410345"/>
    <s v="Derived (6c)"/>
    <n v="2.0315119604762753E-2"/>
    <s v="Derived (8a)"/>
    <s v="Y"/>
    <s v="Pos"/>
    <s v="Y"/>
    <s v="Ridership"/>
    <s v="boarding + alighting"/>
    <s v="continuous"/>
    <s v="Aggregate"/>
    <s v="General"/>
    <s v="USA"/>
    <s v="Maryland"/>
    <n v="2000"/>
    <x v="2"/>
    <x v="0"/>
    <s v="not stated"/>
    <x v="0"/>
    <n v="0"/>
    <n v="1"/>
    <x v="0"/>
    <s v="Density"/>
    <s v="Employment density"/>
    <x v="8"/>
    <s v="OLS"/>
    <m/>
    <n v="0.78920000000000001"/>
    <m/>
    <m/>
    <s v=""/>
    <n v="9.68"/>
    <m/>
  </r>
  <r>
    <n v="32"/>
    <s v="Chakraborty and Mishra 2012"/>
    <n v="32.1"/>
    <x v="254"/>
    <s v="Table 4 - Model I p. 10"/>
    <x v="0"/>
    <x v="0"/>
    <x v="0"/>
    <n v="0.11214358002166598"/>
    <n v="8.9171399718717854"/>
    <n v="8.14"/>
    <n v="9.2805853682541614E-2"/>
    <n v="8.4717706726466849E-2"/>
    <n v="9.3963196802478083E-2"/>
    <n v="8.5774185936841441E-2"/>
    <n v="0.21333929443462277"/>
    <n v="0.19474650641076632"/>
    <n v="6.9956000182074263E-2"/>
    <n v="6.3859246717930987E-2"/>
    <n v="0.45982366138677477"/>
    <n v="0.41974945055198742"/>
    <n v="6.5577255623068362E-2"/>
    <n v="5.9862115258433858E-2"/>
    <s v="6c, 8a, 5"/>
    <n v="0.91284874137636118"/>
    <s v="Derived (6c)"/>
    <n v="0.11214358002166598"/>
    <s v="Derived (8a)"/>
    <s v="Y"/>
    <s v="Pos"/>
    <s v="Y"/>
    <s v="Ridership"/>
    <s v="boarding + alighting"/>
    <s v="continuous"/>
    <s v="Aggregate"/>
    <s v="General"/>
    <s v="USA"/>
    <s v="Maryland"/>
    <n v="2000"/>
    <x v="2"/>
    <x v="1"/>
    <s v="not stated"/>
    <x v="0"/>
    <n v="0"/>
    <n v="1"/>
    <x v="0"/>
    <s v="Density"/>
    <s v="residential density (household workers))"/>
    <x v="6"/>
    <s v="OLS"/>
    <m/>
    <n v="3.4188000000000001"/>
    <m/>
    <m/>
    <s v=""/>
    <n v="8.14"/>
    <m/>
  </r>
  <r>
    <n v="33"/>
    <s v="Ramos-Santiago and Brown 2016"/>
    <n v="33.1"/>
    <x v="255"/>
    <s v="(Streetcar) Table 3 p. 929"/>
    <x v="0"/>
    <x v="0"/>
    <x v="1"/>
    <n v="8.5260619476887192E-2"/>
    <n v="11.728744244827874"/>
    <n v="5.5242385393139282"/>
    <n v="0.12206785199054837"/>
    <n v="5.7493958287548282E-2"/>
    <n v="0.12359010929502764"/>
    <n v="5.8210941477958016E-2"/>
    <n v="0.28060589266162289"/>
    <n v="0.13216537544362436"/>
    <n v="9.2013362705402502E-2"/>
    <n v="4.3338293834244576E-2"/>
    <n v="0.6048076108637942"/>
    <n v="0.28486438471684705"/>
    <n v="8.6253985235943367E-2"/>
    <n v="4.0625627046129327E-2"/>
    <s v="4b"/>
    <n v="0.47099999999999997"/>
    <s v="Source"/>
    <m/>
    <m/>
    <s v="Y"/>
    <s v="Pos"/>
    <s v="Y"/>
    <s v="Ridership"/>
    <s v="boarding"/>
    <s v="Count"/>
    <s v="Aggregate"/>
    <s v="General"/>
    <s v="USA"/>
    <s v="varies"/>
    <n v="2012"/>
    <x v="0"/>
    <x v="0"/>
    <n v="475"/>
    <x v="0"/>
    <n v="0"/>
    <n v="1"/>
    <x v="0"/>
    <s v="Density"/>
    <s v="Population density"/>
    <x v="6"/>
    <s v="Negative binomial regression"/>
    <m/>
    <n v="1.9000000000000001E-4"/>
    <m/>
    <n v="1.0001900180511432"/>
    <s v="Derived (4b)"/>
    <s v=""/>
    <m/>
  </r>
  <r>
    <n v="33"/>
    <s v="Ramos-Santiago and Brown 2016"/>
    <n v="33.1"/>
    <x v="256"/>
    <s v="(Streetcar) Table 3 p. 929"/>
    <x v="0"/>
    <x v="0"/>
    <x v="1"/>
    <n v="5.2309048959330952E-2"/>
    <n v="19.117151236633575"/>
    <n v="0.65170368565683856"/>
    <n v="0.21633941167044105"/>
    <n v="7.3750105438453355E-3"/>
    <n v="3.6195545542052031E-2"/>
    <n v="1.2339061475285537E-3"/>
    <n v="0.90260649211739941"/>
    <n v="3.0769855316282149E-2"/>
    <n v="0.17503748664267024"/>
    <n v="5.9670279196486287E-3"/>
    <n v="0.80495587912806044"/>
    <n v="2.7440945919475584E-2"/>
    <n v="0.16659316710633079"/>
    <n v="5.6791610666548174E-3"/>
    <s v="4b, 7b"/>
    <n v="3.4090000000000002E-2"/>
    <s v="derived (7b)"/>
    <m/>
    <m/>
    <s v="N"/>
    <s v="Pos"/>
    <s v="insignificant"/>
    <s v="Ridership"/>
    <s v="boarding"/>
    <s v="Count"/>
    <s v="Aggregate"/>
    <s v="General"/>
    <s v="USA"/>
    <s v="varies"/>
    <n v="2012"/>
    <x v="0"/>
    <x v="0"/>
    <n v="475"/>
    <x v="0"/>
    <n v="0"/>
    <n v="1"/>
    <x v="0"/>
    <s v="Density"/>
    <s v="Employment density"/>
    <x v="8"/>
    <s v="Negative binomial regression"/>
    <m/>
    <n v="1.0000000000000001E-5"/>
    <m/>
    <n v="1.0000100000500001"/>
    <s v="Derived (4b)"/>
    <s v=""/>
    <m/>
  </r>
  <r>
    <n v="33"/>
    <s v="Ramos-Santiago and Brown 2016"/>
    <n v="33.200000000000003"/>
    <x v="257"/>
    <s v="(Light rail) Table 3 p. 929"/>
    <x v="0"/>
    <x v="0"/>
    <x v="1"/>
    <n v="8.5260619476887192E-2"/>
    <n v="11.728744244827874"/>
    <n v="1.3488055881552057"/>
    <n v="0.12206785199054837"/>
    <n v="1.4037802978913064E-2"/>
    <n v="0.12359010929502764"/>
    <n v="1.421286256892818E-2"/>
    <n v="0.28060589266162289"/>
    <n v="3.2269677656086633E-2"/>
    <n v="9.2013362705402502E-2"/>
    <n v="1.0581536711121288E-2"/>
    <n v="0.6048076108637942"/>
    <n v="6.9552875249336329E-2"/>
    <n v="8.6253985235943367E-2"/>
    <n v="9.9192083021334872E-3"/>
    <s v="4b"/>
    <n v="0.115"/>
    <s v="Source"/>
    <m/>
    <m/>
    <s v="Y"/>
    <s v="Pos"/>
    <s v="Y"/>
    <s v="Ridership"/>
    <s v="boarding"/>
    <s v="Count"/>
    <s v="Aggregate"/>
    <s v="General"/>
    <s v="USA"/>
    <s v="varies"/>
    <n v="2012"/>
    <x v="0"/>
    <x v="0"/>
    <n v="432"/>
    <x v="0"/>
    <n v="0"/>
    <n v="1"/>
    <x v="0"/>
    <s v="Density"/>
    <s v="Population density"/>
    <x v="6"/>
    <s v="Negative binomial regression"/>
    <m/>
    <n v="1E-4"/>
    <m/>
    <n v="1.0001000050001667"/>
    <s v="Derived (4b)"/>
    <s v=""/>
    <m/>
  </r>
  <r>
    <n v="33"/>
    <s v="Ramos-Santiago and Brown 2016"/>
    <n v="33.200000000000003"/>
    <x v="258"/>
    <s v="(Light rail) Table 3 p. 929"/>
    <x v="0"/>
    <x v="0"/>
    <x v="1"/>
    <n v="5.2309048959330952E-2"/>
    <n v="19.117151236633575"/>
    <n v="0.8220375031752436"/>
    <n v="0.21633941167044105"/>
    <n v="9.3025947018289638E-3"/>
    <n v="3.6195545542052031E-2"/>
    <n v="1.5564084583082373E-3"/>
    <n v="0.90260649211739941"/>
    <n v="3.8812079161048174E-2"/>
    <n v="0.17503748664267024"/>
    <n v="7.5266119256348196E-3"/>
    <n v="0.80495587912806044"/>
    <n v="3.4613102802506596E-2"/>
    <n v="0.16659316710633079"/>
    <n v="7.1635061855722234E-3"/>
    <s v="4b"/>
    <n v="4.2999999999999997E-2"/>
    <s v="Source"/>
    <m/>
    <m/>
    <s v="Y"/>
    <s v="Pos"/>
    <s v="Y"/>
    <s v="Ridership"/>
    <s v="boarding"/>
    <s v="Count"/>
    <s v="Aggregate"/>
    <s v="General"/>
    <s v="USA"/>
    <s v="varies"/>
    <n v="2012"/>
    <x v="0"/>
    <x v="0"/>
    <n v="432"/>
    <x v="0"/>
    <n v="0"/>
    <n v="1"/>
    <x v="0"/>
    <s v="Density"/>
    <s v="Employment density"/>
    <x v="8"/>
    <s v="Negative binomial regression"/>
    <m/>
    <n v="9.0000000000000002E-6"/>
    <m/>
    <n v="1.0000090000405002"/>
    <s v="Derived (4b)"/>
    <s v=""/>
    <m/>
  </r>
  <r>
    <n v="33"/>
    <s v="Ramos-Santiago and Brown 2016"/>
    <n v="33.299999999999997"/>
    <x v="259"/>
    <s v="(Modern Streetcar) Table 4, p. 931"/>
    <x v="0"/>
    <x v="0"/>
    <x v="1"/>
    <n v="8.5260619476887192E-2"/>
    <n v="11.728744244827874"/>
    <n v="6.1575907285346343"/>
    <n v="0.12206785199054837"/>
    <n v="6.4085622295037892E-2"/>
    <n v="0.12359010929502764"/>
    <n v="6.4884807379889511E-2"/>
    <n v="0.28060589266162289"/>
    <n v="0.14731809364735202"/>
    <n v="9.2013362705402502E-2"/>
    <n v="4.8307015420336316E-2"/>
    <n v="0.6048076108637942"/>
    <n v="0.31752399570349199"/>
    <n v="8.6253985235943367E-2"/>
    <n v="4.5283342248870269E-2"/>
    <s v="4b"/>
    <n v="0.52500000000000002"/>
    <s v="Source"/>
    <m/>
    <m/>
    <s v="Y"/>
    <s v="Pos"/>
    <s v="Y"/>
    <s v="Ridership"/>
    <s v="boarding"/>
    <s v="Count"/>
    <s v="Aggregate"/>
    <s v="General"/>
    <s v="USA"/>
    <s v="varies"/>
    <n v="2012"/>
    <x v="0"/>
    <x v="0"/>
    <n v="125"/>
    <x v="0"/>
    <n v="0"/>
    <n v="0"/>
    <x v="1"/>
    <s v="Density"/>
    <s v="Population density"/>
    <x v="6"/>
    <s v="Negative binomial regression"/>
    <m/>
    <n v="2.9999999999999997E-4"/>
    <m/>
    <n v="1.0003000450045003"/>
    <s v="Derived (4b)"/>
    <s v=""/>
    <m/>
  </r>
  <r>
    <n v="33"/>
    <s v="Ramos-Santiago and Brown 2016"/>
    <n v="33.299999999999997"/>
    <x v="260"/>
    <s v="(Modern Streetcar) Table 4, p. 931"/>
    <x v="0"/>
    <x v="0"/>
    <x v="0"/>
    <n v="5.2309048959330952E-2"/>
    <n v="19.117151236633575"/>
    <n v="26.859597487470172"/>
    <n v="0.21633941167044105"/>
    <n v="0.3039568733969697"/>
    <n v="3.6195545542052031E-2"/>
    <n v="5.0854741486583102E-2"/>
    <n v="0.90260649211739941"/>
    <n v="1.2681621214249461"/>
    <n v="0.17503748664267024"/>
    <n v="0.24592766873295169"/>
    <n v="0.80495587912806044"/>
    <n v="1.1309630101749248"/>
    <n v="0.16659316710633079"/>
    <n v="0.23406339978439478"/>
    <s v="4b"/>
    <n v="1.405"/>
    <s v="Source"/>
    <m/>
    <m/>
    <s v="Y"/>
    <s v="Pos"/>
    <s v="Y"/>
    <s v="Ridership"/>
    <s v="boarding"/>
    <s v="Count"/>
    <s v="Aggregate"/>
    <s v="General"/>
    <s v="USA"/>
    <s v="varies"/>
    <n v="2012"/>
    <x v="0"/>
    <x v="0"/>
    <n v="125"/>
    <x v="0"/>
    <n v="0"/>
    <n v="0"/>
    <x v="1"/>
    <s v="Density"/>
    <s v="Employment density"/>
    <x v="8"/>
    <s v="Negative binomial regression"/>
    <m/>
    <n v="2E-3"/>
    <m/>
    <n v="1.0020020013340003"/>
    <s v="Derived (4b)"/>
    <s v=""/>
    <m/>
  </r>
  <r>
    <n v="33"/>
    <s v="Ramos-Santiago and Brown 2016"/>
    <n v="33.4"/>
    <x v="261"/>
    <s v="(Legacy Streetcar) Table 4, p. 931"/>
    <x v="0"/>
    <x v="0"/>
    <x v="1"/>
    <n v="8.5260619476887192E-2"/>
    <n v="11.728744244827874"/>
    <n v="6.638469242572576"/>
    <n v="0.12206785199054837"/>
    <n v="6.9090404226650373E-2"/>
    <n v="0.12359010929502764"/>
    <n v="6.9952001860985644E-2"/>
    <n v="0.28060589266162289"/>
    <n v="0.15882293524647853"/>
    <n v="9.2013362705402502E-2"/>
    <n v="5.2079563291257812E-2"/>
    <n v="0.6048076108637942"/>
    <n v="0.3423211077489075"/>
    <n v="8.6253985235943367E-2"/>
    <n v="4.881975564354394E-2"/>
    <s v="4b"/>
    <n v="0.56599999999999995"/>
    <s v="Source"/>
    <m/>
    <m/>
    <s v="Y"/>
    <s v="Pos"/>
    <s v="Y"/>
    <s v="Ridership"/>
    <s v="boarding"/>
    <s v="Count"/>
    <s v="Aggregate"/>
    <s v="General"/>
    <s v="USA"/>
    <s v="varies"/>
    <n v="2012"/>
    <x v="0"/>
    <x v="0"/>
    <n v="350"/>
    <x v="0"/>
    <n v="0"/>
    <n v="0"/>
    <x v="1"/>
    <s v="Density"/>
    <s v="Population density"/>
    <x v="6"/>
    <s v="Negative binomial regression"/>
    <m/>
    <n v="2.0000000000000001E-4"/>
    <m/>
    <n v="1.0002000200013335"/>
    <s v="Derived (4b)"/>
    <s v=""/>
    <m/>
  </r>
  <r>
    <n v="34"/>
    <s v="Hamidi and Ewing 2014"/>
    <n v="34.1"/>
    <x v="262"/>
    <s v="Table 6 p. 79"/>
    <x v="0"/>
    <x v="0"/>
    <x v="0"/>
    <n v="0.19117647058823528"/>
    <n v="5.2307692307692308"/>
    <n v="5.44"/>
    <n v="6.2554199106370932E-7"/>
    <n v="6.5056367070625776E-7"/>
    <e v="#N/A"/>
    <e v="#N/A"/>
    <n v="2.0851880320741991E-7"/>
    <n v="2.1685955533571672E-7"/>
    <n v="1.8092969123791741E-2"/>
    <n v="1.8816687888743411E-2"/>
    <n v="1.3162600311722521E-2"/>
    <n v="1.3689104324191423E-2"/>
    <n v="2.6064768480566175E-7"/>
    <n v="2.7107359219788824E-7"/>
    <s v="6a, 8a"/>
    <n v="1.04"/>
    <s v="Source (6a)"/>
    <n v="0.19117647058823528"/>
    <s v="Derived (8a)"/>
    <s v="Y"/>
    <s v="Pos"/>
    <s v="Y"/>
    <s v="mode share"/>
    <s v="activity"/>
    <s v="continuous (fraction)"/>
    <s v="Aggregate"/>
    <s v="Work"/>
    <s v="USA"/>
    <s v="varies"/>
    <s v="2007 - 2011"/>
    <x v="1"/>
    <x v="1"/>
    <n v="451"/>
    <x v="0"/>
    <n v="0"/>
    <n v="1"/>
    <x v="0"/>
    <s v="PT-Access"/>
    <s v="Compactness index"/>
    <x v="3"/>
    <s v="OLS"/>
    <m/>
    <n v="1.04"/>
    <m/>
    <m/>
    <s v=""/>
    <n v="5.44"/>
    <m/>
  </r>
  <r>
    <n v="34"/>
    <s v="Hamidi and Ewing 2014"/>
    <n v="34.200000000000003"/>
    <x v="263"/>
    <s v="Tabe 7 p. 80"/>
    <x v="0"/>
    <x v="0"/>
    <x v="0"/>
    <n v="0.43606557377049188"/>
    <n v="2.2932330827067666"/>
    <n v="3.05"/>
    <n v="2.7424524486594509E-7"/>
    <n v="3.64746175671707E-7"/>
    <e v="#N/A"/>
    <e v="#N/A"/>
    <n v="9.1417188712673588E-8"/>
    <n v="1.2158486098785589E-7"/>
    <n v="7.932178524528332E-3"/>
    <n v="1.0549797437622683E-2"/>
    <n v="5.7706446523639746E-3"/>
    <n v="7.6749573876440866E-3"/>
    <n v="1.1427112674197796E-7"/>
    <n v="1.519805985668307E-7"/>
    <s v="6a, 8a"/>
    <n v="1.33"/>
    <s v="Source (6a)"/>
    <n v="0.43606557377049188"/>
    <s v="Derived (8a)"/>
    <s v="Y"/>
    <s v="Pos"/>
    <s v="Y"/>
    <s v="mode share"/>
    <s v="activity"/>
    <s v="continuous (fraction)"/>
    <s v="Aggregate"/>
    <s v="Work"/>
    <s v="USA"/>
    <s v="varies"/>
    <s v="2007 - 2011"/>
    <x v="1"/>
    <x v="1"/>
    <n v="451"/>
    <x v="0"/>
    <n v="0"/>
    <n v="1"/>
    <x v="0"/>
    <s v="PT-Access"/>
    <s v="Density factor"/>
    <x v="3"/>
    <s v="OLS"/>
    <m/>
    <n v="1.33"/>
    <m/>
    <m/>
    <s v=""/>
    <n v="3.05"/>
    <m/>
  </r>
  <r>
    <n v="34"/>
    <s v="Hamidi and Ewing 2014"/>
    <n v="34.200000000000003"/>
    <x v="264"/>
    <s v="Tabe 7 p. 80"/>
    <x v="0"/>
    <x v="0"/>
    <x v="1"/>
    <n v="0.20232558139534881"/>
    <n v="4.9425287356321848"/>
    <n v="0.43000000000000005"/>
    <n v="6.242473665934526E-2"/>
    <n v="5.4309520893630371E-3"/>
    <n v="0.38769577329295357"/>
    <n v="3.3729532276486958E-2"/>
    <n v="0.50983439533591213"/>
    <n v="4.4355592394224354E-2"/>
    <n v="4.9749739962430067E-2"/>
    <n v="4.3282273767314156E-3"/>
    <n v="3.667800461583464E-2"/>
    <n v="3.1909864015776134E-3"/>
    <n v="4.0342876784928594E-2"/>
    <n v="3.5098302802887876E-3"/>
    <s v="6a, 8a"/>
    <n v="8.6999999999999994E-2"/>
    <s v="Source (6a)"/>
    <n v="0.20232558139534881"/>
    <s v="Derived (8a)"/>
    <s v="N"/>
    <s v="Pos"/>
    <s v="insignificant"/>
    <s v="mode share"/>
    <s v="activity"/>
    <s v="continuous (fraction)"/>
    <s v="Aggregate"/>
    <s v="Work"/>
    <s v="USA"/>
    <s v="varies"/>
    <s v="2007 - 2011"/>
    <x v="1"/>
    <x v="0"/>
    <n v="451"/>
    <x v="0"/>
    <n v="0"/>
    <n v="1"/>
    <x v="0"/>
    <s v="Diversity"/>
    <s v="Mixed Use:Entropy: maximises eveness --&gt; 1"/>
    <x v="7"/>
    <s v="OLS"/>
    <m/>
    <n v="8.6999999999999994E-2"/>
    <m/>
    <m/>
    <s v=""/>
    <n v="0.43"/>
    <m/>
  </r>
  <r>
    <n v="34"/>
    <s v="Hamidi and Ewing 2014"/>
    <n v="34.200000000000003"/>
    <x v="265"/>
    <s v="Tabe 7 p. 80"/>
    <x v="0"/>
    <x v="0"/>
    <x v="0"/>
    <n v="0.21501014198782964"/>
    <n v="4.6509433962264142"/>
    <n v="4.9299999999999988"/>
    <n v="5.5620125148825092E-7"/>
    <n v="5.8957332657754597E-7"/>
    <e v="#N/A"/>
    <e v="#N/A"/>
    <n v="1.8540469058772948E-7"/>
    <n v="1.9652897202299327E-7"/>
    <n v="1.6087380565258217E-2"/>
    <n v="1.7052623399173711E-2"/>
    <n v="1.170353848471554E-2"/>
    <n v="1.2405750793798473E-2"/>
    <n v="2.3175513483899636E-7"/>
    <n v="2.4566044292933618E-7"/>
    <s v="6a, 8a"/>
    <n v="1.06"/>
    <s v="Source (6a)"/>
    <n v="0.21501014198782964"/>
    <s v="Derived (8a)"/>
    <s v="Y"/>
    <s v="Pos"/>
    <s v="Y"/>
    <s v="mode share"/>
    <s v="activity"/>
    <s v="continuous (fraction)"/>
    <s v="Aggregate"/>
    <s v="Work"/>
    <s v="USA"/>
    <s v="varies"/>
    <s v="2007 - 2011"/>
    <x v="1"/>
    <x v="1"/>
    <n v="451"/>
    <x v="0"/>
    <n v="0"/>
    <n v="1"/>
    <x v="0"/>
    <s v="PT-Access"/>
    <s v="Centering factor"/>
    <x v="3"/>
    <s v="OLS"/>
    <m/>
    <n v="1.06"/>
    <m/>
    <m/>
    <s v=""/>
    <n v="4.93"/>
    <m/>
  </r>
  <r>
    <n v="34"/>
    <s v="Hamidi and Ewing 2014"/>
    <n v="34.200000000000003"/>
    <x v="266"/>
    <s v="Tabe 7 p. 80"/>
    <x v="0"/>
    <x v="0"/>
    <x v="1"/>
    <n v="0.22162162162162163"/>
    <n v="4.5121951219512191"/>
    <n v="-0.37"/>
    <n v="0.31353497131736657"/>
    <n v="-2.5709867648024059E-2"/>
    <n v="0.53710680501808095"/>
    <n v="-4.4042758011482643E-2"/>
    <n v="0.68161861407735136"/>
    <n v="-5.5892726354342816E-2"/>
    <n v="0.27016190317571692"/>
    <n v="-2.2153276060408789E-2"/>
    <n v="0.20564158159732535"/>
    <n v="-1.686260969098068E-2"/>
    <n v="0.25627490242140261"/>
    <n v="-2.1014541998555014E-2"/>
    <s v="6a, 8a"/>
    <n v="-8.2000000000000003E-2"/>
    <s v="Source (6a)"/>
    <n v="0.22162162162162163"/>
    <s v="Derived (8a)"/>
    <s v="N"/>
    <s v="Neg"/>
    <s v="insignificant"/>
    <s v="mode share"/>
    <s v="activity"/>
    <s v="continuous (fraction)"/>
    <s v="Aggregate"/>
    <s v="Work"/>
    <s v="USA"/>
    <s v="varies"/>
    <s v="2007 - 2011"/>
    <x v="1"/>
    <x v="0"/>
    <n v="451"/>
    <x v="0"/>
    <n v="0"/>
    <n v="1"/>
    <x v="0"/>
    <s v="PT-design"/>
    <s v="Street factor"/>
    <x v="0"/>
    <s v="OLS"/>
    <m/>
    <n v="-8.2000000000000003E-2"/>
    <m/>
    <m/>
    <s v=""/>
    <n v="-0.37"/>
    <m/>
  </r>
  <r>
    <n v="36"/>
    <s v="Chan and Miranda-Moreno 2013"/>
    <n v="36.1"/>
    <x v="267"/>
    <s v="Table 5, p. 261"/>
    <x v="0"/>
    <x v="0"/>
    <x v="1"/>
    <n v="8.5260619476887192E-2"/>
    <n v="11.728744244827874"/>
    <n v="8.7027282296622825"/>
    <n v="0.12206785199054837"/>
    <n v="9.0574346176986884E-2"/>
    <n v="0.12359010929502764"/>
    <n v="9.1703861096910505E-2"/>
    <n v="0.28060589266162289"/>
    <n v="0.20820957235492418"/>
    <n v="9.2013362705402502E-2"/>
    <n v="6.8273915127408658E-2"/>
    <n v="0.6048076108637942"/>
    <n v="0.44876724726093531"/>
    <n v="8.6253985235943367E-2"/>
    <n v="6.4000457045069972E-2"/>
    <m/>
    <n v="0.74199999999999999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x v="1"/>
    <x v="0"/>
    <n v="130"/>
    <x v="1"/>
    <n v="0"/>
    <n v="1"/>
    <x v="0"/>
    <s v="Density"/>
    <s v="Population density"/>
    <x v="6"/>
    <s v="OLS"/>
    <m/>
    <n v="0.122"/>
    <m/>
    <n v="1.1297541017803188"/>
    <s v="Derived (4b)"/>
    <s v=""/>
    <m/>
  </r>
  <r>
    <n v="36"/>
    <s v="Chan and Miranda-Moreno 2013"/>
    <n v="36.200000000000003"/>
    <x v="268"/>
    <s v="Table 5, p. 261"/>
    <x v="0"/>
    <x v="0"/>
    <x v="1"/>
    <n v="6.0213846039255094E-2"/>
    <n v="16.607475950765078"/>
    <n v="8.6358874943978403"/>
    <n v="0.19366315910577611"/>
    <n v="0.10070484273500357"/>
    <n v="0.10302046103501369"/>
    <n v="5.3570639738207124E-2"/>
    <n v="0.10302046103501369"/>
    <n v="5.3570639738207124E-2"/>
    <n v="0.30762828956325783"/>
    <n v="0.15996671057289408"/>
    <n v="1.1793516542393681"/>
    <n v="0.61326286020447141"/>
    <n v="0.315182667951457"/>
    <n v="0.16389498733475763"/>
    <m/>
    <n v="0.52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x v="1"/>
    <x v="0"/>
    <n v="130"/>
    <x v="1"/>
    <n v="0"/>
    <n v="1"/>
    <x v="0"/>
    <s v="Density"/>
    <s v="Commercial density"/>
    <x v="1"/>
    <s v="OLS"/>
    <m/>
    <n v="3.29"/>
    <m/>
    <n v="26.842863655898565"/>
    <s v="Derived (4b)"/>
    <s v=""/>
    <m/>
  </r>
  <r>
    <n v="37"/>
    <s v="Moniruzzaman and Paez 2012"/>
    <n v="37.1"/>
    <x v="269"/>
    <s v="Table 2 (1), p. 203"/>
    <x v="0"/>
    <x v="0"/>
    <x v="0"/>
    <n v="8.5260619476887192E-2"/>
    <n v="11.728744244827874"/>
    <n v="11.530409261876173"/>
    <n v="0.12206785199054837"/>
    <n v="0.1200036646540249"/>
    <n v="0.12359010929502764"/>
    <n v="0.12150018033858052"/>
    <n v="0.28060589266162289"/>
    <n v="0.2758608011347331"/>
    <n v="9.2013362705402502E-2"/>
    <n v="9.045740169691241E-2"/>
    <n v="0.6048076108637942"/>
    <n v="0.59458021527175309"/>
    <n v="8.6253985235943367E-2"/>
    <n v="8.4795416242179941E-2"/>
    <s v="4a, 7a"/>
    <n v="0.9830898364896000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2"/>
    <x v="1"/>
    <n v="761"/>
    <x v="1"/>
    <n v="0"/>
    <n v="1"/>
    <x v="0"/>
    <s v="Density"/>
    <s v="Population density"/>
    <x v="6"/>
    <s v="Binary logistic"/>
    <s v="not choosing transit"/>
    <n v="0.22681000000000001"/>
    <n v="1.2545914729136154"/>
    <m/>
    <s v="Derived (4a)"/>
    <s v=""/>
    <m/>
  </r>
  <r>
    <n v="37"/>
    <s v="Moniruzzaman and Paez 2012"/>
    <n v="37.1"/>
    <x v="270"/>
    <s v="Table 2 (1), p. 203"/>
    <x v="0"/>
    <x v="0"/>
    <x v="1"/>
    <n v="8.5260619476887192E-2"/>
    <n v="11.728744244827874"/>
    <n v="0.8755065452020957"/>
    <n v="0.12206785199054837"/>
    <n v="9.1119050041195745E-3"/>
    <n v="0.12359010929502764"/>
    <n v="9.225535773597816E-3"/>
    <n v="0.28060589266162289"/>
    <n v="2.0946172115217175E-2"/>
    <n v="9.2013362705402502E-2"/>
    <n v="6.8684506723862438E-3"/>
    <n v="0.6048076108637942"/>
    <n v="4.5146608268212332E-2"/>
    <n v="8.6253985235943367E-2"/>
    <n v="6.4385348548404277E-3"/>
    <s v="4a, 7a"/>
    <n v="7.46462304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2"/>
    <x v="0"/>
    <n v="761"/>
    <x v="1"/>
    <n v="0"/>
    <n v="1"/>
    <x v="0"/>
    <s v="Density"/>
    <s v="Dwelling density"/>
    <x v="6"/>
    <s v="Binary logistic"/>
    <s v="not choosing transit"/>
    <n v="0.41141"/>
    <n v="1.5089438967463207"/>
    <m/>
    <s v="Derived (4a)"/>
    <s v=""/>
    <m/>
  </r>
  <r>
    <n v="37"/>
    <s v="Moniruzzaman and Paez 2012"/>
    <n v="37.1"/>
    <x v="271"/>
    <s v="Table 2 (1), p. 203"/>
    <x v="0"/>
    <x v="0"/>
    <x v="1"/>
    <n v="5.031249131340744E-2"/>
    <n v="19.875779829123999"/>
    <n v="1.2269042535675501"/>
    <n v="0.82622651466152486"/>
    <n v="5.1001813964709951E-2"/>
    <n v="0.69441737918446922"/>
    <n v="4.2865419299133269E-2"/>
    <n v="0.71090804367584326"/>
    <n v="4.3883365089565883E-2"/>
    <n v="0.92641033263453187"/>
    <n v="5.7186021752603164E-2"/>
    <n v="0.781274928375426"/>
    <n v="4.8227015043954637E-2"/>
    <n v="0.91240154613360192"/>
    <n v="5.6321278839717506E-2"/>
    <s v="4a, 7a"/>
    <n v="6.1728609600000005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2"/>
    <x v="0"/>
    <n v="761"/>
    <x v="1"/>
    <n v="0"/>
    <n v="1"/>
    <x v="0"/>
    <s v="Density"/>
    <s v="Building density"/>
    <x v="2"/>
    <s v="Binary logistic"/>
    <s v="not choosing transit"/>
    <n v="0.22681000000000001"/>
    <n v="1.2545914729136154"/>
    <m/>
    <s v="Derived (4a)"/>
    <s v=""/>
    <m/>
  </r>
  <r>
    <n v="37"/>
    <s v="Moniruzzaman and Paez 2012"/>
    <n v="37.1"/>
    <x v="272"/>
    <s v="Table 2 (1), p. 203"/>
    <x v="0"/>
    <x v="0"/>
    <x v="1"/>
    <n v="0.26914302984809257"/>
    <n v="3.715496554246311"/>
    <n v="7.0710512587829052E-2"/>
    <n v="0.25817547204422187"/>
    <n v="4.9133997836676331E-3"/>
    <n v="0.4422722044085618"/>
    <n v="8.4169891750639249E-3"/>
    <n v="0.56126819507295322"/>
    <n v="1.0681630622829303E-2"/>
    <n v="0.22246059693977335"/>
    <n v="4.2337013668410474E-3"/>
    <n v="0.16933234649307885"/>
    <n v="3.2226047968046964E-3"/>
    <n v="0.21102556320187985"/>
    <n v="4.0160784770710452E-3"/>
    <s v="4a, 7a"/>
    <n v="1.9031241600000002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2"/>
    <x v="0"/>
    <n v="761"/>
    <x v="1"/>
    <n v="0"/>
    <n v="1"/>
    <x v="0"/>
    <s v="PT-design"/>
    <s v="Intersection density"/>
    <x v="0"/>
    <s v="Binary logistic"/>
    <s v="not choosing transit"/>
    <n v="3.4000000000000002E-4"/>
    <n v="1.0003400578065513"/>
    <m/>
    <s v="Derived (4a)"/>
    <s v=""/>
    <m/>
  </r>
  <r>
    <n v="37"/>
    <s v="Moniruzzaman and Paez 2012"/>
    <n v="37.1"/>
    <x v="273"/>
    <s v="Table 2 (1), p. 203"/>
    <x v="0"/>
    <x v="0"/>
    <x v="1"/>
    <n v="0.26914302984809257"/>
    <n v="3.715496554246311"/>
    <n v="0.16728439456675412"/>
    <n v="0.25817547204422187"/>
    <n v="1.1623944983489414E-2"/>
    <n v="0.4422722044085618"/>
    <n v="1.9912611105407929E-2"/>
    <n v="0.56126819507295322"/>
    <n v="2.5270218618571622E-2"/>
    <n v="0.22246059693977335"/>
    <n v="1.0015938847123384E-2"/>
    <n v="0.16933234649307885"/>
    <n v="7.6239228458680657E-3"/>
    <n v="0.21102556320187985"/>
    <n v="9.5010944197997382E-3"/>
    <s v="4a, 7a"/>
    <n v="4.5023428800000001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2"/>
    <x v="0"/>
    <n v="761"/>
    <x v="1"/>
    <n v="0"/>
    <n v="1"/>
    <x v="0"/>
    <s v="PT-design"/>
    <s v="Sidewalk density"/>
    <x v="0"/>
    <s v="Binary logistic"/>
    <s v="not choosing transit"/>
    <n v="2.1299999999999999E-3"/>
    <n v="1.0021322700614574"/>
    <m/>
    <s v="Derived (4a)"/>
    <s v=""/>
    <m/>
  </r>
  <r>
    <n v="37"/>
    <s v="Moniruzzaman and Paez 2012"/>
    <n v="37.200000000000003"/>
    <x v="274"/>
    <s v="Table 2 (2), p. 203"/>
    <x v="0"/>
    <x v="0"/>
    <x v="1"/>
    <n v="8.5260619476887192E-2"/>
    <n v="11.728744244827874"/>
    <n v="1.2479176324638701"/>
    <n v="0.12206785199054837"/>
    <n v="1.2987803440523464E-2"/>
    <n v="0.12359010929502764"/>
    <n v="1.3149768923933533E-2"/>
    <n v="0.28060589266162289"/>
    <n v="2.9855970419009021E-2"/>
    <n v="9.2013362705402502E-2"/>
    <n v="9.7900589650081835E-3"/>
    <n v="0.6048076108637942"/>
    <n v="6.4350459528359522E-2"/>
    <n v="8.6253985235943367E-2"/>
    <n v="9.1772713940521007E-3"/>
    <s v="4a, 7a"/>
    <n v="0.1063982304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2"/>
    <x v="0"/>
    <n v="761"/>
    <x v="1"/>
    <n v="0"/>
    <n v="1"/>
    <x v="0"/>
    <s v="Density"/>
    <s v="Dwelling density"/>
    <x v="6"/>
    <s v="Binary logistic"/>
    <s v="not choosing transit"/>
    <n v="0.58640999999999999"/>
    <n v="1.7975237080793633"/>
    <m/>
    <s v="Derived (4a)"/>
    <s v=""/>
    <m/>
  </r>
  <r>
    <n v="37"/>
    <s v="Moniruzzaman and Paez 2012"/>
    <n v="37.299999999999997"/>
    <x v="275"/>
    <s v="Table 2 (3), p. 203"/>
    <x v="0"/>
    <x v="0"/>
    <x v="1"/>
    <n v="8.5260619476887192E-2"/>
    <n v="11.728744244827874"/>
    <n v="0.82456070846468488"/>
    <n v="0.12206785199054837"/>
    <n v="8.5816820980195215E-3"/>
    <n v="0.12359010929502764"/>
    <n v="8.6887006786318909E-3"/>
    <n v="0.28060589266162289"/>
    <n v="1.9727311707258451E-2"/>
    <n v="9.2013362705402502E-2"/>
    <n v="6.4687746579555625E-3"/>
    <n v="0.6048076108637942"/>
    <n v="4.2519521415824199E-2"/>
    <n v="8.6253985235943367E-2"/>
    <n v="6.0638756962762708E-3"/>
    <s v="4a, 7a"/>
    <n v="7.03025568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2"/>
    <x v="0"/>
    <n v="761"/>
    <x v="1"/>
    <n v="0"/>
    <n v="1"/>
    <x v="0"/>
    <s v="Density"/>
    <s v="Dwelling density"/>
    <x v="6"/>
    <s v="Binary logistic"/>
    <s v="not choosing transit"/>
    <n v="0.38746999999999998"/>
    <n v="1.473248755493382"/>
    <m/>
    <s v="Derived (4a)"/>
    <s v=""/>
    <m/>
  </r>
  <r>
    <n v="38"/>
    <s v="Choi et al. 2012"/>
    <n v="38.1"/>
    <x v="276"/>
    <s v="Table 2 p. 715 (multiplicative model)"/>
    <x v="0"/>
    <x v="0"/>
    <x v="1"/>
    <n v="0.26914302984809257"/>
    <n v="3.715496554246311"/>
    <n v="0.31581720711093647"/>
    <n v="0.25817547204422187"/>
    <n v="2.194491512375886E-2"/>
    <n v="0.4422722044085618"/>
    <n v="3.7593137374727754E-2"/>
    <n v="0.56126819507295322"/>
    <n v="4.7707796581201029E-2"/>
    <n v="0.22246059693977335"/>
    <n v="1.8909150739880736E-2"/>
    <n v="0.16933234649307885"/>
    <n v="1.4393249451911703E-2"/>
    <n v="0.21102556320187985"/>
    <n v="1.7937172872159787E-2"/>
    <s v="6b, 5"/>
    <n v="8.5000000000000006E-2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0"/>
    <n v="2000"/>
    <x v="1"/>
    <n v="0"/>
    <n v="0"/>
    <x v="1"/>
    <s v="PT-design"/>
    <s v="Pedestrian friendly intersection"/>
    <x v="0"/>
    <s v="Multiplicative"/>
    <m/>
    <n v="8.5000000000000006E-2"/>
    <m/>
    <m/>
    <s v=""/>
    <s v=""/>
    <m/>
  </r>
  <r>
    <n v="38"/>
    <s v="Choi et al. 2012"/>
    <n v="38.1"/>
    <x v="277"/>
    <s v="Table 2 p. 715 (multiplicative model)"/>
    <x v="0"/>
    <x v="0"/>
    <x v="1"/>
    <n v="5.2309048959330952E-2"/>
    <n v="19.117151236633575"/>
    <n v="8.6027180564851093"/>
    <n v="0.21633941167044105"/>
    <n v="9.7352735251698477E-2"/>
    <n v="3.6195545542052031E-2"/>
    <n v="1.6287995493923416E-2"/>
    <n v="0.90260649211739941"/>
    <n v="0.40617292145282974"/>
    <n v="0.17503748664267024"/>
    <n v="7.8766868989201613E-2"/>
    <n v="0.80495587912806044"/>
    <n v="0.36223014560762723"/>
    <n v="0.16659316710633079"/>
    <n v="7.4966925197848852E-2"/>
    <s v="6b, 5"/>
    <n v="0.45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0"/>
    <n v="1000"/>
    <x v="1"/>
    <n v="0"/>
    <n v="0"/>
    <x v="1"/>
    <s v="Density"/>
    <s v="Employment (common catchment area)"/>
    <x v="8"/>
    <s v="Multiplicative"/>
    <m/>
    <n v="0.45"/>
    <m/>
    <m/>
    <s v=""/>
    <s v=""/>
    <m/>
  </r>
  <r>
    <n v="38"/>
    <s v="Choi et al. 2012"/>
    <n v="38.1"/>
    <x v="278"/>
    <s v="Table 2 p. 715 (multiplicative model)"/>
    <x v="0"/>
    <x v="0"/>
    <x v="1"/>
    <n v="5.2309048959330952E-2"/>
    <n v="19.117151236633575"/>
    <n v="7.149814562500957"/>
    <n v="0.21633941167044105"/>
    <n v="8.0910939964744952E-2"/>
    <n v="3.6195545542052031E-2"/>
    <n v="1.3537134032727459E-2"/>
    <n v="0.90260649211739941"/>
    <n v="0.33757482805190736"/>
    <n v="0.17503748664267024"/>
    <n v="6.5464020004358664E-2"/>
    <n v="0.80495587912806044"/>
    <n v="0.30105349879389459"/>
    <n v="0.16659316710633079"/>
    <n v="6.2305844497767715E-2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0"/>
    <n v="1000"/>
    <x v="1"/>
    <n v="0"/>
    <n v="0"/>
    <x v="1"/>
    <s v="Density"/>
    <s v="Employment (common catchment area)"/>
    <x v="8"/>
    <s v="Multiplicative"/>
    <m/>
    <n v="0.49199999999999999"/>
    <m/>
    <m/>
    <s v=""/>
    <s v=""/>
    <m/>
  </r>
  <r>
    <n v="38"/>
    <s v="Choi et al. 2012"/>
    <n v="38.200000000000003"/>
    <x v="279"/>
    <s v="Table 2 p. 715 (poisson model)"/>
    <x v="0"/>
    <x v="0"/>
    <x v="1"/>
    <n v="5.031249131340744E-2"/>
    <n v="19.875779829123999"/>
    <n v="12.064598356278267"/>
    <n v="0.82622651466152486"/>
    <n v="0.50151949439954557"/>
    <n v="0.69441737918446922"/>
    <n v="0.42151134916497279"/>
    <n v="0.71090804367584326"/>
    <n v="0.43152118251123683"/>
    <n v="0.92641033263453187"/>
    <n v="0.56233107190916087"/>
    <n v="0.781274928375426"/>
    <n v="0.47423388152388357"/>
    <n v="0.91240154613360192"/>
    <n v="0.5538277385030963"/>
    <m/>
    <n v="0.60699999999999998"/>
    <s v="Source"/>
    <m/>
    <m/>
    <s v="Y"/>
    <s v="Pos"/>
    <s v="Y"/>
    <s v="Ridership"/>
    <s v="trip"/>
    <s v="Count"/>
    <s v="Aggregate"/>
    <s v="Peak"/>
    <s v="South Korea"/>
    <s v="Seoul"/>
    <n v="2010"/>
    <x v="0"/>
    <x v="0"/>
    <n v="1000"/>
    <x v="1"/>
    <n v="0"/>
    <n v="0"/>
    <x v="1"/>
    <s v="Density"/>
    <s v="commercial density (common catchment area)"/>
    <x v="2"/>
    <s v="Poisson Regression"/>
    <m/>
    <n v="1.9999999999999999E-6"/>
    <m/>
    <n v="1.000002000002"/>
    <s v="Derived (4b)"/>
    <s v=""/>
    <m/>
  </r>
  <r>
    <n v="38"/>
    <s v="Choi et al. 2012"/>
    <n v="38.299999999999997"/>
    <x v="280"/>
    <s v="Table 2 p. 716 (multiplicative)"/>
    <x v="0"/>
    <x v="0"/>
    <x v="1"/>
    <n v="0.26914302984809257"/>
    <n v="3.715496554246311"/>
    <n v="0.34925667609915323"/>
    <n v="0.25817547204422187"/>
    <n v="2.4268494372156856E-2"/>
    <n v="0.4422722044085618"/>
    <n v="4.1573587214404809E-2"/>
    <n v="0.56126819507295322"/>
    <n v="5.2759210336857605E-2"/>
    <n v="0.22246059693977335"/>
    <n v="2.0911296112338697E-2"/>
    <n v="0.16933234649307885"/>
    <n v="1.5917240570349413E-2"/>
    <n v="0.21102556320187985"/>
    <n v="1.9836402940976706E-2"/>
    <s v="6b"/>
    <n v="9.4E-2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0"/>
    <n v="1000"/>
    <x v="1"/>
    <n v="0"/>
    <n v="0"/>
    <x v="1"/>
    <s v="PT-design"/>
    <s v="Pedestrian friendly intersection"/>
    <x v="0"/>
    <s v="Multiplicative"/>
    <m/>
    <n v="9.4E-2"/>
    <m/>
    <m/>
    <s v=""/>
    <s v=""/>
    <m/>
  </r>
  <r>
    <n v="38"/>
    <s v="Choi et al. 2012"/>
    <n v="38.299999999999997"/>
    <x v="281"/>
    <s v="Table 2 p. 716 (multiplicative)"/>
    <x v="0"/>
    <x v="0"/>
    <x v="1"/>
    <n v="8.5260619476887192E-2"/>
    <n v="11.728744244827874"/>
    <n v="1.4191780536241727"/>
    <n v="0.12206785199054837"/>
    <n v="1.4770210090856353E-2"/>
    <n v="0.12359010929502764"/>
    <n v="1.4954403224698345E-2"/>
    <n v="0.28060589266162289"/>
    <n v="3.3953313012056369E-2"/>
    <n v="9.2013362705402502E-2"/>
    <n v="1.1133616887353702E-2"/>
    <n v="0.6048076108637942"/>
    <n v="7.3181720914519091E-2"/>
    <n v="8.6253985235943367E-2"/>
    <n v="1.0436732213549148E-2"/>
    <s v="6b"/>
    <n v="0.121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0"/>
    <n v="1000"/>
    <x v="1"/>
    <n v="0"/>
    <n v="0"/>
    <x v="1"/>
    <s v="Density"/>
    <s v="Population (gross)  (common catchment area)"/>
    <x v="6"/>
    <s v="Multiplicative"/>
    <m/>
    <n v="0.121"/>
    <m/>
    <m/>
    <s v=""/>
    <s v=""/>
    <m/>
  </r>
  <r>
    <n v="38"/>
    <s v="Choi et al. 2012"/>
    <n v="38.299999999999997"/>
    <x v="282"/>
    <s v="Table 2 p. 716 (multiplicative)"/>
    <x v="0"/>
    <x v="0"/>
    <x v="1"/>
    <n v="5.2309048959330952E-2"/>
    <n v="19.117151236633575"/>
    <n v="2.5616982657088991"/>
    <n v="0.21633941167044105"/>
    <n v="2.8989481163839103E-2"/>
    <n v="3.6195545542052031E-2"/>
    <n v="4.8502031026349725E-3"/>
    <n v="0.90260649211739941"/>
    <n v="0.12094926994373152"/>
    <n v="0.17503748664267024"/>
    <n v="2.3455023210117814E-2"/>
    <n v="0.80495587912806044"/>
    <n v="0.10786408780316011"/>
    <n v="0.16659316710633079"/>
    <n v="2.2323484392248329E-2"/>
    <s v="6b, 5"/>
    <n v="0.13400000000000001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0"/>
    <n v="1000"/>
    <x v="1"/>
    <n v="0"/>
    <n v="0"/>
    <x v="1"/>
    <s v="Density"/>
    <s v="Employment (common catchment area)"/>
    <x v="8"/>
    <s v="Multiplicative"/>
    <m/>
    <n v="0.13400000000000001"/>
    <m/>
    <m/>
    <s v=""/>
    <s v=""/>
    <m/>
  </r>
  <r>
    <n v="38"/>
    <s v="Choi et al. 2012"/>
    <n v="38.299999999999997"/>
    <x v="283"/>
    <s v="Table 2 p. 716 (multiplicative)"/>
    <x v="0"/>
    <x v="0"/>
    <x v="1"/>
    <n v="5.2309048959330952E-2"/>
    <n v="19.117151236633575"/>
    <n v="7.149814562500957"/>
    <n v="0.21633941167044105"/>
    <n v="8.0910939964744952E-2"/>
    <n v="3.6195545542052031E-2"/>
    <n v="1.3537134032727459E-2"/>
    <n v="0.90260649211739941"/>
    <n v="0.33757482805190736"/>
    <n v="0.17503748664267024"/>
    <n v="6.5464020004358664E-2"/>
    <n v="0.80495587912806044"/>
    <n v="0.30105349879389459"/>
    <n v="0.16659316710633079"/>
    <n v="6.2305844497767715E-2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0"/>
    <n v="1000"/>
    <x v="1"/>
    <n v="0"/>
    <n v="0"/>
    <x v="1"/>
    <s v="Density"/>
    <s v="Employment (common catchment area)"/>
    <x v="8"/>
    <s v="Multiplicative"/>
    <m/>
    <n v="0.374"/>
    <m/>
    <m/>
    <s v=""/>
    <s v=""/>
    <m/>
  </r>
  <r>
    <n v="38"/>
    <s v="Choi et al. 2012"/>
    <n v="38.4"/>
    <x v="284"/>
    <s v="Table 2 p. 716 (poisson)"/>
    <x v="0"/>
    <x v="0"/>
    <x v="1"/>
    <n v="5.031249131340744E-2"/>
    <n v="19.875779829123999"/>
    <n v="3.2795036718054602"/>
    <n v="0.82622651466152486"/>
    <n v="0.13632737491915162"/>
    <n v="0.69441737918446922"/>
    <n v="0.11457886756543742"/>
    <n v="0.71090804367584326"/>
    <n v="0.11729982720651415"/>
    <n v="0.92641033263453187"/>
    <n v="0.15285770488469777"/>
    <n v="0.781274928375426"/>
    <n v="0.12891036318194529"/>
    <n v="0.91240154613360192"/>
    <n v="0.15054625511204434"/>
    <m/>
    <n v="0.16500000000000001"/>
    <s v="Source"/>
    <m/>
    <m/>
    <s v="Y"/>
    <s v="Pos"/>
    <s v="Y"/>
    <s v="Ridership"/>
    <s v="trip"/>
    <s v="Count"/>
    <s v="Aggregate"/>
    <s v="Peak"/>
    <s v="South Korea"/>
    <s v="Seoul"/>
    <n v="2010"/>
    <x v="0"/>
    <x v="0"/>
    <n v="1000"/>
    <x v="1"/>
    <n v="0"/>
    <n v="0"/>
    <x v="1"/>
    <s v="Density"/>
    <s v="commercial density (common catchment area)"/>
    <x v="2"/>
    <s v="Poisson Regression"/>
    <m/>
    <n v="9.9999999999999995E-7"/>
    <m/>
    <n v="1.0000010000005"/>
    <s v="Derived (4b)"/>
    <s v=""/>
    <m/>
  </r>
  <r>
    <n v="38"/>
    <s v="Choi et al. 2012"/>
    <n v="38.4"/>
    <x v="285"/>
    <s v="Table 2 p. 716 (poisson)"/>
    <x v="0"/>
    <x v="0"/>
    <x v="1"/>
    <n v="5.031249131340744E-2"/>
    <n v="19.875779829123999"/>
    <n v="11.865840557987028"/>
    <n v="0.82622651466152486"/>
    <n v="0.49325722925293031"/>
    <n v="0.69441737918446922"/>
    <n v="0.41456717537312809"/>
    <n v="0.71090804367584326"/>
    <n v="0.42441210207447838"/>
    <n v="0.92641033263453187"/>
    <n v="0.55306696858281545"/>
    <n v="0.781274928375426"/>
    <n v="0.46642113224012932"/>
    <n v="0.91240154613360192"/>
    <n v="0.54470372304176029"/>
    <m/>
    <n v="0.59699999999999998"/>
    <s v="Source"/>
    <m/>
    <m/>
    <s v="Y"/>
    <s v="Pos"/>
    <s v="Y"/>
    <s v="Ridership"/>
    <s v="trip"/>
    <s v="Count"/>
    <s v="Aggregate"/>
    <s v="Peak"/>
    <s v="South Korea"/>
    <s v="Seoul"/>
    <n v="2010"/>
    <x v="0"/>
    <x v="0"/>
    <n v="1000"/>
    <x v="1"/>
    <n v="0"/>
    <n v="0"/>
    <x v="1"/>
    <s v="Density"/>
    <s v="commercial density (common catchment area)"/>
    <x v="2"/>
    <s v="Poisson Regression"/>
    <m/>
    <n v="1.9999999999999999E-6"/>
    <m/>
    <n v="1.000002000002"/>
    <s v="Derived (4b)"/>
    <s v=""/>
    <m/>
  </r>
  <r>
    <n v="38"/>
    <s v="Choi et al. 2012"/>
    <n v="38.5"/>
    <x v="286"/>
    <s v="Table 2 p. 717 (multiplicative)"/>
    <x v="0"/>
    <x v="0"/>
    <x v="1"/>
    <n v="5.031249131340744E-2"/>
    <n v="19.875779829123999"/>
    <n v="0.93416165196882794"/>
    <n v="0.82622651466152486"/>
    <n v="3.8832646189091671E-2"/>
    <n v="0.69441737918446922"/>
    <n v="3.2637616821670053E-2"/>
    <n v="0.71090804367584326"/>
    <n v="3.3412678052764634E-2"/>
    <n v="0.92641033263453187"/>
    <n v="4.3541285633823E-2"/>
    <n v="0.781274928375426"/>
    <n v="3.6719921633645021E-2"/>
    <n v="0.91240154613360192"/>
    <n v="4.2882872668279289E-2"/>
    <s v="6b"/>
    <n v="4.7E-2"/>
    <s v="Source (6a)"/>
    <m/>
    <m/>
    <s v="Y"/>
    <s v="Pos"/>
    <s v="Y"/>
    <s v="Ridership"/>
    <s v="trip"/>
    <s v="continuous"/>
    <s v="Aggregate"/>
    <s v="Off-peak"/>
    <s v="South Korea"/>
    <s v="Seoul"/>
    <n v="2010"/>
    <x v="0"/>
    <x v="0"/>
    <n v="1000"/>
    <x v="1"/>
    <n v="0"/>
    <n v="0"/>
    <x v="1"/>
    <s v="Density"/>
    <s v="commercial density (common catchment area)"/>
    <x v="2"/>
    <s v="Multiplicative"/>
    <m/>
    <n v="4.7E-2"/>
    <m/>
    <m/>
    <s v=""/>
    <s v=""/>
    <m/>
  </r>
  <r>
    <n v="38"/>
    <s v="Choi et al. 2012"/>
    <n v="38.5"/>
    <x v="287"/>
    <s v="Table 2 p. 717 (multiplicative)"/>
    <x v="0"/>
    <x v="0"/>
    <x v="1"/>
    <n v="5.2309048959330952E-2"/>
    <n v="19.117151236633575"/>
    <n v="4.6837020529752253"/>
    <n v="0.21633941167044105"/>
    <n v="5.3003155859258057E-2"/>
    <n v="3.6195545542052031E-2"/>
    <n v="8.867908657802747E-3"/>
    <n v="0.90260649211739941"/>
    <n v="0.22113859056876284"/>
    <n v="0.17503748664267024"/>
    <n v="4.2884184227454207E-2"/>
    <n v="0.80495587912806044"/>
    <n v="0.1972141903863748"/>
    <n v="0.16659316710633079"/>
    <n v="4.0815325941051042E-2"/>
    <s v="6b, 5"/>
    <n v="0.245"/>
    <s v="Source (6a)"/>
    <m/>
    <m/>
    <s v="Y"/>
    <s v="Pos"/>
    <s v="Y"/>
    <s v="Ridership"/>
    <s v="trip"/>
    <s v="continuous"/>
    <s v="Aggregate"/>
    <s v="Off-peak"/>
    <s v="South Korea"/>
    <s v="Seoul"/>
    <n v="2010"/>
    <x v="0"/>
    <x v="0"/>
    <n v="1000"/>
    <x v="1"/>
    <n v="0"/>
    <n v="0"/>
    <x v="1"/>
    <s v="Density"/>
    <s v="Employment (common catchment area)"/>
    <x v="8"/>
    <s v="Multiplicative"/>
    <m/>
    <n v="0.245"/>
    <m/>
    <m/>
    <s v=""/>
    <s v=""/>
    <m/>
  </r>
  <r>
    <n v="38"/>
    <s v="Choi et al. 2012"/>
    <n v="38.5"/>
    <x v="288"/>
    <s v="Table 2 p. 717 (multiplicative)"/>
    <x v="0"/>
    <x v="0"/>
    <x v="1"/>
    <n v="5.2309048959330952E-2"/>
    <n v="19.117151236633575"/>
    <n v="4.8939907165781955"/>
    <n v="0.21633941167044105"/>
    <n v="5.538288938763291E-2"/>
    <n v="3.6195545542052031E-2"/>
    <n v="9.2660596587653202E-3"/>
    <n v="0.90260649211739941"/>
    <n v="0.23106726198205424"/>
    <n v="0.17503748664267024"/>
    <n v="4.4809596580523581E-2"/>
    <n v="0.80495587912806044"/>
    <n v="0.20606870505678349"/>
    <n v="0.16659316710633079"/>
    <n v="4.2647850779220682E-2"/>
    <s v="6b, 5"/>
    <n v="0.25600000000000001"/>
    <s v="Source (6a)"/>
    <m/>
    <m/>
    <s v="Y"/>
    <s v="Pos"/>
    <s v="Y"/>
    <s v="Ridership"/>
    <s v="trip"/>
    <s v="continuous"/>
    <s v="Aggregate"/>
    <s v="Off-peak"/>
    <s v="South Korea"/>
    <s v="Seoul"/>
    <n v="2010"/>
    <x v="0"/>
    <x v="0"/>
    <n v="1000"/>
    <x v="1"/>
    <n v="0"/>
    <n v="0"/>
    <x v="1"/>
    <s v="Density"/>
    <s v="Employment (common catchment area)"/>
    <x v="8"/>
    <s v="Multiplicative"/>
    <m/>
    <n v="0.25600000000000001"/>
    <m/>
    <m/>
    <s v=""/>
    <s v=""/>
    <m/>
  </r>
  <r>
    <n v="38"/>
    <s v="Choi et al. 2012"/>
    <n v="38.6"/>
    <x v="289"/>
    <s v="Table 2 p. 717 (poisson)"/>
    <x v="0"/>
    <x v="0"/>
    <x v="1"/>
    <n v="0.26914302984809257"/>
    <n v="3.715496554246311"/>
    <n v="-0.65764289010159704"/>
    <n v="0.25817547204422187"/>
    <n v="-4.569705855182727E-2"/>
    <n v="0.4422722044085618"/>
    <n v="-7.8282180180315436E-2"/>
    <n v="0.56126819507295322"/>
    <n v="-9.9344470527912718E-2"/>
    <n v="0.22246059693977335"/>
    <n v="-3.9375525658339884E-2"/>
    <n v="0.16933234649307885"/>
    <n v="-2.9971825329274955E-2"/>
    <n v="0.21102556320187985"/>
    <n v="-3.735152468673273E-2"/>
    <m/>
    <n v="-0.17699999999999999"/>
    <s v="Source"/>
    <m/>
    <m/>
    <s v="Y"/>
    <s v="Neg"/>
    <s v="N"/>
    <s v="Ridership"/>
    <s v="trip"/>
    <s v="Count"/>
    <s v="Aggregate"/>
    <s v="Off-peak"/>
    <s v="South Korea"/>
    <s v="Seoul"/>
    <n v="2010"/>
    <x v="0"/>
    <x v="0"/>
    <n v="1000"/>
    <x v="1"/>
    <n v="0"/>
    <n v="0"/>
    <x v="1"/>
    <s v="PT-design"/>
    <s v="pedestrian friendly intersections"/>
    <x v="0"/>
    <s v="Poisson Regression"/>
    <m/>
    <n v="-6.6000000000000005E-5"/>
    <m/>
    <n v="0.99993400217795203"/>
    <s v="Derived (4b)"/>
    <s v=""/>
    <m/>
  </r>
  <r>
    <n v="38"/>
    <s v="Choi et al. 2012"/>
    <n v="38.6"/>
    <x v="290"/>
    <s v="Table 2 p. 717 (poisson)"/>
    <x v="0"/>
    <x v="0"/>
    <x v="1"/>
    <n v="5.031249131340744E-2"/>
    <n v="19.875779829123999"/>
    <n v="8.5068337668650713"/>
    <n v="0.82622651466152486"/>
    <n v="0.35362494827513263"/>
    <n v="0.69441737918446922"/>
    <n v="0.29721063829095284"/>
    <n v="0.71090804367584326"/>
    <n v="0.30426864269326093"/>
    <n v="0.92641033263453187"/>
    <n v="0.39650362236757963"/>
    <n v="0.781274928375426"/>
    <n v="0.33438566934468233"/>
    <n v="0.91240154613360192"/>
    <n v="0.39050786174518159"/>
    <m/>
    <n v="0.42799999999999999"/>
    <s v="Source"/>
    <m/>
    <m/>
    <s v="N"/>
    <s v="Pos"/>
    <s v="insignificant"/>
    <s v="Ridership"/>
    <s v="trip"/>
    <s v="Count"/>
    <s v="Aggregate"/>
    <s v="Off-peak"/>
    <s v="South Korea"/>
    <s v="Seoul"/>
    <n v="2010"/>
    <x v="0"/>
    <x v="0"/>
    <n v="1000"/>
    <x v="1"/>
    <n v="0"/>
    <n v="0"/>
    <x v="1"/>
    <s v="Density"/>
    <s v="commercial density (common catchment area)"/>
    <x v="2"/>
    <s v="Poisson Regression"/>
    <m/>
    <n v="9.9999999999999995E-7"/>
    <m/>
    <n v="1.0000010000005"/>
    <s v="Derived (4b)"/>
    <s v=""/>
    <m/>
  </r>
  <r>
    <n v="38"/>
    <s v="Choi et al. 2012"/>
    <n v="38.6"/>
    <x v="291"/>
    <s v="Table 2 p. 717 (poisson)"/>
    <x v="0"/>
    <x v="0"/>
    <x v="1"/>
    <n v="5.031249131340744E-2"/>
    <n v="19.875779829123999"/>
    <n v="9.2819891802009078"/>
    <n v="0.82622651466152486"/>
    <n v="0.38584778234693212"/>
    <n v="0.69441737918446922"/>
    <n v="0.32429291607914712"/>
    <n v="0.71090804367584326"/>
    <n v="0.33199405639661883"/>
    <n v="0.92641033263453187"/>
    <n v="0.4326336253403264"/>
    <n v="0.781274928375426"/>
    <n v="0.36485539155132396"/>
    <n v="0.91240154613360192"/>
    <n v="0.4260915220443921"/>
    <m/>
    <n v="0.46700000000000003"/>
    <s v="Source"/>
    <m/>
    <m/>
    <s v="Y"/>
    <s v="Pos"/>
    <s v="Y"/>
    <s v="Ridership"/>
    <s v="trip"/>
    <s v="Count"/>
    <s v="Aggregate"/>
    <s v="Off-peak"/>
    <s v="South Korea"/>
    <s v="Seoul"/>
    <n v="2010"/>
    <x v="0"/>
    <x v="0"/>
    <n v="1000"/>
    <x v="1"/>
    <n v="0"/>
    <n v="0"/>
    <x v="1"/>
    <s v="Density"/>
    <s v="commercial density (common catchment area)"/>
    <x v="2"/>
    <s v="Poisson Regression"/>
    <m/>
    <n v="1.9999999999999999E-6"/>
    <m/>
    <n v="1.000002000002"/>
    <s v="Derived (4b)"/>
    <s v=""/>
    <m/>
  </r>
  <r>
    <n v="38"/>
    <s v="Choi et al. 2012"/>
    <n v="38.6"/>
    <x v="292"/>
    <s v="Table 2 p. 717 (poisson)"/>
    <x v="0"/>
    <x v="0"/>
    <x v="1"/>
    <n v="8.5260619476887192E-2"/>
    <n v="11.728744244827874"/>
    <n v="3.4599795522242229"/>
    <n v="0.12206785199054837"/>
    <n v="3.6010016337211764E-2"/>
    <n v="0.12359010929502764"/>
    <n v="3.6459082242033154E-2"/>
    <n v="0.28060589266162289"/>
    <n v="8.277873833517875E-2"/>
    <n v="9.2013362705402502E-2"/>
    <n v="2.7143941998093737E-2"/>
    <n v="0.6048076108637942"/>
    <n v="0.17841824520481928"/>
    <n v="8.6253985235943367E-2"/>
    <n v="2.5444925644603291E-2"/>
    <m/>
    <n v="0.29499999999999998"/>
    <s v="Source"/>
    <m/>
    <m/>
    <s v="Y"/>
    <s v="Pos"/>
    <s v="Y"/>
    <s v="Ridership"/>
    <s v="trip"/>
    <s v="Count"/>
    <s v="Aggregate"/>
    <s v="Off-peak"/>
    <s v="South Korea"/>
    <s v="Seoul"/>
    <n v="2010"/>
    <x v="0"/>
    <x v="0"/>
    <n v="1000"/>
    <x v="1"/>
    <n v="0"/>
    <n v="0"/>
    <x v="1"/>
    <s v="Density"/>
    <s v="Population (gross)  (common catchment area)"/>
    <x v="6"/>
    <s v="Poisson Regression"/>
    <m/>
    <n v="5.0000000000000004E-6"/>
    <m/>
    <n v="1.0000050000125"/>
    <s v="Derived (4b)"/>
    <s v=""/>
    <m/>
  </r>
  <r>
    <n v="39"/>
    <s v="de Grange et al. 2012"/>
    <n v="39.1"/>
    <x v="293"/>
    <s v="Table 1 p. 14, Model 4"/>
    <x v="0"/>
    <x v="0"/>
    <x v="1"/>
    <n v="9.1999999999999998E-2"/>
    <n v="10.869565217391305"/>
    <n v="2.1630434782608696"/>
    <n v="0.11312587694486012"/>
    <n v="2.2512049512027166E-2"/>
    <n v="0.1145366226055462"/>
    <n v="2.2792787898503697E-2"/>
    <n v="0.2600503504042922"/>
    <n v="5.175001973045415E-2"/>
    <n v="8.5273003308849196E-2"/>
    <n v="1.696932765846099E-2"/>
    <n v="0.56050295181068721"/>
    <n v="0.11154008741032675"/>
    <n v="7.9935524060508842E-2"/>
    <n v="1.590716928804126E-2"/>
    <s v="6a, 8a, 8b"/>
    <n v="0.19900000000000001"/>
    <s v="Source (6a)"/>
    <n v="9.1999999999999998E-2"/>
    <s v="Derived (8a)"/>
    <s v="Y"/>
    <s v="Pos"/>
    <s v="Y"/>
    <s v="Ridership"/>
    <s v="trip"/>
    <s v="continuous"/>
    <s v="Aggregate"/>
    <s v="General"/>
    <s v="Global"/>
    <s v="varies"/>
    <s v="2000 - 2009"/>
    <x v="1"/>
    <x v="0"/>
    <n v="41"/>
    <x v="0"/>
    <n v="0"/>
    <n v="1"/>
    <x v="0"/>
    <s v="Density"/>
    <s v="Population density"/>
    <x v="6"/>
    <s v="OLS"/>
    <m/>
    <n v="0.19900000000000001"/>
    <m/>
    <m/>
    <s v=""/>
    <n v="2.1630434782608696"/>
    <s v="Derived (8b)"/>
  </r>
  <r>
    <n v="44"/>
    <s v="Brown and Neog 2012"/>
    <n v="44.1"/>
    <x v="294"/>
    <s v="Table 3 p. 11"/>
    <x v="0"/>
    <x v="0"/>
    <x v="1"/>
    <n v="7.2139303482587069E-2"/>
    <n v="13.86206896551724"/>
    <n v="-0.40199999999999997"/>
    <n v="1.6577497187114325E-6"/>
    <n v="-4.8074741842631545E-8"/>
    <e v="#N/A"/>
    <e v="#N/A"/>
    <n v="5.5259597645130649E-7"/>
    <n v="-1.6025283317087889E-8"/>
    <n v="4.7948203164774661E-2"/>
    <n v="-1.3904978917784652E-3"/>
    <n v="3.4882225775386348E-2"/>
    <n v="-1.0115845474862042E-3"/>
    <n v="6.9074279959147479E-7"/>
    <n v="-2.0031541188152771E-8"/>
    <s v="6a, 8a"/>
    <n v="-2.9000000000000001E-2"/>
    <s v="Source (6a)"/>
    <n v="7.2139303482587069E-2"/>
    <s v="Derived (8a)"/>
    <s v="N"/>
    <s v="Neg"/>
    <s v="insignificant"/>
    <s v="mode share"/>
    <s v="trip"/>
    <s v="continuous (fraction)"/>
    <s v="Aggregate"/>
    <s v="Work"/>
    <s v="USA"/>
    <s v="varies"/>
    <n v="2000"/>
    <x v="2"/>
    <x v="0"/>
    <n v="82"/>
    <x v="0"/>
    <n v="0"/>
    <n v="1"/>
    <x v="0"/>
    <s v="PT-Access"/>
    <s v="% of MSA employment in CBD"/>
    <x v="3"/>
    <s v="OLS"/>
    <m/>
    <n v="-2.9000000000000001E-2"/>
    <m/>
    <n v="0.97141646446660479"/>
    <s v="Derived (4b)"/>
    <n v="-0.40200000000000002"/>
    <m/>
  </r>
  <r>
    <n v="44"/>
    <s v="Brown and Neog 2012"/>
    <n v="44.2"/>
    <x v="295"/>
    <s v="Table 3 p. 11"/>
    <x v="0"/>
    <x v="0"/>
    <x v="1"/>
    <n v="0.1076923076923077"/>
    <n v="9.2857142857142847"/>
    <n v="0.38999999999999996"/>
    <n v="1.1104684505227611E-6"/>
    <n v="4.6639674921955971E-8"/>
    <e v="#N/A"/>
    <e v="#N/A"/>
    <n v="3.7016468216443235E-7"/>
    <n v="1.5546916650906161E-8"/>
    <n v="3.2118821238663907E-2"/>
    <n v="1.3489904920238841E-3"/>
    <n v="2.3366380805473798E-2"/>
    <n v="9.8138799382989947E-4"/>
    <n v="4.6270439844702556E-7"/>
    <n v="1.9433584734775075E-8"/>
    <s v="6a, 8a"/>
    <n v="4.2000000000000003E-2"/>
    <s v="Source (6a)"/>
    <n v="0.1076923076923077"/>
    <s v="Derived (8a)"/>
    <s v="N"/>
    <s v="Pos"/>
    <s v="insignificant"/>
    <s v="mode share"/>
    <s v="trip"/>
    <s v="continuous (fraction)"/>
    <s v="Aggregate"/>
    <s v="Work"/>
    <s v="USA"/>
    <s v="varies"/>
    <n v="2000"/>
    <x v="2"/>
    <x v="0"/>
    <n v="43"/>
    <x v="0"/>
    <n v="0"/>
    <n v="1"/>
    <x v="0"/>
    <s v="PT-Access"/>
    <s v="% of MSA employment in CBD"/>
    <x v="3"/>
    <s v="OLS"/>
    <m/>
    <n v="4.2000000000000003E-2"/>
    <m/>
    <n v="1.0428944787507632"/>
    <s v="Derived (4b)"/>
    <n v="0.39"/>
    <m/>
  </r>
  <r>
    <n v="44"/>
    <s v="Brown and Neog 2012"/>
    <n v="44.3"/>
    <x v="296"/>
    <s v="Table 6 p. 11"/>
    <x v="0"/>
    <x v="0"/>
    <x v="1"/>
    <n v="0.118491921005386"/>
    <n v="8.4393939393939394"/>
    <n v="0.55700000000000005"/>
    <n v="1.0092579227478429E-6"/>
    <n v="6.6611022901357631E-8"/>
    <e v="#N/A"/>
    <e v="#N/A"/>
    <n v="3.364270619485133E-7"/>
    <n v="2.2204186088601878E-8"/>
    <n v="2.9191441494067733E-2"/>
    <n v="1.9266351386084705E-3"/>
    <n v="2.1236717659800081E-2"/>
    <n v="1.4016233655468053E-3"/>
    <n v="4.2053250572143422E-7"/>
    <n v="2.7755145377614659E-8"/>
    <s v="6a, 8a"/>
    <n v="6.6000000000000003E-2"/>
    <s v="Source (6a)"/>
    <n v="0.118491921005386"/>
    <s v="Derived (8a)"/>
    <s v="N"/>
    <s v="Pos"/>
    <s v="insignificant"/>
    <s v="mode share"/>
    <s v="trip"/>
    <s v="continuous (fraction)"/>
    <s v="Aggregate"/>
    <s v="Work"/>
    <s v="USA"/>
    <s v="varies"/>
    <n v="2000"/>
    <x v="2"/>
    <x v="0"/>
    <n v="29"/>
    <x v="0"/>
    <n v="0"/>
    <n v="1"/>
    <x v="0"/>
    <s v="PT-Access"/>
    <s v="% of MSA employment in CBD"/>
    <x v="3"/>
    <s v="OLS"/>
    <m/>
    <n v="6.6000000000000003E-2"/>
    <m/>
    <n v="1.0682267171659934"/>
    <s v="Derived (4b)"/>
    <n v="0.55700000000000005"/>
    <m/>
  </r>
  <r>
    <n v="45"/>
    <s v="Asad 2013"/>
    <n v="45.1"/>
    <x v="297"/>
    <s v="Table 5-19 p. 164"/>
    <x v="0"/>
    <x v="0"/>
    <x v="1"/>
    <n v="0.33489510489510493"/>
    <n v="2.9860096053455831"/>
    <n v="1"/>
    <n v="3.1077135875685516E-2"/>
    <n v="1.0407580678927129E-2"/>
    <n v="3.1464685884288281E-2"/>
    <n v="1.0537369279710251E-2"/>
    <n v="7.1439181664624499E-2"/>
    <n v="2.392463223719488E-2"/>
    <n v="2.3425592640033823E-2"/>
    <n v="7.8451163044141251E-3"/>
    <n v="0.15397738220967633"/>
    <n v="5.1566271566583215E-2"/>
    <n v="2.1959318324077139E-2"/>
    <n v="7.3540682135668136E-3"/>
    <s v="8a, 6c, 8b"/>
    <n v="0.33489510489510493"/>
    <s v="Derived (6c)"/>
    <n v="0.33489510489510493"/>
    <s v="Derived (8a)"/>
    <s v="N"/>
    <s v="Pos"/>
    <s v="insignificant"/>
    <s v="Ridership"/>
    <s v="trip"/>
    <s v="continuous"/>
    <s v="Aggregate"/>
    <s v="Weekday"/>
    <s v="United Kingdom"/>
    <s v="West Sussex, East Sussex, Surrey, Kent, Dorset, Hampshire"/>
    <n v="2012"/>
    <x v="0"/>
    <x v="0"/>
    <n v="200"/>
    <x v="1"/>
    <n v="0"/>
    <n v="0"/>
    <x v="1"/>
    <s v="Density"/>
    <s v="Dwelling density (unit density)"/>
    <x v="6"/>
    <s v="OLS"/>
    <m/>
    <n v="1E-3"/>
    <m/>
    <m/>
    <s v=""/>
    <n v="1"/>
    <s v="Derived (8b)"/>
  </r>
  <r>
    <n v="47"/>
    <s v="Lee and Lee 2013"/>
    <n v="47.1"/>
    <x v="298"/>
    <s v="A-3 p. 327, Pooled Model 2"/>
    <x v="0"/>
    <x v="0"/>
    <x v="1"/>
    <n v="9.2670157068062836E-3"/>
    <n v="107.90960451977401"/>
    <n v="1.91"/>
    <n v="1.2904791989125874E-5"/>
    <n v="2.2841481820752799E-7"/>
    <e v="#N/A"/>
    <e v="#N/A"/>
    <n v="4.3016964802594189E-6"/>
    <n v="7.6140027700591721E-8"/>
    <n v="0.37325392434675048"/>
    <n v="6.6065944609374838E-3"/>
    <n v="0.27154151357599715"/>
    <n v="4.8062847902951497E-3"/>
    <n v="5.3771037003361425E-6"/>
    <n v="9.5174735495949724E-8"/>
    <s v="6a, 8a, 5"/>
    <n v="1.77E-2"/>
    <s v="Source (6a)"/>
    <n v="9.2670157068062836E-3"/>
    <s v="Derived (8a)"/>
    <s v="Y"/>
    <s v="Pos"/>
    <s v="Y"/>
    <s v="Ridership"/>
    <s v="unlinked trip"/>
    <s v="continuous"/>
    <s v="Disaggregate"/>
    <s v="General"/>
    <s v="USA"/>
    <s v="varies"/>
    <s v="2002 - 2010"/>
    <x v="1"/>
    <x v="0"/>
    <n v="6369"/>
    <x v="0"/>
    <n v="0"/>
    <n v="1"/>
    <x v="0"/>
    <s v="PT-Access"/>
    <s v="Compactness index"/>
    <x v="3"/>
    <s v="2SLS"/>
    <m/>
    <n v="1.77E-2"/>
    <m/>
    <m/>
    <s v=""/>
    <n v="1.91"/>
    <m/>
  </r>
  <r>
    <n v="47"/>
    <s v="Lee and Lee 2013"/>
    <n v="47.1"/>
    <x v="299"/>
    <s v="A-3 p. 327, Random effects, Model 4"/>
    <x v="0"/>
    <x v="0"/>
    <x v="1"/>
    <n v="5.3646529837006018E-4"/>
    <n v="1864.0534682080929"/>
    <n v="1031.9400000000003"/>
    <n v="2.229201225496668E-4"/>
    <n v="1.2340857984349555E-4"/>
    <e v="#N/A"/>
    <e v="#N/A"/>
    <n v="7.4308420264266104E-5"/>
    <n v="4.1137141458297715E-5"/>
    <n v="6.4476677057355465"/>
    <n v="3.5694288418951983"/>
    <n v="4.6906658809138637"/>
    <n v="2.5967526316739149"/>
    <n v="9.2885233396341874E-5"/>
    <n v="5.142126520821486E-5"/>
    <s v="6a, 8a, 5"/>
    <n v="0.55359999999999998"/>
    <s v="Source (6a)"/>
    <n v="5.3646529837006018E-4"/>
    <s v="Derived (8a)"/>
    <s v="Y"/>
    <s v="Pos"/>
    <s v="Y"/>
    <s v="Ridership"/>
    <s v="unlinked trip"/>
    <s v="continuous"/>
    <s v="Disaggregate"/>
    <s v="General"/>
    <s v="USA"/>
    <s v="varies"/>
    <s v="2002 - 2010"/>
    <x v="1"/>
    <x v="0"/>
    <n v="6369"/>
    <x v="0"/>
    <n v="0"/>
    <n v="1"/>
    <x v="0"/>
    <s v="PT-Access"/>
    <s v="Compactness index"/>
    <x v="3"/>
    <s v="2SLS"/>
    <m/>
    <n v="0.55359999999999998"/>
    <m/>
    <m/>
    <s v=""/>
    <n v="1031.94"/>
    <m/>
  </r>
  <r>
    <n v="47"/>
    <s v="Lee and Lee 2013"/>
    <n v="47.7"/>
    <x v="300"/>
    <s v="A-4 p. 328 pooled model 6"/>
    <x v="0"/>
    <x v="0"/>
    <x v="1"/>
    <n v="8.6956521739130436E-3"/>
    <n v="115"/>
    <n v="-0.46"/>
    <n v="1.3752724656474197E-5"/>
    <n v="-5.5010898625896788E-8"/>
    <e v="#N/A"/>
    <e v="#N/A"/>
    <n v="4.5843472175748939E-6"/>
    <n v="-1.8337388870299574E-8"/>
    <n v="0.39777924764806838"/>
    <n v="-1.5911169905922736E-3"/>
    <n v="0.28938363920625249"/>
    <n v="-1.1575345568250099E-3"/>
    <n v="5.7304160115362404E-6"/>
    <n v="-2.2921664046144962E-8"/>
    <s v="6a, 8a, 5"/>
    <n v="-4.0000000000000001E-3"/>
    <s v="Source (6a)"/>
    <n v="8.6956521739130436E-3"/>
    <s v="Derived (8a)"/>
    <s v="N"/>
    <s v="Neg"/>
    <s v="insignificant"/>
    <s v="Ridership"/>
    <s v="unlinked trip"/>
    <s v="continuous"/>
    <s v="Disaggregate"/>
    <s v="General"/>
    <s v="USA"/>
    <s v="varies"/>
    <s v="2002 - 2010"/>
    <x v="1"/>
    <x v="0"/>
    <n v="6369"/>
    <x v="0"/>
    <n v="0"/>
    <n v="1"/>
    <x v="0"/>
    <s v="PT-Access"/>
    <s v="Compactness index"/>
    <x v="3"/>
    <s v="2SLS"/>
    <m/>
    <n v="-4.0000000000000001E-3"/>
    <m/>
    <m/>
    <s v=""/>
    <n v="-0.46"/>
    <m/>
  </r>
  <r>
    <n v="47"/>
    <s v="Lee and Lee 2013"/>
    <n v="47.8"/>
    <x v="301"/>
    <s v="A-4 p. 328 random effect model 8"/>
    <x v="0"/>
    <x v="0"/>
    <x v="1"/>
    <n v="5.4425956077995313E-4"/>
    <n v="1837.3586282378694"/>
    <n v="1007.24"/>
    <n v="2.1972771573350048E-4"/>
    <n v="1.2045473376510497E-4"/>
    <e v="#N/A"/>
    <e v="#N/A"/>
    <n v="7.3244260130865218E-5"/>
    <n v="4.0152503403740315E-5"/>
    <n v="6.355331589566493"/>
    <n v="3.4839927774003514"/>
    <n v="4.6234915336215874"/>
    <n v="2.5345980587313544"/>
    <n v="9.1555037410335206E-5"/>
    <n v="5.019047150834576E-5"/>
    <s v="6a, 8a, 5"/>
    <n v="0.54820000000000002"/>
    <s v="Source (6a)"/>
    <n v="5.4425956077995313E-4"/>
    <s v="Derived (8a)"/>
    <s v="Y"/>
    <s v="Pos"/>
    <s v="Y"/>
    <s v="Ridership"/>
    <s v="unlinked trip"/>
    <s v="continuous"/>
    <s v="Disaggregate"/>
    <s v="General"/>
    <s v="USA"/>
    <s v="varies"/>
    <s v="2002 - 2010"/>
    <x v="1"/>
    <x v="0"/>
    <n v="6369"/>
    <x v="0"/>
    <n v="0"/>
    <n v="1"/>
    <x v="0"/>
    <s v="PT-Access"/>
    <s v="Compactness index"/>
    <x v="3"/>
    <s v="2SLS"/>
    <m/>
    <n v="0.54820000000000002"/>
    <m/>
    <m/>
    <s v=""/>
    <n v="1007.24"/>
    <m/>
  </r>
  <r>
    <n v="50"/>
    <s v="Schneider et al. 2017"/>
    <n v="50.1"/>
    <x v="302"/>
    <s v="Table 3 (final model)"/>
    <x v="0"/>
    <x v="0"/>
    <x v="1"/>
    <n v="8.5260619476887192E-2"/>
    <n v="11.728744244827874"/>
    <n v="2.2346485859353744"/>
    <n v="0.12206785199054837"/>
    <n v="2.3257285447172836E-2"/>
    <n v="0.12359010929502764"/>
    <n v="2.3547317360383364E-2"/>
    <n v="0.28060589266162289"/>
    <n v="5.3463145597871409E-2"/>
    <n v="9.2013362705402502E-2"/>
    <n v="1.7531078056157574E-2"/>
    <n v="0.6048076108637942"/>
    <n v="0.11523249583822469"/>
    <n v="8.6253985235943367E-2"/>
    <n v="1.6433758134319361E-2"/>
    <s v="4a, 5, 7a"/>
    <n v="0.19052752274999998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x v="1"/>
    <x v="0"/>
    <n v="5000"/>
    <x v="0"/>
    <n v="0"/>
    <n v="1"/>
    <x v="0"/>
    <s v="Density"/>
    <s v="Population density"/>
    <x v="6"/>
    <s v="Multinomial logistic (fractional)"/>
    <s v="automobile"/>
    <n v="2.63E-2"/>
    <n v="1.0266488969479457"/>
    <m/>
    <s v="Derived (4a)"/>
    <s v=""/>
    <m/>
  </r>
  <r>
    <n v="50"/>
    <s v="Schneider et al. 2017"/>
    <n v="50.1"/>
    <x v="303"/>
    <s v="Table 3 (final model)"/>
    <x v="0"/>
    <x v="0"/>
    <x v="1"/>
    <n v="5.2309048959330952E-2"/>
    <n v="19.117151236633575"/>
    <n v="0.50301518806922196"/>
    <n v="0.21633941167044105"/>
    <n v="5.6923758410018571E-3"/>
    <n v="3.6195545542052031E-2"/>
    <n v="9.5238610202623105E-4"/>
    <n v="0.90260649211739941"/>
    <n v="2.3749604152050727E-2"/>
    <n v="0.17503748664267024"/>
    <n v="4.6056294252674029E-3"/>
    <n v="0.80495587912806044"/>
    <n v="2.1180197191259381E-2"/>
    <n v="0.16659316710633079"/>
    <n v="4.3834404114802012E-3"/>
    <s v="4a, 5, 7a"/>
    <n v="2.6312246100000002E-2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x v="1"/>
    <x v="0"/>
    <n v="5000"/>
    <x v="0"/>
    <n v="0"/>
    <n v="1"/>
    <x v="0"/>
    <s v="Density"/>
    <s v="Employment density"/>
    <x v="8"/>
    <s v="Multinomial logistic (fractional)"/>
    <s v="automobile"/>
    <n v="3.2200000000000002E-3"/>
    <n v="1.0032251897688569"/>
    <m/>
    <s v="Derived (4a)"/>
    <s v=""/>
    <m/>
  </r>
  <r>
    <n v="50"/>
    <s v="Schneider et al. 2017"/>
    <n v="50.1"/>
    <x v="304"/>
    <s v="Table 3 (final model)"/>
    <x v="0"/>
    <x v="0"/>
    <x v="1"/>
    <n v="0.15859818286856112"/>
    <n v="6.3052424807966059"/>
    <n v="1.3946603201835712"/>
    <n v="4.4086802177549678E-2"/>
    <n v="9.751585895082503E-3"/>
    <n v="0.44938085745845063"/>
    <n v="9.9398818119392746E-2"/>
    <n v="8.2981114286847069E-2"/>
    <n v="1.8354641835417917E-2"/>
    <n v="2.0299828043130779E-2"/>
    <n v="4.4901309925082129E-3"/>
    <n v="5.0429246926907284E-2"/>
    <n v="1.1154475007091427E-2"/>
    <n v="2.5077547972667924E-2"/>
    <n v="5.5469176945215923E-3"/>
    <s v="4a, 5, 7a"/>
    <n v="0.22119059250000001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x v="1"/>
    <x v="0"/>
    <n v="5000"/>
    <x v="0"/>
    <n v="0"/>
    <n v="1"/>
    <x v="0"/>
    <s v="PT-design"/>
    <s v="pre-1940s housing share"/>
    <x v="9"/>
    <s v="Multinomial logistic (fractional)"/>
    <s v="automobile"/>
    <n v="1.4710000000000001"/>
    <n v="4.353586551546428"/>
    <m/>
    <s v="Derived (4a)"/>
    <s v=""/>
    <m/>
  </r>
  <r>
    <n v="51"/>
    <s v="Cervero et al. 2010"/>
    <n v="51.1"/>
    <x v="305"/>
    <s v="Table 3 p. 7"/>
    <x v="0"/>
    <x v="0"/>
    <x v="1"/>
    <n v="3.9507320474087846E-3"/>
    <n v="253.11764705882354"/>
    <n v="79.87939037505042"/>
    <n v="2.6343423330249083"/>
    <n v="0.83135119991185247"/>
    <n v="2.667194118270189"/>
    <n v="0.84171863422003901"/>
    <n v="6.0557466186264453"/>
    <n v="1.9110850380544055"/>
    <n v="1.9857373798761166"/>
    <n v="0.62666310781796875"/>
    <n v="13.05233332652986"/>
    <n v="4.1190823366529639"/>
    <n v="1.8614444425281176"/>
    <n v="0.58743848567625312"/>
    <s v="6c, 8a"/>
    <n v="0.31558206748218848"/>
    <s v="Derived (6c)"/>
    <n v="3.9507320474087846E-3"/>
    <s v="Derived (8a)"/>
    <s v="Y"/>
    <s v="Pos"/>
    <s v="Y"/>
    <s v="Ridership"/>
    <s v="average daily boarding"/>
    <s v="continuous"/>
    <s v="Aggregate"/>
    <s v="General"/>
    <s v="USA"/>
    <s v="Los Angeles"/>
    <n v="2008"/>
    <x v="2"/>
    <x v="0"/>
    <n v="69"/>
    <x v="0"/>
    <n v="0"/>
    <n v="0"/>
    <x v="1"/>
    <s v="Density"/>
    <s v="Population density"/>
    <x v="6"/>
    <s v="OLS"/>
    <m/>
    <n v="1.7000000000000001E-2"/>
    <m/>
    <m/>
    <s v=""/>
    <n v="4.3029999999999999"/>
    <m/>
  </r>
  <r>
    <n v="51"/>
    <s v="Cervero et al. 2010"/>
    <n v="51.1"/>
    <x v="306"/>
    <s v="Table 3 p. 7"/>
    <x v="0"/>
    <x v="0"/>
    <x v="0"/>
    <n v="2.0737327188940089E-2"/>
    <n v="48.222222222222229"/>
    <n v="57.749828740422103"/>
    <n v="2.0045743582608506"/>
    <n v="2.4006323340623292"/>
    <n v="1.6847816519349368"/>
    <n v="2.0176559142355583"/>
    <n v="1.7247909745643777"/>
    <n v="2.0655701625508454"/>
    <n v="2.2476383474425989"/>
    <n v="2.6917201998086147"/>
    <n v="1.8955137125017658"/>
    <n v="2.2700238028776223"/>
    <n v="2.2136505078952093"/>
    <n v="2.6510171417024666"/>
    <s v="6c, 8a"/>
    <n v="1.1975770936953891"/>
    <s v="Derived (6c)"/>
    <n v="2.0737327188940089E-2"/>
    <s v="Derived (8a)"/>
    <s v="Y"/>
    <s v="Pos"/>
    <s v="Y"/>
    <s v="Ridership"/>
    <s v="average daily boarding"/>
    <s v="continuous"/>
    <s v="Aggregate"/>
    <s v="General"/>
    <s v="USA"/>
    <s v="Los Angeles"/>
    <n v="2008"/>
    <x v="2"/>
    <x v="1"/>
    <n v="69"/>
    <x v="0"/>
    <n v="0"/>
    <n v="0"/>
    <x v="1"/>
    <s v="Density"/>
    <s v="Total density (employment and population)"/>
    <x v="2"/>
    <s v="OLS"/>
    <m/>
    <n v="3.5999999999999997E-2"/>
    <m/>
    <m/>
    <s v=""/>
    <n v="1.736"/>
    <m/>
  </r>
  <r>
    <n v="52"/>
    <s v="Durning and Townsend 2015"/>
    <n v="52.1"/>
    <x v="307"/>
    <s v="Table 3 p. 101"/>
    <x v="0"/>
    <x v="0"/>
    <x v="1"/>
    <n v="9.4795794392523364E-2"/>
    <n v="10.548991191099413"/>
    <n v="3.7543859649122808"/>
    <n v="0.73300856038739881"/>
    <n v="0.26087774664187524"/>
    <n v="1.2556936926887932"/>
    <n v="0.44690138522794148"/>
    <n v="1.5935456161040333"/>
    <n v="0.56714288477142549"/>
    <n v="0.63160733517634005"/>
    <n v="0.22478905058925941"/>
    <n v="0.48076627321379134"/>
    <n v="0.17110471663678833"/>
    <n v="0.59914113088579868"/>
    <n v="0.21323432848225574"/>
    <s v="8b, 8a"/>
    <n v="0.35589999999999999"/>
    <s v="Source"/>
    <n v="9.4795794392523364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x v="0"/>
    <x v="0"/>
    <n v="342"/>
    <x v="1"/>
    <n v="0"/>
    <n v="0"/>
    <x v="1"/>
    <s v="PT-design"/>
    <s v="intersection density"/>
    <x v="0"/>
    <s v="Bootstrapped regression"/>
    <m/>
    <n v="4.28E-3"/>
    <m/>
    <m/>
    <s v=""/>
    <n v="3.7543859649122808"/>
    <s v="Derived (8b)"/>
  </r>
  <r>
    <n v="52"/>
    <s v="Durning and Townsend 2015"/>
    <n v="52.1"/>
    <x v="308"/>
    <s v="Table 3 p. 101"/>
    <x v="0"/>
    <x v="0"/>
    <x v="1"/>
    <n v="0.13346748106463921"/>
    <n v="7.4924617743830293"/>
    <n v="2.4507842464006888"/>
    <n v="0.49123872588477774"/>
    <n v="0.1606841872369108"/>
    <n v="1.0664015267413838"/>
    <n v="0.34881993939710665"/>
    <n v="1.1405972569470748"/>
    <n v="0.37308936274738819"/>
    <n v="0.28884591336973892"/>
    <n v="9.4481498263241606E-2"/>
    <n v="0.52038972726567878"/>
    <n v="0.17021947978860352"/>
    <n v="0.38548277464918512"/>
    <n v="0.12609141558774845"/>
    <m/>
    <n v="0.3271"/>
    <s v="Source"/>
    <m/>
    <m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x v="0"/>
    <x v="0"/>
    <n v="342"/>
    <x v="1"/>
    <n v="0"/>
    <n v="0"/>
    <x v="1"/>
    <s v="Diversity"/>
    <s v="Residential to non-residential balancing index:Higher ratio means more even"/>
    <x v="5"/>
    <s v="Bootstrapped regression"/>
    <m/>
    <s v=""/>
    <m/>
    <m/>
    <s v=""/>
    <s v=""/>
    <m/>
  </r>
  <r>
    <n v="52"/>
    <s v="Durning and Townsend 2015"/>
    <n v="52.1"/>
    <x v="309"/>
    <s v="Table 3 p. 101"/>
    <x v="0"/>
    <x v="0"/>
    <x v="1"/>
    <n v="2.6562500000000003E-2"/>
    <n v="37.647058823529406"/>
    <n v="4.7999999999999989"/>
    <n v="0.43901001960925984"/>
    <n v="5.5973777500180628E-2"/>
    <n v="0.2335344255870265"/>
    <n v="2.9775639262345881E-2"/>
    <n v="0.2335344255870265"/>
    <n v="2.9775639262345881E-2"/>
    <n v="0.69735463397953468"/>
    <n v="8.8912715832390674E-2"/>
    <n v="2.6734418422403805"/>
    <n v="0.34086383488564853"/>
    <n v="0.71447945947372005"/>
    <n v="9.1096131082899309E-2"/>
    <s v="8b, 8a"/>
    <n v="0.1275"/>
    <s v="Source"/>
    <n v="2.6562500000000003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x v="0"/>
    <x v="0"/>
    <n v="342"/>
    <x v="1"/>
    <n v="0"/>
    <n v="0"/>
    <x v="1"/>
    <s v="Density"/>
    <s v="Commercial density"/>
    <x v="1"/>
    <s v="Bootstrapped regression"/>
    <m/>
    <n v="2.4000000000000001E-4"/>
    <m/>
    <m/>
    <s v=""/>
    <n v="4.8"/>
    <s v="Derived (8b)"/>
  </r>
  <r>
    <n v="52"/>
    <s v="Durning and Townsend 2015"/>
    <n v="52.1"/>
    <x v="310"/>
    <s v="Table 3 p. 101"/>
    <x v="0"/>
    <x v="0"/>
    <x v="1"/>
    <n v="5.4350000000000002E-2"/>
    <n v="18.399264029438822"/>
    <n v="6"/>
    <n v="0.19149182481926644"/>
    <n v="6.2445484073562783E-2"/>
    <n v="0.19387983955308649"/>
    <n v="6.3224215678261503E-2"/>
    <n v="0.44019562533937223"/>
    <n v="0.14354779342316928"/>
    <n v="0.14434436622657085"/>
    <n v="4.707069782648475E-2"/>
    <n v="0.94878144556730859"/>
    <n v="0.30939762939949933"/>
    <n v="0.13530944275191928"/>
    <n v="4.4124409281400878E-2"/>
    <s v="8b, 8a"/>
    <n v="0.3261"/>
    <s v="Source"/>
    <n v="5.4350000000000002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x v="0"/>
    <x v="0"/>
    <n v="342"/>
    <x v="1"/>
    <n v="0"/>
    <n v="0"/>
    <x v="1"/>
    <s v="Density"/>
    <s v="Population density"/>
    <x v="6"/>
    <s v="Bootstrapped regression"/>
    <m/>
    <n v="6.0000000000000002E-5"/>
    <m/>
    <m/>
    <s v=""/>
    <n v="6"/>
    <s v="Derived (8b)"/>
  </r>
  <r>
    <n v="54"/>
    <s v="Zhu et al. 2013"/>
    <n v="54.1"/>
    <x v="311"/>
    <s v="Table 3 p. 68"/>
    <x v="0"/>
    <x v="0"/>
    <x v="1"/>
    <n v="0.26914302984809257"/>
    <n v="3.715496554246311"/>
    <n v="-0.47439460004616896"/>
    <n v="0.25817547204422187"/>
    <n v="-3.2963844270606245E-2"/>
    <n v="0.4422722044085618"/>
    <n v="-5.6469315058885167E-2"/>
    <n v="0.56126819507295322"/>
    <n v="-7.1662723146914659E-2"/>
    <n v="0.22246059693977335"/>
    <n v="-2.840376901727026E-2"/>
    <n v="0.16933234649307885"/>
    <n v="-2.1620354000236305E-2"/>
    <n v="0.21102556320187985"/>
    <n v="-2.6943743909616017E-2"/>
    <s v="4b, 7a, 5"/>
    <n v="-0.12767999999999999"/>
    <s v="Derived (7a)"/>
    <m/>
    <m/>
    <s v="Y"/>
    <s v="Pos"/>
    <s v="Y"/>
    <s v="Mode choice (probability)"/>
    <s v="trip"/>
    <s v="categorical"/>
    <s v="Disaggregate"/>
    <s v="Work"/>
    <s v="USA"/>
    <s v="Los Angeles"/>
    <n v="2009"/>
    <x v="2"/>
    <x v="0"/>
    <n v="4934"/>
    <x v="1"/>
    <n v="0"/>
    <n v="1"/>
    <x v="0"/>
    <s v="PT-design"/>
    <s v="Quality and diversity of non auto transportation infratructure (entropy measure)"/>
    <x v="0"/>
    <s v="Multinomial logistic"/>
    <s v="automobile"/>
    <n v="0.38"/>
    <m/>
    <n v="1.4622845894342245"/>
    <s v="Derived (4b)"/>
    <s v=""/>
    <m/>
  </r>
  <r>
    <n v="54"/>
    <s v="Zhu et al. 2013"/>
    <n v="54.1"/>
    <x v="312"/>
    <s v="Table 3 p. 68"/>
    <x v="0"/>
    <x v="0"/>
    <x v="1"/>
    <n v="9.1214876538964998E-2"/>
    <n v="10.96312397652396"/>
    <n v="-6.3147594104777998E-3"/>
    <n v="0.97808808423287263"/>
    <n v="-5.6337873651813458E-4"/>
    <e v="#N/A"/>
    <e v="#N/A"/>
    <e v="#N/A"/>
    <e v="#N/A"/>
    <n v="0.97808808423287263"/>
    <n v="-5.6337873651813458E-4"/>
    <n v="1"/>
    <n v="-5.7599999999999991E-4"/>
    <n v="0.97541642890436964"/>
    <n v="-5.618398630489168E-4"/>
    <s v="4a, 7a"/>
    <n v="-5.7599999999999991E-4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x v="2"/>
    <x v="0"/>
    <n v="4934"/>
    <x v="1"/>
    <n v="0"/>
    <n v="1"/>
    <x v="0"/>
    <s v="Diversity"/>
    <s v="Residential density Index:Entropy: maximises eveness --&gt; 1"/>
    <x v="10"/>
    <s v="Multinomial logistic"/>
    <s v="automobile"/>
    <n v="0.01"/>
    <n v="1.0100501670841679"/>
    <m/>
    <s v="Derived (4a)"/>
    <s v=""/>
    <m/>
  </r>
  <r>
    <n v="54"/>
    <s v="Zhu et al. 2013"/>
    <n v="54.1"/>
    <x v="313"/>
    <s v="Table 3 p. 68"/>
    <x v="0"/>
    <x v="0"/>
    <x v="1"/>
    <n v="0.11115828961552772"/>
    <n v="8.9961801630699956"/>
    <n v="-6.0454330695830375E-3"/>
    <n v="0.1136228452393286"/>
    <n v="-7.635455200082883E-5"/>
    <n v="0.70566732366363039"/>
    <n v="-4.7420844150195966E-4"/>
    <n v="0.92797883818171967"/>
    <n v="-6.2360177925811571E-4"/>
    <n v="9.055235643676196E-2"/>
    <n v="-6.0851183525504043E-5"/>
    <n v="6.6759740852322391E-2"/>
    <n v="-4.4862545852760654E-5"/>
    <n v="7.3430384984363689E-2"/>
    <n v="-4.9345218709492407E-5"/>
    <s v="4a, 7a"/>
    <n v="-6.7200000000000007E-4"/>
    <s v="Derived (7a)"/>
    <m/>
    <m/>
    <s v="N"/>
    <s v="Neg"/>
    <s v="insignificant"/>
    <s v="Mode choice (probability)"/>
    <s v="trip"/>
    <s v="categorical"/>
    <s v="Disaggregate"/>
    <s v="Work"/>
    <s v="USA"/>
    <s v="Los Angeles"/>
    <n v="2009"/>
    <x v="2"/>
    <x v="0"/>
    <n v="4934"/>
    <x v="1"/>
    <n v="0"/>
    <n v="1"/>
    <x v="0"/>
    <s v="Diversity"/>
    <s v="Land use mix:Entropy: maximises eveness --&gt; 1"/>
    <x v="7"/>
    <s v="Multinomial logistic"/>
    <s v="automobile"/>
    <n v="-7.0000000000000007E-2"/>
    <n v="0.93239381990594827"/>
    <m/>
    <s v="Derived (4a)"/>
    <s v=""/>
    <m/>
  </r>
  <r>
    <n v="54"/>
    <s v="Zhu et al. 2013"/>
    <n v="54.1"/>
    <x v="314"/>
    <s v="Table 3 p. 68"/>
    <x v="0"/>
    <x v="0"/>
    <x v="1"/>
    <n v="9.1214876538964998E-2"/>
    <n v="10.96312397652396"/>
    <n v="-6.3147594104778007E-2"/>
    <n v="0.97808808423287263"/>
    <n v="-5.6337873651813456E-3"/>
    <e v="#N/A"/>
    <e v="#N/A"/>
    <e v="#N/A"/>
    <e v="#N/A"/>
    <n v="0.97808808423287263"/>
    <n v="-5.6337873651813456E-3"/>
    <n v="1"/>
    <n v="-5.7599999999999995E-3"/>
    <n v="0.97541642890436964"/>
    <n v="-5.6183986304891688E-3"/>
    <s v="4a, 7a"/>
    <n v="-5.7599999999999995E-3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x v="2"/>
    <x v="0"/>
    <n v="4934"/>
    <x v="1"/>
    <n v="0"/>
    <n v="1"/>
    <x v="0"/>
    <s v="Diversity"/>
    <s v="Housing diversity:Entropy: maximises eveness --&gt; 1"/>
    <x v="10"/>
    <s v="Multinomial logistic"/>
    <s v="automobile"/>
    <n v="0.04"/>
    <n v="1.0408107741923882"/>
    <m/>
    <s v="Derived (4a)"/>
    <s v=""/>
    <m/>
  </r>
  <r>
    <n v="54"/>
    <s v="Zhu et al. 2013"/>
    <n v="54.2"/>
    <x v="315"/>
    <s v="Table 4 p. 68"/>
    <x v="0"/>
    <x v="0"/>
    <x v="1"/>
    <n v="0.26914302984809257"/>
    <n v="3.715496554246311"/>
    <n v="-0.49936273689070415"/>
    <n v="0.25817547204422187"/>
    <n v="-3.4698783442743415E-2"/>
    <n v="0.4422722044085618"/>
    <n v="-5.9441384272510701E-2"/>
    <n v="0.56126819507295322"/>
    <n v="-7.5434445417804905E-2"/>
    <n v="0.22246059693977335"/>
    <n v="-2.9898704228705535E-2"/>
    <n v="0.16933234649307885"/>
    <n v="-2.2758267368669795E-2"/>
    <n v="0.21102556320187985"/>
    <n v="-2.8361835694332649E-2"/>
    <s v="4a, 7a, 5"/>
    <n v="-0.13439999999999999"/>
    <s v="Derived (7a)"/>
    <m/>
    <m/>
    <s v="Y"/>
    <s v="Pos"/>
    <s v="Y"/>
    <s v="Transit use (probability)"/>
    <s v="individual"/>
    <s v="binary"/>
    <s v="Disaggregate"/>
    <s v="Work"/>
    <s v="USA"/>
    <s v="Los Angeles"/>
    <n v="2009"/>
    <x v="2"/>
    <x v="0"/>
    <n v="3334"/>
    <x v="1"/>
    <n v="0"/>
    <n v="1"/>
    <x v="0"/>
    <s v="PT-design"/>
    <s v="Quality and diversity of non auto transportation infratructure (entropy measure)"/>
    <x v="0"/>
    <s v="Binary logistic"/>
    <s v="no transit trip"/>
    <n v="0.4"/>
    <n v="1.4918246976412703"/>
    <m/>
    <s v="Derived (4a)"/>
    <s v=""/>
    <m/>
  </r>
  <r>
    <n v="54"/>
    <s v="Zhu et al. 2013"/>
    <n v="54.2"/>
    <x v="316"/>
    <s v="Table 4 p. 68"/>
    <x v="0"/>
    <x v="0"/>
    <x v="1"/>
    <n v="9.1214876538964998E-2"/>
    <n v="10.96312397652396"/>
    <n v="0"/>
    <n v="0.97808808423287263"/>
    <n v="0"/>
    <e v="#N/A"/>
    <e v="#N/A"/>
    <e v="#N/A"/>
    <e v="#N/A"/>
    <n v="0.97808808423287263"/>
    <n v="0"/>
    <n v="1"/>
    <n v="0"/>
    <n v="0.97541642890436964"/>
    <n v="0"/>
    <s v="4a, 7a"/>
    <n v="0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x v="2"/>
    <x v="0"/>
    <n v="3334"/>
    <x v="1"/>
    <n v="0"/>
    <n v="1"/>
    <x v="0"/>
    <s v="Diversity"/>
    <s v="Residential density Index:Entropy: maximises eveness --&gt; 1"/>
    <x v="10"/>
    <s v="Binary logistic"/>
    <s v="no transit trip"/>
    <n v="0"/>
    <n v="1"/>
    <m/>
    <s v="Derived (4a)"/>
    <s v=""/>
    <m/>
  </r>
  <r>
    <n v="54"/>
    <s v="Zhu et al. 2013"/>
    <n v="54.2"/>
    <x v="317"/>
    <s v="Table 4 p. 68"/>
    <x v="0"/>
    <x v="0"/>
    <x v="1"/>
    <n v="0.11115828961552772"/>
    <n v="8.9961801630699956"/>
    <n v="-8.6363329565471961E-4"/>
    <n v="0.1136228452393286"/>
    <n v="-1.0907793142975546E-5"/>
    <n v="0.70566732366363039"/>
    <n v="-6.7744063071708521E-5"/>
    <n v="0.92797883818171967"/>
    <n v="-8.9085968465445092E-5"/>
    <n v="9.055235643676196E-2"/>
    <n v="-8.6930262179291487E-6"/>
    <n v="6.6759740852322391E-2"/>
    <n v="-6.4089351218229497E-6"/>
    <n v="7.3430384984363689E-2"/>
    <n v="-7.0493169584989146E-6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x v="2"/>
    <x v="0"/>
    <n v="3334"/>
    <x v="1"/>
    <n v="0"/>
    <n v="1"/>
    <x v="0"/>
    <s v="Diversity"/>
    <s v="Land use mix:Entropy: maximises eveness --&gt; 1"/>
    <x v="7"/>
    <s v="Binary logistic"/>
    <s v="no transit trip"/>
    <n v="-0.01"/>
    <n v="0.99004983374916811"/>
    <m/>
    <s v="Derived (4a)"/>
    <s v=""/>
    <m/>
  </r>
  <r>
    <n v="54"/>
    <s v="Zhu et al. 2013"/>
    <n v="54.2"/>
    <x v="318"/>
    <s v="Table 4 p. 68"/>
    <x v="0"/>
    <x v="0"/>
    <x v="1"/>
    <n v="9.1214876538964998E-2"/>
    <n v="10.96312397652396"/>
    <n v="-0.14208208673575051"/>
    <n v="0.97808808423287263"/>
    <n v="-1.2676021571658029E-2"/>
    <e v="#N/A"/>
    <e v="#N/A"/>
    <e v="#N/A"/>
    <e v="#N/A"/>
    <n v="0.97808808423287263"/>
    <n v="-1.2676021571658029E-2"/>
    <n v="1"/>
    <n v="-1.2959999999999999E-2"/>
    <n v="0.97541642890436964"/>
    <n v="-1.2641396918600631E-2"/>
    <s v="4a, 7a"/>
    <n v="-1.2959999999999999E-2"/>
    <s v="Derived (7a)"/>
    <m/>
    <m/>
    <s v="N"/>
    <s v="Pos"/>
    <s v="insignificant"/>
    <s v="Transit use (probability)"/>
    <s v="individual"/>
    <s v="binary"/>
    <s v="Disaggregate"/>
    <s v="Work"/>
    <s v="USA"/>
    <s v="Los Angeles"/>
    <n v="2009"/>
    <x v="2"/>
    <x v="0"/>
    <n v="3334"/>
    <x v="1"/>
    <n v="0"/>
    <n v="1"/>
    <x v="0"/>
    <s v="Diversity"/>
    <s v="Housing diversity:Entropy: maximises eveness --&gt; 1"/>
    <x v="10"/>
    <s v="Binary logistic"/>
    <s v="no transit trip"/>
    <n v="0.09"/>
    <n v="1.0941742837052104"/>
    <m/>
    <s v="Derived (4a)"/>
    <s v=""/>
    <m/>
  </r>
  <r>
    <n v="54"/>
    <s v="Zhu et al. 2013"/>
    <n v="54.3"/>
    <x v="319"/>
    <s v="Table 5 p. 69"/>
    <x v="0"/>
    <x v="0"/>
    <x v="1"/>
    <n v="0.26914302984809257"/>
    <n v="3.715496554246311"/>
    <n v="-0.39949018951256332"/>
    <n v="0.25817547204422187"/>
    <n v="-2.7759026754194734E-2"/>
    <n v="0.4422722044085618"/>
    <n v="-4.7553107418008563E-2"/>
    <n v="0.56126819507295322"/>
    <n v="-6.0347556334243928E-2"/>
    <n v="0.22246059693977335"/>
    <n v="-2.3918963382964429E-2"/>
    <n v="0.16933234649307885"/>
    <n v="-1.8206613894935837E-2"/>
    <n v="0.21102556320187985"/>
    <n v="-2.2689468555466118E-2"/>
    <s v="4a, 7a, 5"/>
    <n v="-0.10751999999999999"/>
    <s v="Derived (7a)"/>
    <m/>
    <m/>
    <s v="Y"/>
    <s v="Pos"/>
    <s v="Y"/>
    <s v="Transit use (probability)"/>
    <s v="individual"/>
    <s v="binary"/>
    <s v="Disaggregate"/>
    <s v="Non-work"/>
    <s v="USA"/>
    <s v="Los Angeles"/>
    <n v="2009"/>
    <x v="2"/>
    <x v="0"/>
    <n v="8181"/>
    <x v="1"/>
    <n v="0"/>
    <n v="1"/>
    <x v="0"/>
    <s v="PT-design"/>
    <s v="Quality and diversity of non auto transportation infratructure (entropy measure)"/>
    <x v="0"/>
    <s v="Binary logistic"/>
    <s v="no transit trip"/>
    <n v="0.32"/>
    <n v="1.3771277643359572"/>
    <m/>
    <s v="Derived (4a)"/>
    <s v=""/>
    <m/>
  </r>
  <r>
    <n v="54"/>
    <s v="Zhu et al. 2013"/>
    <n v="54.3"/>
    <x v="320"/>
    <s v="Table 5 p. 69"/>
    <x v="0"/>
    <x v="0"/>
    <x v="1"/>
    <n v="9.1214876538964998E-2"/>
    <n v="10.96312397652396"/>
    <n v="-1.26295188209556E-2"/>
    <n v="0.97808808423287263"/>
    <n v="-1.1267574730362692E-3"/>
    <e v="#N/A"/>
    <e v="#N/A"/>
    <e v="#N/A"/>
    <e v="#N/A"/>
    <n v="0.97808808423287263"/>
    <n v="-1.1267574730362692E-3"/>
    <n v="1"/>
    <n v="-1.1519999999999998E-3"/>
    <n v="0.97541642890436964"/>
    <n v="-1.1236797260978336E-3"/>
    <s v="4a, 7a"/>
    <n v="-1.1519999999999998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x v="2"/>
    <x v="0"/>
    <n v="8181"/>
    <x v="1"/>
    <n v="0"/>
    <n v="1"/>
    <x v="0"/>
    <s v="Diversity"/>
    <s v="Residential density Index:Entropy: maximises eveness --&gt; 1"/>
    <x v="10"/>
    <s v="Binary logistic"/>
    <s v="no transit trip"/>
    <n v="0.02"/>
    <n v="1.0202013400267558"/>
    <m/>
    <s v="Derived (4a)"/>
    <s v=""/>
    <m/>
  </r>
  <r>
    <n v="54"/>
    <s v="Zhu et al. 2013"/>
    <n v="54.3"/>
    <x v="321"/>
    <s v="Table 5 p. 69"/>
    <x v="0"/>
    <x v="0"/>
    <x v="1"/>
    <n v="0.11115828961552772"/>
    <n v="8.9961801630699956"/>
    <n v="-8.6363329565471961E-4"/>
    <n v="0.1136228452393286"/>
    <n v="-1.0907793142975546E-5"/>
    <n v="0.70566732366363039"/>
    <n v="-6.7744063071708521E-5"/>
    <n v="0.92797883818171967"/>
    <n v="-8.9085968465445092E-5"/>
    <n v="9.055235643676196E-2"/>
    <n v="-8.6930262179291487E-6"/>
    <n v="6.6759740852322391E-2"/>
    <n v="-6.4089351218229497E-6"/>
    <n v="7.3430384984363689E-2"/>
    <n v="-7.0493169584989146E-6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Non-work"/>
    <s v="USA"/>
    <s v="Los Angeles"/>
    <n v="2009"/>
    <x v="2"/>
    <x v="0"/>
    <n v="8181"/>
    <x v="1"/>
    <n v="0"/>
    <n v="1"/>
    <x v="0"/>
    <s v="Diversity"/>
    <s v="Land use mix:Entropy: maximises eveness --&gt; 1"/>
    <x v="7"/>
    <s v="Binary logistic"/>
    <s v="no transit trip"/>
    <n v="-0.01"/>
    <n v="0.99004983374916811"/>
    <m/>
    <s v="Derived (4a)"/>
    <s v=""/>
    <m/>
  </r>
  <r>
    <n v="54"/>
    <s v="Zhu et al. 2013"/>
    <n v="54.3"/>
    <x v="322"/>
    <s v="Table 5 p. 69"/>
    <x v="0"/>
    <x v="0"/>
    <x v="1"/>
    <n v="9.1214876538964998E-2"/>
    <n v="10.96312397652396"/>
    <n v="6.3147594104778007E-2"/>
    <n v="0.97808808423287263"/>
    <n v="5.6337873651813456E-3"/>
    <e v="#N/A"/>
    <e v="#N/A"/>
    <e v="#N/A"/>
    <e v="#N/A"/>
    <n v="0.97808808423287263"/>
    <n v="5.6337873651813456E-3"/>
    <n v="1"/>
    <n v="5.7599999999999995E-3"/>
    <n v="0.97541642890436964"/>
    <n v="5.6183986304891688E-3"/>
    <s v="4a, 7a"/>
    <n v="5.7599999999999995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x v="2"/>
    <x v="0"/>
    <n v="8181"/>
    <x v="1"/>
    <n v="0"/>
    <n v="1"/>
    <x v="0"/>
    <s v="Diversity"/>
    <s v="Housing diversity:Entropy: maximises eveness --&gt; 1"/>
    <x v="10"/>
    <s v="Binary logistic"/>
    <s v="no transit trip"/>
    <n v="0.04"/>
    <n v="1.0408107741923882"/>
    <m/>
    <s v="Derived (4a)"/>
    <s v=""/>
    <m/>
  </r>
  <r>
    <n v="55"/>
    <s v="Marshall and Garrick 2010"/>
    <n v="55.1"/>
    <x v="323"/>
    <s v="Table 2 p. 110"/>
    <x v="0"/>
    <x v="0"/>
    <x v="1"/>
    <n v="7.8909351620947629E-3"/>
    <n v="126.72769189685441"/>
    <n v="3.609"/>
    <n v="8.8058167189397238"/>
    <n v="0.25077543876140224"/>
    <n v="15.084965047478077"/>
    <n v="0.42959544233362396"/>
    <n v="19.143665418130677"/>
    <n v="0.5451806740887114"/>
    <n v="7.5876582245660691"/>
    <n v="0.21608425216760896"/>
    <n v="5.7755665013392194"/>
    <n v="0.16447880641824131"/>
    <n v="7.197633523638884"/>
    <n v="0.20497697857509473"/>
    <s v="4a, 8a, 7a"/>
    <n v="2.8478384999999998E-2"/>
    <s v="Derived (7a)"/>
    <n v="7.8909351620947629E-3"/>
    <s v="Derived (8a)"/>
    <s v="Y"/>
    <s v="Pos"/>
    <s v="Y"/>
    <s v="Mode choice (probability)"/>
    <s v="trip"/>
    <s v="categorical"/>
    <s v="Aggregate"/>
    <s v="General"/>
    <s v="USA"/>
    <s v="varies"/>
    <s v="pre-2010"/>
    <x v="1"/>
    <x v="0"/>
    <n v="1000"/>
    <x v="1"/>
    <n v="0"/>
    <n v="1"/>
    <x v="0"/>
    <s v="PT-design"/>
    <s v="City - wide Intersection density"/>
    <x v="0"/>
    <s v="Multinomial logistic"/>
    <s v="automobile"/>
    <n v="5.0000000000000001E-4"/>
    <n v="1.0005001250208359"/>
    <m/>
    <s v="Derived (4a)"/>
    <n v="3.609"/>
    <m/>
  </r>
  <r>
    <n v="55"/>
    <s v="Marshall and Garrick 2010"/>
    <n v="55.1"/>
    <x v="324"/>
    <s v="Table 2 p. 110"/>
    <x v="0"/>
    <x v="0"/>
    <x v="1"/>
    <n v="3.9310596E-3"/>
    <n v="254.38433953023761"/>
    <n v="17.5"/>
    <n v="1.6068608201033019"/>
    <n v="0.11054164892279177"/>
    <e v="#N/A"/>
    <e v="#N/A"/>
    <e v="#N/A"/>
    <e v="#N/A"/>
    <n v="1.6068608201033017"/>
    <n v="0.11054164892279175"/>
    <n v="1.6068608201033017"/>
    <n v="0.11054164892279175"/>
    <n v="1.6068608201033017"/>
    <n v="0.11054164892279175"/>
    <s v="4a, 8a, 7a"/>
    <n v="6.8793542999999999E-2"/>
    <s v="Derived (7a)"/>
    <n v="3.9310596E-3"/>
    <s v="Derived (8a)"/>
    <s v="Y"/>
    <s v="Pos"/>
    <s v="Y"/>
    <s v="Mode choice (probability)"/>
    <s v="trip"/>
    <s v="categorical"/>
    <s v="Aggregate"/>
    <s v="General"/>
    <s v="USA"/>
    <s v="varies"/>
    <s v="pre-2010"/>
    <x v="1"/>
    <x v="0"/>
    <n v="1000"/>
    <x v="1"/>
    <n v="0"/>
    <n v="1"/>
    <x v="0"/>
    <s v="PT-design"/>
    <s v="Average outside shoulder width"/>
    <x v="11"/>
    <s v="Multinomial logistic"/>
    <s v="automobile"/>
    <n v="4.2700000000000002E-2"/>
    <n v="1.0436247604546653"/>
    <m/>
    <s v="Derived (4a)"/>
    <n v="17.5"/>
    <m/>
  </r>
  <r>
    <n v="55"/>
    <s v="Marshall and Garrick 2010"/>
    <n v="55.1"/>
    <x v="325"/>
    <s v="Table 2 p. 110"/>
    <x v="0"/>
    <x v="0"/>
    <x v="1"/>
    <n v="6.6813276727132383E-3"/>
    <n v="149.67085121180821"/>
    <n v="7.7729999999999997"/>
    <n v="0.94542072506463459"/>
    <n v="4.9099442118677734E-2"/>
    <e v="#N/A"/>
    <e v="#N/A"/>
    <e v="#N/A"/>
    <e v="#N/A"/>
    <n v="0.94542072506463437"/>
    <n v="4.9099442118677721E-2"/>
    <n v="0.94542072506463437"/>
    <n v="4.9099442118677721E-2"/>
    <n v="0.94542072506463437"/>
    <n v="4.9099442118677721E-2"/>
    <s v="4a, 8a, 7a"/>
    <n v="5.1933960000000001E-2"/>
    <s v="Derived (7a)"/>
    <n v="6.6813276727132383E-3"/>
    <s v="Derived (8a)"/>
    <s v="Y"/>
    <s v="Pos"/>
    <s v="Y"/>
    <s v="Mode choice (probability)"/>
    <s v="trip"/>
    <s v="categorical"/>
    <s v="Aggregate"/>
    <s v="General"/>
    <s v="USA"/>
    <s v="varies"/>
    <s v="pre-2010"/>
    <x v="1"/>
    <x v="0"/>
    <n v="1000"/>
    <x v="1"/>
    <n v="0"/>
    <n v="1"/>
    <x v="0"/>
    <s v="PT-design"/>
    <s v="% raised median"/>
    <x v="11"/>
    <s v="Multinomial logistic"/>
    <s v="automobile"/>
    <n v="0.1096"/>
    <n v="1.1158316485210276"/>
    <m/>
    <s v="Derived (4a)"/>
    <n v="7.7729999999999997"/>
    <m/>
  </r>
  <r>
    <n v="55"/>
    <s v="Marshall and Garrick 2010"/>
    <n v="55.1"/>
    <x v="326"/>
    <s v="Table 2 p. 110"/>
    <x v="0"/>
    <x v="0"/>
    <x v="1"/>
    <n v="5.1934054744559336E-3"/>
    <n v="192.55188236669716"/>
    <n v="-10.802899999999999"/>
    <n v="1.2162858617144077"/>
    <n v="-6.8238307379887259E-2"/>
    <e v="#N/A"/>
    <e v="#N/A"/>
    <e v="#N/A"/>
    <e v="#N/A"/>
    <n v="1.2162858617144074"/>
    <n v="-6.8238307379887245E-2"/>
    <n v="1.2162858617144074"/>
    <n v="-6.8238307379887245E-2"/>
    <n v="1.2162858617144074"/>
    <n v="-6.8238307379887245E-2"/>
    <s v="4a, 8a, 7a"/>
    <n v="-5.6103840000000002E-2"/>
    <s v="Derived (7a)"/>
    <n v="5.1934054744559336E-3"/>
    <s v="Derived (8a)"/>
    <s v="Y"/>
    <s v="Neg"/>
    <s v="N"/>
    <s v="Mode choice (probability)"/>
    <s v="trip"/>
    <s v="categorical"/>
    <s v="Aggregate"/>
    <s v="General"/>
    <s v="USA"/>
    <s v="varies"/>
    <s v="pre-2010"/>
    <x v="1"/>
    <x v="0"/>
    <n v="1000"/>
    <x v="1"/>
    <n v="0"/>
    <n v="1"/>
    <x v="0"/>
    <s v="PT-design"/>
    <s v="% painted median"/>
    <x v="11"/>
    <s v="Multinomial logistic"/>
    <s v="automobile"/>
    <n v="-0.14799999999999999"/>
    <n v="0.8624311149420455"/>
    <m/>
    <s v="Derived (4a)"/>
    <n v="-10.802899999999999"/>
    <m/>
  </r>
  <r>
    <n v="55"/>
    <s v="Marshall and Garrick 2010"/>
    <n v="55.1"/>
    <x v="327"/>
    <s v="Table 2 p. 110"/>
    <x v="0"/>
    <x v="0"/>
    <x v="1"/>
    <n v="5.771587875417131E-3"/>
    <n v="173.26254430939022"/>
    <n v="2.8767999999999998"/>
    <n v="12.039343466363045"/>
    <n v="0.19989769526982595"/>
    <n v="20.624217058033143"/>
    <n v="0.34243839526333314"/>
    <n v="26.173286423086338"/>
    <n v="0.43457350047614435"/>
    <n v="10.37387290544522"/>
    <n v="0.17224471505563241"/>
    <n v="7.8963747533932249"/>
    <n v="0.1311090690784141"/>
    <n v="9.8406297680167025"/>
    <n v="0.16339090384173799"/>
    <s v="4a, 8a, 7a"/>
    <n v="1.6603704E-2"/>
    <s v="Derived (7a)"/>
    <n v="5.771587875417131E-3"/>
    <s v="Derived (8a)"/>
    <s v="Y"/>
    <s v="Pos"/>
    <s v="Y"/>
    <s v="Mode choice (probability)"/>
    <s v="trip"/>
    <s v="categorical"/>
    <s v="Aggregate"/>
    <s v="General"/>
    <s v="USA"/>
    <s v="varies"/>
    <s v="pre-2010"/>
    <x v="1"/>
    <x v="0"/>
    <n v="1000"/>
    <x v="1"/>
    <n v="0"/>
    <n v="1"/>
    <x v="0"/>
    <s v="PT-design"/>
    <s v="% bike lanes"/>
    <x v="0"/>
    <s v="Multinomial logistic"/>
    <s v="automobile"/>
    <n v="5.8400000000000001E-2"/>
    <n v="1.0601389664970762"/>
    <m/>
    <s v="Derived (4a)"/>
    <n v="2.8767999999999998"/>
    <m/>
  </r>
  <r>
    <n v="55"/>
    <s v="Marshall and Garrick 2010"/>
    <n v="55.1"/>
    <x v="328"/>
    <s v="Table 2 p. 110"/>
    <x v="0"/>
    <x v="0"/>
    <x v="1"/>
    <n v="2.729376E-2"/>
    <n v="36.638411124007831"/>
    <n v="7.8"/>
    <n v="0.2314325931176561"/>
    <n v="4.9269992091301465E-2"/>
    <e v="#N/A"/>
    <e v="#N/A"/>
    <e v="#N/A"/>
    <e v="#N/A"/>
    <n v="0.23143259311765607"/>
    <n v="4.9269992091301458E-2"/>
    <n v="0.23143259311765607"/>
    <n v="4.9269992091301458E-2"/>
    <n v="0.23143259311765607"/>
    <n v="4.9269992091301458E-2"/>
    <s v="4a, 8a, 7a"/>
    <n v="0.21289132799999999"/>
    <s v="Derived (7a)"/>
    <n v="2.729376E-2"/>
    <s v="Derived (8a)"/>
    <s v="Y"/>
    <s v="Pos"/>
    <s v="Y"/>
    <s v="Mode choice (probability)"/>
    <s v="trip"/>
    <s v="categorical"/>
    <s v="Aggregate"/>
    <s v="General"/>
    <s v="USA"/>
    <s v="varies"/>
    <s v="pre-2010"/>
    <x v="1"/>
    <x v="0"/>
    <n v="1000"/>
    <x v="1"/>
    <n v="0"/>
    <n v="1"/>
    <x v="0"/>
    <s v="PT-design"/>
    <s v="% curbs"/>
    <x v="11"/>
    <s v="Multinomial logistic"/>
    <s v="automobile"/>
    <n v="0.28079999999999999"/>
    <n v="1.3241887397017764"/>
    <m/>
    <s v="Derived (4a)"/>
    <n v="7.8"/>
    <m/>
  </r>
  <r>
    <n v="55"/>
    <s v="Marshall and Garrick 2010"/>
    <n v="55.1"/>
    <x v="329"/>
    <s v="Table 2 p. 110"/>
    <x v="0"/>
    <x v="0"/>
    <x v="0"/>
    <n v="8.0327039057698876E-2"/>
    <n v="12.449108192344802"/>
    <n v="58.58"/>
    <n v="0.15723374453005001"/>
    <n v="0.73987249626717833"/>
    <n v="0.97651766648179572"/>
    <n v="4.595060466875827"/>
    <n v="1.2841571363982445"/>
    <n v="6.0426758196596797"/>
    <n v="0.12530830440464677"/>
    <n v="0.58964548774168901"/>
    <n v="9.2383569659397036E-2"/>
    <n v="0.43471624047538737"/>
    <n v="0.10161455092112323"/>
    <n v="0.47815315771934214"/>
    <s v="4a, 7a, 8a"/>
    <n v="4.705557948"/>
    <s v="Derived (7a)"/>
    <n v="8.0327039057698876E-2"/>
    <s v="Derived (8a)"/>
    <s v="Y"/>
    <s v="Pos"/>
    <s v="Y"/>
    <s v="Mode choice (probability)"/>
    <s v="trip"/>
    <s v="categorical"/>
    <s v="Aggregate"/>
    <s v="General"/>
    <s v="USA"/>
    <s v="varies"/>
    <s v="pre-2010"/>
    <x v="1"/>
    <x v="0"/>
    <n v="1000"/>
    <x v="1"/>
    <n v="0"/>
    <n v="1"/>
    <x v="0"/>
    <s v="Diversity"/>
    <s v="Mixed Use:ratio of the two land uses"/>
    <x v="7"/>
    <s v="Multinomial logistic"/>
    <s v="automobile"/>
    <n v="12.4131"/>
    <n v="246003.24355241624"/>
    <m/>
    <s v="Derived (4a)"/>
    <n v="58.58"/>
    <m/>
  </r>
  <r>
    <n v="55"/>
    <s v="Marshall and Garrick 2010"/>
    <n v="55.1"/>
    <x v="330"/>
    <s v="Table 2 p. 110"/>
    <x v="0"/>
    <x v="0"/>
    <x v="1"/>
    <n v="8.8303341176470582E-2"/>
    <n v="11.324599801966057"/>
    <n v="6.7999999999999989"/>
    <n v="0.78690260020374814"/>
    <n v="0.47250567569341506"/>
    <n v="1.3480178612293927"/>
    <n v="0.80943447156238357"/>
    <n v="1.7107101562263072"/>
    <n v="1.0272176735392731"/>
    <n v="0.67804590726109393"/>
    <n v="0.40714128975886416"/>
    <n v="0.51611434153273172"/>
    <n v="0.30990742134775301"/>
    <n v="0.64319264366282025"/>
    <n v="0.38621320429776773"/>
    <s v="4a, 8a, 7a"/>
    <n v="0.60046271999999989"/>
    <s v="Derived (7a)"/>
    <n v="8.8303341176470582E-2"/>
    <s v="Derived (8a)"/>
    <s v="Y"/>
    <s v="Pos"/>
    <s v="Y"/>
    <s v="Mode choice (probability)"/>
    <s v="trip"/>
    <s v="categorical"/>
    <s v="Aggregate"/>
    <s v="General"/>
    <s v="USA"/>
    <s v="varies"/>
    <s v="pre-2010"/>
    <x v="1"/>
    <x v="0"/>
    <n v="1000"/>
    <x v="1"/>
    <n v="0"/>
    <n v="1"/>
    <x v="0"/>
    <s v="PT-design"/>
    <s v="Intersection density"/>
    <x v="0"/>
    <s v="Multinomial logistic"/>
    <s v="automobile"/>
    <n v="3.5999999999999999E-3"/>
    <n v="1.0036064877830035"/>
    <m/>
    <s v="Derived (4a)"/>
    <n v="6.8"/>
    <m/>
  </r>
  <r>
    <n v="58"/>
    <s v="Boulange et al.  2017"/>
    <n v="58.1"/>
    <x v="331"/>
    <s v="Table 4 p. 10 Model 3"/>
    <x v="0"/>
    <x v="0"/>
    <x v="1"/>
    <n v="0.11115828961552772"/>
    <n v="8.9961801630699956"/>
    <n v="2.777902582644888E-2"/>
    <n v="0.1136228452393286"/>
    <n v="3.5085246128516812E-4"/>
    <n v="0.70566732366363039"/>
    <n v="2.1790082516804001E-3"/>
    <n v="0.92797883818171967"/>
    <n v="2.8654770852711573E-3"/>
    <n v="9.055235643676196E-2"/>
    <n v="2.7961381414177923E-4"/>
    <n v="6.6759740852322391E-2"/>
    <n v="2.0614533409598067E-4"/>
    <n v="7.3430384984363689E-2"/>
    <n v="2.2674340930835935E-4"/>
    <s v="7a,"/>
    <n v="3.087868998053629E-3"/>
    <s v="Derived (7a)"/>
    <m/>
    <m/>
    <s v="N"/>
    <s v="Pos"/>
    <s v="insignificant"/>
    <s v="Transit use (probability)"/>
    <s v="individual"/>
    <s v="categorical"/>
    <s v="Disaggregate"/>
    <s v="Weekday"/>
    <s v="Australia"/>
    <s v="Victoria"/>
    <n v="2009"/>
    <x v="2"/>
    <x v="0"/>
    <n v="16890"/>
    <x v="0"/>
    <n v="0"/>
    <n v="1"/>
    <x v="0"/>
    <s v="Diversity"/>
    <s v="Land use mix:Entropy: maximises eveness --&gt; 1"/>
    <x v="7"/>
    <s v="binary logistic (multilevel)"/>
    <s v="no transit trip"/>
    <n v="0.11058971029924898"/>
    <n v="1.29"/>
    <m/>
    <s v="Source"/>
    <s v=""/>
    <m/>
  </r>
  <r>
    <n v="58"/>
    <s v="Boulange et al.  2017"/>
    <n v="58.1"/>
    <x v="332"/>
    <s v="Table 4 p. 10 Model 3"/>
    <x v="0"/>
    <x v="0"/>
    <x v="1"/>
    <n v="4.1892191067381755E-2"/>
    <n v="23.8707972660476"/>
    <n v="1.4390068524281976"/>
    <n v="1.34569498498779E-3"/>
    <n v="8.1122732646638561E-5"/>
    <n v="0.48921664401158188"/>
    <n v="2.9491520337944489E-2"/>
    <n v="0.69465747797540089"/>
    <n v="4.1876140949799238E-2"/>
    <n v="7.6125138331118044E-4"/>
    <n v="4.5890631334854081E-5"/>
    <n v="7.9309810324801264E-2"/>
    <n v="4.781045193010691E-3"/>
    <n v="8.8730621584183966E-4"/>
    <n v="5.3489613713683594E-5"/>
    <s v="7a, 5"/>
    <n v="6.0283150009193667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x v="2"/>
    <x v="0"/>
    <n v="16890"/>
    <x v="0"/>
    <n v="0"/>
    <n v="1"/>
    <x v="0"/>
    <s v="PT-Access"/>
    <s v="Walk access to amenities"/>
    <x v="4"/>
    <s v="binary logistic (multilevel)"/>
    <s v="no transit trip"/>
    <n v="8.6359830674748214E-2"/>
    <n v="1.22"/>
    <m/>
    <s v="Source"/>
    <s v=""/>
    <m/>
  </r>
  <r>
    <n v="58"/>
    <s v="Boulange et al.  2017"/>
    <n v="58.1"/>
    <x v="333"/>
    <s v="Table 4 p. 10 Model 3"/>
    <x v="0"/>
    <x v="0"/>
    <x v="1"/>
    <n v="9.1214876538964998E-2"/>
    <n v="10.96312397652396"/>
    <n v="0.73246480147977699"/>
    <n v="0.97808808423287263"/>
    <n v="6.5347714390667472E-2"/>
    <e v="#N/A"/>
    <e v="#N/A"/>
    <e v="#N/A"/>
    <e v="#N/A"/>
    <n v="0.97808808423287263"/>
    <n v="6.5347714390667472E-2"/>
    <n v="1"/>
    <n v="6.6811686436115361E-2"/>
    <n v="0.97541642890436964"/>
    <n v="6.5169216592594156E-2"/>
    <s v="7a 5"/>
    <n v="6.6811686436115361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x v="2"/>
    <x v="0"/>
    <n v="16890"/>
    <x v="0"/>
    <n v="0"/>
    <n v="1"/>
    <x v="0"/>
    <s v="Diversity"/>
    <s v="Housing diversity:Entropy: maximises eveness --&gt; 1"/>
    <x v="10"/>
    <s v="binary logistic (multilevel)"/>
    <s v="no transit trip"/>
    <n v="0.11394335230683679"/>
    <n v="1.3"/>
    <m/>
    <s v="Source"/>
    <s v=""/>
    <m/>
  </r>
  <r>
    <n v="59"/>
    <s v="Chakour and Eluru 2016"/>
    <n v="59.1"/>
    <x v="334"/>
    <s v="Table 3 p. 212 (boarding, AM peak)"/>
    <x v="0"/>
    <x v="0"/>
    <x v="1"/>
    <n v="0.14492753623188406"/>
    <n v="6.8999999999999995"/>
    <n v="-2.0699999999999998"/>
    <n v="7.8083911250623486E-2"/>
    <n v="-2.3425173375187045E-2"/>
    <n v="1.3064146490695362E-2"/>
    <n v="-3.9192439472086086E-3"/>
    <n v="0.32577996159153522"/>
    <n v="-9.7733988477460565E-2"/>
    <n v="6.3176706763716756E-2"/>
    <n v="-1.8953012029115025E-2"/>
    <n v="0.29053468779073593"/>
    <n v="-8.7160406337220775E-2"/>
    <n v="6.0128877927739917E-2"/>
    <n v="-1.8038663378321974E-2"/>
    <s v="8a"/>
    <n v="-0.3"/>
    <s v="Source"/>
    <n v="0.1449275362318840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x v="1"/>
    <x v="0"/>
    <n v="1813"/>
    <x v="1"/>
    <n v="0"/>
    <n v="0"/>
    <x v="1"/>
    <s v="Density"/>
    <s v="Job density"/>
    <x v="8"/>
    <s v="Ordered probit "/>
    <m/>
    <n v="-3.0000000000000001E-3"/>
    <m/>
    <m/>
    <s v=""/>
    <n v="-2.0699999999999998"/>
    <m/>
  </r>
  <r>
    <n v="59"/>
    <s v="Chakour and Eluru 2016"/>
    <n v="59.2"/>
    <x v="335"/>
    <s v="Table 3 p. 212 (boarding, PM peak)"/>
    <x v="0"/>
    <x v="0"/>
    <x v="1"/>
    <n v="0.16"/>
    <n v="6.25"/>
    <n v="-2.5"/>
    <n v="7.0728180480637226E-2"/>
    <n v="-2.8291272192254892E-2"/>
    <n v="1.1833466024180582E-2"/>
    <n v="-4.7333864096722328E-3"/>
    <n v="0.29509054491986886"/>
    <n v="-0.11803621796794755"/>
    <n v="5.7225277865685473E-2"/>
    <n v="-2.2890111146274192E-2"/>
    <n v="0.26316547807131879"/>
    <n v="-0.10526619122852753"/>
    <n v="5.4464563340344135E-2"/>
    <n v="-2.1785825336137654E-2"/>
    <s v="8a"/>
    <n v="-0.4"/>
    <s v="Source"/>
    <n v="0.1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x v="1"/>
    <x v="0"/>
    <n v="1813"/>
    <x v="1"/>
    <n v="0"/>
    <n v="0"/>
    <x v="1"/>
    <s v="Density"/>
    <s v="Job density"/>
    <x v="8"/>
    <s v="Ordered probit "/>
    <m/>
    <n v="-3.0000000000000001E-3"/>
    <m/>
    <m/>
    <s v=""/>
    <n v="-2.5"/>
    <m/>
  </r>
  <r>
    <n v="59"/>
    <s v="Chakour and Eluru 2016"/>
    <n v="59.6"/>
    <x v="336"/>
    <s v="Table 3 p. 212 (alighting, PM peak)"/>
    <x v="0"/>
    <x v="0"/>
    <x v="1"/>
    <n v="0.11406844106463879"/>
    <n v="8.7666666666666657"/>
    <n v="2.6299999999999994"/>
    <n v="9.9208061154173799E-2"/>
    <n v="2.9762418346252137E-2"/>
    <n v="1.6598408343250628E-2"/>
    <n v="4.9795225029751885E-3"/>
    <n v="0.41391367100760268"/>
    <n v="0.12417410130228079"/>
    <n v="8.0267989752934824E-2"/>
    <n v="2.4080396925880446E-2"/>
    <n v="0.36913344390803643"/>
    <n v="0.11074003317241092"/>
    <n v="7.639562751205603E-2"/>
    <n v="2.2918688253616808E-2"/>
    <s v="8a"/>
    <n v="0.3"/>
    <s v="Source"/>
    <n v="0.11406844106463879"/>
    <s v="Derived (8a)"/>
    <s v="Y"/>
    <s v="Pos"/>
    <s v="Y"/>
    <s v="Ridership thresholds (probability)"/>
    <s v="Alighting per hour"/>
    <s v="ordered categorical"/>
    <s v="Aggregate"/>
    <s v="Peak"/>
    <s v="Canada"/>
    <s v="Montreal"/>
    <s v="pre-2016"/>
    <x v="1"/>
    <x v="0"/>
    <n v="1813"/>
    <x v="1"/>
    <n v="0"/>
    <n v="0"/>
    <x v="1"/>
    <s v="Density"/>
    <s v="Job density"/>
    <x v="8"/>
    <s v="Ordered probit "/>
    <m/>
    <n v="3.0000000000000001E-3"/>
    <m/>
    <m/>
    <s v=""/>
    <n v="2.63"/>
    <m/>
  </r>
  <r>
    <n v="60"/>
    <s v="Imam and Tarawneh 2012"/>
    <n v="60.1"/>
    <x v="337"/>
    <s v="Table 5a p.238 (Model 2)"/>
    <x v="0"/>
    <x v="0"/>
    <x v="1"/>
    <n v="0.11550411280846065"/>
    <n v="8.6577003682829048"/>
    <n v="4.3505402160864346"/>
    <n v="9.0105715076881462E-2"/>
    <n v="4.5278598295836636E-2"/>
    <n v="9.1229385893680404E-2"/>
    <n v="4.584324882313319E-2"/>
    <n v="0.20713229733099517"/>
    <n v="0.10408507470299429"/>
    <n v="6.7920666317948394E-2"/>
    <n v="3.4130493982229039E-2"/>
    <n v="0.44644532833298384"/>
    <n v="0.22434113824405472"/>
    <n v="6.3669319080975006E-2"/>
    <n v="3.1994169514965344E-2"/>
    <s v="6c, 8a, 8b"/>
    <n v="0.50250528789659232"/>
    <s v="Derived (6c)"/>
    <n v="0.11550411280846065"/>
    <s v="Derived (8a)"/>
    <s v="Y"/>
    <s v="Pos"/>
    <s v="Y"/>
    <s v="Ridership"/>
    <s v="trip"/>
    <s v="continuous"/>
    <s v="Aggregate"/>
    <s v="General"/>
    <s v="European countries"/>
    <s v="varies"/>
    <s v="prior to 2012"/>
    <x v="1"/>
    <x v="0"/>
    <n v="32"/>
    <x v="0"/>
    <n v="0"/>
    <n v="0"/>
    <x v="1"/>
    <s v="Density"/>
    <s v="Population density"/>
    <x v="6"/>
    <s v="OLS"/>
    <m/>
    <n v="3.6240000000000001"/>
    <m/>
    <m/>
    <s v=""/>
    <n v="4.3505402160864346"/>
    <s v="Derived (8b)"/>
  </r>
  <r>
    <n v="62"/>
    <s v="Currie and Delbosc 2013"/>
    <n v="62.1"/>
    <x v="338"/>
    <s v="Table 5 p. 57"/>
    <x v="0"/>
    <x v="0"/>
    <x v="1"/>
    <n v="3.8405759702725015E-2"/>
    <n v="26.037761204058327"/>
    <n v="5.19"/>
    <n v="0.29465655580037942"/>
    <n v="5.8732681071121159E-2"/>
    <n v="4.9298714008632241E-2"/>
    <n v="9.8265101864795559E-3"/>
    <n v="1.2293595427518387"/>
    <n v="0.24504318850145909"/>
    <n v="0.23840289918441648"/>
    <n v="4.7519870739665224E-2"/>
    <n v="1.0963583800276555"/>
    <n v="0.21853261299042315"/>
    <n v="0.22690164709427038"/>
    <n v="4.522737339782177E-2"/>
    <s v="6c, 5, 8a"/>
    <n v="0.19932589285714283"/>
    <s v="Derived (6c)"/>
    <n v="3.8405759702725015E-2"/>
    <s v="Derived (8a)"/>
    <s v="Y"/>
    <s v="Pos"/>
    <s v="Y"/>
    <s v="Ridership"/>
    <s v="BVK"/>
    <s v="continuous"/>
    <s v="Aggregate"/>
    <s v="General"/>
    <s v="varies"/>
    <s v="varies"/>
    <s v="2001 - 2009"/>
    <x v="1"/>
    <x v="0"/>
    <n v="91"/>
    <x v="0"/>
    <n v="0"/>
    <n v="0"/>
    <x v="1"/>
    <s v="Density"/>
    <s v="Employment density"/>
    <x v="8"/>
    <s v="OLS"/>
    <m/>
    <n v="0.3"/>
    <m/>
    <m/>
    <s v=""/>
    <n v="5.19"/>
    <m/>
  </r>
  <r>
    <n v="64"/>
    <s v="Currie et al. 2011"/>
    <n v="64.099999999999994"/>
    <x v="339"/>
    <s v="Table 5 p. 555"/>
    <x v="0"/>
    <x v="0"/>
    <x v="1"/>
    <n v="6.2554952233216887E-2"/>
    <n v="15.985944586318407"/>
    <n v="3.1269999999999998"/>
    <n v="0.18090508381673501"/>
    <n v="3.5386723258072413E-2"/>
    <n v="3.0267061140261179E-2"/>
    <n v="5.920519721218028E-3"/>
    <n v="0.75476817584568423"/>
    <n v="0.14763970143430877"/>
    <n v="0.14636801934360341"/>
    <n v="2.8630951021759755E-2"/>
    <n v="0.67311179991681502"/>
    <n v="0.1316669519886422"/>
    <n v="0.13930679863628326"/>
    <n v="2.7249710330440977E-2"/>
    <s v="6c, 8a"/>
    <n v="0.19560933563326918"/>
    <s v="Derived (6c)"/>
    <n v="6.2554952233216887E-2"/>
    <s v="Derived (8a)"/>
    <s v="Y"/>
    <s v="Pos"/>
    <s v="Y"/>
    <s v="Ridership"/>
    <s v="BRK"/>
    <s v="continuous"/>
    <s v="Aggregate"/>
    <s v="General"/>
    <s v="Australia, North America, Europe"/>
    <s v="varies"/>
    <s v="2003 - 2009"/>
    <x v="1"/>
    <x v="0"/>
    <n v="57"/>
    <x v="0"/>
    <n v="0"/>
    <n v="1"/>
    <x v="0"/>
    <s v="Density"/>
    <s v="Job density"/>
    <x v="8"/>
    <s v="OLS"/>
    <m/>
    <n v="25.643000000000001"/>
    <m/>
    <m/>
    <s v=""/>
    <n v="3.1269999999999998"/>
    <m/>
  </r>
  <r>
    <n v="65"/>
    <s v="Sung et al. 2014"/>
    <n v="65.099999999999994"/>
    <x v="340"/>
    <s v="Table 2 p. 138 (250m buffer)"/>
    <x v="0"/>
    <x v="1"/>
    <x v="1"/>
    <n v="5.7085714285714288E-2"/>
    <n v="17.517517517517518"/>
    <n v="2.9400000000000004"/>
    <n v="0.18231497685808287"/>
    <n v="3.0598287196045765E-2"/>
    <n v="0.18458855094587528"/>
    <n v="3.0979865682348142E-2"/>
    <n v="0.41910016431522568"/>
    <n v="7.033841877735296E-2"/>
    <n v="0.13742696228953674"/>
    <n v="2.3064641934977533E-2"/>
    <n v="0.90331306548068713"/>
    <n v="0.1516048384057547"/>
    <n v="0.12882501875617541"/>
    <n v="2.1620960547886432E-2"/>
    <s v="6e, 8a, 5"/>
    <n v="0.16783200000000001"/>
    <s v="derived (6e)"/>
    <n v="5.7085714285714288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ensity"/>
    <s v="Residential density"/>
    <x v="6"/>
    <s v="OLS"/>
    <m/>
    <n v="1.512"/>
    <m/>
    <m/>
    <s v=""/>
    <n v="2.94"/>
    <m/>
  </r>
  <r>
    <n v="65"/>
    <s v="Sung et al. 2014"/>
    <n v="65.099999999999994"/>
    <x v="341"/>
    <s v="Table 2 p. 138 (250m buffer)"/>
    <x v="0"/>
    <x v="1"/>
    <x v="1"/>
    <n v="4.5708865248226961E-2"/>
    <n v="21.87759408529158"/>
    <n v="5.64"/>
    <n v="0.22769282550349113"/>
    <n v="5.8698755029149008E-2"/>
    <n v="0.23053228782832219"/>
    <n v="5.9430762737565812E-2"/>
    <n v="0.52341339272523102"/>
    <n v="0.13493492581777913"/>
    <n v="0.17163227005987503"/>
    <n v="4.4246455956895664E-2"/>
    <n v="1.1281459578256205"/>
    <n v="0.29083377163552937"/>
    <n v="0.16088931925196012"/>
    <n v="4.1476944724516823E-2"/>
    <s v="6e, 8a, 5"/>
    <n v="0.25779800000000003"/>
    <s v="derived (6e)"/>
    <n v="4.5708865248226961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ensity"/>
    <s v="Small-scale nieghbourhood living density"/>
    <x v="6"/>
    <s v="OLS"/>
    <m/>
    <n v="3.1059999999999999"/>
    <m/>
    <m/>
    <s v=""/>
    <n v="5.64"/>
    <m/>
  </r>
  <r>
    <n v="65"/>
    <s v="Sung et al. 2014"/>
    <n v="65.099999999999994"/>
    <x v="342"/>
    <s v="Table 2 p. 138 (250m buffer)"/>
    <x v="0"/>
    <x v="1"/>
    <x v="1"/>
    <n v="1.0851428571428571E-2"/>
    <n v="92.153765139547133"/>
    <n v="0.35"/>
    <n v="1.0746238220260238"/>
    <n v="4.0814212760548379E-3"/>
    <n v="0.57165359738793775"/>
    <n v="2.1711403628793874E-3"/>
    <n v="0.57165359738793775"/>
    <n v="2.1711403628793874E-3"/>
    <n v="1.7070086526536301"/>
    <n v="6.4832188627784865E-3"/>
    <n v="6.5441428717952981"/>
    <n v="2.4854654627078539E-2"/>
    <n v="1.7489273893614381"/>
    <n v="6.6424262247947417E-3"/>
    <s v="6e, 8a"/>
    <n v="3.7979999999999997E-3"/>
    <s v="derived (6e)"/>
    <n v="1.0851428571428571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ensity"/>
    <s v="Commercial density"/>
    <x v="1"/>
    <s v="OLS"/>
    <m/>
    <n v="0.42199999999999999"/>
    <m/>
    <m/>
    <s v=""/>
    <n v="0.35"/>
    <m/>
  </r>
  <r>
    <n v="65"/>
    <s v="Sung et al. 2014"/>
    <n v="65.099999999999994"/>
    <x v="343"/>
    <s v="Table 2 p. 138 (250m buffer)"/>
    <x v="0"/>
    <x v="1"/>
    <x v="1"/>
    <n v="2.4579245283018872E-2"/>
    <n v="40.684731711061637"/>
    <n v="2.6500000000000004"/>
    <n v="0.46040912756260349"/>
    <n v="2.9988748523790184E-2"/>
    <n v="7.7030622464920026E-2"/>
    <n v="5.017389594252567E-3"/>
    <n v="1.9209087440857355"/>
    <n v="0.1251183910460244"/>
    <n v="0.37251121232901879"/>
    <n v="2.4263517815050643E-2"/>
    <n v="1.7130906993511807"/>
    <n v="0.11158216270223918"/>
    <n v="0.35454018356192385"/>
    <n v="2.3092974856305914E-2"/>
    <s v="6e, 8a, 5"/>
    <n v="6.5135000000000012E-2"/>
    <s v="derived (6e)"/>
    <n v="2.4579245283018872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ensity"/>
    <s v="Office density"/>
    <x v="8"/>
    <s v="OLS"/>
    <m/>
    <n v="1.861"/>
    <m/>
    <m/>
    <s v=""/>
    <n v="2.65"/>
    <m/>
  </r>
  <r>
    <n v="65"/>
    <s v="Sung et al. 2014"/>
    <n v="65.099999999999994"/>
    <x v="344"/>
    <s v="Table 2 p. 138 (250m buffer)"/>
    <x v="0"/>
    <x v="1"/>
    <x v="1"/>
    <n v="9.9003174603174593E-2"/>
    <n v="10.100686205348556"/>
    <n v="-2.5200000000000005"/>
    <n v="0.66224538362572571"/>
    <n v="-0.16522227627001504"/>
    <n v="1.4376299158905366"/>
    <n v="-0.35867141245569817"/>
    <n v="1.5376541550727374"/>
    <n v="-0.38362625984078708"/>
    <n v="0.38939697265059087"/>
    <n v="-9.7149871912650607E-2"/>
    <n v="0.70154423177292369"/>
    <n v="-0.17502686729656317"/>
    <n v="0.5196743956186729"/>
    <n v="-0.12965252561411145"/>
    <s v="6e, 8a"/>
    <n v="-0.24948799999999999"/>
    <s v="derived (6e)"/>
    <n v="9.9003174603174593E-2"/>
    <s v="Derived (8a)"/>
    <s v="Y"/>
    <s v="Neg"/>
    <s v="N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iversity"/>
    <s v="Residential to non-residential balancing index:perfect balance between two land uses = 1"/>
    <x v="5"/>
    <s v="OLS"/>
    <m/>
    <n v="-0.496"/>
    <m/>
    <m/>
    <s v=""/>
    <n v="-2.52"/>
    <m/>
  </r>
  <r>
    <n v="65"/>
    <s v="Sung et al. 2014"/>
    <n v="65.099999999999994"/>
    <x v="345"/>
    <s v="Table 2 p. 138 (250m buffer)"/>
    <x v="0"/>
    <x v="1"/>
    <x v="1"/>
    <n v="9.1439936102236427E-2"/>
    <n v="10.936140625491339"/>
    <n v="3.1299999999999994"/>
    <n v="0.97568073262632371"/>
    <n v="0.27924665544278221"/>
    <e v="#N/A"/>
    <e v="#N/A"/>
    <e v="#N/A"/>
    <e v="#N/A"/>
    <n v="0.97568073262632371"/>
    <n v="0.27924665544278221"/>
    <n v="0.99753871696695195"/>
    <n v="0.28550256356696041"/>
    <n v="0.97301565299775095"/>
    <n v="0.27848389099752729"/>
    <s v="6e, 8a, 5"/>
    <n v="0.28620699999999999"/>
    <s v="derived (6e)"/>
    <n v="9.1439936102236427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iversity"/>
    <s v="Res. &amp; small-scale neighborhood living balancing index:perfect balance between two land uses = 1"/>
    <x v="10"/>
    <s v="OLS"/>
    <m/>
    <n v="0.56899999999999995"/>
    <m/>
    <m/>
    <s v=""/>
    <n v="3.13"/>
    <m/>
  </r>
  <r>
    <n v="65"/>
    <s v="Sung et al. 2014"/>
    <n v="65.099999999999994"/>
    <x v="346"/>
    <s v="Table 2 p. 138 (250m buffer)"/>
    <x v="0"/>
    <x v="1"/>
    <x v="1"/>
    <n v="2.2195588235294116E-2"/>
    <n v="45.053998542370636"/>
    <n v="-0.68"/>
    <n v="2.9539381723160378"/>
    <n v="-4.4583788834765964E-2"/>
    <n v="6.4125322595115239"/>
    <n v="-9.6784349392807431E-2"/>
    <n v="6.858689266540444"/>
    <n v="-0.10351819709989492"/>
    <n v="1.7369008680730373"/>
    <n v="-2.6215044801826355E-2"/>
    <n v="3.1292302476408951"/>
    <n v="-4.7229472127644029E-2"/>
    <n v="2.3180018650924001"/>
    <n v="-3.4985602149839597E-2"/>
    <s v="6e, 8a"/>
    <n v="-1.5093000000000001E-2"/>
    <s v="derived (6e)"/>
    <n v="2.2195588235294116E-2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iversity"/>
    <s v="Res. &amp; large-scale commercial balancing index:perfect balance between two land uses = 1"/>
    <x v="5"/>
    <s v="OLS"/>
    <m/>
    <n v="-0.129"/>
    <m/>
    <m/>
    <s v=""/>
    <n v="-0.68"/>
    <m/>
  </r>
  <r>
    <n v="65"/>
    <s v="Sung et al. 2014"/>
    <n v="65.099999999999994"/>
    <x v="347"/>
    <s v="Table 2 p. 138 (250m buffer)"/>
    <x v="0"/>
    <x v="1"/>
    <x v="1"/>
    <n v="4.126363636363637E-2"/>
    <n v="24.234412866270098"/>
    <n v="0.43999999999999995"/>
    <n v="1.5889146261240019"/>
    <n v="2.8848333951907383E-2"/>
    <n v="3.4492821796744604"/>
    <n v="6.2625167254169514E-2"/>
    <n v="3.6892687171923195"/>
    <n v="6.6982362829343764E-2"/>
    <n v="0.93427385152239351"/>
    <n v="1.6962676048240578E-2"/>
    <n v="1.6832037161725315"/>
    <n v="3.0560246670828486E-2"/>
    <n v="1.246846363050411"/>
    <n v="2.2637742567543265E-2"/>
    <s v="6e, 8a"/>
    <n v="1.8156000000000002E-2"/>
    <s v="derived (6e)"/>
    <n v="4.126363636363637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iversity"/>
    <s v="Res. &amp; office balancing index:perfect balance between two land uses = 1"/>
    <x v="5"/>
    <s v="OLS"/>
    <m/>
    <n v="6.8000000000000005E-2"/>
    <m/>
    <m/>
    <s v=""/>
    <n v="0.44"/>
    <m/>
  </r>
  <r>
    <n v="65"/>
    <s v="Sung et al. 2014"/>
    <n v="65.099999999999994"/>
    <x v="348"/>
    <s v="Table 2 p. 138 (250m buffer)"/>
    <x v="0"/>
    <x v="1"/>
    <x v="1"/>
    <n v="0.11250909090909089"/>
    <n v="8.8881706528765374"/>
    <n v="0.44000000000000006"/>
    <n v="0.11225867204152339"/>
    <n v="5.5572533007435731E-3"/>
    <n v="0.6971949742212169"/>
    <n v="3.4513940003847117E-2"/>
    <n v="0.9168373828123223"/>
    <n v="4.5387117798741196E-2"/>
    <n v="8.9465171043816197E-2"/>
    <n v="4.4288838273530765E-3"/>
    <n v="6.5958213228442433E-2"/>
    <n v="3.2651953876608139E-3"/>
    <n v="7.2548768590326107E-2"/>
    <n v="3.5914542402955031E-3"/>
    <s v="6e, 8a"/>
    <n v="4.9503999999999992E-2"/>
    <s v="derived (6e)"/>
    <n v="0.11250909090909089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iversity"/>
    <s v="Land use mix index for 5 use types of non-residential facilities:perfect balance between two land uses = 1"/>
    <x v="7"/>
    <s v="OLS"/>
    <m/>
    <n v="0.104"/>
    <m/>
    <m/>
    <s v=""/>
    <n v="0.44"/>
    <m/>
  </r>
  <r>
    <n v="65"/>
    <s v="Sung et al. 2014"/>
    <n v="65.099999999999994"/>
    <x v="349"/>
    <s v="Table 3 p. 139 (1500m buffer)"/>
    <x v="0"/>
    <x v="1"/>
    <x v="1"/>
    <n v="4.5050802139037428E-2"/>
    <n v="22.197163036381983"/>
    <n v="1.87"/>
    <n v="0.23101876514444461"/>
    <n v="1.9462175869593736E-2"/>
    <n v="0.23389970387629141"/>
    <n v="1.970488055305817E-2"/>
    <n v="0.53105896235449501"/>
    <n v="4.4739062283554433E-2"/>
    <n v="0.17413932564845885"/>
    <n v="1.4670367489254417E-2"/>
    <n v="1.1446249371417965"/>
    <n v="9.6428927829510638E-2"/>
    <n v="0.16323945111721694"/>
    <n v="1.3752107559369941E-2"/>
    <s v="6e, 8a, 5"/>
    <n v="8.4245E-2"/>
    <s v="derived (6e)"/>
    <n v="4.505080213903742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ensity"/>
    <s v="Residential density"/>
    <x v="6"/>
    <s v="OLS"/>
    <m/>
    <n v="0.41499999999999998"/>
    <m/>
    <m/>
    <s v=""/>
    <n v="1.87"/>
    <m/>
  </r>
  <r>
    <n v="65"/>
    <s v="Sung et al. 2014"/>
    <n v="65.099999999999994"/>
    <x v="350"/>
    <s v="Table 3 p. 139 (1500m buffer)"/>
    <x v="0"/>
    <x v="1"/>
    <x v="1"/>
    <n v="2.7941176470588233E-2"/>
    <n v="35.789473684210527"/>
    <n v="0.68"/>
    <n v="0.37248183482476049"/>
    <n v="7.077154861670449E-3"/>
    <n v="0.37712690053699843"/>
    <n v="7.16541111020297E-3"/>
    <n v="0.85624999585750106"/>
    <n v="1.626874992129252E-2"/>
    <n v="0.28077258352640028"/>
    <n v="5.3346790870016049E-3"/>
    <n v="1.8455297192250839"/>
    <n v="3.5065064665276591E-2"/>
    <n v="0.26319823080133858"/>
    <n v="5.0007663852254334E-3"/>
    <s v="6e, 8a"/>
    <n v="1.9E-2"/>
    <s v="derived (6e)"/>
    <n v="2.7941176470588233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ensity"/>
    <s v="Small-scale nieghbourhood living density"/>
    <x v="6"/>
    <s v="OLS"/>
    <m/>
    <n v="0.5"/>
    <m/>
    <m/>
    <s v=""/>
    <n v="0.68"/>
    <m/>
  </r>
  <r>
    <n v="65"/>
    <s v="Sung et al. 2014"/>
    <n v="65.099999999999994"/>
    <x v="351"/>
    <s v="Table 3 p. 139 (1500m buffer)"/>
    <x v="0"/>
    <x v="1"/>
    <x v="1"/>
    <n v="7.0643478260869579E-3"/>
    <n v="141.55588380108318"/>
    <n v="1.1499999999999999"/>
    <n v="1.650711988275678"/>
    <n v="1.3410384192751609E-2"/>
    <n v="0.87810769406741751"/>
    <n v="7.1337469066037008E-3"/>
    <n v="0.87810769406741751"/>
    <n v="7.1337469066037008E-3"/>
    <n v="2.6221079314184634"/>
    <n v="2.13020048348436E-2"/>
    <n v="10.052350292305098"/>
    <n v="8.166529377468662E-2"/>
    <n v="2.6864986138123204"/>
    <n v="2.1825114738611293E-2"/>
    <s v="6e, 8a"/>
    <n v="8.124000000000001E-3"/>
    <s v="derived (6e)"/>
    <n v="7.064347826086957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ensity"/>
    <s v="Commercial density"/>
    <x v="1"/>
    <s v="OLS"/>
    <m/>
    <n v="2.0310000000000001"/>
    <m/>
    <m/>
    <s v=""/>
    <n v="1.1499999999999999"/>
    <m/>
  </r>
  <r>
    <n v="65"/>
    <s v="Sung et al. 2014"/>
    <n v="65.099999999999994"/>
    <x v="352"/>
    <s v="Table 3 p. 139 (1500m buffer)"/>
    <x v="0"/>
    <x v="1"/>
    <x v="1"/>
    <n v="1.3663157894736841E-2"/>
    <n v="73.18952234206472"/>
    <n v="0.19"/>
    <n v="0.82824987928018934"/>
    <n v="2.1501366866113715E-3"/>
    <n v="0.13857371615373257"/>
    <n v="3.5973736713508969E-4"/>
    <n v="3.455605764855167"/>
    <n v="8.9707525655640125E-3"/>
    <n v="0.67012652046103183"/>
    <n v="1.7396484471168385E-3"/>
    <n v="3.0817529019137488"/>
    <n v="8.0002305333680915E-3"/>
    <n v="0.63779766007182659"/>
    <n v="1.6557227255464618E-3"/>
    <s v="6e, 8a"/>
    <n v="2.5959999999999998E-3"/>
    <s v="derived (6e)"/>
    <n v="1.3663157894736841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ensity"/>
    <s v="Office density"/>
    <x v="8"/>
    <s v="OLS"/>
    <m/>
    <n v="0.11799999999999999"/>
    <m/>
    <m/>
    <s v=""/>
    <n v="0.19"/>
    <m/>
  </r>
  <r>
    <n v="65"/>
    <s v="Sung et al. 2014"/>
    <n v="65.099999999999994"/>
    <x v="353"/>
    <s v="Table 3 p. 139 (1500m buffer)"/>
    <x v="0"/>
    <x v="1"/>
    <x v="1"/>
    <n v="8.355555555555555E-2"/>
    <n v="11.968085106382979"/>
    <n v="-0.09"/>
    <n v="0.78468026344042097"/>
    <n v="-5.9007955810719652E-3"/>
    <n v="1.7034166624985665"/>
    <n v="-1.2809693301989219E-2"/>
    <n v="1.8219332249277502"/>
    <n v="-1.3700937851456681E-2"/>
    <n v="0.46138806949397132"/>
    <n v="-3.4696382825946644E-3"/>
    <n v="0.83124462051939196"/>
    <n v="-6.2509595463058273E-3"/>
    <n v="0.6157509765107877"/>
    <n v="-4.6304473433611236E-3"/>
    <s v="6e, 8a"/>
    <n v="-7.5199999999999998E-3"/>
    <s v="derived (6e)"/>
    <n v="8.35555555555555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iversity"/>
    <s v="Residential to non-residential balancing index:perfect balance between two land uses = 1"/>
    <x v="5"/>
    <s v="OLS"/>
    <m/>
    <n v="-0.02"/>
    <m/>
    <m/>
    <s v=""/>
    <n v="-0.09"/>
    <m/>
  </r>
  <r>
    <n v="65"/>
    <s v="Sung et al. 2014"/>
    <n v="65.099999999999994"/>
    <x v="354"/>
    <s v="Table 3 p. 139 (1500m buffer)"/>
    <x v="0"/>
    <x v="1"/>
    <x v="1"/>
    <n v="0.10297405063291139"/>
    <n v="9.7111844571878141"/>
    <n v="-1.5800000000000003"/>
    <n v="0.86639481790978534"/>
    <n v="-0.14096157047910418"/>
    <e v="#N/A"/>
    <e v="#N/A"/>
    <e v="#N/A"/>
    <e v="#N/A"/>
    <n v="0.86639481790978534"/>
    <n v="-0.14096157047910418"/>
    <n v="0.88580449130950223"/>
    <n v="-0.14411950493156472"/>
    <n v="0.86402825362056646"/>
    <n v="-0.14057653283581256"/>
    <s v="6e, 8a"/>
    <n v="-0.16269900000000001"/>
    <s v="derived (6e)"/>
    <n v="0.10297405063291139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iversity"/>
    <s v="Res. &amp; small-scale neighborhood living balancing index:perfect balance between two land uses = 1"/>
    <x v="10"/>
    <s v="OLS"/>
    <m/>
    <n v="-0.28100000000000003"/>
    <m/>
    <m/>
    <s v=""/>
    <n v="-1.58"/>
    <m/>
  </r>
  <r>
    <n v="65"/>
    <s v="Sung et al. 2014"/>
    <n v="65.099999999999994"/>
    <x v="355"/>
    <s v="Table 3 p. 139 (1500m buffer)"/>
    <x v="0"/>
    <x v="1"/>
    <x v="1"/>
    <n v="0.10960384615384615"/>
    <n v="9.1237674141137663"/>
    <n v="-0.52"/>
    <n v="0.59819429377701006"/>
    <n v="-3.4093485579526912E-2"/>
    <n v="1.2985851370386734"/>
    <n v="-7.4011561300382153E-2"/>
    <n v="1.3889352256879817"/>
    <n v="-7.9160974252860825E-2"/>
    <n v="0.35173525223887608"/>
    <n v="-2.0046798966102505E-2"/>
    <n v="0.633692233505872"/>
    <n v="-3.6116655156433669E-2"/>
    <n v="0.46941249537919855"/>
    <n v="-2.6753695761642042E-2"/>
    <s v="6e, 8a"/>
    <n v="-5.6994000000000003E-2"/>
    <s v="derived (6e)"/>
    <n v="0.10960384615384615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iversity"/>
    <s v="Res. &amp; large-scale commercial balancing index:perfect balance between two land uses = 1"/>
    <x v="5"/>
    <s v="OLS"/>
    <m/>
    <n v="-0.13800000000000001"/>
    <m/>
    <m/>
    <s v=""/>
    <n v="-0.52"/>
    <m/>
  </r>
  <r>
    <n v="65"/>
    <s v="Sung et al. 2014"/>
    <n v="65.099999999999994"/>
    <x v="356"/>
    <s v="Table 3 p. 139 (1500m buffer)"/>
    <x v="0"/>
    <x v="1"/>
    <x v="1"/>
    <n v="0.10797628458498024"/>
    <n v="9.2612929204187715"/>
    <n v="0.253"/>
    <n v="0.60721107044244627"/>
    <n v="1.6587792022346746E-2"/>
    <n v="1.3181591321160946"/>
    <n v="3.6009471171147472E-2"/>
    <n v="1.4098710969643704"/>
    <n v="3.8514858626872671E-2"/>
    <n v="0.35703707181119898"/>
    <n v="9.753538727738334E-3"/>
    <n v="0.64324408213362549"/>
    <n v="1.757214183572638E-2"/>
    <n v="0.47648810221602528"/>
    <n v="1.3016701976337378E-2"/>
    <s v="6e, 8a"/>
    <n v="2.7317999999999999E-2"/>
    <s v="derived (6e)"/>
    <n v="0.10797628458498024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iversity"/>
    <s v="Res. &amp; office balancing index:perfect balance between two land uses = 1"/>
    <x v="5"/>
    <s v="OLS"/>
    <m/>
    <n v="5.8000000000000003E-2"/>
    <m/>
    <m/>
    <s v=""/>
    <n v="0.253"/>
    <m/>
  </r>
  <r>
    <n v="65"/>
    <s v="Sung et al. 2014"/>
    <n v="65.099999999999994"/>
    <x v="357"/>
    <s v="Table 3 p. 139 (1500m buffer)"/>
    <x v="0"/>
    <x v="1"/>
    <x v="1"/>
    <n v="0.11149411764705881"/>
    <n v="8.9690830431571182"/>
    <n v="-0.34"/>
    <n v="0.1132806053323366"/>
    <n v="-4.2942411869382156E-3"/>
    <n v="0.70354180463874383"/>
    <n v="-2.6669862730245499E-2"/>
    <n v="0.92518370142378248"/>
    <n v="-3.5071863753572741E-2"/>
    <n v="9.0279606445511987E-2"/>
    <n v="-3.4223193211364682E-3"/>
    <n v="6.6558655872871436E-2"/>
    <n v="-2.5231055268288101E-3"/>
    <n v="7.3209207561157105E-2"/>
    <n v="-2.7752146402283432E-3"/>
    <s v="6e, 8a"/>
    <n v="-3.7907999999999997E-2"/>
    <s v="derived (6e)"/>
    <n v="0.11149411764705881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iversity"/>
    <s v="Land use mix index for 5 use types of non-residential facilities:perfect balance between two land uses = 1"/>
    <x v="7"/>
    <s v="OLS"/>
    <m/>
    <n v="-7.8E-2"/>
    <m/>
    <m/>
    <s v=""/>
    <n v="-0.34"/>
    <m/>
  </r>
  <r>
    <n v="65"/>
    <s v="Sung et al. 2014"/>
    <n v="65.2"/>
    <x v="358"/>
    <s v="Table 2 p. 138 (500m buffer)"/>
    <x v="0"/>
    <x v="0"/>
    <x v="1"/>
    <n v="7.2423323615160351E-2"/>
    <n v="13.807706552018422"/>
    <n v="3.4300000000000006"/>
    <n v="0.14370481993108247"/>
    <n v="3.5698001728720063E-2"/>
    <n v="0.14549690284449288"/>
    <n v="3.6143176629406165E-2"/>
    <n v="0.33034430129614689"/>
    <n v="8.2061488573578451E-2"/>
    <n v="0.10832306379780547"/>
    <n v="2.6908748924140455E-2"/>
    <n v="0.71201194577307236"/>
    <n v="0.17687231147338048"/>
    <n v="0.1015428158564569"/>
    <n v="2.5224453972534172E-2"/>
    <s v="6e, 8a, 5"/>
    <n v="0.24841200000000002"/>
    <s v="derived (6e)"/>
    <n v="7.2423323615160351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ensity"/>
    <s v="Residential density"/>
    <x v="6"/>
    <s v="OLS"/>
    <m/>
    <n v="0.76200000000000001"/>
    <m/>
    <m/>
    <s v=""/>
    <n v="3.43"/>
    <m/>
  </r>
  <r>
    <n v="65"/>
    <s v="Sung et al. 2014"/>
    <n v="65.2"/>
    <x v="359"/>
    <s v="Table 2 p. 138 (500m buffer)"/>
    <x v="0"/>
    <x v="0"/>
    <x v="1"/>
    <n v="5.8728486055776893E-2"/>
    <n v="17.027511982009177"/>
    <n v="5.0199999999999996"/>
    <n v="0.17721520471415891"/>
    <n v="5.2246055008214186E-2"/>
    <n v="0.17942518166912169"/>
    <n v="5.289759378414545E-2"/>
    <n v="0.40737696208399887"/>
    <n v="0.12010165383071829"/>
    <n v="0.13358281187366708"/>
    <n v="3.9382483848158907E-2"/>
    <n v="0.87804530696753491"/>
    <n v="0.25886268326424772"/>
    <n v="0.12522148462302174"/>
    <n v="3.6917422432105398E-2"/>
    <s v="6e, 8a, 5"/>
    <n v="0.294817"/>
    <s v="derived (6e)"/>
    <n v="5.8728486055776893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ensity"/>
    <s v="Small-scale nieghbourhood living density"/>
    <x v="6"/>
    <s v="OLS"/>
    <m/>
    <n v="2.609"/>
    <m/>
    <m/>
    <s v=""/>
    <n v="5.0199999999999996"/>
    <m/>
  </r>
  <r>
    <n v="65"/>
    <s v="Sung et al. 2014"/>
    <n v="65.2"/>
    <x v="360"/>
    <s v="Table 2 p. 138 (500m buffer)"/>
    <x v="0"/>
    <x v="0"/>
    <x v="1"/>
    <n v="9.5517241379310339E-3"/>
    <n v="104.69314079422384"/>
    <n v="3.48"/>
    <n v="1.2208480351272855"/>
    <n v="4.0580988687630964E-2"/>
    <n v="0.64943858198558269"/>
    <n v="2.1587338465200768E-2"/>
    <n v="0.64943858198558269"/>
    <n v="2.1587338465200768E-2"/>
    <n v="1.9392815577161027"/>
    <n v="6.4461718978483254E-2"/>
    <n v="7.4346053036129724"/>
    <n v="0.24712628029209519"/>
    <n v="1.9869041827648017"/>
    <n v="6.6044695035102005E-2"/>
    <s v="6e, 8a, 5"/>
    <n v="3.3239999999999999E-2"/>
    <s v="derived (6e)"/>
    <n v="9.5517241379310339E-3"/>
    <s v="Derived (8a)"/>
    <s v="Y"/>
    <s v="Pos"/>
    <s v="Y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ensity"/>
    <s v="Commercial density"/>
    <x v="1"/>
    <s v="OLS"/>
    <m/>
    <n v="3.3239999999999998"/>
    <m/>
    <m/>
    <s v=""/>
    <n v="3.48"/>
    <m/>
  </r>
  <r>
    <n v="65"/>
    <s v="Sung et al. 2014"/>
    <n v="65.2"/>
    <x v="361"/>
    <s v="Table 2 p. 138 (500m buffer)"/>
    <x v="0"/>
    <x v="0"/>
    <x v="1"/>
    <n v="2.1901079136690649E-2"/>
    <n v="45.659850537899317"/>
    <n v="2.78"/>
    <n v="0.51671010393015415"/>
    <n v="3.1459894677787439E-2"/>
    <n v="8.6450286401503207E-2"/>
    <n v="5.2635256875555227E-3"/>
    <n v="2.1558064281901563"/>
    <n v="0.13125627438035767"/>
    <n v="0.41806362149391307"/>
    <n v="2.5453803594656897E-2"/>
    <n v="1.9225754232753978"/>
    <n v="0.11705600464612259"/>
    <n v="0.39789501147713019"/>
    <n v="2.4225837773785071E-2"/>
    <s v="6e, 8a, 5"/>
    <n v="6.0885000000000002E-2"/>
    <s v="derived (6e)"/>
    <n v="2.1901079136690649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ensity"/>
    <s v="Office density"/>
    <x v="8"/>
    <s v="OLS"/>
    <m/>
    <n v="1.107"/>
    <m/>
    <m/>
    <s v=""/>
    <n v="2.78"/>
    <m/>
  </r>
  <r>
    <n v="65"/>
    <s v="Sung et al. 2014"/>
    <n v="65.2"/>
    <x v="362"/>
    <s v="Table 2 p. 138 (500m buffer)"/>
    <x v="0"/>
    <x v="0"/>
    <x v="1"/>
    <n v="0.106488"/>
    <n v="9.3907294718653738"/>
    <n v="-0.24999999999999997"/>
    <n v="0.61569749967361631"/>
    <n v="-1.6391098836311013E-2"/>
    <n v="1.3365818268505181"/>
    <n v="-3.5582481394414493E-2"/>
    <n v="1.4295755652652233"/>
    <n v="-3.8058160698490773E-2"/>
    <n v="0.3620270497452675"/>
    <n v="-9.6378841183185106E-3"/>
    <n v="0.6522341115436926"/>
    <n v="-1.7363776517516184E-2"/>
    <n v="0.48314753705802244"/>
    <n v="-1.2862353731558673E-2"/>
    <s v="6e, 8a"/>
    <n v="-2.6622E-2"/>
    <s v="derived (6e)"/>
    <n v="0.106488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iversity"/>
    <s v="Residential to non-residential balancing index:perfect balance between two land uses = 1"/>
    <x v="5"/>
    <s v="OLS"/>
    <m/>
    <n v="-5.0999999999999997E-2"/>
    <m/>
    <m/>
    <s v=""/>
    <n v="-0.25"/>
    <m/>
  </r>
  <r>
    <n v="65"/>
    <s v="Sung et al. 2014"/>
    <n v="65.2"/>
    <x v="363"/>
    <s v="Table 2 p. 138 (500m buffer)"/>
    <x v="0"/>
    <x v="0"/>
    <x v="1"/>
    <n v="9.6678260869565213E-2"/>
    <n v="10.343586976074834"/>
    <n v="0.22999999999999998"/>
    <n v="0.9228153573004535"/>
    <n v="2.0519722284932883E-2"/>
    <e v="#N/A"/>
    <e v="#N/A"/>
    <e v="#N/A"/>
    <e v="#N/A"/>
    <n v="0.9228153573004535"/>
    <n v="2.0519722284932883E-2"/>
    <n v="0.94348900899271226"/>
    <n v="2.0979421603961948E-2"/>
    <n v="0.92029467986219404"/>
    <n v="2.0463672501415744E-2"/>
    <s v="6e, 8a"/>
    <n v="2.2235999999999999E-2"/>
    <s v="derived (6e)"/>
    <n v="9.6678260869565213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iversity"/>
    <s v="Res. &amp; small-scale neighborhood living balancing index:perfect balance between two land uses = 1"/>
    <x v="10"/>
    <s v="OLS"/>
    <m/>
    <n v="5.0999999999999997E-2"/>
    <m/>
    <m/>
    <s v=""/>
    <n v="0.23"/>
    <m/>
  </r>
  <r>
    <n v="65"/>
    <s v="Sung et al. 2014"/>
    <n v="65.2"/>
    <x v="364"/>
    <s v="Table 2 p. 138 (500m buffer)"/>
    <x v="0"/>
    <x v="0"/>
    <x v="1"/>
    <n v="1.7634042553191492E-2"/>
    <n v="56.708494208494201"/>
    <n v="-0.47"/>
    <n v="3.7180581337191971"/>
    <n v="-3.0815265812264708E-2"/>
    <n v="8.071315760316029"/>
    <n v="-6.689506502149925E-2"/>
    <n v="8.6328839422252237"/>
    <n v="-7.1549342113162662E-2"/>
    <n v="2.1861995828232144"/>
    <n v="-1.8119222142438801E-2"/>
    <n v="3.9386944803246173"/>
    <n v="-3.2643899852930432E-2"/>
    <n v="2.9176188483747953"/>
    <n v="-2.4181225015330304E-2"/>
    <s v="6e, 8a"/>
    <n v="-8.2880000000000002E-3"/>
    <s v="derived (6e)"/>
    <n v="1.7634042553191492E-2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iversity"/>
    <s v="Res. &amp; large-scale commercial balancing index:perfect balance between two land uses = 1"/>
    <x v="5"/>
    <s v="OLS"/>
    <m/>
    <n v="-0.112"/>
    <m/>
    <m/>
    <s v=""/>
    <n v="-0.47"/>
    <m/>
  </r>
  <r>
    <n v="65"/>
    <s v="Sung et al. 2014"/>
    <n v="65.2"/>
    <x v="365"/>
    <s v="Table 2 p. 138 (500m buffer)"/>
    <x v="0"/>
    <x v="0"/>
    <x v="1"/>
    <n v="3.4474999999999999E-2"/>
    <n v="29.006526468455405"/>
    <n v="0.12000000000000001"/>
    <n v="1.9017953689700962"/>
    <n v="7.8677274414292887E-3"/>
    <n v="4.1284967535216248"/>
    <n v="1.7079591069318962E-2"/>
    <n v="4.4157401825660081"/>
    <n v="1.8267917135275577E-2"/>
    <n v="1.1182461631116476"/>
    <n v="4.6261843767928862E-3"/>
    <n v="2.0146513725907109"/>
    <n v="8.3346127284077715E-3"/>
    <n v="1.4923688158443713"/>
    <n v="6.1739297911481642E-3"/>
    <s v="6e, 8a"/>
    <n v="4.1370000000000001E-3"/>
    <s v="derived (6e)"/>
    <n v="3.4474999999999999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iversity"/>
    <s v="Res. &amp; office balancing index:perfect balance between two land uses = 1"/>
    <x v="5"/>
    <s v="OLS"/>
    <m/>
    <n v="2.1000000000000001E-2"/>
    <m/>
    <m/>
    <s v=""/>
    <n v="0.12"/>
    <m/>
  </r>
  <r>
    <n v="65"/>
    <s v="Sung et al. 2014"/>
    <n v="65.2"/>
    <x v="366"/>
    <s v="Table 2 p. 138 (500m buffer)"/>
    <x v="0"/>
    <x v="0"/>
    <x v="1"/>
    <n v="0.13734285714285716"/>
    <n v="7.2810484709798207"/>
    <n v="0.98000000000000009"/>
    <n v="9.1960524200514884E-2"/>
    <n v="1.2377518715292503E-2"/>
    <n v="0.57113106839204608"/>
    <n v="7.6871957281295852E-2"/>
    <n v="0.75105864693342173"/>
    <n v="0.10108948964265084"/>
    <n v="7.328844958930994E-2"/>
    <n v="9.8643321609227629E-3"/>
    <n v="5.4031922465404836E-2"/>
    <n v="7.2724806361536302E-3"/>
    <n v="5.9430800920221738E-2"/>
    <n v="7.999148080658167E-3"/>
    <s v="6e, 8a"/>
    <n v="0.13459600000000002"/>
    <s v="derived (6e)"/>
    <n v="0.13734285714285716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iversity"/>
    <s v="Land use mix index for 5 use types of non-residential facilities:perfect balance between two land uses = 1"/>
    <x v="7"/>
    <s v="OLS"/>
    <m/>
    <n v="0.253"/>
    <m/>
    <m/>
    <s v=""/>
    <n v="0.98"/>
    <m/>
  </r>
  <r>
    <n v="65"/>
    <s v="Sung et al. 2014"/>
    <n v="65.3"/>
    <x v="367"/>
    <s v="Table 2 p. 138 (750m buffer)"/>
    <x v="0"/>
    <x v="1"/>
    <x v="1"/>
    <n v="6.1961002785515321E-2"/>
    <n v="16.139183600071931"/>
    <n v="3.5900000000000003"/>
    <n v="0.16796985540976625"/>
    <n v="3.7363214637348402E-2"/>
    <n v="0.17006453746700145"/>
    <n v="3.7829155714159804E-2"/>
    <n v="0.38612403224028785"/>
    <n v="8.5889429731529632E-2"/>
    <n v="0.12661377240085736"/>
    <n v="2.8163967532846713E-2"/>
    <n v="0.83223752438425547"/>
    <n v="0.18512291492403379"/>
    <n v="0.1186886571062078"/>
    <n v="2.640110488670486E-2"/>
    <s v="6e, 8a, 5"/>
    <n v="0.22244"/>
    <s v="derived (6e)"/>
    <n v="6.1961002785515321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ensity"/>
    <s v="Residential density"/>
    <x v="6"/>
    <s v="OLS"/>
    <m/>
    <n v="0.83"/>
    <m/>
    <m/>
    <s v=""/>
    <n v="3.59"/>
    <m/>
  </r>
  <r>
    <n v="65"/>
    <s v="Sung et al. 2014"/>
    <n v="65.3"/>
    <x v="368"/>
    <s v="Table 2 p. 138 (750m buffer)"/>
    <x v="0"/>
    <x v="1"/>
    <x v="1"/>
    <n v="4.7301818181818188E-2"/>
    <n v="21.140836408364081"/>
    <n v="1.65"/>
    <n v="0.22002496054004925"/>
    <n v="1.7172508120229767E-2"/>
    <n v="0.22276880011687566"/>
    <n v="1.7386659311521915E-2"/>
    <n v="0.50578673625681048"/>
    <n v="3.9475643191371548E-2"/>
    <n v="0.16585232039620881"/>
    <n v="1.2944441902283306E-2"/>
    <n v="1.0901541113784121"/>
    <n v="8.5084348084862316E-2"/>
    <n v="0.15547115303896628"/>
    <n v="1.213421255238524E-2"/>
    <s v="6e, 8a, 5"/>
    <n v="7.8048000000000006E-2"/>
    <s v="derived (6e)"/>
    <n v="4.7301818181818188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ensity"/>
    <s v="Small-scale nieghbourhood living density"/>
    <x v="6"/>
    <s v="OLS"/>
    <m/>
    <n v="1.0840000000000001"/>
    <m/>
    <m/>
    <s v=""/>
    <n v="1.65"/>
    <m/>
  </r>
  <r>
    <n v="65"/>
    <s v="Sung et al. 2014"/>
    <n v="65.3"/>
    <x v="369"/>
    <s v="Table 2 p. 138 (750m buffer)"/>
    <x v="0"/>
    <x v="1"/>
    <x v="1"/>
    <n v="9.4975609756097583E-3"/>
    <n v="105.29019003595272"/>
    <n v="0.40999999999999992"/>
    <n v="1.2278103479216989"/>
    <n v="4.7810934948070956E-3"/>
    <n v="0.65314223257799442"/>
    <n v="2.5433358536587104E-3"/>
    <n v="0.65314223257799442"/>
    <n v="2.5433358536587104E-3"/>
    <n v="1.9503409888760577"/>
    <n v="7.594627810683369E-3"/>
    <n v="7.4770037398944886"/>
    <n v="2.9115452563149142E-2"/>
    <n v="1.9982351985955269"/>
    <n v="7.7811278633309828E-3"/>
    <s v="6e, 8a"/>
    <n v="3.8940000000000003E-3"/>
    <s v="derived (6e)"/>
    <n v="9.4975609756097583E-3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ensity"/>
    <s v="Commercial density"/>
    <x v="1"/>
    <s v="OLS"/>
    <m/>
    <n v="0.64900000000000002"/>
    <m/>
    <m/>
    <s v=""/>
    <n v="0.41"/>
    <m/>
  </r>
  <r>
    <n v="65"/>
    <s v="Sung et al. 2014"/>
    <n v="65.3"/>
    <x v="370"/>
    <s v="Table 2 p. 138 (750m buffer)"/>
    <x v="0"/>
    <x v="1"/>
    <x v="1"/>
    <n v="1.8853333333333333E-2"/>
    <n v="53.041018387553045"/>
    <n v="2.25"/>
    <n v="0.60023915542266382"/>
    <n v="2.5462144973029399E-2"/>
    <n v="0.10042545423632744"/>
    <n v="4.2600477687050097E-3"/>
    <n v="2.50430448305405"/>
    <n v="0.1062325961711528"/>
    <n v="0.48564592248106492"/>
    <n v="2.0601100031646773E-2"/>
    <n v="2.233370393816001"/>
    <n v="9.4739572105674755E-2"/>
    <n v="0.46221694489683851"/>
    <n v="1.9607242802523888E-2"/>
    <s v="6e, 8a, 5"/>
    <n v="4.2419999999999999E-2"/>
    <s v="derived (6e)"/>
    <n v="1.8853333333333333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ensity"/>
    <s v="Office density"/>
    <x v="8"/>
    <s v="OLS"/>
    <m/>
    <n v="1.5149999999999999"/>
    <m/>
    <m/>
    <s v=""/>
    <n v="2.25"/>
    <m/>
  </r>
  <r>
    <n v="65"/>
    <s v="Sung et al. 2014"/>
    <n v="65.3"/>
    <x v="371"/>
    <s v="Table 2 p. 138 (750m buffer)"/>
    <x v="0"/>
    <x v="1"/>
    <x v="1"/>
    <n v="0.11308263473053892"/>
    <n v="8.8430907396424629"/>
    <n v="-1.6699999999999997"/>
    <n v="0.57979189732778513"/>
    <n v="-0.10949254022655756"/>
    <n v="1.2586364468497884"/>
    <n v="-0.23769097571468881"/>
    <n v="1.3462070737625942"/>
    <n v="-0.25422851346591835"/>
    <n v="0.3409147351857984"/>
    <n v="-6.4381065910367657E-2"/>
    <n v="0.61419780530907453"/>
    <n v="-0.11599002713700809"/>
    <n v="0.45497184469420876"/>
    <n v="-8.5920522926811932E-2"/>
    <s v="6e, 8a, 5"/>
    <n v="-0.18884799999999999"/>
    <s v="derived (6e)"/>
    <n v="0.11308263473053892"/>
    <s v="Derived (8a)"/>
    <s v="Y"/>
    <s v="Neg"/>
    <s v="N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iversity"/>
    <s v="Residential to non-residential balancing index:perfect balance between two land uses = 1"/>
    <x v="5"/>
    <s v="OLS"/>
    <m/>
    <n v="-0.40699999999999997"/>
    <m/>
    <m/>
    <s v=""/>
    <n v="-1.67"/>
    <m/>
  </r>
  <r>
    <n v="65"/>
    <s v="Sung et al. 2014"/>
    <n v="65.3"/>
    <x v="372"/>
    <s v="Table 2 p. 138 (750m buffer)"/>
    <x v="0"/>
    <x v="1"/>
    <x v="1"/>
    <n v="0.12597"/>
    <n v="7.9383980312772886"/>
    <n v="0.9"/>
    <n v="0.70823357821333877"/>
    <n v="8.0294565462780854E-2"/>
    <e v="#N/A"/>
    <e v="#N/A"/>
    <e v="#N/A"/>
    <e v="#N/A"/>
    <n v="0.70823357821333877"/>
    <n v="8.0294565462780854E-2"/>
    <n v="0.72409999634012068"/>
    <n v="8.2093388885068508E-2"/>
    <n v="0.70629903259974758"/>
    <n v="8.0075240222931179E-2"/>
    <s v="6e, 8a"/>
    <n v="0.113373"/>
    <s v="derived (6e)"/>
    <n v="0.12597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iversity"/>
    <s v="Res. &amp; small-scale neighborhood living balancing index:perfect balance between two land uses = 1"/>
    <x v="10"/>
    <s v="OLS"/>
    <m/>
    <n v="0.221"/>
    <m/>
    <m/>
    <s v=""/>
    <n v="0.9"/>
    <m/>
  </r>
  <r>
    <n v="65"/>
    <s v="Sung et al. 2014"/>
    <n v="65.3"/>
    <x v="373"/>
    <s v="Table 2 p. 138 (750m buffer)"/>
    <x v="0"/>
    <x v="1"/>
    <x v="1"/>
    <n v="3.4643452380952379E-2"/>
    <n v="28.865483410937959"/>
    <n v="-1.68"/>
    <n v="1.8925479661863203"/>
    <n v="-0.11014818418001002"/>
    <n v="4.108422105641921"/>
    <n v="-0.23911427497046542"/>
    <n v="4.3942688251723867"/>
    <n v="-0.25575083989385805"/>
    <n v="1.1128087365354618"/>
    <n v="-6.4766581275100404E-2"/>
    <n v="2.0048552120703902"/>
    <n v="-0.11668457819770878"/>
    <n v="1.4851122330556914"/>
    <n v="-8.6435017076074289E-2"/>
    <s v="6e, 8a, 5"/>
    <n v="-5.8200999999999996E-2"/>
    <s v="derived (6e)"/>
    <n v="3.4643452380952379E-2"/>
    <s v="Derived (8a)"/>
    <s v="Y"/>
    <s v="Neg"/>
    <s v="N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iversity"/>
    <s v="Res. &amp; large-scale commercial balancing index:perfect balance between two land uses = 1"/>
    <x v="5"/>
    <s v="OLS"/>
    <m/>
    <n v="-0.48099999999999998"/>
    <m/>
    <m/>
    <s v=""/>
    <n v="-1.68"/>
    <m/>
  </r>
  <r>
    <n v="65"/>
    <s v="Sung et al. 2014"/>
    <n v="65.3"/>
    <x v="374"/>
    <s v="Table 2 p. 138 (750m buffer)"/>
    <x v="0"/>
    <x v="1"/>
    <x v="1"/>
    <n v="5.1176470588235289E-2"/>
    <n v="19.540229885057474"/>
    <n v="0.34"/>
    <n v="1.281143357320861"/>
    <n v="2.2291894417382982E-2"/>
    <n v="2.7811594653105587"/>
    <n v="4.8392174696403716E-2"/>
    <n v="2.9746608362038773"/>
    <n v="5.1759098549947459E-2"/>
    <n v="0.75330588510995278"/>
    <n v="1.3107522400913178E-2"/>
    <n v="1.3571687393001159"/>
    <n v="2.3614736063822014E-2"/>
    <n v="1.0053333951103334"/>
    <n v="1.7492801074919798E-2"/>
    <s v="6e, 8a"/>
    <n v="1.7399999999999999E-2"/>
    <s v="derived (6e)"/>
    <n v="5.1176470588235289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iversity"/>
    <s v="Res. &amp; office balancing index:perfect balance between two land uses = 1"/>
    <x v="5"/>
    <s v="OLS"/>
    <m/>
    <n v="8.6999999999999994E-2"/>
    <m/>
    <m/>
    <s v=""/>
    <n v="0.34"/>
    <m/>
  </r>
  <r>
    <n v="65"/>
    <s v="Sung et al. 2014"/>
    <n v="65.3"/>
    <x v="375"/>
    <s v="Table 2 p. 138 (750m buffer)"/>
    <x v="0"/>
    <x v="1"/>
    <x v="1"/>
    <n v="0.12141666666666666"/>
    <n v="8.2361015785861369"/>
    <n v="2.2799999999999998"/>
    <n v="0.10402296064285718"/>
    <n v="2.8796676194762151E-2"/>
    <n v="0.64604617215661919"/>
    <n v="0.17884496183811688"/>
    <n v="0.8495748012492893"/>
    <n v="0.23518779222984074"/>
    <n v="8.2901675185993826E-2"/>
    <n v="2.2949670741738669E-2"/>
    <n v="6.1119274742512268E-2"/>
    <n v="1.6919648826969669E-2"/>
    <n v="6.7226322586176515E-2"/>
    <n v="1.8610262881531243E-2"/>
    <s v="6e, 8a, 5"/>
    <n v="0.27682999999999996"/>
    <s v="derived (6e)"/>
    <n v="0.12141666666666666"/>
    <s v="Derived (8a)"/>
    <s v="Y"/>
    <s v="Pos"/>
    <s v="Y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iversity"/>
    <s v="Land use mix index for 5 use types of non-residential facilities:perfect balance between two land uses = 1"/>
    <x v="7"/>
    <s v="OLS"/>
    <m/>
    <n v="0.58899999999999997"/>
    <m/>
    <m/>
    <s v=""/>
    <n v="2.2799999999999998"/>
    <m/>
  </r>
  <r>
    <n v="65"/>
    <s v="Sung et al. 2014"/>
    <n v="65.400000000000006"/>
    <x v="376"/>
    <s v="Table 2 p. 138 (1000m buffer)"/>
    <x v="0"/>
    <x v="1"/>
    <x v="1"/>
    <n v="5.0904494382022471E-2"/>
    <n v="19.644630835448627"/>
    <n v="1.78"/>
    <n v="0.20445308032767126"/>
    <n v="1.8525493608490293E-2"/>
    <n v="0.20700272947670509"/>
    <n v="1.8756517317884247E-2"/>
    <n v="0.46999056817356683"/>
    <n v="4.2585845382206888E-2"/>
    <n v="0.15411441366137452"/>
    <n v="1.3964307021857145E-2"/>
    <n v="1.0130003684860185"/>
    <n v="9.1787963388518135E-2"/>
    <n v="0.14446795519422723"/>
    <n v="1.3090241420148929E-2"/>
    <s v="6e, 8a, 5"/>
    <n v="9.0609999999999996E-2"/>
    <s v="derived (6e)"/>
    <n v="5.0904494382022471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ensity"/>
    <s v="Residential density"/>
    <x v="6"/>
    <s v="OLS"/>
    <m/>
    <n v="0.69699999999999995"/>
    <m/>
    <m/>
    <s v=""/>
    <n v="1.78"/>
    <m/>
  </r>
  <r>
    <n v="65"/>
    <s v="Sung et al. 2014"/>
    <n v="65.400000000000006"/>
    <x v="377"/>
    <s v="Table 2 p. 138 (1000m buffer)"/>
    <x v="0"/>
    <x v="1"/>
    <x v="1"/>
    <n v="3.8204444444444444E-2"/>
    <n v="26.174965100046535"/>
    <n v="0.9"/>
    <n v="0.27241806104683625"/>
    <n v="9.3668226110344161E-3"/>
    <n v="0.27581527314271831"/>
    <n v="9.4836323517392251E-3"/>
    <n v="0.62622641384002431"/>
    <n v="2.1532169013475395E-2"/>
    <n v="0.20534564547384579"/>
    <n v="7.0606046739727134E-3"/>
    <n v="1.3497453585948378"/>
    <n v="4.6409644409924899E-2"/>
    <n v="0.1924924788334729"/>
    <n v="6.6186613922101321E-3"/>
    <s v="6e, 8a"/>
    <n v="3.4383999999999998E-2"/>
    <s v="derived (6e)"/>
    <n v="3.8204444444444444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ensity"/>
    <s v="Small-scale nieghbourhood living density"/>
    <x v="6"/>
    <s v="OLS"/>
    <m/>
    <n v="1.228"/>
    <m/>
    <m/>
    <s v=""/>
    <n v="0.9"/>
    <m/>
  </r>
  <r>
    <n v="65"/>
    <s v="Sung et al. 2014"/>
    <n v="65.400000000000006"/>
    <x v="378"/>
    <s v="Table 2 p. 138 (1000m buffer)"/>
    <x v="0"/>
    <x v="1"/>
    <x v="1"/>
    <n v="6.9800000000000001E-3"/>
    <n v="143.26647564469914"/>
    <n v="-1.2"/>
    <n v="1.6706595481190496"/>
    <n v="-1.3993444375045159E-2"/>
    <n v="0.88871893691338011"/>
    <n v="-7.4439098155864719E-3"/>
    <n v="0.88871893691338011"/>
    <n v="-7.4439098155864719E-3"/>
    <n v="2.653794049438595"/>
    <n v="-2.2228178958097672E-2"/>
    <n v="10.173825062250733"/>
    <n v="-8.5215958721412147E-2"/>
    <n v="2.7189628427321906"/>
    <n v="-2.2774032770724827E-2"/>
    <s v="6e, 8a"/>
    <n v="-8.3759999999999998E-3"/>
    <s v="derived (6e)"/>
    <n v="6.9800000000000001E-3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ensity"/>
    <s v="Commercial density"/>
    <x v="1"/>
    <s v="OLS"/>
    <m/>
    <n v="-4.1879999999999997"/>
    <m/>
    <m/>
    <s v=""/>
    <n v="-1.2"/>
    <m/>
  </r>
  <r>
    <n v="65"/>
    <s v="Sung et al. 2014"/>
    <n v="65.400000000000006"/>
    <x v="379"/>
    <s v="Table 2 p. 138 (1000m buffer)"/>
    <x v="0"/>
    <x v="1"/>
    <x v="1"/>
    <n v="2.2285714285714287E-2"/>
    <n v="44.871794871794869"/>
    <n v="7.0000000000000007E-2"/>
    <n v="0.50779206498919027"/>
    <n v="7.921556213831369E-4"/>
    <n v="8.4958217609501605E-2"/>
    <n v="1.3253481947082251E-4"/>
    <n v="2.1185987840400839"/>
    <n v="3.3050141031025315E-3"/>
    <n v="0.41084814877928033"/>
    <n v="6.4092311209567742E-4"/>
    <n v="1.8893931758966476"/>
    <n v="2.9474533543987704E-3"/>
    <n v="0.39102763423836812"/>
    <n v="6.1000310941185438E-4"/>
    <s v="6e, 8a"/>
    <n v="1.5600000000000002E-3"/>
    <s v="derived (6e)"/>
    <n v="2.2285714285714287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ensity"/>
    <s v="Office density"/>
    <x v="8"/>
    <s v="OLS"/>
    <m/>
    <n v="0.19500000000000001"/>
    <m/>
    <m/>
    <s v=""/>
    <n v="7.0000000000000007E-2"/>
    <m/>
  </r>
  <r>
    <n v="65"/>
    <s v="Sung et al. 2014"/>
    <n v="65.400000000000006"/>
    <x v="380"/>
    <s v="Table 2 p. 138 (1000m buffer)"/>
    <x v="0"/>
    <x v="1"/>
    <x v="1"/>
    <n v="9.2709727626459154E-2"/>
    <n v="10.786354631836954"/>
    <n v="2.57"/>
    <n v="0.70720081941576252"/>
    <n v="0.16850049603727724"/>
    <n v="1.5352210520035801"/>
    <n v="0.365787908734581"/>
    <n v="1.6420352717174445"/>
    <n v="0.3912378919804852"/>
    <n v="0.41583054400293079"/>
    <n v="9.90774487363143E-2"/>
    <n v="0.74916740506356982"/>
    <n v="0.17849962260006641"/>
    <n v="0.55495163499489297"/>
    <n v="0.13222499636042317"/>
    <s v="6e, 8a, 5"/>
    <n v="0.238264"/>
    <s v="derived (6e)"/>
    <n v="9.2709727626459154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iversity"/>
    <s v="Residential to non-residential balancing index:perfect balance between two land uses = 1"/>
    <x v="5"/>
    <s v="OLS"/>
    <m/>
    <n v="0.63200000000000001"/>
    <m/>
    <m/>
    <s v=""/>
    <n v="2.57"/>
    <m/>
  </r>
  <r>
    <n v="65"/>
    <s v="Sung et al. 2014"/>
    <n v="65.400000000000006"/>
    <x v="381"/>
    <s v="Table 2 p. 138 (1000m buffer)"/>
    <x v="0"/>
    <x v="1"/>
    <x v="1"/>
    <n v="0.10783469387755101"/>
    <n v="9.2734533204640517"/>
    <n v="-0.49"/>
    <n v="0.82734211634004795"/>
    <n v="-4.3715930085291795E-2"/>
    <e v="#N/A"/>
    <e v="#N/A"/>
    <e v="#N/A"/>
    <e v="#N/A"/>
    <n v="0.82734211634004795"/>
    <n v="-4.3715930085291795E-2"/>
    <n v="0.84587689971598345"/>
    <n v="-4.469528950409285E-2"/>
    <n v="0.82508222481366422"/>
    <n v="-4.35965196769292E-2"/>
    <s v="6e, 8a, 5"/>
    <n v="-5.2838999999999997E-2"/>
    <s v="derived (6e)"/>
    <n v="0.10783469387755101"/>
    <s v="Derived (8a)"/>
    <s v="Y"/>
    <s v="Neg"/>
    <s v="N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iversity"/>
    <s v="Res. &amp; small-scale neighborhood living balancing index:perfect balance between two land uses = 1"/>
    <x v="10"/>
    <s v="OLS"/>
    <m/>
    <n v="-0.10299999999999999"/>
    <m/>
    <m/>
    <s v=""/>
    <n v="-0.49"/>
    <m/>
  </r>
  <r>
    <n v="65"/>
    <s v="Sung et al. 2014"/>
    <n v="65.400000000000006"/>
    <x v="382"/>
    <s v="Table 2 p. 138 (1000m buffer)"/>
    <x v="0"/>
    <x v="1"/>
    <x v="1"/>
    <n v="7.5843333333333332E-2"/>
    <n v="13.1850744956709"/>
    <n v="-0.3"/>
    <n v="0.8644714368906613"/>
    <n v="-1.9669318603573217E-2"/>
    <n v="1.8766306717047156"/>
    <n v="-4.2698977673297396E-2"/>
    <n v="2.0071987359112615"/>
    <n v="-4.5669792838188929E-2"/>
    <n v="0.50830488032269217"/>
    <n v="-1.1565460941982214E-2"/>
    <n v="0.91577074763852784"/>
    <n v="-2.0836531821019424E-2"/>
    <n v="0.67836436856108684"/>
    <n v="-1.5434824477870408E-2"/>
    <s v="6e, 8a"/>
    <n v="-2.2752999999999999E-2"/>
    <s v="derived (6e)"/>
    <n v="7.5843333333333332E-2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iversity"/>
    <s v="Res. &amp; office balancing index:perfect balance between two land uses = 1"/>
    <x v="5"/>
    <s v="OLS"/>
    <m/>
    <n v="-6.0999999999999999E-2"/>
    <m/>
    <m/>
    <s v=""/>
    <n v="-0.3"/>
    <m/>
  </r>
  <r>
    <n v="65"/>
    <s v="Sung et al. 2014"/>
    <n v="65.400000000000006"/>
    <x v="383"/>
    <s v="Table 2 p. 138 (1000m buffer)"/>
    <x v="0"/>
    <x v="1"/>
    <x v="1"/>
    <n v="0.11705454545454545"/>
    <n v="8.5430257844050956"/>
    <n v="-1.7600000000000002"/>
    <n v="0.10789945054255151"/>
    <n v="-2.2229013202974292E-2"/>
    <n v="0.67012154403244639"/>
    <n v="-0.13805576001538847"/>
    <n v="0.88123481280563054"/>
    <n v="-0.18154847119496478"/>
    <n v="8.5991065302754674E-2"/>
    <n v="-1.7715535309412306E-2"/>
    <n v="6.3396928154333912E-2"/>
    <n v="-1.3060781550643255E-2"/>
    <n v="6.9731559496262488E-2"/>
    <n v="-1.4365816961182012E-2"/>
    <s v="6e, 8a"/>
    <n v="-0.206016"/>
    <s v="derived (6e)"/>
    <n v="0.11705454545454545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iversity"/>
    <s v="Land use mix index for 5 use types of non-residential facilities:perfect balance between two land uses = 1"/>
    <x v="7"/>
    <s v="OLS"/>
    <m/>
    <n v="-0.46400000000000002"/>
    <m/>
    <m/>
    <s v=""/>
    <n v="-1.76"/>
    <m/>
  </r>
  <r>
    <n v="65"/>
    <s v="Sung et al. 2014"/>
    <n v="65.5"/>
    <x v="384"/>
    <s v="Table 2 p. 138 (1500m buffer)"/>
    <x v="0"/>
    <x v="1"/>
    <x v="1"/>
    <n v="3.7551724137931029E-2"/>
    <n v="26.629935720844816"/>
    <n v="0.87000000000000011"/>
    <n v="0.27715320448933595"/>
    <n v="9.0545951906666044E-3"/>
    <n v="0.2806094665854888"/>
    <n v="9.1675112733479187E-3"/>
    <n v="0.63711141862135134"/>
    <n v="2.0814430046359546E-2"/>
    <n v="0.20891494290909979"/>
    <n v="6.8252511848402898E-3"/>
    <n v="1.373206497181739"/>
    <n v="4.486265626292741E-2"/>
    <n v="0.19583836381399231"/>
    <n v="6.3980393458031278E-3"/>
    <s v="6e, 8a, 5"/>
    <n v="3.2669999999999998E-2"/>
    <s v="derived (6e)"/>
    <n v="3.7551724137931029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ensity"/>
    <s v="Residential density"/>
    <x v="6"/>
    <s v="OLS"/>
    <m/>
    <n v="0.36299999999999999"/>
    <m/>
    <m/>
    <s v=""/>
    <n v="0.87"/>
    <m/>
  </r>
  <r>
    <n v="65"/>
    <s v="Sung et al. 2014"/>
    <n v="65.5"/>
    <x v="385"/>
    <s v="Table 2 p. 138 (1500m buffer)"/>
    <x v="0"/>
    <x v="1"/>
    <x v="1"/>
    <n v="2.5392857142857141E-2"/>
    <n v="39.381153305203945"/>
    <n v="0.84000000000000008"/>
    <n v="0.40986253025310787"/>
    <n v="8.7423677702987909E-3"/>
    <n v="0.41497375503781586"/>
    <n v="8.8513901949566123E-3"/>
    <n v="0.94217960990359606"/>
    <n v="2.0096691079243702E-2"/>
    <n v="0.30894972788128772"/>
    <n v="6.5898976957078663E-3"/>
    <n v="2.0307392459413931"/>
    <n v="4.3315668115929913E-2"/>
    <n v="0.28961168773540197"/>
    <n v="6.1774172993961235E-3"/>
    <s v="6e, 8a"/>
    <n v="2.1329999999999998E-2"/>
    <s v="derived (6e)"/>
    <n v="2.5392857142857141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ensity"/>
    <s v="Small-scale nieghbourhood living density"/>
    <x v="6"/>
    <s v="OLS"/>
    <m/>
    <n v="1.1850000000000001"/>
    <m/>
    <m/>
    <s v=""/>
    <n v="0.84"/>
    <m/>
  </r>
  <r>
    <n v="65"/>
    <s v="Sung et al. 2014"/>
    <n v="65.5"/>
    <x v="386"/>
    <s v="Table 2 p. 138 (1500m buffer)"/>
    <x v="0"/>
    <x v="1"/>
    <x v="1"/>
    <n v="8.3799999999999986E-3"/>
    <n v="119.33174224343678"/>
    <n v="5.000000000000001E-2"/>
    <n v="1.3915517477172994"/>
    <n v="5.8306018229354847E-4"/>
    <n v="0.74024560616412816"/>
    <n v="3.101629089827697E-4"/>
    <n v="0.74024560616412816"/>
    <n v="3.101629089827697E-4"/>
    <n v="2.2104394349739138"/>
    <n v="9.2617412325406991E-4"/>
    <n v="8.4741406843090843"/>
    <n v="3.5506649467255064E-3"/>
    <n v="2.2647208403664316"/>
    <n v="9.489180321135348E-4"/>
    <s v="6e, 8a"/>
    <n v="4.1899999999999999E-4"/>
    <s v="derived (6e)"/>
    <n v="8.3799999999999986E-3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ensity"/>
    <s v="Commercial density"/>
    <x v="1"/>
    <s v="OLS"/>
    <m/>
    <n v="0.41899999999999998"/>
    <m/>
    <m/>
    <s v=""/>
    <n v="0.05"/>
    <m/>
  </r>
  <r>
    <n v="65"/>
    <s v="Sung et al. 2014"/>
    <n v="65.5"/>
    <x v="387"/>
    <s v="Table 2 p. 138 (1500m buffer)"/>
    <x v="0"/>
    <x v="1"/>
    <x v="1"/>
    <n v="8.2242424242424238E-3"/>
    <n v="121.59174649963154"/>
    <n v="-0.65999999999999992"/>
    <n v="1.3759940786210927"/>
    <n v="-7.4688958587552905E-3"/>
    <n v="0.23021628816386688"/>
    <n v="-1.2496140121534694E-3"/>
    <n v="5.7408919571735728"/>
    <n v="-3.1161561543538153E-2"/>
    <n v="1.1132994367384648"/>
    <n v="-6.0429893426163861E-3"/>
    <n v="5.1198000155363417"/>
    <n v="-2.7790274484331259E-2"/>
    <n v="1.0595906206227599"/>
    <n v="-5.7514578887403406E-3"/>
    <s v="6e, 8a"/>
    <n v="-5.4279999999999997E-3"/>
    <s v="derived (6e)"/>
    <n v="8.2242424242424238E-3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ensity"/>
    <s v="Office density"/>
    <x v="8"/>
    <s v="OLS"/>
    <m/>
    <n v="-1.357"/>
    <m/>
    <m/>
    <s v=""/>
    <n v="-0.66"/>
    <m/>
  </r>
  <r>
    <n v="65"/>
    <s v="Sung et al. 2014"/>
    <n v="65.5"/>
    <x v="388"/>
    <s v="Table 2 p. 138 (1500m buffer)"/>
    <x v="0"/>
    <x v="1"/>
    <x v="1"/>
    <n v="8.9399999999999993E-2"/>
    <n v="11.185682326621924"/>
    <n v="0.42"/>
    <n v="0.73338249826894919"/>
    <n v="2.7537046045002504E-2"/>
    <n v="1.5920573330834227"/>
    <n v="5.9778568742616355E-2"/>
    <n v="1.7028259820353817"/>
    <n v="6.3937709973464513E-2"/>
    <n v="0.431225240193222"/>
    <n v="1.6191645318775098E-2"/>
    <n v="0.77690275246157436"/>
    <n v="2.9171144549427194E-2"/>
    <n v="0.57549681125542174"/>
    <n v="2.1608754269018576E-2"/>
    <s v="6e, 8a"/>
    <n v="3.7547999999999998E-2"/>
    <s v="derived (6e)"/>
    <n v="8.9399999999999993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iversity"/>
    <s v="Residential to non-residential balancing index:perfect balance between two land uses = 1"/>
    <x v="5"/>
    <s v="OLS"/>
    <m/>
    <n v="0.126"/>
    <m/>
    <m/>
    <s v=""/>
    <n v="0.42"/>
    <m/>
  </r>
  <r>
    <n v="65"/>
    <s v="Sung et al. 2014"/>
    <n v="65.5"/>
    <x v="389"/>
    <s v="Table 2 p. 138 (1500m buffer)"/>
    <x v="0"/>
    <x v="1"/>
    <x v="1"/>
    <n v="0.16082644628099174"/>
    <n v="6.2178828365878722"/>
    <n v="-1.21"/>
    <n v="0.40767172850845484"/>
    <n v="-7.9332918367745309E-2"/>
    <n v="0.88499080138214881"/>
    <n v="-0.17221920994896614"/>
    <n v="0.94656473679699571"/>
    <n v="-0.18420149778069536"/>
    <n v="0.23970893696126205"/>
    <n v="-4.6647359132661596E-2"/>
    <n v="0.43186371194644574"/>
    <n v="-8.4040678344778338E-2"/>
    <n v="0.31990643402232261"/>
    <n v="-6.2253792060743975E-2"/>
    <s v="6e, 8a"/>
    <n v="-0.1946"/>
    <s v="derived (6e)"/>
    <n v="0.16082644628099174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iversity"/>
    <s v="Res. &amp; small-scale neighborhood living balancing index:perfect balance between two land uses = 1"/>
    <x v="5"/>
    <s v="OLS"/>
    <m/>
    <n v="-0.28000000000000003"/>
    <m/>
    <m/>
    <s v=""/>
    <n v="-1.21"/>
    <m/>
  </r>
  <r>
    <n v="65"/>
    <s v="Sung et al. 2014"/>
    <n v="65.5"/>
    <x v="390"/>
    <s v="Table 2 p. 138 (1500m buffer)"/>
    <x v="0"/>
    <x v="1"/>
    <x v="1"/>
    <n v="0.13747499999999999"/>
    <n v="7.274049827241317"/>
    <n v="-0.32"/>
    <n v="0.47691867863425397"/>
    <n v="-2.09806065104781E-2"/>
    <n v="1.0353149705594327"/>
    <n v="-4.5545576184850556E-2"/>
    <n v="1.1073478290159164"/>
    <n v="-4.8714445694068194E-2"/>
    <n v="0.28042579722330641"/>
    <n v="-1.2336491671447694E-2"/>
    <n v="0.50521990230998182"/>
    <n v="-2.2225633942420719E-2"/>
    <n v="0.37424560775584437"/>
    <n v="-1.6463812776395106E-2"/>
    <s v="6e, 8a"/>
    <n v="-4.3991999999999996E-2"/>
    <s v="derived (6e)"/>
    <n v="0.13747499999999999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iversity"/>
    <s v="Res. &amp; office balancing index:perfect balance between two land uses = 1"/>
    <x v="5"/>
    <s v="OLS"/>
    <m/>
    <n v="-7.1999999999999995E-2"/>
    <m/>
    <m/>
    <s v=""/>
    <n v="-0.32"/>
    <m/>
  </r>
  <r>
    <n v="65"/>
    <s v="Sung et al. 2014"/>
    <n v="65.5"/>
    <x v="391"/>
    <s v="Table 2 p. 138 (1500m buffer)"/>
    <x v="0"/>
    <x v="1"/>
    <x v="1"/>
    <n v="0.13869655172413795"/>
    <n v="7.2099845855501954"/>
    <n v="-0.28999999999999998"/>
    <n v="9.1062978718997961E-2"/>
    <n v="-3.662735130035536E-3"/>
    <n v="0.56555676230532259"/>
    <n v="-2.2747824093444686E-2"/>
    <n v="0.74372822661698845"/>
    <n v="-2.991423673098851E-2"/>
    <n v="7.2573145741836889E-2"/>
    <n v="-2.9190370680281636E-3"/>
    <n v="5.3504564576918316E-2"/>
    <n v="-2.1520605964128084E-3"/>
    <n v="5.8850749345998779E-2"/>
    <n v="-2.3670948401947629E-3"/>
    <s v="6e, 8a"/>
    <n v="-4.0222000000000001E-2"/>
    <s v="derived (6e)"/>
    <n v="0.13869655172413795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0"/>
    <n v="473"/>
    <x v="1"/>
    <n v="0"/>
    <n v="0"/>
    <x v="1"/>
    <s v="Diversity"/>
    <s v="Land use mix index for 5 use types of non-residential facilities:perfect balance between two land uses = 1"/>
    <x v="7"/>
    <s v="OLS"/>
    <m/>
    <n v="-9.0999999999999998E-2"/>
    <m/>
    <m/>
    <s v=""/>
    <n v="-0.28999999999999998"/>
    <m/>
  </r>
  <r>
    <n v="65"/>
    <s v="Sung et al. 2014"/>
    <n v="65.599999999999994"/>
    <x v="392"/>
    <s v="Table 3 p. 139 (250m buffer)"/>
    <x v="0"/>
    <x v="1"/>
    <x v="1"/>
    <n v="4.1897297297297284E-2"/>
    <n v="23.867888014449758"/>
    <n v="4.4400000000000013"/>
    <n v="0.24840697014598373"/>
    <n v="4.6209658214436469E-2"/>
    <n v="0.25150474993502736"/>
    <n v="4.6785919601913521E-2"/>
    <n v="0.57103044302426198"/>
    <n v="0.10622536713314529"/>
    <n v="0.18724635741409029"/>
    <n v="3.4832316391598728E-2"/>
    <n v="1.2307779950739131"/>
    <n v="0.22895424575562956"/>
    <n v="0.17552607657203728"/>
    <n v="3.2652062868236659E-2"/>
    <s v="6e, 8a, 5"/>
    <n v="0.18602399999999997"/>
    <s v="derived (6e)"/>
    <n v="4.189729729729728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ensity"/>
    <s v="Residential density"/>
    <x v="6"/>
    <s v="OLS"/>
    <m/>
    <n v="2.0219999999999998"/>
    <m/>
    <m/>
    <s v=""/>
    <n v="4.4400000000000004"/>
    <m/>
  </r>
  <r>
    <n v="65"/>
    <s v="Sung et al. 2014"/>
    <n v="65.599999999999994"/>
    <x v="393"/>
    <s v="Table 3 p. 139 (250m buffer)"/>
    <x v="0"/>
    <x v="1"/>
    <x v="1"/>
    <n v="3.4512750455373407E-2"/>
    <n v="28.974798786119539"/>
    <n v="5.49"/>
    <n v="0.30155755602221901"/>
    <n v="5.7137617927309946E-2"/>
    <n v="0.3053181546146419"/>
    <n v="5.7850157345609277E-2"/>
    <n v="0.69321140510463064"/>
    <n v="0.13134623098219989"/>
    <n v="0.22731066637410502"/>
    <n v="4.306968851123355E-2"/>
    <n v="1.4941223427921462"/>
    <n v="0.28309883090054189"/>
    <n v="0.213082646747496"/>
    <n v="4.0373834492481803E-2"/>
    <s v="6e, 8a, 5"/>
    <n v="0.189475"/>
    <s v="derived (6e)"/>
    <n v="3.451275045537340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ensity"/>
    <s v="Small-scale nieghbourhood living density"/>
    <x v="6"/>
    <s v="OLS"/>
    <m/>
    <n v="2.915"/>
    <m/>
    <m/>
    <s v=""/>
    <n v="5.49"/>
    <m/>
  </r>
  <r>
    <n v="65"/>
    <s v="Sung et al. 2014"/>
    <n v="65.599999999999994"/>
    <x v="394"/>
    <s v="Table 3 p. 139 (250m buffer)"/>
    <x v="0"/>
    <x v="1"/>
    <x v="1"/>
    <n v="9.1772020725388592E-3"/>
    <n v="108.96567299006324"/>
    <n v="1.93"/>
    <n v="1.2706709031465089"/>
    <n v="2.2506123036530965E-2"/>
    <n v="0.67594220227726454"/>
    <n v="1.1972288286734908E-2"/>
    <n v="0.67594220227726454"/>
    <n v="1.1972288286734908E-2"/>
    <n v="2.0184237329272294"/>
    <n v="3.5750321157607082E-2"/>
    <n v="7.7380119096434354"/>
    <n v="0.13705566694360452"/>
    <n v="2.0679898396331549"/>
    <n v="3.6628236039582436E-2"/>
    <s v="6e, 8a, 5"/>
    <n v="1.7711999999999999E-2"/>
    <s v="derived (6e)"/>
    <n v="9.1772020725388592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ensity"/>
    <s v="Commercial density"/>
    <x v="1"/>
    <s v="OLS"/>
    <m/>
    <n v="2.214"/>
    <m/>
    <m/>
    <s v=""/>
    <n v="1.93"/>
    <m/>
  </r>
  <r>
    <n v="65"/>
    <s v="Sung et al. 2014"/>
    <n v="65.599999999999994"/>
    <x v="395"/>
    <s v="Table 3 p. 139 (250m buffer)"/>
    <x v="0"/>
    <x v="1"/>
    <x v="1"/>
    <n v="1.9616157205240174E-2"/>
    <n v="50.978384274615436"/>
    <n v="2.29"/>
    <n v="0.57689733817380462"/>
    <n v="2.5914805328105479E-2"/>
    <n v="9.6520156525005354E-2"/>
    <n v="4.3357819512597658E-3"/>
    <n v="2.4069182711569188"/>
    <n v="0.10812117565863996"/>
    <n v="0.46676035284136946"/>
    <n v="2.0967341809987158E-2"/>
    <n v="2.1465201390292115"/>
    <n v="9.6423831165331209E-2"/>
    <n v="0.44424247029011132"/>
    <n v="1.9955816007902093E-2"/>
    <s v="6e, 8a, 5"/>
    <n v="4.4921000000000003E-2"/>
    <s v="derived (6e)"/>
    <n v="1.961615720524017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ensity"/>
    <s v="Office density"/>
    <x v="8"/>
    <s v="OLS"/>
    <m/>
    <n v="1.5489999999999999"/>
    <m/>
    <m/>
    <s v=""/>
    <n v="2.29"/>
    <m/>
  </r>
  <r>
    <n v="65"/>
    <s v="Sung et al. 2014"/>
    <n v="65.599999999999994"/>
    <x v="396"/>
    <s v="Table 3 p. 139 (250m buffer)"/>
    <x v="0"/>
    <x v="1"/>
    <x v="1"/>
    <n v="7.5879310344827589E-2"/>
    <n v="13.178822994773915"/>
    <n v="-1.7400000000000002"/>
    <n v="0.86406156101435028"/>
    <n v="-0.11408204790072468"/>
    <n v="1.8757408960472992"/>
    <n v="-0.24765407050512492"/>
    <n v="2.0062470534082846"/>
    <n v="-0.26488479846149582"/>
    <n v="0.50806387535784925"/>
    <n v="-6.7079673463496844E-2"/>
    <n v="0.91533654898063066"/>
    <n v="-0.12085188456191268"/>
    <n v="0.67804273249752611"/>
    <n v="-8.9521981971648373E-2"/>
    <s v="6e, 8a, 5"/>
    <n v="-0.13203000000000001"/>
    <s v="derived (6e)"/>
    <n v="7.5879310344827589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iversity"/>
    <s v="Residential to non-residential balancing index:perfect balance between two land uses = 1"/>
    <x v="5"/>
    <s v="OLS"/>
    <m/>
    <n v="-0.27"/>
    <m/>
    <m/>
    <s v=""/>
    <n v="-1.74"/>
    <m/>
  </r>
  <r>
    <n v="65"/>
    <s v="Sung et al. 2014"/>
    <n v="65.599999999999994"/>
    <x v="397"/>
    <s v="Table 3 p. 139 (250m buffer)"/>
    <x v="0"/>
    <x v="1"/>
    <x v="1"/>
    <n v="7.0807999999999996E-2"/>
    <n v="14.122698000225965"/>
    <n v="3.0000000000000004"/>
    <n v="1.2599732212113643"/>
    <n v="0.26764855154260286"/>
    <e v="#N/A"/>
    <e v="#N/A"/>
    <e v="#N/A"/>
    <e v="#N/A"/>
    <n v="1.2599732212113643"/>
    <n v="0.26764855154260286"/>
    <n v="1.2882001544876993"/>
    <n v="0.27364462961689506"/>
    <n v="1.2565315944044488"/>
    <n v="0.26691746740977063"/>
    <s v="6e, 8a, 5"/>
    <n v="0.212424"/>
    <s v="derived (6e)"/>
    <n v="7.080799999999999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iversity"/>
    <s v="Res. &amp; small-scale neighborhood living balancing index:perfect balance between two land uses = 1"/>
    <x v="10"/>
    <s v="OLS"/>
    <m/>
    <n v="0.42399999999999999"/>
    <m/>
    <m/>
    <s v=""/>
    <n v="3"/>
    <m/>
  </r>
  <r>
    <n v="65"/>
    <s v="Sung et al. 2014"/>
    <n v="65.599999999999994"/>
    <x v="398"/>
    <s v="Table 3 p. 139 (250m buffer)"/>
    <x v="0"/>
    <x v="1"/>
    <x v="1"/>
    <n v="4.7418181818181825E-2"/>
    <n v="21.088957055214721"/>
    <n v="-0.33"/>
    <n v="1.3826847177869719"/>
    <n v="-2.1636250463930539E-2"/>
    <n v="3.0015896881791364"/>
    <n v="-4.6968875440627132E-2"/>
    <n v="3.210427666283731"/>
    <n v="-5.0236772122007826E-2"/>
    <n v="0.81301169709742038"/>
    <n v="-1.2722007036180436E-2"/>
    <n v="1.4647357491769788"/>
    <n v="-2.2920185003121367E-2"/>
    <n v="1.0850145018952868"/>
    <n v="-1.6978306925657452E-2"/>
    <s v="6e, 8a"/>
    <n v="-1.5648000000000002E-2"/>
    <s v="derived (6e)"/>
    <n v="4.741818181818182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iversity"/>
    <s v="Res. &amp; large-scale commercial balancing index:perfect balance between two land uses = 1"/>
    <x v="5"/>
    <s v="OLS"/>
    <m/>
    <n v="-4.8000000000000001E-2"/>
    <m/>
    <m/>
    <s v=""/>
    <n v="-0.33"/>
    <m/>
  </r>
  <r>
    <n v="65"/>
    <s v="Sung et al. 2014"/>
    <n v="65.599999999999994"/>
    <x v="399"/>
    <s v="Table 3 p. 139 (250m buffer)"/>
    <x v="0"/>
    <x v="1"/>
    <x v="1"/>
    <n v="3.3814285714285706E-2"/>
    <n v="29.573299535276728"/>
    <n v="0.14000000000000001"/>
    <n v="1.9389555023942058"/>
    <n v="9.1790153483341692E-3"/>
    <n v="4.2091655219417241"/>
    <n v="1.9926189580872118E-2"/>
    <n v="4.5020215443926572"/>
    <n v="2.1312569991154839E-2"/>
    <n v="1.1400961356692791"/>
    <n v="5.397215106258367E-3"/>
    <n v="2.0540166560644417"/>
    <n v="9.7237148498090665E-3"/>
    <n v="1.5215289585282763"/>
    <n v="7.2029180896728594E-3"/>
    <s v="6e, 8a"/>
    <n v="4.7339999999999995E-3"/>
    <s v="derived (6e)"/>
    <n v="3.381428571428570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iversity"/>
    <s v="Res. &amp; office balancing index:perfect balance between two land uses = 1"/>
    <x v="5"/>
    <s v="OLS"/>
    <m/>
    <n v="1.7999999999999999E-2"/>
    <m/>
    <m/>
    <s v=""/>
    <n v="0.14000000000000001"/>
    <m/>
  </r>
  <r>
    <n v="65"/>
    <s v="Sung et al. 2014"/>
    <n v="65.599999999999994"/>
    <x v="400"/>
    <s v="Table 3 p. 139 (250m buffer)"/>
    <x v="0"/>
    <x v="1"/>
    <x v="1"/>
    <n v="8.7499999999999994E-2"/>
    <n v="11.428571428571429"/>
    <n v="0.96"/>
    <n v="0.14434424157775513"/>
    <n v="1.2124916292531429E-2"/>
    <n v="0.89646597412589912"/>
    <n v="7.530314182657552E-2"/>
    <n v="1.1788861765906804"/>
    <n v="9.9026438833617142E-2"/>
    <n v="0.11503594356761238"/>
    <n v="9.6630192596794378E-3"/>
    <n v="8.4810269809371772E-2"/>
    <n v="7.1240626639872285E-3"/>
    <n v="9.3284525721961109E-2"/>
    <n v="7.8359001606447317E-3"/>
    <s v="6e, 8a"/>
    <n v="8.3999999999999991E-2"/>
    <s v="derived (6e)"/>
    <n v="8.74999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iversity"/>
    <s v="Land use mix index for 5 use types of non-residential facilities:perfect balance between two land uses = 1"/>
    <x v="7"/>
    <s v="OLS"/>
    <m/>
    <n v="0.17499999999999999"/>
    <m/>
    <m/>
    <s v=""/>
    <n v="0.96"/>
    <m/>
  </r>
  <r>
    <n v="65"/>
    <s v="Sung et al. 2014"/>
    <n v="65.7"/>
    <x v="401"/>
    <s v="Table 3 p. 139 (500m buffer)"/>
    <x v="0"/>
    <x v="0"/>
    <x v="1"/>
    <n v="5.4016015624999997E-2"/>
    <n v="18.513027820163291"/>
    <n v="5.12"/>
    <n v="0.19267583064957192"/>
    <n v="5.3286813076106901E-2"/>
    <n v="0.19507861062660989"/>
    <n v="5.3951330712116476E-2"/>
    <n v="0.44291738219436433"/>
    <n v="0.12249411705443777"/>
    <n v="0.14523685639603534"/>
    <n v="4.0166995478600323E-2"/>
    <n v="0.95464782009425053"/>
    <n v="0.26401931042090609"/>
    <n v="0.13614606942914098"/>
    <n v="3.7652829253462083E-2"/>
    <s v="6e, 8a, 5"/>
    <n v="0.27656199999999997"/>
    <s v="derived (6e)"/>
    <n v="5.401601562499999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ensity"/>
    <s v="Residential density"/>
    <x v="6"/>
    <s v="OLS"/>
    <m/>
    <n v="0.96699999999999997"/>
    <m/>
    <m/>
    <s v=""/>
    <n v="5.12"/>
    <m/>
  </r>
  <r>
    <n v="65"/>
    <s v="Sung et al. 2014"/>
    <n v="65.7"/>
    <x v="402"/>
    <s v="Table 3 p. 139 (500m buffer)"/>
    <x v="0"/>
    <x v="0"/>
    <x v="1"/>
    <n v="4.4792586490939042E-2"/>
    <n v="22.325122935293923"/>
    <n v="6.0699999999999994"/>
    <n v="0.23235051811603799"/>
    <n v="6.317401472108769E-2"/>
    <n v="0.23524806458412093"/>
    <n v="6.3961831527841226E-2"/>
    <n v="0.53412035587707174"/>
    <n v="0.1452225176797729"/>
    <n v="0.1751431859377241"/>
    <n v="4.7619855967793744E-2"/>
    <n v="1.1512233520387221"/>
    <n v="0.31300726840916016"/>
    <n v="0.16418047694241647"/>
    <n v="4.4639194056350556E-2"/>
    <s v="6e, 8a, 5"/>
    <n v="0.27189099999999999"/>
    <s v="derived (6e)"/>
    <n v="4.479258649093904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ensity"/>
    <s v="Small-scale nieghbourhood living density"/>
    <x v="6"/>
    <s v="OLS"/>
    <m/>
    <n v="2.8029999999999999"/>
    <m/>
    <m/>
    <s v=""/>
    <n v="6.07"/>
    <m/>
  </r>
  <r>
    <n v="65"/>
    <s v="Sung et al. 2014"/>
    <n v="65.7"/>
    <x v="403"/>
    <s v="Table 3 p. 139 (500m buffer)"/>
    <x v="0"/>
    <x v="0"/>
    <x v="1"/>
    <n v="9.2879256965944269E-3"/>
    <n v="107.66666666666667"/>
    <n v="3.23"/>
    <n v="1.2555229258721075"/>
    <n v="3.766568777616322E-2"/>
    <n v="0.66788413067623065"/>
    <n v="2.003652392028692E-2"/>
    <n v="0.66788413067623065"/>
    <n v="2.003652392028692E-2"/>
    <n v="1.9943616120737633"/>
    <n v="5.9830848362212898E-2"/>
    <n v="7.6457651852822561"/>
    <n v="0.22937295555846768"/>
    <n v="2.0433368291511447"/>
    <n v="6.1300104874534335E-2"/>
    <s v="6e, 8a, 5"/>
    <n v="0.03"/>
    <s v="derived (6e)"/>
    <n v="9.2879256965944269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ensity"/>
    <s v="Commercial density"/>
    <x v="1"/>
    <s v="OLS"/>
    <m/>
    <n v="3"/>
    <m/>
    <m/>
    <s v=""/>
    <n v="3.23"/>
    <m/>
  </r>
  <r>
    <n v="65"/>
    <s v="Sung et al. 2014"/>
    <n v="65.7"/>
    <x v="404"/>
    <s v="Table 3 p. 139 (500m buffer)"/>
    <x v="0"/>
    <x v="0"/>
    <x v="1"/>
    <n v="1.8147846889952156E-2"/>
    <n v="55.102955522159817"/>
    <n v="2.09"/>
    <n v="0.62357308531005518"/>
    <n v="2.3651503552725085E-2"/>
    <n v="0.10432943232054591"/>
    <n v="3.9571110384859862E-3"/>
    <n v="2.6016577874767099"/>
    <n v="9.8678278221204146E-2"/>
    <n v="0.50452511055617655"/>
    <n v="1.9136132918285222E-2"/>
    <n v="2.3201913013010889"/>
    <n v="8.8002535867049009E-2"/>
    <n v="0.48018534580429423"/>
    <n v="1.8212949981011077E-2"/>
    <s v="6e, 8a, 5"/>
    <n v="3.7929000000000004E-2"/>
    <s v="derived (6e)"/>
    <n v="1.81478468899521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ensity"/>
    <s v="Office density"/>
    <x v="8"/>
    <s v="OLS"/>
    <m/>
    <n v="0.80700000000000005"/>
    <m/>
    <m/>
    <s v=""/>
    <n v="2.09"/>
    <m/>
  </r>
  <r>
    <n v="65"/>
    <s v="Sung et al. 2014"/>
    <n v="65.7"/>
    <x v="405"/>
    <s v="Table 3 p. 139 (500m buffer)"/>
    <x v="0"/>
    <x v="0"/>
    <x v="1"/>
    <n v="8.4648648648648656E-2"/>
    <n v="11.813537675606641"/>
    <n v="0.37"/>
    <n v="0.77454745458940943"/>
    <n v="2.4258826277740304E-2"/>
    <n v="1.681419938177952"/>
    <n v="5.2662072463733459E-2"/>
    <n v="1.7984060611036512"/>
    <n v="5.6326077833766357E-2"/>
    <n v="0.45543002857954651"/>
    <n v="1.4264068495111398E-2"/>
    <n v="0.82051051232196537"/>
    <n v="2.5698389245923957E-2"/>
    <n v="0.60779960161899227"/>
    <n v="1.9036283522706837E-2"/>
    <s v="6e, 8a"/>
    <n v="3.1320000000000001E-2"/>
    <s v="derived (6e)"/>
    <n v="8.464864864864865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iversity"/>
    <s v="Residential to non-residential balancing index:perfect balance between two land uses = 1"/>
    <x v="5"/>
    <s v="OLS"/>
    <m/>
    <n v="5.8000000000000003E-2"/>
    <m/>
    <m/>
    <s v=""/>
    <n v="0.37"/>
    <m/>
  </r>
  <r>
    <n v="65"/>
    <s v="Sung et al. 2014"/>
    <n v="65.7"/>
    <x v="406"/>
    <s v="Table 3 p. 139 (500m buffer)"/>
    <x v="0"/>
    <x v="0"/>
    <x v="1"/>
    <n v="7.2499999999999995E-2"/>
    <n v="13.793103448275863"/>
    <n v="-0.45000000000000007"/>
    <n v="1.2305680530694383"/>
    <n v="-4.0147282731390427E-2"/>
    <e v="#N/A"/>
    <e v="#N/A"/>
    <e v="#N/A"/>
    <e v="#N/A"/>
    <n v="1.2305680530694383"/>
    <n v="-4.0147282731390427E-2"/>
    <n v="1.2581362281236552"/>
    <n v="-4.1046694442534254E-2"/>
    <n v="1.227206746711589"/>
    <n v="-4.0037620111465597E-2"/>
    <s v="6e, 8a"/>
    <n v="-3.2625000000000001E-2"/>
    <s v="derived (6e)"/>
    <n v="7.249999999999999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iversity"/>
    <s v="Res. &amp; small-scale neighborhood living balancing index:perfect balance between two land uses = 1"/>
    <x v="10"/>
    <s v="OLS"/>
    <m/>
    <n v="-7.4999999999999997E-2"/>
    <m/>
    <m/>
    <s v=""/>
    <n v="-0.45"/>
    <m/>
  </r>
  <r>
    <n v="65"/>
    <s v="Sung et al. 2014"/>
    <n v="65.7"/>
    <x v="407"/>
    <s v="Table 3 p. 139 (500m buffer)"/>
    <x v="0"/>
    <x v="0"/>
    <x v="1"/>
    <n v="4.2483690280065892E-2"/>
    <n v="23.538444833951203"/>
    <n v="6.07"/>
    <n v="1.5432839029053944"/>
    <n v="0.39797587974563148"/>
    <n v="3.350225101430083"/>
    <n v="0.86394264825638412"/>
    <n v="3.5833196643323002"/>
    <n v="0.92405214175935624"/>
    <n v="0.90744321454021892"/>
    <n v="0.23400782639277348"/>
    <n v="1.6348651826664484"/>
    <n v="0.42159249384529307"/>
    <n v="1.2110392149802411"/>
    <n v="0.31229794860224463"/>
    <s v="6e, 8a, 5"/>
    <n v="0.25787599999999999"/>
    <s v="derived (6e)"/>
    <n v="4.248369028006589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iversity"/>
    <s v="Res. &amp; large-scale commercial balancing index:perfect balance between two land uses = 1"/>
    <x v="5"/>
    <s v="OLS"/>
    <m/>
    <n v="2.8029999999999999"/>
    <m/>
    <m/>
    <s v=""/>
    <n v="6.07"/>
    <m/>
  </r>
  <r>
    <n v="65"/>
    <s v="Sung et al. 2014"/>
    <n v="65.7"/>
    <x v="408"/>
    <s v="Table 3 p. 139 (500m buffer)"/>
    <x v="0"/>
    <x v="0"/>
    <x v="1"/>
    <n v="2.9177777777777778E-2"/>
    <n v="34.272658035034269"/>
    <n v="0.35999999999999993"/>
    <n v="2.2470661009413422"/>
    <n v="2.3603182324287857E-2"/>
    <n v="4.8780248674749496"/>
    <n v="5.1238773207956868E-2"/>
    <n v="5.2174173082470219"/>
    <n v="5.4803751405826717E-2"/>
    <n v="1.3212636262736723"/>
    <n v="1.3878553130378654E-2"/>
    <n v="2.3804110991263618"/>
    <n v="2.5003838185223302E-2"/>
    <n v="1.7633082038694297"/>
    <n v="1.8521789373444487E-2"/>
    <s v="6e, 8a"/>
    <n v="1.0503999999999999E-2"/>
    <s v="derived (6e)"/>
    <n v="2.917777777777777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iversity"/>
    <s v="Res. &amp; office balancing index:perfect balance between two land uses = 1"/>
    <x v="5"/>
    <s v="OLS"/>
    <m/>
    <n v="5.1999999999999998E-2"/>
    <m/>
    <m/>
    <s v=""/>
    <n v="0.36"/>
    <m/>
  </r>
  <r>
    <n v="65"/>
    <s v="Sung et al. 2014"/>
    <n v="65.7"/>
    <x v="409"/>
    <s v="Table 3 p. 139 (500m buffer)"/>
    <x v="0"/>
    <x v="0"/>
    <x v="1"/>
    <n v="0.11194594594594597"/>
    <n v="8.9328826653790419"/>
    <n v="0.36999999999999994"/>
    <n v="0.11282339017575618"/>
    <n v="4.6731448210798219E-3"/>
    <n v="0.70070221903249574"/>
    <n v="2.9023085912325979E-2"/>
    <n v="0.92144954049066319"/>
    <n v="3.8166439967123274E-2"/>
    <n v="8.9915226291681541E-2"/>
    <n v="3.7242886730014498E-3"/>
    <n v="6.629001653979745E-2"/>
    <n v="2.7457324850784109E-3"/>
    <n v="7.2913725742358534E-2"/>
    <n v="3.0200865202484909E-3"/>
    <s v="6e, 8a"/>
    <n v="4.1420000000000005E-2"/>
    <s v="derived (6e)"/>
    <n v="0.11194594594594597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iversity"/>
    <s v="Land use mix index for 5 use types of non-residential facilities:perfect balance between two land uses = 1"/>
    <x v="7"/>
    <s v="OLS"/>
    <m/>
    <n v="7.5999999999999998E-2"/>
    <m/>
    <m/>
    <s v=""/>
    <n v="0.37"/>
    <m/>
  </r>
  <r>
    <n v="65"/>
    <s v="Sung et al. 2014"/>
    <n v="65.8"/>
    <x v="410"/>
    <s v="Table 3 p. 139 (750m buffer)"/>
    <x v="0"/>
    <x v="1"/>
    <x v="1"/>
    <n v="4.9771103327495618E-2"/>
    <n v="20.091979746158422"/>
    <n v="5.71"/>
    <n v="0.20910890020751363"/>
    <n v="5.9427285676673915E-2"/>
    <n v="0.21171661014573032"/>
    <n v="6.0168378587145528E-2"/>
    <n v="0.48069322634400841"/>
    <n v="0.13660965007438278"/>
    <n v="0.15762391789454583"/>
    <n v="4.4795614098204657E-2"/>
    <n v="1.0360684839006951"/>
    <n v="0.2944434106451902"/>
    <n v="0.14775778959885186"/>
    <n v="4.1991729499466501E-2"/>
    <s v="6e, 8a, 5"/>
    <n v="0.28419299999999997"/>
    <s v="derived (6e)"/>
    <n v="4.977110332749561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ensity"/>
    <s v="Residential density"/>
    <x v="6"/>
    <s v="OLS"/>
    <m/>
    <n v="1.0409999999999999"/>
    <m/>
    <m/>
    <s v=""/>
    <n v="5.71"/>
    <m/>
  </r>
  <r>
    <n v="65"/>
    <s v="Sung et al. 2014"/>
    <n v="65.8"/>
    <x v="411"/>
    <s v="Table 3 p. 139 (750m buffer)"/>
    <x v="0"/>
    <x v="1"/>
    <x v="1"/>
    <n v="3.8117676767676759E-2"/>
    <n v="26.234547454056425"/>
    <n v="1.9800000000000002"/>
    <n v="0.27303816920323459"/>
    <n v="2.060700974427572E-2"/>
    <n v="0.27644311440947494"/>
    <n v="2.0863991173826299E-2"/>
    <n v="0.62765189974753721"/>
    <n v="4.7370771829645865E-2"/>
    <n v="0.20581307597074416"/>
    <n v="1.5533330282739972E-2"/>
    <n v="1.3528177984422882"/>
    <n v="0.10210121770183479"/>
    <n v="0.19293065152918654"/>
    <n v="1.4561055062862293E-2"/>
    <s v="6e, 8a, 5"/>
    <n v="7.5472999999999985E-2"/>
    <s v="derived (6e)"/>
    <n v="3.8117676767676759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ensity"/>
    <s v="Small-scale nieghbourhood living density"/>
    <x v="6"/>
    <s v="OLS"/>
    <m/>
    <n v="1.0629999999999999"/>
    <m/>
    <m/>
    <s v=""/>
    <n v="1.98"/>
    <m/>
  </r>
  <r>
    <n v="65"/>
    <s v="Sung et al. 2014"/>
    <n v="65.8"/>
    <x v="412"/>
    <s v="Table 3 p. 139 (750m buffer)"/>
    <x v="0"/>
    <x v="1"/>
    <x v="1"/>
    <n v="9.7159999999999989E-3"/>
    <n v="102.92301358583781"/>
    <n v="0.5"/>
    <n v="1.2002062212711988"/>
    <n v="5.8306018229354831E-3"/>
    <n v="0.63845802590113154"/>
    <n v="3.1016290898276968E-3"/>
    <n v="0.63845802590113154"/>
    <n v="3.1016290898276968E-3"/>
    <n v="1.9064926374106006"/>
    <n v="9.2617412325406972E-3"/>
    <n v="7.308902731011746"/>
    <n v="3.5506649467255055E-2"/>
    <n v="1.9533100702213559"/>
    <n v="9.4891803211353456E-3"/>
    <s v="6e, 8a"/>
    <n v="4.8579999999999995E-3"/>
    <s v="derived (6e)"/>
    <n v="9.715999999999998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ensity"/>
    <s v="Commercial density"/>
    <x v="1"/>
    <s v="OLS"/>
    <m/>
    <n v="0.69399999999999995"/>
    <m/>
    <m/>
    <s v=""/>
    <n v="0.5"/>
    <m/>
  </r>
  <r>
    <n v="65"/>
    <s v="Sung et al. 2014"/>
    <n v="65.8"/>
    <x v="413"/>
    <s v="Table 3 p. 139 (750m buffer)"/>
    <x v="0"/>
    <x v="1"/>
    <x v="1"/>
    <n v="1.8416494845360825E-2"/>
    <n v="54.29914912673533"/>
    <n v="2.91"/>
    <n v="0.61447680310092345"/>
    <n v="3.2931040831784691E-2"/>
    <n v="0.10280754181330196"/>
    <n v="5.5096617808584793E-3"/>
    <n v="2.563706480718968"/>
    <n v="0.13739415771469096"/>
    <n v="0.49716542346363551"/>
    <n v="2.6644089374263158E-2"/>
    <n v="2.2863458462085018"/>
    <n v="0.12252984659000604"/>
    <n v="0.47318071151037894"/>
    <n v="2.5358700691264231E-2"/>
    <s v="6e, 8a, 5"/>
    <n v="5.3592000000000008E-2"/>
    <s v="derived (6e)"/>
    <n v="1.8416494845360825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ensity"/>
    <s v="Office density"/>
    <x v="8"/>
    <s v="OLS"/>
    <m/>
    <n v="1.6240000000000001"/>
    <m/>
    <m/>
    <s v=""/>
    <n v="2.91"/>
    <m/>
  </r>
  <r>
    <n v="65"/>
    <s v="Sung et al. 2014"/>
    <n v="65.8"/>
    <x v="414"/>
    <s v="Table 3 p. 139 (750m buffer)"/>
    <x v="0"/>
    <x v="1"/>
    <x v="1"/>
    <n v="8.6099999999999996E-2"/>
    <n v="11.614401858304298"/>
    <n v="-1.4"/>
    <n v="0.76149123513640027"/>
    <n v="-9.1790153483341685E-2"/>
    <n v="1.6530769521214634"/>
    <n v="-0.1992618958087212"/>
    <n v="1.7680910893607795"/>
    <n v="-0.21312569991154837"/>
    <n v="0.44775303685568002"/>
    <n v="-5.397215106258367E-2"/>
    <n v="0.80667951300888208"/>
    <n v="-9.7237148498090648E-2"/>
    <n v="0.59755418032792917"/>
    <n v="-7.2029180896728578E-2"/>
    <s v="6e, 8a"/>
    <n v="-0.12053999999999999"/>
    <s v="derived (6e)"/>
    <n v="8.6099999999999996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iversity"/>
    <s v="Residential to non-residential balancing index:perfect balance between two land uses = 1"/>
    <x v="5"/>
    <s v="OLS"/>
    <m/>
    <n v="-0.246"/>
    <m/>
    <m/>
    <s v=""/>
    <n v="-1.4"/>
    <m/>
  </r>
  <r>
    <n v="65"/>
    <s v="Sung et al. 2014"/>
    <n v="65.8"/>
    <x v="415"/>
    <s v="Table 3 p. 139 (750m buffer)"/>
    <x v="0"/>
    <x v="1"/>
    <x v="1"/>
    <n v="7.4228947368421047E-2"/>
    <n v="13.471833232885455"/>
    <n v="1.52"/>
    <n v="1.2019055504684308"/>
    <n v="0.1356085994482521"/>
    <e v="#N/A"/>
    <e v="#N/A"/>
    <e v="#N/A"/>
    <e v="#N/A"/>
    <n v="1.2019055504684308"/>
    <n v="0.1356085994482521"/>
    <n v="1.2288316050911725"/>
    <n v="0.13864661233922682"/>
    <n v="1.198622535962856"/>
    <n v="0.1352381834876171"/>
    <s v="6e, 8a"/>
    <n v="0.112828"/>
    <s v="derived (6e)"/>
    <n v="7.422894736842104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iversity"/>
    <s v="Res. &amp; small-scale neighborhood living balancing index:perfect balance between two land uses = 1"/>
    <x v="10"/>
    <s v="OLS"/>
    <m/>
    <n v="0.26800000000000002"/>
    <m/>
    <m/>
    <s v=""/>
    <n v="1.52"/>
    <m/>
  </r>
  <r>
    <n v="65"/>
    <s v="Sung et al. 2014"/>
    <n v="65.8"/>
    <x v="416"/>
    <s v="Table 3 p. 139 (750m buffer)"/>
    <x v="0"/>
    <x v="1"/>
    <x v="1"/>
    <n v="2.3108E-2"/>
    <n v="43.275056257573134"/>
    <n v="-1.4999999999999998"/>
    <n v="2.8373028970592027"/>
    <n v="-9.834659301786608E-2"/>
    <n v="6.1593355365093467"/>
    <n v="-0.21349488836648697"/>
    <n v="6.5878761811477888"/>
    <n v="-0.22834896419094464"/>
    <n v="1.6683199096968169"/>
    <n v="-5.7827304709911063E-2"/>
    <n v="3.0056736225577612"/>
    <n v="-0.10418265910509711"/>
    <n v="2.2264763253520297"/>
    <n v="-7.7174122389352048E-2"/>
    <s v="6e, 8a"/>
    <n v="-3.4661999999999998E-2"/>
    <s v="derived (6e)"/>
    <n v="2.31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iversity"/>
    <s v="Res. &amp; large-scale commercial balancing index:perfect balance between two land uses = 1"/>
    <x v="5"/>
    <s v="OLS"/>
    <m/>
    <n v="-0.318"/>
    <m/>
    <m/>
    <s v=""/>
    <n v="-1.5"/>
    <m/>
  </r>
  <r>
    <n v="65"/>
    <s v="Sung et al. 2014"/>
    <n v="65.8"/>
    <x v="417"/>
    <s v="Table 3 p. 139 (750m buffer)"/>
    <x v="0"/>
    <x v="1"/>
    <x v="1"/>
    <n v="3.7514285714285708E-2"/>
    <n v="26.656511805026661"/>
    <n v="-1.1200000000000001"/>
    <n v="1.7477180785099333"/>
    <n v="-7.3432122786673354E-2"/>
    <n v="3.7940193413694061"/>
    <n v="-0.15940951664697695"/>
    <n v="4.0579912397476843"/>
    <n v="-0.17050055992923868"/>
    <n v="1.0276494871017454"/>
    <n v="-4.3177720850066936E-2"/>
    <n v="1.8514308548760599"/>
    <n v="-7.7789718798472532E-2"/>
    <n v="1.3714619363428902"/>
    <n v="-5.7623344717382868E-2"/>
    <s v="6e, 8a"/>
    <n v="-4.2015999999999998E-2"/>
    <s v="derived (6e)"/>
    <n v="3.75142857142857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iversity"/>
    <s v="Res. &amp; office balancing index:perfect balance between two land uses = 1"/>
    <x v="5"/>
    <s v="OLS"/>
    <m/>
    <n v="-0.20200000000000001"/>
    <m/>
    <m/>
    <s v=""/>
    <n v="-1.1200000000000001"/>
    <m/>
  </r>
  <r>
    <n v="65"/>
    <s v="Sung et al. 2014"/>
    <n v="65.8"/>
    <x v="418"/>
    <s v="Table 3 p. 139 (750m buffer)"/>
    <x v="0"/>
    <x v="1"/>
    <x v="1"/>
    <n v="9.6463709677419351E-2"/>
    <n v="10.366592818626426"/>
    <n v="2.48"/>
    <n v="0.13093132308812799"/>
    <n v="3.1322700422372861E-2"/>
    <n v="0.8131635513326928"/>
    <n v="0.19453311638532009"/>
    <n v="1.0693403850695047"/>
    <n v="0.25581830032017761"/>
    <n v="0.10434644381629345"/>
    <n v="2.4962799754171882E-2"/>
    <n v="7.6929434220765272E-2"/>
    <n v="1.8403828548633677E-2"/>
    <n v="8.4616235763347245E-2"/>
    <n v="2.0242742081665561E-2"/>
    <s v="6e, 8a, 5"/>
    <n v="0.23923"/>
    <s v="derived (6e)"/>
    <n v="9.6463709677419351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iversity"/>
    <s v="Land use mix index for 5 use types of non-residential facilities:perfect balance between two land uses = 1"/>
    <x v="7"/>
    <s v="OLS"/>
    <m/>
    <n v="0.47"/>
    <m/>
    <m/>
    <s v=""/>
    <n v="2.48"/>
    <m/>
  </r>
  <r>
    <n v="65"/>
    <s v="Sung et al. 2014"/>
    <n v="65.900000000000006"/>
    <x v="419"/>
    <s v="Table 3 p. 139 (1000m buffer)"/>
    <x v="0"/>
    <x v="1"/>
    <x v="1"/>
    <n v="4.2832281553398056E-2"/>
    <n v="23.346876788557765"/>
    <n v="4.12"/>
    <n v="0.24298450377788608"/>
    <n v="4.2879232397179778E-2"/>
    <n v="0.2460146622489289"/>
    <n v="4.341396143240623E-2"/>
    <n v="0.55856544105334605"/>
    <n v="9.8569484817242911E-2"/>
    <n v="0.18315896375106222"/>
    <n v="3.2321879174186198E-2"/>
    <n v="1.2039113887103281"/>
    <n v="0.21245303885432287"/>
    <n v="0.17169452447679351"/>
    <n v="3.0298761039895272E-2"/>
    <s v="6e, 8a, 5"/>
    <n v="0.17646899999999999"/>
    <s v="derived (6e)"/>
    <n v="4.28322815533980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ensity"/>
    <s v="Residential density"/>
    <x v="6"/>
    <s v="OLS"/>
    <m/>
    <n v="0.997"/>
    <m/>
    <m/>
    <s v=""/>
    <n v="4.12"/>
    <m/>
  </r>
  <r>
    <n v="65"/>
    <s v="Sung et al. 2014"/>
    <n v="65.900000000000006"/>
    <x v="420"/>
    <s v="Table 3 p. 139 (1000m buffer)"/>
    <x v="0"/>
    <x v="1"/>
    <x v="1"/>
    <n v="3.1050399999999995E-2"/>
    <n v="32.205704274341073"/>
    <n v="1.2499999999999998"/>
    <n v="0.33518346555687306"/>
    <n v="1.3009475848658912E-2"/>
    <n v="0.33936339885187472"/>
    <n v="1.3171711599637811E-2"/>
    <n v="0.77050963070346545"/>
    <n v="2.9905790296493599E-2"/>
    <n v="0.25265749569777285"/>
    <n v="9.8063953805176563E-3"/>
    <n v="1.6607280926037418"/>
    <n v="6.4457839458229013E-2"/>
    <n v="0.23684294609946455"/>
    <n v="9.1925852669585157E-3"/>
    <s v="6e, 8a"/>
    <n v="3.8812999999999993E-2"/>
    <s v="derived (6e)"/>
    <n v="3.105039999999999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ensity"/>
    <s v="Small-scale nieghbourhood living density"/>
    <x v="6"/>
    <s v="OLS"/>
    <m/>
    <n v="1.0489999999999999"/>
    <m/>
    <m/>
    <s v=""/>
    <n v="1.25"/>
    <m/>
  </r>
  <r>
    <n v="65"/>
    <s v="Sung et al. 2014"/>
    <n v="65.900000000000006"/>
    <x v="421"/>
    <s v="Table 3 p. 139 (1000m buffer)"/>
    <x v="0"/>
    <x v="1"/>
    <x v="1"/>
    <n v="1.0218181818181817E-2"/>
    <n v="97.864768683274036"/>
    <n v="0.55000000000000004"/>
    <n v="1.141220997371714"/>
    <n v="6.413662005229033E-3"/>
    <n v="0.60708042683460262"/>
    <n v="3.4117919988104666E-3"/>
    <n v="0.60708042683460262"/>
    <n v="3.4117919988104666E-3"/>
    <n v="1.8127963266538731"/>
    <n v="1.0187915355794767E-2"/>
    <n v="6.9497000736620231"/>
    <n v="3.9057314413980568E-2"/>
    <n v="1.8573128742435734"/>
    <n v="1.0438098353248883E-2"/>
    <s v="6e, 8a"/>
    <n v="5.62E-3"/>
    <s v="derived (6e)"/>
    <n v="1.021818181818181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ensity"/>
    <s v="Commercial density"/>
    <x v="1"/>
    <s v="OLS"/>
    <m/>
    <n v="1.405"/>
    <m/>
    <m/>
    <s v=""/>
    <n v="0.55000000000000004"/>
    <m/>
  </r>
  <r>
    <n v="65"/>
    <s v="Sung et al. 2014"/>
    <n v="65.900000000000006"/>
    <x v="422"/>
    <s v="Table 3 p. 139 (1000m buffer)"/>
    <x v="0"/>
    <x v="1"/>
    <x v="1"/>
    <n v="1.6048E-2"/>
    <n v="62.31306081754736"/>
    <n v="1.5"/>
    <n v="0.7051663058887061"/>
    <n v="1.6974763315352932E-2"/>
    <n v="0.11798071808754319"/>
    <n v="2.8400318458033395E-3"/>
    <n v="2.9420792115639967"/>
    <n v="7.0821730780768533E-2"/>
    <n v="0.5705411551912809"/>
    <n v="1.3734066687764513E-2"/>
    <n v="2.6237834304219221"/>
    <n v="6.3159714737116512E-2"/>
    <n v="0.54301658365248395"/>
    <n v="1.3071495201682593E-2"/>
    <s v="6e, 8a"/>
    <n v="2.4072E-2"/>
    <s v="derived (6e)"/>
    <n v="1.604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ensity"/>
    <s v="Office density"/>
    <x v="8"/>
    <s v="OLS"/>
    <m/>
    <n v="1.4159999999999999"/>
    <m/>
    <m/>
    <s v=""/>
    <n v="1.5"/>
    <m/>
  </r>
  <r>
    <n v="65"/>
    <s v="Sung et al. 2014"/>
    <n v="65.900000000000006"/>
    <x v="423"/>
    <s v="Table 3 p. 139 (1000m buffer)"/>
    <x v="0"/>
    <x v="1"/>
    <x v="1"/>
    <n v="7.9687499999999994E-2"/>
    <n v="12.549019607843139"/>
    <n v="1.52"/>
    <n v="0.82276888276384708"/>
    <n v="9.9657880924770958E-2"/>
    <n v="1.7861010268568849"/>
    <n v="0.21634148687804014"/>
    <n v="1.9103704193752238"/>
    <n v="0.23139361704682396"/>
    <n v="0.48378398711559595"/>
    <n v="5.859833543937655E-2"/>
    <n v="0.87159348793806757"/>
    <n v="0.10557176122649842"/>
    <n v="0.64563971672137666"/>
    <n v="7.8203110687876734E-2"/>
    <s v="6e, 8a"/>
    <n v="0.12112499999999998"/>
    <s v="derived (6e)"/>
    <n v="7.96874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iversity"/>
    <s v="Residential to non-residential balancing index:perfect balance between two land uses = 1"/>
    <x v="5"/>
    <s v="OLS"/>
    <m/>
    <n v="0.28499999999999998"/>
    <m/>
    <m/>
    <s v=""/>
    <n v="1.52"/>
    <m/>
  </r>
  <r>
    <n v="65"/>
    <s v="Sung et al. 2014"/>
    <n v="65.900000000000006"/>
    <x v="424"/>
    <s v="Table 3 p. 139 (1000m buffer)"/>
    <x v="0"/>
    <x v="1"/>
    <x v="1"/>
    <n v="7.85E-2"/>
    <n v="12.738853503184714"/>
    <n v="0.75"/>
    <n v="1.1365118961469336"/>
    <n v="6.6912137885650716E-2"/>
    <e v="#N/A"/>
    <e v="#N/A"/>
    <e v="#N/A"/>
    <e v="#N/A"/>
    <n v="1.1365118961469336"/>
    <n v="6.6912137885650716E-2"/>
    <n v="1.1619729495409554"/>
    <n v="6.8411157404223752E-2"/>
    <n v="1.1334075049247161"/>
    <n v="6.6729366852442656E-2"/>
    <s v="6e, 8a"/>
    <n v="5.8874999999999997E-2"/>
    <s v="derived (6e)"/>
    <n v="7.8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iversity"/>
    <s v="Res. &amp; small-scale neighborhood living balancing index:perfect balance between two land uses = 1"/>
    <x v="10"/>
    <s v="OLS"/>
    <m/>
    <n v="0.125"/>
    <m/>
    <m/>
    <s v=""/>
    <n v="0.75"/>
    <m/>
  </r>
  <r>
    <n v="65"/>
    <s v="Sung et al. 2014"/>
    <n v="65.900000000000006"/>
    <x v="425"/>
    <s v="Table 3 p. 139 (1000m buffer)"/>
    <x v="0"/>
    <x v="1"/>
    <x v="1"/>
    <n v="5.0820000000000004E-2"/>
    <n v="19.677292404565129"/>
    <n v="0.2"/>
    <n v="1.2901297785368762"/>
    <n v="1.3112879069048811E-2"/>
    <n v="2.8006675635115696"/>
    <n v="2.8465985115531597E-2"/>
    <n v="2.9955262257765272"/>
    <n v="3.0446528558792627E-2"/>
    <n v="0.75858985582987093"/>
    <n v="7.7103072946548088E-3"/>
    <n v="1.3666884311307506"/>
    <n v="1.389102121401295E-2"/>
    <n v="1.0123851815473179"/>
    <n v="1.0289882985246942E-2"/>
    <s v="6e, 8a"/>
    <n v="1.0164000000000001E-2"/>
    <s v="derived (6e)"/>
    <n v="5.082000000000000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iversity"/>
    <s v="Res. &amp; large-scale commercial balancing index:perfect balance between two land uses = 1"/>
    <x v="5"/>
    <s v="OLS"/>
    <m/>
    <n v="4.2000000000000003E-2"/>
    <m/>
    <m/>
    <s v=""/>
    <n v="0.2"/>
    <m/>
  </r>
  <r>
    <n v="65"/>
    <s v="Sung et al. 2014"/>
    <n v="65.900000000000006"/>
    <x v="426"/>
    <s v="Table 3 p. 139 (1000m buffer)"/>
    <x v="0"/>
    <x v="1"/>
    <x v="1"/>
    <n v="6.0101449275362324E-2"/>
    <n v="16.63853387991319"/>
    <n v="-2.0700000000000003"/>
    <n v="1.0908954132678659"/>
    <n v="-0.13571829836465521"/>
    <n v="2.3681612888493855"/>
    <n v="-0.29462294594575206"/>
    <n v="2.5329279847560779"/>
    <n v="-0.31512157058350365"/>
    <n v="0.64144104573327931"/>
    <n v="-7.9801680499677285E-2"/>
    <n v="1.1556311354797366"/>
    <n v="-0.14377206956503405"/>
    <n v="0.85604283335186737"/>
    <n v="-0.10650028889730583"/>
    <s v="6e, 8a"/>
    <n v="-0.12441000000000001"/>
    <s v="derived (6e)"/>
    <n v="6.0101449275362324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iversity"/>
    <s v="Res. &amp; office balancing index:perfect balance between two land uses = 1"/>
    <x v="5"/>
    <s v="OLS"/>
    <m/>
    <n v="-0.39"/>
    <m/>
    <m/>
    <s v=""/>
    <n v="-2.0699999999999998"/>
    <m/>
  </r>
  <r>
    <n v="65"/>
    <s v="Sung et al. 2014"/>
    <n v="65.900000000000006"/>
    <x v="427"/>
    <s v="Table 3 p. 139 (1000m buffer)"/>
    <x v="0"/>
    <x v="1"/>
    <x v="1"/>
    <n v="9.889908256880732E-2"/>
    <n v="10.111317254174399"/>
    <n v="-1.0900000000000001"/>
    <n v="0.12770716178551389"/>
    <n v="-1.3766832040478396E-2"/>
    <n v="0.79313953879645305"/>
    <n v="-8.550044228225763E-2"/>
    <n v="1.0430080620810405"/>
    <n v="-0.11243626909233616"/>
    <n v="0.10177693059147525"/>
    <n v="-1.097155311776103E-2"/>
    <n v="7.5035060139785101E-2"/>
    <n v="-8.088779483068834E-3"/>
    <n v="8.2532575516994833E-2"/>
    <n v="-8.8970116407320419E-3"/>
    <s v="6e, 8a"/>
    <n v="-0.10779999999999999"/>
    <s v="derived (6e)"/>
    <n v="9.889908256880732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0"/>
    <n v="473"/>
    <x v="1"/>
    <n v="0"/>
    <n v="0"/>
    <x v="1"/>
    <s v="Diversity"/>
    <s v="Land use mix index for 5 use types of non-residential facilities:perfect balance between two land uses = 1"/>
    <x v="7"/>
    <s v="OLS"/>
    <m/>
    <n v="-0.22"/>
    <m/>
    <m/>
    <s v=""/>
    <n v="-1.0900000000000001"/>
    <m/>
  </r>
  <r>
    <n v="66"/>
    <s v="Armbruster 2010"/>
    <n v="66.099999999999994"/>
    <x v="428"/>
    <s v="Table 5 p. 33"/>
    <x v="0"/>
    <x v="0"/>
    <x v="1"/>
    <n v="0.13900000000000001"/>
    <n v="7.1942446043165464"/>
    <n v="2.3453237410071943"/>
    <n v="7.4874681143360655E-2"/>
    <n v="2.4409146052735576E-2"/>
    <n v="7.5808412084246407E-2"/>
    <n v="2.471354233946433E-2"/>
    <n v="0.17211965638269697"/>
    <n v="5.6111007980759214E-2"/>
    <n v="5.6439685643267089E-2"/>
    <n v="1.8399337519705072E-2"/>
    <n v="0.37098037098261311"/>
    <n v="0.12093960094033188"/>
    <n v="5.2906965565228871E-2"/>
    <n v="1.7247670774264614E-2"/>
    <s v="6a, 8b, 8a"/>
    <n v="0.32600000000000001"/>
    <s v="Source (6a)"/>
    <n v="0.13900000000000001"/>
    <s v="Derived (8a)"/>
    <s v="Y"/>
    <s v="Pos"/>
    <s v="Y"/>
    <s v="Ridership"/>
    <s v="per capita patronage"/>
    <s v="continuous"/>
    <s v="Aggregate"/>
    <s v="General"/>
    <s v="USA"/>
    <s v="varies"/>
    <s v="2002 - 2007"/>
    <x v="1"/>
    <x v="0"/>
    <n v="54"/>
    <x v="1"/>
    <n v="0"/>
    <n v="1"/>
    <x v="0"/>
    <s v="Density"/>
    <s v="Population density"/>
    <x v="6"/>
    <s v="OLS"/>
    <m/>
    <n v="0.32600000000000001"/>
    <m/>
    <m/>
    <s v=""/>
    <n v="2.3453237410071943"/>
    <s v="Derived (8b)"/>
  </r>
  <r>
    <n v="67"/>
    <s v="Kerkman et al. 2015"/>
    <n v="67.099999999999994"/>
    <x v="429"/>
    <s v="Table 6 p. 29 (2012)"/>
    <x v="0"/>
    <x v="0"/>
    <x v="1"/>
    <n v="4.2394822006472495E-2"/>
    <n v="23.587786259541982"/>
    <n v="3.09"/>
    <n v="0.9805328192076942"/>
    <n v="0.12844979931620795"/>
    <n v="0.82410697119482501"/>
    <n v="0.10795801322652208"/>
    <n v="0.84367743699010322"/>
    <n v="0.11052174424570353"/>
    <n v="1.0994269962074552"/>
    <n v="0.14402493650317663"/>
    <n v="0.9271860615730485"/>
    <n v="0.12146137406606936"/>
    <n v="1.0828019246590521"/>
    <n v="0.14184705213033583"/>
    <s v="6a, 5, 8a"/>
    <n v="0.13100000000000001"/>
    <s v="Source (6a)"/>
    <n v="4.2394822006472495E-2"/>
    <s v="Derived (8a)"/>
    <s v="Y"/>
    <s v="Pos"/>
    <s v="Y"/>
    <s v="Ridership"/>
    <s v="stop entrance + stop exit"/>
    <s v="continuous"/>
    <s v="Aggregate"/>
    <s v="General"/>
    <s v="Netherlands"/>
    <s v="Arnhem- Nijmegen"/>
    <n v="2012"/>
    <x v="0"/>
    <x v="0"/>
    <n v="1232"/>
    <x v="1"/>
    <n v="0"/>
    <n v="1"/>
    <x v="0"/>
    <s v="Density"/>
    <s v="Sum of number of inhabitants, employees, students,_x000a_and train travelers within service area)"/>
    <x v="2"/>
    <s v="OLS"/>
    <m/>
    <n v="0.13100000000000001"/>
    <m/>
    <m/>
    <s v=""/>
    <n v="3.09"/>
    <m/>
  </r>
  <r>
    <n v="67"/>
    <s v="Kerkman et al. 2015"/>
    <n v="67.2"/>
    <x v="430"/>
    <s v="Table 6 p. 29 (2013)"/>
    <x v="0"/>
    <x v="0"/>
    <x v="1"/>
    <n v="4.2481203007518793E-2"/>
    <n v="23.539823008849559"/>
    <n v="2.66"/>
    <n v="0.97853901017015554"/>
    <n v="0.11057490814922757"/>
    <n v="0.82243123745610669"/>
    <n v="9.2934729832540058E-2"/>
    <n v="0.84196190879391541"/>
    <n v="9.5141695693712447E-2"/>
    <n v="1.097191428526076"/>
    <n v="0.12398263142344659"/>
    <n v="0.92530072748444747"/>
    <n v="0.10455898220574257"/>
    <n v="1.0806001622896968"/>
    <n v="0.12210781833873574"/>
    <s v="6a, 5, 8a"/>
    <n v="0.113"/>
    <s v="Source (6a)"/>
    <n v="4.2481203007518793E-2"/>
    <s v="Derived (8a)"/>
    <s v="Y"/>
    <s v="Pos"/>
    <s v="Y"/>
    <s v="Ridership"/>
    <s v="stop entrance + stop exit"/>
    <s v="continuous"/>
    <s v="Aggregate"/>
    <s v="General"/>
    <s v="Netherlands"/>
    <s v="Arnhem- Nijmegen"/>
    <n v="2013"/>
    <x v="0"/>
    <x v="0"/>
    <n v="1284"/>
    <x v="1"/>
    <n v="0"/>
    <n v="1"/>
    <x v="0"/>
    <s v="Density"/>
    <s v="Sum of number of inhabitants, employees, students,_x000a_and train travelers within service area)"/>
    <x v="2"/>
    <s v="OLS"/>
    <m/>
    <n v="0.113"/>
    <m/>
    <m/>
    <s v=""/>
    <n v="2.66"/>
    <m/>
  </r>
  <r>
    <n v="69"/>
    <s v="Tsai et al. 2014"/>
    <n v="69.099999999999994"/>
    <x v="431"/>
    <s v="Table 6, p. 61 (derived from table 5 and equation 7)"/>
    <x v="0"/>
    <x v="0"/>
    <x v="1"/>
    <n v="0.15267175572519082"/>
    <n v="6.5500000000000007"/>
    <n v="3.93"/>
    <n v="6.8169653446972719E-2"/>
    <n v="4.0901792068183632E-2"/>
    <n v="6.9019768782102156E-2"/>
    <n v="4.1411861269261295E-2"/>
    <n v="0.1567063411536265"/>
    <n v="9.4023804692175902E-2"/>
    <n v="5.1385511793912528E-2"/>
    <n v="3.0831307076347514E-2"/>
    <n v="0.33775907876112016"/>
    <n v="0.20265544725667209"/>
    <n v="4.8169146798862632E-2"/>
    <n v="2.8901488079317576E-2"/>
    <s v="8a"/>
    <n v="0.6"/>
    <s v="Source"/>
    <n v="0.15267175572519082"/>
    <s v="Derived (8a)"/>
    <s v="Y"/>
    <s v="Pos"/>
    <s v="Y"/>
    <s v="Ridership"/>
    <s v="per capita trip"/>
    <s v="continuous"/>
    <s v="Aggregate"/>
    <s v="General"/>
    <s v="Australia"/>
    <s v="Sydney"/>
    <n v="2009"/>
    <x v="2"/>
    <x v="0"/>
    <n v="236"/>
    <x v="0"/>
    <n v="0"/>
    <n v="1"/>
    <x v="0"/>
    <s v="Density"/>
    <s v="Population density"/>
    <x v="6"/>
    <s v="OLS"/>
    <m/>
    <n v="0.59599999999999997"/>
    <m/>
    <m/>
    <s v=""/>
    <n v="3.93"/>
    <m/>
  </r>
  <r>
    <n v="69"/>
    <s v="Tsai et al. 2014"/>
    <n v="69.099999999999994"/>
    <x v="432"/>
    <s v="Table 6, p. 61 (derived from table 5 and equation 7)"/>
    <x v="0"/>
    <x v="0"/>
    <x v="1"/>
    <n v="0.2010178117048346"/>
    <n v="4.9746835443037973"/>
    <n v="3.93"/>
    <n v="5.1774420339472937E-2"/>
    <n v="4.0901792068183625E-2"/>
    <n v="5.2420077556026942E-2"/>
    <n v="4.1411861269261288E-2"/>
    <n v="0.11901747429389352"/>
    <n v="9.4023804692175889E-2"/>
    <n v="3.9026970982718373E-2"/>
    <n v="3.0831307076347517E-2"/>
    <n v="0.25652588260338238"/>
    <n v="0.20265544725667209"/>
    <n v="3.6584162125718446E-2"/>
    <n v="2.8901488079317573E-2"/>
    <s v="8a"/>
    <n v="0.79"/>
    <s v="Source"/>
    <n v="0.2010178117048346"/>
    <s v="Derived (8a)"/>
    <s v="Y"/>
    <s v="Pos"/>
    <s v="Y"/>
    <s v="Ridership"/>
    <s v="per capita trip"/>
    <s v="continuous"/>
    <s v="Aggregate"/>
    <s v="General"/>
    <s v="Australia"/>
    <s v="Sydney"/>
    <n v="2009"/>
    <x v="2"/>
    <x v="1"/>
    <n v="236"/>
    <x v="0"/>
    <n v="0"/>
    <n v="1"/>
    <x v="0"/>
    <s v="Density"/>
    <s v="Population density"/>
    <x v="6"/>
    <s v="OLS"/>
    <m/>
    <n v="0.59599999999999997"/>
    <m/>
    <m/>
    <s v=""/>
    <n v="3.93"/>
    <m/>
  </r>
  <r>
    <n v="69"/>
    <s v="Tsai et al. 2014"/>
    <n v="69.099999999999994"/>
    <x v="433"/>
    <s v="Table 5, p. 61"/>
    <x v="0"/>
    <x v="0"/>
    <x v="1"/>
    <n v="0.11666666666666667"/>
    <n v="8.5714285714285712"/>
    <n v="-0.24"/>
    <n v="0.10825818118331634"/>
    <n v="-3.0312290731328577E-3"/>
    <n v="0.67234948059442434"/>
    <n v="-1.8825785456643884E-2"/>
    <n v="0.88416463244301025"/>
    <n v="-2.4756609708404289E-2"/>
    <n v="8.6276957675709268E-2"/>
    <n v="-2.4157548149198594E-3"/>
    <n v="6.3607702357028825E-2"/>
    <n v="-1.7810156659968071E-3"/>
    <n v="6.9963394291470832E-2"/>
    <n v="-1.9589750401611834E-3"/>
    <s v="6a, 8a"/>
    <n v="-2.8000000000000001E-2"/>
    <s v="Source (6a)"/>
    <n v="0.11666666666666667"/>
    <s v="Derived (8a)"/>
    <s v="N"/>
    <s v="Neg"/>
    <s v="insignificant"/>
    <s v="Ridership"/>
    <s v="per capita trip"/>
    <s v="continuous"/>
    <s v="Aggregate"/>
    <s v="General"/>
    <s v="Australia"/>
    <s v="Sydney"/>
    <n v="2009"/>
    <x v="2"/>
    <x v="0"/>
    <n v="236"/>
    <x v="0"/>
    <n v="0"/>
    <n v="1"/>
    <x v="0"/>
    <s v="Diversity"/>
    <s v="Land use entropy"/>
    <x v="7"/>
    <s v="OLS (partial adjustment)"/>
    <m/>
    <n v="-2.8000000000000001E-2"/>
    <m/>
    <m/>
    <s v=""/>
    <n v="-0.24"/>
    <m/>
  </r>
  <r>
    <n v="7"/>
    <s v="Bhiromkaew 2006"/>
    <n v="7.1"/>
    <x v="434"/>
    <s v="Descriptives p. 100, table 5.4 p. 113 'Lev transit', mode share p. 74"/>
    <x v="0"/>
    <x v="0"/>
    <x v="1"/>
    <n v="7.504076738609114E-2"/>
    <n v="13.326089735395627"/>
    <n v="3.7905300000000004"/>
    <n v="0.15080481278499663"/>
    <n v="4.2895566393163172E-2"/>
    <n v="2.523101281903772E-2"/>
    <n v="7.1768172749819559E-3"/>
    <n v="0.62918449306703461"/>
    <n v="0.17896793011761769"/>
    <n v="0.1220142700753718"/>
    <n v="3.4706261201314682E-2"/>
    <n v="0.56111468416586952"/>
    <n v="0.15960586233498819"/>
    <n v="0.11612794535561038"/>
    <n v="3.3031929804555944E-2"/>
    <s v="4a, 7a, , 8a"/>
    <n v="0.28444428000000005"/>
    <s v="Derived (7a)"/>
    <n v="7.504076738609114E-2"/>
    <s v="Derived (8a)"/>
    <s v="Y"/>
    <s v="Pos"/>
    <s v="Y"/>
    <s v="Mode choice (probability)"/>
    <s v="activity"/>
    <s v="categorical"/>
    <s v="Disaggregate"/>
    <s v="Work"/>
    <s v="USA"/>
    <s v="Portland"/>
    <s v="1994/1995"/>
    <x v="1"/>
    <x v="1"/>
    <n v="2127"/>
    <x v="1"/>
    <n v="0"/>
    <n v="1"/>
    <x v="0"/>
    <s v="Density"/>
    <s v="Employment density"/>
    <x v="8"/>
    <s v="Multinomial logistic"/>
    <s v="automobile"/>
    <n v="4.0000000000000001E-3"/>
    <n v="1.0040080106773419"/>
    <m/>
    <s v="Derived (4a)"/>
    <n v="4.17"/>
    <m/>
  </r>
  <r>
    <n v="7"/>
    <s v="Bhiromkaew 2006"/>
    <n v="7.2"/>
    <x v="435"/>
    <s v="Descriptives p. 100, table 5.4 p. 113 'transit', mode share p. 74"/>
    <x v="0"/>
    <x v="0"/>
    <x v="1"/>
    <n v="8.5705714285714274E-2"/>
    <n v="11.667833450011669"/>
    <n v="0.49699999999999994"/>
    <n v="0.12143391797928113"/>
    <n v="5.1725675974267837E-3"/>
    <n v="0.12294826975692863"/>
    <n v="5.2370725320159944E-3"/>
    <n v="0.27914862429636994"/>
    <n v="1.1890542221885856E-2"/>
    <n v="9.1535510435875059E-2"/>
    <n v="3.8990228032938202E-3"/>
    <n v="0.60166666827696536"/>
    <n v="2.562843696859186E-2"/>
    <n v="8.5806043095922421E-2"/>
    <n v="3.6549719021427059E-3"/>
    <s v="4a, 7a, , 8a"/>
    <n v="4.2595739999999993E-2"/>
    <s v="Derived (7a)"/>
    <n v="8.5705714285714274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x v="1"/>
    <x v="1"/>
    <n v="2127"/>
    <x v="1"/>
    <n v="0"/>
    <n v="1"/>
    <x v="0"/>
    <s v="Density"/>
    <s v="Household density"/>
    <x v="6"/>
    <s v="Multinomial logistic"/>
    <s v="automobile"/>
    <n v="1.0999999999999999E-2"/>
    <n v="1.0110607224447195"/>
    <m/>
    <s v="Derived (4a)"/>
    <n v="0.497"/>
    <m/>
  </r>
  <r>
    <n v="7"/>
    <s v="Bhiromkaew 2006"/>
    <n v="7.2"/>
    <x v="436"/>
    <s v="Descriptives p. 100, table 5.4 p. 113 'transit', mode share p. 74"/>
    <x v="0"/>
    <x v="0"/>
    <x v="1"/>
    <n v="7.1158509006004012E-2"/>
    <n v="14.053133124467585"/>
    <n v="2.9979999999999998"/>
    <n v="0.15903240575132235"/>
    <n v="3.3926893612952064E-2"/>
    <n v="2.660756373786782E-2"/>
    <n v="5.6762769824789411E-3"/>
    <n v="0.66351147384489584"/>
    <n v="0.1415490325871627"/>
    <n v="0.12867111166898021"/>
    <n v="2.7449821286612008E-2"/>
    <n v="0.59172791953606374"/>
    <n v="0.12623521652125019"/>
    <n v="0.12246364147005649"/>
    <n v="2.6125561743096274E-2"/>
    <s v="4a, 7a, , 8a"/>
    <n v="0.21333321000000002"/>
    <s v="Derived (7a)"/>
    <n v="7.1158509006004012E-2"/>
    <s v="Derived (8a)"/>
    <s v="Y"/>
    <s v="Pos"/>
    <s v="Y"/>
    <s v="Mode choice (probability)"/>
    <s v="activity"/>
    <s v="categorical"/>
    <s v="Disaggregate"/>
    <s v="Work"/>
    <s v="USA"/>
    <s v="Portland"/>
    <s v="1994/1995"/>
    <x v="1"/>
    <x v="1"/>
    <n v="2127"/>
    <x v="1"/>
    <n v="0"/>
    <n v="1"/>
    <x v="0"/>
    <s v="Density"/>
    <s v="Employment density"/>
    <x v="8"/>
    <s v="Multinomial logistic"/>
    <s v="automobile"/>
    <n v="3.0000000000000001E-3"/>
    <n v="1.0030045045033771"/>
    <m/>
    <s v="Derived (4a)"/>
    <n v="2.9980000000000002"/>
    <m/>
  </r>
  <r>
    <n v="7"/>
    <s v="Bhiromkaew 2006"/>
    <n v="7.3"/>
    <x v="437"/>
    <s v="table 5.8 p. 137, mode share figure 4.7"/>
    <x v="0"/>
    <x v="0"/>
    <x v="1"/>
    <n v="8.7111538461538435E-2"/>
    <n v="11.479535520332027"/>
    <n v="0.93600000000000005"/>
    <n v="0.1194741920844653"/>
    <n v="9.7414955154757951E-3"/>
    <n v="0.12096410493728933"/>
    <n v="9.8629776458087955E-3"/>
    <n v="0.27464366557775932"/>
    <n v="2.2393455774014411E-2"/>
    <n v="9.0058291277657881E-2"/>
    <n v="7.3430288609316226E-3"/>
    <n v="0.59195684609967958"/>
    <n v="4.8266030186321904E-2"/>
    <n v="8.4421287276584919E-2"/>
    <n v="6.8834078478985372E-3"/>
    <s v="4a, 7a, , 8a"/>
    <n v="8.1536399999999981E-2"/>
    <s v="Derived (7a)"/>
    <n v="8.7111538461538435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x v="1"/>
    <x v="1"/>
    <n v="2127"/>
    <x v="1"/>
    <n v="0"/>
    <n v="1"/>
    <x v="0"/>
    <s v="Density"/>
    <s v="Household density"/>
    <x v="6"/>
    <s v="Multinomial logistic"/>
    <s v="automobile"/>
    <n v="2.1999999999999999E-2"/>
    <n v="1.0222437844704382"/>
    <m/>
    <s v="Derived (4a)"/>
    <n v="0.93600000000000005"/>
    <m/>
  </r>
  <r>
    <n v="7"/>
    <s v="Bhiromkaew 2006"/>
    <n v="7.3"/>
    <x v="438"/>
    <s v="table 5.8 p. 137, mode share figure 4.7"/>
    <x v="0"/>
    <x v="0"/>
    <x v="1"/>
    <n v="6.6174137092853677E-2"/>
    <n v="15.111643973488135"/>
    <n v="6.1709999999999994"/>
    <n v="0.17101105317056042"/>
    <n v="6.9834176279361962E-2"/>
    <n v="2.8611700084765615E-2"/>
    <n v="1.1683891013634939E-2"/>
    <n v="0.71348852076346658"/>
    <n v="0.29136060043208167"/>
    <n v="0.13836288406242719"/>
    <n v="5.6501950353463212E-2"/>
    <n v="0.63629808171625102"/>
    <n v="0.2598390664284973"/>
    <n v="0.13168785445932388"/>
    <n v="5.3776131259722179E-2"/>
    <s v="4a, 7a, , 8a"/>
    <n v="0.40836060000000002"/>
    <s v="Derived (7a)"/>
    <n v="6.6174137092853677E-2"/>
    <s v="Derived (8a)"/>
    <s v="Y"/>
    <s v="Pos"/>
    <s v="Y"/>
    <s v="Mode choice (probability)"/>
    <s v="activity"/>
    <s v="categorical"/>
    <s v="Disaggregate"/>
    <s v="Work"/>
    <s v="USA"/>
    <s v="Portland"/>
    <s v="1994/1995"/>
    <x v="1"/>
    <x v="1"/>
    <n v="2127"/>
    <x v="1"/>
    <n v="0"/>
    <n v="1"/>
    <x v="0"/>
    <s v="Density"/>
    <s v="Employment density"/>
    <x v="8"/>
    <s v="Multinomial logistic"/>
    <s v="automobile"/>
    <n v="6.0000000000000001E-3"/>
    <n v="1.0060180360540649"/>
    <m/>
    <s v="Derived (4a)"/>
    <n v="6.1710000000000003"/>
    <m/>
  </r>
  <r>
    <n v="7"/>
    <s v="Bhiromkaew 2006"/>
    <n v="7.3"/>
    <x v="439"/>
    <s v="table 5.8 p. 137, mode share figure 4.7"/>
    <x v="0"/>
    <x v="0"/>
    <x v="1"/>
    <n v="8.4747657713928809E-2"/>
    <n v="11.799736145812602"/>
    <n v="1.601"/>
    <n v="0.12280670592759732"/>
    <n v="1.6662536666962335E-2"/>
    <n v="0.12433817717157235"/>
    <n v="1.6870328216816111E-2"/>
    <n v="0.28230434778450186"/>
    <n v="3.8303336211749001E-2"/>
    <n v="9.2570302425299136E-2"/>
    <n v="1.2560031203367013E-2"/>
    <n v="0.6084683985090007"/>
    <n v="8.2557600778099732E-2"/>
    <n v="8.677606451839584E-2"/>
    <n v="1.1773863209920469E-2"/>
    <s v="4a, 7a, , 8a"/>
    <n v="0.13568100000000002"/>
    <s v="Derived (7a)"/>
    <n v="8.474765771392880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x v="1"/>
    <x v="1"/>
    <n v="2127"/>
    <x v="1"/>
    <n v="0"/>
    <n v="1"/>
    <x v="0"/>
    <s v="Density"/>
    <s v="Household density"/>
    <x v="6"/>
    <s v="Multinomial logistic"/>
    <s v="automobile"/>
    <n v="3.5000000000000003E-2"/>
    <n v="1.0356197087996233"/>
    <m/>
    <s v="Derived (4a)"/>
    <n v="1.601"/>
    <m/>
  </r>
  <r>
    <n v="7"/>
    <s v="Bhiromkaew 2006"/>
    <n v="7.3"/>
    <x v="440"/>
    <s v="table 5.8 p. 137, mode share figure 4.7"/>
    <x v="0"/>
    <x v="0"/>
    <x v="1"/>
    <n v="4.6323073919833424E-2"/>
    <n v="21.587513853907819"/>
    <n v="7.6840000000000002"/>
    <n v="0.24429529215799178"/>
    <n v="8.6956054210114639E-2"/>
    <n v="4.0872817877879324E-2"/>
    <n v="1.4548536468768575E-2"/>
    <n v="1.0192433962583802"/>
    <n v="0.3627961195462836"/>
    <n v="0.19765623659507356"/>
    <n v="7.0355045619188358E-2"/>
    <n v="0.90897414459757897"/>
    <n v="0.32354616536000219"/>
    <n v="0.18812072250507503"/>
    <n v="6.6960912753152704E-2"/>
    <s v="4a, 7a, , 8a"/>
    <n v="0.35594650000000005"/>
    <s v="Derived (7a)"/>
    <n v="4.6323073919833424E-2"/>
    <s v="Derived (8a)"/>
    <s v="Y"/>
    <s v="Pos"/>
    <s v="Y"/>
    <s v="Mode choice (probability)"/>
    <s v="activity"/>
    <s v="categorical"/>
    <s v="Disaggregate"/>
    <s v="Work"/>
    <s v="USA"/>
    <s v="Portland"/>
    <s v="1994/1995"/>
    <x v="1"/>
    <x v="1"/>
    <n v="2127"/>
    <x v="1"/>
    <n v="0"/>
    <n v="1"/>
    <x v="0"/>
    <s v="Density"/>
    <s v="Employment density"/>
    <x v="8"/>
    <s v="Multinomial logistic"/>
    <s v="automobile"/>
    <n v="5.0000000000000001E-3"/>
    <n v="1.005012520859401"/>
    <m/>
    <s v="Derived (4a)"/>
    <n v="7.6840000000000002"/>
    <m/>
  </r>
  <r>
    <n v="7"/>
    <s v="Bhiromkaew 2006"/>
    <n v="7.3"/>
    <x v="441"/>
    <s v="table 5.8 p. 137, mode share figure 4.7"/>
    <x v="0"/>
    <x v="0"/>
    <x v="1"/>
    <n v="8.0089053803339499E-2"/>
    <n v="12.486100815418832"/>
    <n v="1.6170000000000002"/>
    <n v="0.12995010160168932"/>
    <n v="1.6829057957825171E-2"/>
    <n v="0.1315706551557595"/>
    <n v="1.7038926125291474E-2"/>
    <n v="0.29872537008543465"/>
    <n v="3.8686130327544123E-2"/>
    <n v="9.7954913085600781E-2"/>
    <n v="1.2685553064237642E-2"/>
    <n v="0.64386166545562373"/>
    <n v="8.3382661123165086E-2"/>
    <n v="9.1823637118062296E-2"/>
    <n v="1.1891528301337538E-2"/>
    <s v="4a, 7a, , 8a"/>
    <n v="0.12950399999999998"/>
    <s v="Derived (7a)"/>
    <n v="8.008905380333949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x v="1"/>
    <x v="1"/>
    <n v="2127"/>
    <x v="1"/>
    <n v="0"/>
    <n v="1"/>
    <x v="0"/>
    <s v="Density"/>
    <s v="Household density"/>
    <x v="6"/>
    <s v="Multinomial logistic"/>
    <s v="automobile"/>
    <n v="3.2000000000000001E-2"/>
    <n v="1.0325175053051183"/>
    <m/>
    <s v="Derived (4a)"/>
    <n v="1.617"/>
    <m/>
  </r>
  <r>
    <n v="7"/>
    <s v="Bhiromkaew 2006"/>
    <n v="7.3"/>
    <x v="442"/>
    <s v="table 5.8 p. 137, mode share figure 4.7"/>
    <x v="0"/>
    <x v="0"/>
    <x v="1"/>
    <n v="4.430577083581734E-2"/>
    <n v="22.570423245894357"/>
    <n v="8.3870000000000005"/>
    <n v="0.25541839501759772"/>
    <n v="9.4911559950576693E-2"/>
    <n v="4.2733813861066637E-2"/>
    <n v="1.5879564727168408E-2"/>
    <n v="1.0656509591524865"/>
    <n v="0.39598790403887041"/>
    <n v="0.20665579868678902"/>
    <n v="7.6791744873520654E-2"/>
    <n v="0.95036099580444722"/>
    <n v="0.35314701833346412"/>
    <n v="0.19668611943910222"/>
    <n v="7.3087086837674606E-2"/>
    <s v="4a, 7a, , 8a"/>
    <n v="0.37159250000000005"/>
    <s v="Derived (7a)"/>
    <n v="4.430577083581734E-2"/>
    <s v="Derived (8a)"/>
    <s v="Y"/>
    <s v="Pos"/>
    <s v="Y"/>
    <s v="Mode choice (probability)"/>
    <s v="activity"/>
    <s v="categorical"/>
    <s v="Disaggregate"/>
    <s v="Work"/>
    <s v="USA"/>
    <s v="Portland"/>
    <s v="1994/1995"/>
    <x v="1"/>
    <x v="1"/>
    <n v="2127"/>
    <x v="1"/>
    <n v="0"/>
    <n v="1"/>
    <x v="0"/>
    <s v="Density"/>
    <s v="Employment density"/>
    <x v="8"/>
    <s v="Multinomial logistic"/>
    <s v="automobile"/>
    <n v="5.0000000000000001E-3"/>
    <n v="1.005012520859401"/>
    <m/>
    <s v="Derived (4a)"/>
    <n v="8.3870000000000005"/>
    <m/>
  </r>
  <r>
    <n v="70"/>
    <s v="Guerra et al. 2012"/>
    <n v="70.099999999999994"/>
    <x v="443"/>
    <s v="Table 2 p. 7 (0.25 mi buffer)"/>
    <x v="0"/>
    <x v="0"/>
    <x v="1"/>
    <n v="3.4387203231752414E-2"/>
    <n v="29.080585392784176"/>
    <n v="6.0200000000000005"/>
    <n v="0.30265853866583114"/>
    <n v="6.2653635687141329E-2"/>
    <n v="0.30643286715391466"/>
    <n v="6.3434963063855709E-2"/>
    <n v="0.69574231076470283"/>
    <n v="0.14402628606791318"/>
    <n v="0.2281405746068384"/>
    <n v="4.7227600152573039E-2"/>
    <n v="1.499577363679522"/>
    <n v="0.31042895483083099"/>
    <n v="0.21386060866898948"/>
    <n v="4.4271490645672214E-2"/>
    <s v="6c, 10, 5"/>
    <n v="0.20701096345514952"/>
    <s v="Derived (6c)"/>
    <n v="3.4387203231752414E-2"/>
    <s v="Derived (8a)"/>
    <s v="Y"/>
    <s v="Pos"/>
    <s v="Y"/>
    <s v="Ridership"/>
    <s v="boarding + alighting"/>
    <s v="continuous"/>
    <s v="Aggregate"/>
    <s v="Weekday"/>
    <s v="USA"/>
    <s v="varies"/>
    <n v="2009"/>
    <x v="2"/>
    <x v="0"/>
    <n v="1449"/>
    <x v="0"/>
    <n v="0"/>
    <n v="0"/>
    <x v="1"/>
    <s v="Density"/>
    <s v="Population density"/>
    <x v="6"/>
    <s v="OLS"/>
    <m/>
    <n v="0.33800000000000002"/>
    <m/>
    <m/>
    <s v=""/>
    <n v="6.02"/>
    <m/>
  </r>
  <r>
    <n v="70"/>
    <s v="Guerra et al. 2012"/>
    <s v="70.10"/>
    <x v="444"/>
    <s v="Table 3 p. 7 (1 mi buffer)"/>
    <x v="0"/>
    <x v="0"/>
    <x v="1"/>
    <n v="9.6625235229886391E-2"/>
    <n v="10.349263291528814"/>
    <n v="4.29"/>
    <n v="0.11711752990798137"/>
    <n v="4.8547823081909379E-2"/>
    <n v="1.9594824885696884E-2"/>
    <n v="8.1224910789975506E-3"/>
    <n v="0.48863515907462934"/>
    <n v="0.20255015003299798"/>
    <n v="9.4758314810060015E-2"/>
    <n v="3.9279430727006508E-2"/>
    <n v="0.43577101148818093"/>
    <n v="0.18063678414815321"/>
    <n v="9.0186896970779126E-2"/>
    <n v="3.7384476276812212E-2"/>
    <s v="6c, 10, 5, 8a"/>
    <n v="0.4145222591362126"/>
    <s v="Derived (6c)"/>
    <n v="9.6625235229886391E-2"/>
    <s v="Derived (8a)"/>
    <s v="Y"/>
    <s v="Pos"/>
    <s v="Y"/>
    <s v="Ridership"/>
    <s v="boarding + alighting"/>
    <s v="continuous"/>
    <s v="Aggregate"/>
    <s v="Weekday"/>
    <s v="USA"/>
    <s v="varies"/>
    <n v="2009"/>
    <x v="2"/>
    <x v="0"/>
    <n v="1449"/>
    <x v="0"/>
    <n v="0"/>
    <n v="0"/>
    <x v="1"/>
    <s v="Density"/>
    <s v="Job density"/>
    <x v="8"/>
    <s v="OLS"/>
    <m/>
    <n v="0.317"/>
    <m/>
    <m/>
    <s v=""/>
    <n v="4.29"/>
    <m/>
  </r>
  <r>
    <n v="70"/>
    <s v="Guerra et al. 2012"/>
    <n v="70.13"/>
    <x v="445"/>
    <s v="Table 5 p. 9 (model 3"/>
    <x v="0"/>
    <x v="0"/>
    <x v="1"/>
    <n v="4.0616740088105729E-2"/>
    <n v="24.620390455531453"/>
    <n v="2.27"/>
    <n v="0.2562387000126311"/>
    <n v="2.3625208141164589E-2"/>
    <n v="0.25943414604058862"/>
    <n v="2.391982826494227E-2"/>
    <n v="0.58903378718473298"/>
    <n v="5.4308915178432386E-2"/>
    <n v="0.19314982658373173"/>
    <n v="1.7808414011020065E-2"/>
    <n v="1.2695817403052485"/>
    <n v="0.11705543645614391"/>
    <n v="0.1810600308546276"/>
    <n v="1.6693734844796665E-2"/>
    <s v="6a, 8a, 5"/>
    <n v="9.2200000000000004E-2"/>
    <s v="Source (6a)"/>
    <n v="4.0616740088105729E-2"/>
    <s v="Derived (8a)"/>
    <s v="Y"/>
    <s v="Pos"/>
    <s v="Y"/>
    <s v="Ridership"/>
    <s v="boarding + alighting"/>
    <s v="continuous"/>
    <s v="Aggregate"/>
    <s v="Weekday"/>
    <s v="USA"/>
    <s v="varies"/>
    <n v="2009"/>
    <x v="2"/>
    <x v="0"/>
    <n v="1449"/>
    <x v="1"/>
    <n v="0"/>
    <n v="0"/>
    <x v="1"/>
    <s v="Density"/>
    <s v="Population density"/>
    <x v="6"/>
    <s v="OLS"/>
    <m/>
    <n v="9.2200000000000004E-2"/>
    <m/>
    <m/>
    <s v=""/>
    <n v="2.27"/>
    <m/>
  </r>
  <r>
    <n v="70"/>
    <s v="Guerra et al. 2012"/>
    <n v="70.13"/>
    <x v="446"/>
    <s v="Table 5 p. 9 (model 3"/>
    <x v="0"/>
    <x v="0"/>
    <x v="1"/>
    <n v="5.1030927835051552E-2"/>
    <n v="19.595959595959595"/>
    <n v="3.88"/>
    <n v="0.22175785071908882"/>
    <n v="4.3908054442379586E-2"/>
    <n v="3.710209953440053E-2"/>
    <n v="7.3462157078113049E-3"/>
    <n v="0.925213183263912"/>
    <n v="0.1831922102862546"/>
    <n v="0.17942147726776536"/>
    <n v="3.5525452499017542E-2"/>
    <n v="0.82511681205391263"/>
    <n v="0.1633731287866747"/>
    <n v="0.17076566122063452"/>
    <n v="3.3811600921685635E-2"/>
    <s v="6a, 8a, 5"/>
    <n v="0.19800000000000001"/>
    <s v="Source (6a)"/>
    <n v="5.1030927835051552E-2"/>
    <s v="Derived (8a)"/>
    <s v="Y"/>
    <s v="Pos"/>
    <s v="Y"/>
    <s v="Ridership"/>
    <s v="boarding + alighting"/>
    <s v="continuous"/>
    <s v="Aggregate"/>
    <s v="Weekday"/>
    <s v="USA"/>
    <s v="varies"/>
    <n v="2009"/>
    <x v="2"/>
    <x v="0"/>
    <n v="1449"/>
    <x v="1"/>
    <n v="0"/>
    <n v="0"/>
    <x v="1"/>
    <s v="Density"/>
    <s v="Job density"/>
    <x v="8"/>
    <s v="OLS"/>
    <m/>
    <n v="0.19800000000000001"/>
    <m/>
    <m/>
    <s v=""/>
    <n v="3.88"/>
    <m/>
  </r>
  <r>
    <n v="70"/>
    <s v="Guerra et al. 2012"/>
    <n v="70.2"/>
    <x v="447"/>
    <s v="Table 2 p. 7 (0.5 mi buffer)"/>
    <x v="0"/>
    <x v="0"/>
    <x v="1"/>
    <n v="6.8193791258575318E-2"/>
    <n v="14.664091577020962"/>
    <n v="4.62"/>
    <n v="0.15261771617102143"/>
    <n v="4.808302273664334E-2"/>
    <n v="0.15452094809855851"/>
    <n v="4.8682646072261353E-2"/>
    <n v="0.35083299807277363"/>
    <n v="0.11053180093584035"/>
    <n v="0.115041503920309"/>
    <n v="3.6244437326393264E-2"/>
    <n v="0.75617252853790851"/>
    <n v="0.23823617463761448"/>
    <n v="0.10784072974740269"/>
    <n v="3.3975795146678679E-2"/>
    <s v="6c, 10, 5, 8a"/>
    <n v="0.31505531561461797"/>
    <s v="Derived (6c)"/>
    <n v="6.8193791258575318E-2"/>
    <s v="Derived (8a)"/>
    <s v="Y"/>
    <s v="Pos"/>
    <s v="Y"/>
    <s v="Ridership"/>
    <s v="boarding + alighting"/>
    <s v="continuous"/>
    <s v="Aggregate"/>
    <s v="Weekday"/>
    <s v="USA"/>
    <s v="varies"/>
    <n v="2009"/>
    <x v="2"/>
    <x v="0"/>
    <n v="1449"/>
    <x v="0"/>
    <n v="0"/>
    <n v="0"/>
    <x v="1"/>
    <s v="Density"/>
    <s v="Population density"/>
    <x v="6"/>
    <s v="OLS"/>
    <m/>
    <n v="0.249"/>
    <m/>
    <m/>
    <s v=""/>
    <n v="4.62"/>
    <m/>
  </r>
  <r>
    <n v="70"/>
    <s v="Guerra et al. 2012"/>
    <n v="70.3"/>
    <x v="448"/>
    <s v="Table 2 p. 7 (0.75 mi buffer)"/>
    <x v="0"/>
    <x v="0"/>
    <x v="1"/>
    <n v="9.0548314331017815E-2"/>
    <n v="11.043827898819808"/>
    <n v="3.52"/>
    <n v="0.11493952986115345"/>
    <n v="3.6634683989823502E-2"/>
    <n v="0.11637289283143086"/>
    <n v="3.7091539864580081E-2"/>
    <n v="0.26421952097013657"/>
    <n v="8.4214705474925974E-2"/>
    <n v="8.6640114312174873E-2"/>
    <n v="2.7614809391537723E-2"/>
    <n v="0.56948902856515038"/>
    <n v="0.18151327591437294"/>
    <n v="8.1217063706813114E-2"/>
    <n v="2.5886320111755179E-2"/>
    <s v="6c, 10, 5, 8a"/>
    <n v="0.3187300664451827"/>
    <s v="Derived (6c)"/>
    <n v="9.0548314331017815E-2"/>
    <s v="Derived (8a)"/>
    <s v="Y"/>
    <s v="Pos"/>
    <s v="Y"/>
    <s v="Ridership"/>
    <s v="boarding + alighting"/>
    <s v="continuous"/>
    <s v="Aggregate"/>
    <s v="Weekday"/>
    <s v="USA"/>
    <s v="varies"/>
    <n v="2009"/>
    <x v="2"/>
    <x v="0"/>
    <n v="1449"/>
    <x v="0"/>
    <n v="0"/>
    <n v="0"/>
    <x v="1"/>
    <s v="Density"/>
    <s v="Population density"/>
    <x v="6"/>
    <s v="OLS"/>
    <m/>
    <n v="0.183"/>
    <m/>
    <m/>
    <s v=""/>
    <n v="3.52"/>
    <m/>
  </r>
  <r>
    <n v="70"/>
    <s v="Guerra et al. 2012"/>
    <n v="70.400000000000006"/>
    <x v="449"/>
    <s v="Table 2 p. 7 (1 mi buffer)"/>
    <x v="0"/>
    <x v="0"/>
    <x v="1"/>
    <n v="0.10385725359911406"/>
    <n v="9.6286004621301711"/>
    <n v="3"/>
    <n v="0.10021043613477482"/>
    <n v="3.1222742036781392E-2"/>
    <n v="0.10146011871625439"/>
    <n v="3.1612107839130751E-2"/>
    <n v="0.23036072501534902"/>
    <n v="7.1773896711584642E-2"/>
    <n v="7.553749047414679E-2"/>
    <n v="2.3535348913242375E-2"/>
    <n v="0.49651102623633314"/>
    <n v="0.15469881469974966"/>
    <n v="7.080938459968622E-2"/>
    <n v="2.2062204640700439E-2"/>
    <s v="6c, 10, 5, 8a"/>
    <n v="0.31157176079734217"/>
    <s v="Derived (6c)"/>
    <n v="0.10385725359911406"/>
    <s v="Derived (8a)"/>
    <s v="Y"/>
    <s v="Pos"/>
    <s v="Y"/>
    <s v="Ridership"/>
    <s v="boarding + alighting"/>
    <s v="continuous"/>
    <s v="Aggregate"/>
    <s v="Weekday"/>
    <s v="USA"/>
    <s v="varies"/>
    <n v="2009"/>
    <x v="2"/>
    <x v="0"/>
    <n v="1449"/>
    <x v="0"/>
    <n v="0"/>
    <n v="0"/>
    <x v="1"/>
    <s v="Density"/>
    <s v="Population density"/>
    <x v="6"/>
    <s v="OLS"/>
    <m/>
    <n v="0.14599999999999999"/>
    <m/>
    <m/>
    <s v=""/>
    <n v="3"/>
    <m/>
  </r>
  <r>
    <n v="70"/>
    <s v="Guerra et al. 2012"/>
    <n v="70.7"/>
    <x v="450"/>
    <s v="Table 3 p. 7 (0.25 mi buffer)"/>
    <x v="0"/>
    <x v="0"/>
    <x v="1"/>
    <n v="6.5943130740668363E-2"/>
    <n v="15.164581795981993"/>
    <n v="4.25"/>
    <n v="0.17161012450873603"/>
    <n v="4.8095162726833313E-2"/>
    <n v="2.8711930152585642E-2"/>
    <n v="8.0467568964427954E-3"/>
    <n v="0.71598795290532002"/>
    <n v="0.20066157054551084"/>
    <n v="0.13884758511871764"/>
    <n v="3.8913188948666126E-2"/>
    <n v="0.63852710689459513"/>
    <n v="0.17895252508849679"/>
    <n v="0.13214917212113453"/>
    <n v="3.7035903071434007E-2"/>
    <s v="6c, 10, 5"/>
    <n v="0.28025830564784054"/>
    <s v="Derived (6c)"/>
    <n v="6.5943130740668363E-2"/>
    <s v="Derived (8a)"/>
    <s v="Y"/>
    <s v="Pos"/>
    <s v="Y"/>
    <s v="Ridership"/>
    <s v="boarding + alighting"/>
    <s v="continuous"/>
    <s v="Aggregate"/>
    <s v="Weekday"/>
    <s v="USA"/>
    <s v="varies"/>
    <n v="2009"/>
    <x v="2"/>
    <x v="0"/>
    <n v="1449"/>
    <x v="0"/>
    <n v="0"/>
    <n v="0"/>
    <x v="1"/>
    <s v="Density"/>
    <s v="Job density"/>
    <x v="8"/>
    <s v="OLS"/>
    <m/>
    <n v="0.68500000000000005"/>
    <m/>
    <m/>
    <s v=""/>
    <n v="4.25"/>
    <m/>
  </r>
  <r>
    <n v="70"/>
    <s v="Guerra et al. 2012"/>
    <n v="70.8"/>
    <x v="451"/>
    <s v="Table 3 p. 7 (0.5 mi buffer)"/>
    <x v="0"/>
    <x v="0"/>
    <x v="1"/>
    <n v="6.5261764065138061E-2"/>
    <n v="15.322907897523203"/>
    <n v="4.88"/>
    <n v="0.17340182324227241"/>
    <n v="5.5224563319281536E-2"/>
    <n v="2.9011697599518261E-2"/>
    <n v="9.2395702716801965E-3"/>
    <n v="0.72346323859793349"/>
    <n v="0.23040669747343359"/>
    <n v="0.14029722594337149"/>
    <n v="4.4681496957527218E-2"/>
    <n v="0.64519366116711685"/>
    <n v="0.2054796052780857"/>
    <n v="0.1335288780388659"/>
    <n v="4.2525931056140699E-2"/>
    <s v="6c, 10, 5, 8a"/>
    <n v="0.31847740863787372"/>
    <s v="Derived (6c)"/>
    <n v="6.5261764065138061E-2"/>
    <s v="Derived (8a)"/>
    <s v="Y"/>
    <s v="Pos"/>
    <s v="Y"/>
    <s v="Ridership"/>
    <s v="boarding + alighting"/>
    <s v="continuous"/>
    <s v="Aggregate"/>
    <s v="Weekday"/>
    <s v="USA"/>
    <s v="varies"/>
    <n v="2009"/>
    <x v="2"/>
    <x v="0"/>
    <n v="1449"/>
    <x v="0"/>
    <n v="0"/>
    <n v="0"/>
    <x v="1"/>
    <s v="Density"/>
    <s v="Job density"/>
    <x v="8"/>
    <s v="OLS"/>
    <m/>
    <n v="0.42099999999999999"/>
    <m/>
    <m/>
    <s v=""/>
    <n v="4.88"/>
    <m/>
  </r>
  <r>
    <n v="70"/>
    <s v="Guerra et al. 2012"/>
    <n v="70.900000000000006"/>
    <x v="452"/>
    <s v="Table 3 p. 7 (0.75 mi buffer)"/>
    <x v="0"/>
    <x v="0"/>
    <x v="1"/>
    <n v="6.9770556478405327E-2"/>
    <n v="14.332693480945789"/>
    <n v="4.8"/>
    <n v="0.16219605300703779"/>
    <n v="5.4319242609129376E-2"/>
    <n v="2.7136870614682642E-2"/>
    <n v="9.088101906570686E-3"/>
    <n v="0.67671077271387914"/>
    <n v="0.22662953849845924"/>
    <n v="0.13123077872173144"/>
    <n v="4.3949013400846434E-2"/>
    <n v="0.60349922111404364"/>
    <n v="0.2021110871587728"/>
    <n v="0.1248998227089135"/>
    <n v="4.1828784645384288E-2"/>
    <s v="6c, 10, 5, 8a"/>
    <n v="0.33489867109634552"/>
    <s v="Derived (6c)"/>
    <n v="6.9770556478405327E-2"/>
    <s v="Derived (8a)"/>
    <s v="Y"/>
    <s v="Pos"/>
    <s v="Y"/>
    <s v="Ridership"/>
    <s v="boarding + alighting"/>
    <s v="continuous"/>
    <s v="Aggregate"/>
    <s v="Weekday"/>
    <s v="USA"/>
    <s v="varies"/>
    <n v="2009"/>
    <x v="2"/>
    <x v="0"/>
    <n v="1449"/>
    <x v="0"/>
    <n v="0"/>
    <n v="0"/>
    <x v="1"/>
    <s v="Density"/>
    <s v="Job density"/>
    <x v="8"/>
    <s v="OLS"/>
    <m/>
    <n v="0.34200000000000003"/>
    <m/>
    <m/>
    <s v=""/>
    <n v="4.8"/>
    <m/>
  </r>
  <r>
    <n v="71"/>
    <s v="Chao. et al. 2016"/>
    <n v="71.099999999999994"/>
    <x v="453"/>
    <s v="Table 4"/>
    <x v="0"/>
    <x v="0"/>
    <x v="1"/>
    <n v="8.5260619476887192E-2"/>
    <n v="11.728744244827874"/>
    <n v="1.7944978694586646"/>
    <n v="0.12206785199054837"/>
    <n v="1.8676381354553899E-2"/>
    <n v="0.12359010929502764"/>
    <n v="1.8909286722139228E-2"/>
    <n v="0.28060589266162289"/>
    <n v="4.2932701577228304E-2"/>
    <n v="9.2013362705402502E-2"/>
    <n v="1.4078044493926583E-2"/>
    <n v="0.6048076108637942"/>
    <n v="9.2535564462160505E-2"/>
    <n v="8.6253985235943367E-2"/>
    <n v="1.3196859741099335E-2"/>
    <s v="6a"/>
    <n v="0.153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x v="0"/>
    <x v="0"/>
    <n v="39"/>
    <x v="1"/>
    <n v="0"/>
    <n v="1"/>
    <x v="0"/>
    <s v="Density"/>
    <s v="Population density"/>
    <x v="6"/>
    <s v="OLS"/>
    <m/>
    <n v="0.153"/>
    <m/>
    <m/>
    <s v=""/>
    <s v=""/>
    <m/>
  </r>
  <r>
    <n v="71"/>
    <s v="Chao. et al. 2016"/>
    <n v="71.099999999999994"/>
    <x v="454"/>
    <s v="Table 4"/>
    <x v="0"/>
    <x v="0"/>
    <x v="1"/>
    <n v="5.2309048959330952E-2"/>
    <n v="19.117151236633575"/>
    <n v="1.0705604692514803"/>
    <n v="0.21633941167044105"/>
    <n v="1.2115007053544699E-2"/>
    <n v="3.6195545542052031E-2"/>
    <n v="2.0269505503549136E-3"/>
    <n v="0.90260649211739941"/>
    <n v="5.0545963558574367E-2"/>
    <n v="0.17503748664267024"/>
    <n v="9.8020992519895333E-3"/>
    <n v="0.80495587912806044"/>
    <n v="4.5077529231171386E-2"/>
    <n v="0.16659316710633079"/>
    <n v="9.3292173579545244E-3"/>
    <s v="6a"/>
    <n v="5.6000000000000001E-2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x v="0"/>
    <x v="0"/>
    <n v="39"/>
    <x v="1"/>
    <n v="0"/>
    <n v="1"/>
    <x v="0"/>
    <s v="Density"/>
    <s v="Employment density"/>
    <x v="8"/>
    <s v="OLS"/>
    <m/>
    <n v="5.6000000000000001E-2"/>
    <m/>
    <m/>
    <s v=""/>
    <s v=""/>
    <m/>
  </r>
  <r>
    <n v="71"/>
    <s v="Chao. et al. 2016"/>
    <n v="71.2"/>
    <x v="455"/>
    <s v="Table 5"/>
    <x v="0"/>
    <x v="0"/>
    <x v="1"/>
    <n v="5.2309048959330952E-2"/>
    <n v="19.117151236633575"/>
    <n v="2.4890530910096915"/>
    <n v="0.21633941167044105"/>
    <n v="2.8167391399491426E-2"/>
    <n v="3.6195545542052031E-2"/>
    <n v="4.7126600295751744E-3"/>
    <n v="0.90260649211739941"/>
    <n v="0.11751936527368541"/>
    <n v="0.17503748664267024"/>
    <n v="2.2789880760875666E-2"/>
    <n v="0.80495587912806044"/>
    <n v="0.10480525546247348"/>
    <n v="0.16659316710633079"/>
    <n v="2.1690430357244272E-2"/>
    <n v="5"/>
    <n v="0.13020000000000001"/>
    <s v="Source"/>
    <m/>
    <m/>
    <s v="Y"/>
    <s v="Pos"/>
    <s v="Y"/>
    <s v="Ridership"/>
    <s v="boarding"/>
    <s v="continuous"/>
    <s v="Aggregate"/>
    <s v="General"/>
    <s v="USA"/>
    <s v="Baltimore"/>
    <n v="2011"/>
    <x v="0"/>
    <x v="0"/>
    <n v="32"/>
    <x v="1"/>
    <n v="0"/>
    <n v="1"/>
    <x v="0"/>
    <s v="Density"/>
    <s v="Employment density"/>
    <x v="8"/>
    <s v="OLS"/>
    <m/>
    <n v="1.0000000000000001E-5"/>
    <m/>
    <m/>
    <s v=""/>
    <s v=""/>
    <m/>
  </r>
  <r>
    <n v="71"/>
    <s v="Chao. et al. 2016"/>
    <n v="71.3"/>
    <x v="456"/>
    <s v="Table 5"/>
    <x v="0"/>
    <x v="0"/>
    <x v="1"/>
    <n v="5.2309048959330952E-2"/>
    <n v="19.117151236633575"/>
    <n v="3.4621160889543408"/>
    <n v="0.21633941167044105"/>
    <n v="3.9179067453516875E-2"/>
    <n v="3.6195545542052031E-2"/>
    <n v="6.5550132976656232E-3"/>
    <n v="0.90260649211739941"/>
    <n v="0.16346203572246104"/>
    <n v="0.17503748664267024"/>
    <n v="3.1699288830987583E-2"/>
    <n v="0.80495587912806044"/>
    <n v="0.14577750971009176"/>
    <n v="0.16659316710633079"/>
    <n v="3.0170022562956509E-2"/>
    <n v="5"/>
    <n v="0.18110000000000001"/>
    <s v="Source"/>
    <m/>
    <m/>
    <s v="Y"/>
    <s v="Pos"/>
    <s v="Y"/>
    <s v="Ridership"/>
    <s v="boarding"/>
    <s v="continuous"/>
    <s v="Aggregate"/>
    <s v="General"/>
    <s v="USA"/>
    <s v="Baltimore"/>
    <n v="2011"/>
    <x v="0"/>
    <x v="0"/>
    <n v="46"/>
    <x v="1"/>
    <n v="0"/>
    <n v="1"/>
    <x v="0"/>
    <s v="Density"/>
    <s v="Employment density"/>
    <x v="8"/>
    <s v="OLS"/>
    <m/>
    <n v="1.0000000000000001E-5"/>
    <m/>
    <m/>
    <s v=""/>
    <s v=""/>
    <m/>
  </r>
  <r>
    <n v="72"/>
    <s v="Bhattacharya 2013"/>
    <n v="72.099999999999994"/>
    <x v="457"/>
    <s v="Table 3.2 p. 61"/>
    <x v="0"/>
    <x v="0"/>
    <x v="1"/>
    <n v="1.4633995165389142E-2"/>
    <n v="68.334039248905839"/>
    <n v="2.0500211774671753"/>
    <n v="0.71119202659996061"/>
    <n v="2.1335760797998819E-2"/>
    <n v="0.72006100593993494"/>
    <n v="2.1601830178198049E-2"/>
    <n v="1.6348667583121128"/>
    <n v="4.9046002749363382E-2"/>
    <n v="0.53608848545806598"/>
    <n v="1.6082654563741978E-2"/>
    <n v="3.523731625150635"/>
    <n v="0.10571194875451904"/>
    <n v="0.50253318594500551"/>
    <n v="1.5075995578350165E-2"/>
    <s v="4b, 8a, 8b"/>
    <n v="0.03"/>
    <s v="Source"/>
    <n v="1.4633995165389142E-2"/>
    <s v="Derived (8a)"/>
    <s v="Y"/>
    <s v="Pos"/>
    <s v="Y"/>
    <s v="Transit users"/>
    <s v="individual"/>
    <s v="Count"/>
    <s v="Aggregate"/>
    <s v="General"/>
    <s v="USA"/>
    <s v="Atlanta"/>
    <n v="2009"/>
    <x v="2"/>
    <x v="0"/>
    <n v="12851"/>
    <x v="0"/>
    <n v="0"/>
    <n v="1"/>
    <x v="0"/>
    <s v="Density"/>
    <s v="Population density"/>
    <x v="6"/>
    <s v="Negative binomial regression"/>
    <m/>
    <n v="4.8401E-3"/>
    <m/>
    <n v="1.004851832204716"/>
    <s v="Derived (4b)"/>
    <n v="2.0500211774671753"/>
    <s v="Derived (8b)"/>
  </r>
  <r>
    <n v="72"/>
    <s v="Bhattacharya 2013"/>
    <n v="72.099999999999994"/>
    <x v="458"/>
    <s v="Table 3.2 p. 61"/>
    <x v="0"/>
    <x v="0"/>
    <x v="1"/>
    <n v="5.2309048959330952E-2"/>
    <n v="19.117151236633575"/>
    <n v="0"/>
    <n v="0.21633941167044105"/>
    <n v="0"/>
    <n v="3.6195545542052031E-2"/>
    <n v="0"/>
    <n v="0.90260649211739941"/>
    <n v="0"/>
    <n v="0.17503748664267024"/>
    <n v="0"/>
    <n v="0.80495587912806044"/>
    <n v="0"/>
    <n v="0.16659316710633079"/>
    <n v="0"/>
    <s v="4b, 8b"/>
    <n v="0"/>
    <s v="Source"/>
    <m/>
    <m/>
    <s v="N"/>
    <s v="Pos"/>
    <s v="insignificant"/>
    <s v="Transit users"/>
    <s v="individual"/>
    <s v="Count"/>
    <s v="Aggregate"/>
    <s v="General"/>
    <s v="USA"/>
    <s v="Atlanta"/>
    <n v="2009"/>
    <x v="2"/>
    <x v="0"/>
    <n v="12851"/>
    <x v="0"/>
    <n v="0"/>
    <n v="1"/>
    <x v="0"/>
    <s v="Density"/>
    <s v="Employment density"/>
    <x v="8"/>
    <s v="Negative binomial regression"/>
    <m/>
    <n v="6.0900000000000003E-5"/>
    <m/>
    <n v="1.0000609018544426"/>
    <s v="Derived (4b)"/>
    <n v="0.42058011049723759"/>
    <s v="Derived (8b)"/>
  </r>
  <r>
    <n v="72"/>
    <s v="Bhattacharya 2013"/>
    <n v="72.2"/>
    <x v="459"/>
    <s v="Table 3.3 p. 64"/>
    <x v="0"/>
    <x v="0"/>
    <x v="1"/>
    <n v="3.2161159794204051E-2"/>
    <n v="31.093406033827666"/>
    <n v="4.0421427843975968"/>
    <n v="0.32360713187970108"/>
    <n v="4.206892714436114E-2"/>
    <n v="0.32764270154241298"/>
    <n v="4.2593551200513689E-2"/>
    <n v="0.74389830436110316"/>
    <n v="9.6706779566943415E-2"/>
    <n v="0.24393138663574998"/>
    <n v="3.1711080262647497E-2"/>
    <n v="1.6033710194703947"/>
    <n v="0.20843823253115132"/>
    <n v="0.2286630289648986"/>
    <n v="2.972619376543682E-2"/>
    <s v="4b, 8a, 8b"/>
    <n v="0.13"/>
    <s v="Source"/>
    <n v="3.2161159794204051E-2"/>
    <s v="Derived (8a)"/>
    <s v="Y"/>
    <s v="Pos"/>
    <s v="Y"/>
    <s v="Transit users"/>
    <s v="individual"/>
    <s v="Count"/>
    <s v="Aggregate"/>
    <s v="General"/>
    <s v="USA"/>
    <s v="Atlanta"/>
    <n v="2009"/>
    <x v="2"/>
    <x v="0"/>
    <n v="10491"/>
    <x v="0"/>
    <n v="0"/>
    <n v="1"/>
    <x v="0"/>
    <s v="Density"/>
    <s v="Population density"/>
    <x v="6"/>
    <s v="Negative binomial regression"/>
    <m/>
    <n v="1.9844899999999999E-2"/>
    <m/>
    <n v="1.02004311906927"/>
    <s v="Derived (4b)"/>
    <n v="4.0421427843975968"/>
    <s v="Derived (8b)"/>
  </r>
  <r>
    <n v="72"/>
    <s v="Bhattacharya 2013"/>
    <n v="72.2"/>
    <x v="460"/>
    <s v="Table 3.3 p. 64"/>
    <x v="0"/>
    <x v="0"/>
    <x v="1"/>
    <n v="1.2348825587206395E-2"/>
    <n v="80.979360582760023"/>
    <n v="4.0489680291380017"/>
    <n v="0.91640365288064807"/>
    <n v="4.5820182644032405E-2"/>
    <n v="0.15332264193855344"/>
    <n v="7.6661320969276725E-3"/>
    <n v="3.8233989826606725"/>
    <n v="0.19116994913303365"/>
    <n v="0.74145062571743681"/>
    <n v="3.7072531285871839E-2"/>
    <n v="3.4097555426674799"/>
    <n v="0.17048777713337401"/>
    <n v="0.70568088219524805"/>
    <n v="3.5284044109762401E-2"/>
    <s v="4b, 8a, 8b"/>
    <n v="0.05"/>
    <s v="Source"/>
    <n v="1.2348825587206395E-2"/>
    <s v="Derived (8a)"/>
    <s v="Y"/>
    <s v="Pos"/>
    <s v="Y"/>
    <s v="Transit users"/>
    <s v="individual"/>
    <s v="Count"/>
    <s v="Aggregate"/>
    <s v="General"/>
    <s v="USA"/>
    <s v="Atlanta"/>
    <n v="2009"/>
    <x v="2"/>
    <x v="0"/>
    <n v="10491"/>
    <x v="0"/>
    <n v="0"/>
    <n v="1"/>
    <x v="0"/>
    <s v="Density"/>
    <s v="Employment density"/>
    <x v="8"/>
    <s v="Negative binomial regression"/>
    <m/>
    <n v="1.0005000000000001E-3"/>
    <m/>
    <n v="1.0010010006670835"/>
    <s v="Derived (4b)"/>
    <n v="4.0489680291380017"/>
    <s v="Derived (8b)"/>
  </r>
  <r>
    <n v="72"/>
    <s v="Bhattacharya 2013"/>
    <n v="72.3"/>
    <x v="461"/>
    <s v="Table 3.4 p. 66"/>
    <x v="0"/>
    <x v="0"/>
    <x v="1"/>
    <n v="0.14526459969932454"/>
    <n v="6.8839896442068254"/>
    <n v="1.4456378252834332"/>
    <n v="7.1645677614981404E-2"/>
    <n v="1.5045592299146095E-2"/>
    <n v="7.2539140998708507E-2"/>
    <n v="1.5233219609728786E-2"/>
    <n v="0.16469692056230634"/>
    <n v="3.458635331808433E-2"/>
    <n v="5.4005699397184963E-2"/>
    <n v="1.1341196873408841E-2"/>
    <n v="0.35498167945471576"/>
    <n v="7.4546152685490308E-2"/>
    <n v="5.062532942498453E-2"/>
    <n v="1.0631319179246751E-2"/>
    <s v="4b, 8a, 8b"/>
    <n v="0.21"/>
    <s v="Source"/>
    <n v="0.14526459969932454"/>
    <s v="Derived (8a)"/>
    <s v="N"/>
    <s v="Pos"/>
    <s v="insignificant"/>
    <s v="Transit users"/>
    <s v="individual"/>
    <s v="Count"/>
    <s v="Aggregate"/>
    <s v="General"/>
    <s v="USA"/>
    <s v="Atlanta"/>
    <n v="2009"/>
    <x v="2"/>
    <x v="0"/>
    <n v="1298"/>
    <x v="0"/>
    <n v="0"/>
    <n v="1"/>
    <x v="0"/>
    <s v="Density"/>
    <s v="Population density"/>
    <x v="6"/>
    <s v="Negative binomial regression"/>
    <m/>
    <n v="3.7781599999999999E-2"/>
    <m/>
    <n v="1.0385043987484257"/>
    <s v="Derived (4b)"/>
    <n v="1.4456378252834332"/>
    <s v="Derived (8b)"/>
  </r>
  <r>
    <n v="72"/>
    <s v="Bhattacharya 2013"/>
    <n v="72.3"/>
    <x v="462"/>
    <s v="Table 3.4 p. 66"/>
    <x v="0"/>
    <x v="0"/>
    <x v="1"/>
    <n v="3.8144732508351757E-2"/>
    <n v="26.215939508320076"/>
    <n v="-1.5729563704992044"/>
    <n v="0.29667291216222885"/>
    <n v="-1.7800374729733729E-2"/>
    <n v="4.9636068714188644E-2"/>
    <n v="-2.9781641228513187E-3"/>
    <n v="1.2377721400154384"/>
    <n v="-7.4266328400926299E-2"/>
    <n v="0.24003430765977893"/>
    <n v="-1.4402058459586736E-2"/>
    <n v="1.1038608406073322"/>
    <n v="-6.6231650436439929E-2"/>
    <n v="0.22845435166040465"/>
    <n v="-1.3707261099624278E-2"/>
    <s v="4b, 8a, 8b"/>
    <n v="-0.06"/>
    <s v="Source"/>
    <n v="3.8144732508351757E-2"/>
    <s v="Derived (8a)"/>
    <s v="N"/>
    <s v="Neg"/>
    <s v="insignificant"/>
    <s v="Transit users"/>
    <s v="individual"/>
    <s v="Count"/>
    <s v="Aggregate"/>
    <s v="General"/>
    <s v="USA"/>
    <s v="Atlanta"/>
    <n v="2009"/>
    <x v="2"/>
    <x v="0"/>
    <n v="1298"/>
    <x v="0"/>
    <n v="0"/>
    <n v="1"/>
    <x v="0"/>
    <s v="Density"/>
    <s v="Employment density"/>
    <x v="8"/>
    <s v="Negative binomial regression"/>
    <m/>
    <n v="-4.2506000000000002E-3"/>
    <m/>
    <n v="0.99575842101407974"/>
    <s v="Derived (4b)"/>
    <n v="-1.5729563704992044"/>
    <s v="Derived (8b)"/>
  </r>
  <r>
    <n v="72"/>
    <s v="Bhattacharya 2013"/>
    <n v="72.400000000000006"/>
    <x v="463"/>
    <s v="Table 3.5 p. 67"/>
    <x v="0"/>
    <x v="0"/>
    <x v="1"/>
    <n v="6.9014893026915811E-2"/>
    <n v="14.489626168224298"/>
    <n v="-1.1591700934579439"/>
    <n v="0.15080195335328817"/>
    <n v="-1.2064156268263054E-2"/>
    <n v="0.15268254165953246"/>
    <n v="-1.2214603332762598E-2"/>
    <n v="0.34665897732920159"/>
    <n v="-2.7732718186336127E-2"/>
    <n v="0.11367280249720201"/>
    <n v="-9.0938241997761612E-3"/>
    <n v="0.74717599788892486"/>
    <n v="-5.9774079831113991E-2"/>
    <n v="0.10655769923020421"/>
    <n v="-8.524615938416337E-3"/>
    <s v="4b, 8a, 8b"/>
    <n v="-0.08"/>
    <s v="Source"/>
    <n v="6.9014893026915811E-2"/>
    <s v="Derived (8a)"/>
    <s v="N"/>
    <s v="Neg"/>
    <s v="insignificant"/>
    <s v="Transit users"/>
    <s v="individual"/>
    <s v="Count"/>
    <s v="Aggregate"/>
    <s v="General"/>
    <s v="USA"/>
    <s v="Atlanta"/>
    <n v="2009"/>
    <x v="2"/>
    <x v="0"/>
    <n v="1605"/>
    <x v="0"/>
    <n v="0"/>
    <n v="1"/>
    <x v="0"/>
    <s v="Density"/>
    <s v="Population density"/>
    <x v="6"/>
    <s v="Negative binomial regression"/>
    <m/>
    <n v="-1.5503899999999999E-2"/>
    <m/>
    <n v="0.98461566674314471"/>
    <s v="Derived (4b)"/>
    <n v="-1.1591700934579439"/>
    <s v="Derived (8b)"/>
  </r>
  <r>
    <n v="72"/>
    <s v="Bhattacharya 2013"/>
    <n v="72.400000000000006"/>
    <x v="464"/>
    <s v="Table 3.5 p. 67"/>
    <x v="0"/>
    <x v="0"/>
    <x v="1"/>
    <n v="3.4187648600865699E-2"/>
    <n v="29.250329897642565"/>
    <n v="3.2175362887406824"/>
    <n v="0.33101161793898276"/>
    <n v="3.6411277973288102E-2"/>
    <n v="5.5381245606372281E-2"/>
    <n v="6.0919370167009509E-3"/>
    <n v="1.3810393261730043"/>
    <n v="0.15191432587903048"/>
    <n v="0.2678173209688901"/>
    <n v="2.945990530657791E-2"/>
    <n v="1.2316283282011031"/>
    <n v="0.13547911610212135"/>
    <n v="0.25489703126977842"/>
    <n v="2.8038673439675626E-2"/>
    <s v="4b, 8a, 8b"/>
    <n v="0.11"/>
    <s v="Source"/>
    <n v="3.4187648600865699E-2"/>
    <s v="Derived (8a)"/>
    <s v="Y"/>
    <s v="Pos"/>
    <s v="Y"/>
    <s v="Transit users"/>
    <s v="individual"/>
    <s v="Count"/>
    <s v="Aggregate"/>
    <s v="General"/>
    <s v="USA"/>
    <s v="Atlanta"/>
    <n v="2009"/>
    <x v="2"/>
    <x v="0"/>
    <n v="1605"/>
    <x v="0"/>
    <n v="0"/>
    <n v="1"/>
    <x v="0"/>
    <s v="Density"/>
    <s v="Employment density"/>
    <x v="8"/>
    <s v="Negative binomial regression"/>
    <m/>
    <n v="1.6402999999999999E-3"/>
    <m/>
    <n v="1.0016416460279076"/>
    <s v="Derived (4b)"/>
    <n v="3.2175362887406824"/>
    <s v="Derived (8b)"/>
  </r>
  <r>
    <n v="73"/>
    <s v="Mangan 2013"/>
    <n v="73.150000000000006"/>
    <x v="465"/>
    <s v="Table 7 p. 53"/>
    <x v="0"/>
    <x v="0"/>
    <x v="1"/>
    <n v="3.6100723041562928E-2"/>
    <n v="27.700276220193579"/>
    <n v="1.38"/>
    <n v="0.34985784421858968"/>
    <n v="1.7429567170513929E-2"/>
    <n v="2.1728310717130777"/>
    <n v="0.10824826637570231"/>
    <n v="2.8573538633263533"/>
    <n v="0.14235050582332465"/>
    <n v="0.27882114855642803"/>
    <n v="1.3890590185789191E-2"/>
    <n v="0.20556094125251498"/>
    <n v="1.0240840079481641E-2"/>
    <n v="0.22610062383720664"/>
    <n v="1.1264106480926805E-2"/>
    <s v="6c, 8a"/>
    <n v="4.9818997797356837E-2"/>
    <s v="Derived (6c)"/>
    <n v="3.6100723041562928E-2"/>
    <s v="Derived (8a)"/>
    <s v="N"/>
    <s v="Pos"/>
    <s v="insignificant"/>
    <s v="Ridership"/>
    <s v="stop usage"/>
    <s v="continuous"/>
    <s v="Aggregate"/>
    <s v="Weekday"/>
    <s v="USA"/>
    <s v="San Diego"/>
    <n v="2011"/>
    <x v="0"/>
    <x v="0"/>
    <n v="53"/>
    <x v="0"/>
    <n v="0"/>
    <n v="1"/>
    <x v="0"/>
    <s v="Diversity"/>
    <s v="Total acreage with two or more land uses"/>
    <x v="7"/>
    <s v="OLS"/>
    <m/>
    <n v="1206.2840000000001"/>
    <m/>
    <m/>
    <s v=""/>
    <n v="1.38"/>
    <m/>
  </r>
  <r>
    <n v="73"/>
    <s v="Mangan 2013"/>
    <n v="73.150000000000006"/>
    <x v="466"/>
    <s v="Table 7 p. 53"/>
    <x v="0"/>
    <x v="0"/>
    <x v="1"/>
    <n v="7.4985997398378593E-2"/>
    <n v="13.335823149584762"/>
    <n v="-3.11"/>
    <n v="9.3245231862399552E-2"/>
    <n v="-2.1745389680058264E-2"/>
    <n v="0.95045728378038774"/>
    <n v="-0.2216527708414493"/>
    <n v="0.17550815345408621"/>
    <n v="-4.0929633748120274E-2"/>
    <n v="4.29348938719913E-2"/>
    <n v="-1.001269426297473E-2"/>
    <n v="0.10665973919832669"/>
    <n v="-2.4873739339976515E-2"/>
    <n v="5.3039949820688798E-2"/>
    <n v="-1.2369258507111977E-2"/>
    <s v="6c, 8a"/>
    <n v="-0.23320645190895742"/>
    <s v="Derived (6c)"/>
    <n v="7.4985997398378593E-2"/>
    <s v="Derived (8a)"/>
    <s v="Y"/>
    <s v="Neg"/>
    <s v="N"/>
    <s v="Ridership"/>
    <s v="stop usage"/>
    <s v="continuous"/>
    <s v="Aggregate"/>
    <s v="Weekday"/>
    <s v="USA"/>
    <s v="San Diego"/>
    <n v="2011"/>
    <x v="0"/>
    <x v="0"/>
    <n v="53"/>
    <x v="0"/>
    <n v="0"/>
    <n v="1"/>
    <x v="0"/>
    <s v="PT-design"/>
    <s v="Bicycle facilities"/>
    <x v="9"/>
    <s v="OLS"/>
    <m/>
    <n v="-145.20099999999999"/>
    <m/>
    <m/>
    <s v=""/>
    <n v="-3.11"/>
    <m/>
  </r>
  <r>
    <n v="73"/>
    <s v="Mangan 2013"/>
    <n v="73.150000000000006"/>
    <x v="467"/>
    <s v="Table 7 p. 53"/>
    <x v="0"/>
    <x v="0"/>
    <x v="0"/>
    <n v="0.50958053008281146"/>
    <n v="1.9623983668243583"/>
    <n v="1.764"/>
    <n v="0.13635946563176438"/>
    <n v="0.12257353116517415"/>
    <n v="0.23359307133019991"/>
    <n v="0.20997682468177131"/>
    <n v="0.2964426889597922"/>
    <n v="0.26647234942989384"/>
    <n v="0.11749608854258205"/>
    <n v="0.10561724046097594"/>
    <n v="8.9435561399938066E-2"/>
    <n v="8.0393631067270058E-2"/>
    <n v="0.1114564943176385"/>
    <n v="0.10018824887959742"/>
    <s v="6c, 8a"/>
    <n v="0.8989000550660794"/>
    <s v="Derived (6c)"/>
    <n v="0.50958053008281146"/>
    <s v="Derived (8a)"/>
    <s v="Y"/>
    <s v="Pos"/>
    <s v="Y"/>
    <s v="Ridership"/>
    <s v="stop usage"/>
    <s v="continuous"/>
    <s v="Aggregate"/>
    <s v="Weekday"/>
    <s v="USA"/>
    <s v="San Diego"/>
    <n v="2011"/>
    <x v="0"/>
    <x v="0"/>
    <n v="53"/>
    <x v="0"/>
    <n v="0"/>
    <n v="1"/>
    <x v="0"/>
    <s v="PT-design"/>
    <s v="Intersections per catchment"/>
    <x v="0"/>
    <s v="OLS"/>
    <m/>
    <n v="47.201999999999998"/>
    <m/>
    <m/>
    <s v=""/>
    <n v="1.764"/>
    <m/>
  </r>
  <r>
    <n v="73"/>
    <s v="Mangan 2013"/>
    <n v="73.150000000000006"/>
    <x v="468"/>
    <s v="Table 7 p. 53"/>
    <x v="0"/>
    <x v="0"/>
    <x v="1"/>
    <n v="7.3891791163889428E-2"/>
    <n v="13.533303013078067"/>
    <n v="-1.3800000000000001"/>
    <n v="0.94037683596443866"/>
    <n v="-9.5890857714251904E-2"/>
    <n v="1.6109297018947735"/>
    <n v="-0.16426758393471905"/>
    <n v="2.0443600053523663"/>
    <n v="-0.20846476315944079"/>
    <n v="0.81028918285913631"/>
    <n v="-8.2625732333416566E-2"/>
    <n v="0.61677515280894124"/>
    <n v="-6.2892976685279295E-2"/>
    <n v="0.76863828256081124"/>
    <n v="-7.8378562048664654E-2"/>
    <s v="6c, 8a"/>
    <n v="-0.10197067180616741"/>
    <s v="Derived (6c)"/>
    <n v="7.3891791163889428E-2"/>
    <s v="Derived (8a)"/>
    <s v="N"/>
    <s v="Neg"/>
    <s v="insignificant"/>
    <s v="Ridership"/>
    <s v="stop usage"/>
    <s v="continuous"/>
    <s v="Aggregate"/>
    <s v="Weekday"/>
    <s v="USA"/>
    <s v="San Diego"/>
    <n v="2011"/>
    <x v="0"/>
    <x v="0"/>
    <n v="53"/>
    <x v="0"/>
    <n v="0"/>
    <n v="1"/>
    <x v="0"/>
    <s v="PT-design"/>
    <s v="Class III bike lanes as a proportion of total road miles"/>
    <x v="0"/>
    <s v="OLS"/>
    <m/>
    <n v="-4993.5839999999998"/>
    <m/>
    <m/>
    <s v=""/>
    <n v="-1.38"/>
    <m/>
  </r>
  <r>
    <n v="76"/>
    <s v="Woldeamanuel and Kent 2016"/>
    <n v="76.099999999999994"/>
    <x v="469"/>
    <s v="Table 3"/>
    <x v="0"/>
    <x v="0"/>
    <x v="1"/>
    <n v="2.5924228998389812E-2"/>
    <n v="38.573953349282299"/>
    <n v="4"/>
    <n v="2.6803546899218982"/>
    <n v="0.2779445151137736"/>
    <n v="4.5916305213747588"/>
    <n v="0.47613792444846104"/>
    <n v="5.8270362674503273"/>
    <n v="0.60424569031721964"/>
    <n v="2.3095660467242727"/>
    <n v="0.23949487632874364"/>
    <n v="1.7579932961271469"/>
    <n v="0.18229848314573707"/>
    <n v="2.1908485478616075"/>
    <n v="0.22718423782221639"/>
    <s v="6c, 8a"/>
    <n v="0.10369691599355925"/>
    <s v="Derived (6c)"/>
    <n v="2.5924228998389812E-2"/>
    <s v="Derived (8a)"/>
    <s v="Y"/>
    <s v="Pos"/>
    <s v="Y"/>
    <s v="Ridership"/>
    <s v="boarding"/>
    <s v="continuous"/>
    <s v="Aggregate"/>
    <s v="General"/>
    <s v="USA"/>
    <s v="San Fernando"/>
    <n v="2012"/>
    <x v="0"/>
    <x v="0"/>
    <n v="18"/>
    <x v="0"/>
    <n v="0"/>
    <n v="1"/>
    <x v="0"/>
    <s v="PT-design"/>
    <s v="Connectivity index"/>
    <x v="0"/>
    <s v="OLS"/>
    <m/>
    <n v="0.04"/>
    <m/>
    <m/>
    <s v=""/>
    <n v="4"/>
    <m/>
  </r>
  <r>
    <n v="76"/>
    <s v="Woldeamanuel and Kent 2016"/>
    <n v="76.099999999999994"/>
    <x v="470"/>
    <s v="Table 3"/>
    <x v="0"/>
    <x v="0"/>
    <x v="1"/>
    <n v="5.4050156871044787E-2"/>
    <n v="18.5013339070568"/>
    <n v="-2"/>
    <n v="1.2855860704387303"/>
    <n v="-0.1389722575568868"/>
    <n v="2.2022966815084901"/>
    <n v="-0.23806896222423049"/>
    <n v="2.7948378196147297"/>
    <n v="-0.30212284515860982"/>
    <n v="1.1077436689968401"/>
    <n v="-0.11974743816437183"/>
    <n v="0.8431912768573121"/>
    <n v="-9.114924157286855E-2"/>
    <n v="1.0508028605922568"/>
    <n v="-0.11359211891110817"/>
    <s v="6c, 8a, 8b"/>
    <n v="-0.10810031374208957"/>
    <s v="Derived (6c)"/>
    <n v="5.4050156871044787E-2"/>
    <s v="Derived (8a)"/>
    <s v="Y"/>
    <s v="Neg"/>
    <s v="N"/>
    <s v="Ridership"/>
    <s v="boarding"/>
    <s v="continuous"/>
    <s v="Aggregate"/>
    <s v="General"/>
    <s v="USA"/>
    <s v="San Fernando"/>
    <n v="2012"/>
    <x v="0"/>
    <x v="0"/>
    <n v="18"/>
    <x v="0"/>
    <n v="0"/>
    <n v="1"/>
    <x v="0"/>
    <s v="PT-design"/>
    <s v="Sidewalk availability and quality index"/>
    <x v="0"/>
    <s v="OLS"/>
    <m/>
    <n v="-0.06"/>
    <m/>
    <m/>
    <s v=""/>
    <n v="-2"/>
    <s v="Derived (8b)"/>
  </r>
  <r>
    <n v="8"/>
    <s v="Dill and Wardell 2007"/>
    <n v="8.1"/>
    <x v="471"/>
    <s v="Table 4, p. 55"/>
    <x v="0"/>
    <x v="0"/>
    <x v="1"/>
    <n v="0.26914302984809257"/>
    <n v="3.715496554246311"/>
    <n v="3.0100225249590369"/>
    <n v="0.25817547204422187"/>
    <n v="0.20915481279531897"/>
    <n v="0.4422722044085618"/>
    <n v="0.35829646939427789"/>
    <n v="0.56126819507295322"/>
    <n v="0.45469828461606338"/>
    <n v="0.22246059693977335"/>
    <n v="0.18022124309044929"/>
    <n v="0.16933234649307885"/>
    <n v="0.13718063513363349"/>
    <n v="0.21102556320187985"/>
    <n v="0.1709574182901305"/>
    <s v="6c"/>
    <n v="0.810126582278481"/>
    <s v="Derived (6c)"/>
    <m/>
    <m/>
    <s v="Y"/>
    <s v="Pos"/>
    <s v="Y"/>
    <s v="mode share"/>
    <s v="trip"/>
    <s v="continuous"/>
    <s v="Aggregate"/>
    <s v="Work"/>
    <s v="USA"/>
    <s v="Portland"/>
    <s v="Not stated"/>
    <x v="1"/>
    <x v="0"/>
    <n v="592"/>
    <x v="1"/>
    <n v="0"/>
    <n v="0"/>
    <x v="1"/>
    <s v="PT-design"/>
    <s v="Intersection to cul-de-sac continuous (fraction)"/>
    <x v="0"/>
    <s v="OLS"/>
    <m/>
    <n v="0.08"/>
    <m/>
    <m/>
    <s v=""/>
    <s v=""/>
    <m/>
  </r>
  <r>
    <n v="8"/>
    <s v="Dill and Wardell 2007"/>
    <n v="8.1"/>
    <x v="472"/>
    <s v="Table 4, p. 55"/>
    <x v="0"/>
    <x v="0"/>
    <x v="1"/>
    <n v="0.15859818286856112"/>
    <n v="6.3052424807966059"/>
    <n v="-0.88353207927111932"/>
    <n v="4.4086802177549678E-2"/>
    <n v="-6.1777329127275307E-3"/>
    <n v="0.44938085745845063"/>
    <n v="-6.2970203697025925E-2"/>
    <n v="8.2981114286847069E-2"/>
    <n v="-1.1627859938675912E-2"/>
    <n v="2.0299828043130779E-2"/>
    <n v="-2.8445455245247812E-3"/>
    <n v="5.0429246926907284E-2"/>
    <n v="-7.0664780187451098E-3"/>
    <n v="2.5077547972667924E-2"/>
    <n v="-3.5140310893346065E-3"/>
    <s v="6c"/>
    <n v="-0.14012658227848102"/>
    <s v="Derived (6c)"/>
    <m/>
    <m/>
    <s v="Y"/>
    <s v="Neg"/>
    <s v="N"/>
    <s v="mode share"/>
    <s v="trip"/>
    <s v="continuous"/>
    <s v="Aggregate"/>
    <s v="Work"/>
    <s v="USA"/>
    <s v="Portland"/>
    <s v="Not stated"/>
    <x v="1"/>
    <x v="1"/>
    <n v="592"/>
    <x v="1"/>
    <n v="0"/>
    <n v="0"/>
    <x v="1"/>
    <s v="PT-design"/>
    <s v="Bicycle facilities"/>
    <x v="9"/>
    <s v="OLS"/>
    <m/>
    <n v="-2.7E-2"/>
    <m/>
    <m/>
    <s v=""/>
    <s v=""/>
    <m/>
  </r>
  <r>
    <n v="80"/>
    <s v="Saghapour et al. 2016"/>
    <n v="80.099999999999994"/>
    <x v="473"/>
    <s v="Table 5 p. 7"/>
    <x v="0"/>
    <x v="0"/>
    <x v="1"/>
    <n v="4.8777320926206448E-4"/>
    <n v="2050.1330967169479"/>
    <n v="46.210000000000008"/>
    <n v="25.893429360667955"/>
    <n v="0.58363789778945574"/>
    <n v="160.81402431815917"/>
    <n v="3.6247481081313078"/>
    <n v="211.47643719043225"/>
    <n v="4.766678894272343"/>
    <n v="20.635912081752206"/>
    <n v="0.46513345832269476"/>
    <n v="15.213829844297633"/>
    <n v="0.34291972469046866"/>
    <n v="16.733998189486893"/>
    <n v="0.37718431919103457"/>
    <s v="7a, 8a"/>
    <n v="2.2540000000000001E-2"/>
    <s v="Derived (7a)"/>
    <n v="4.8777320926206448E-4"/>
    <s v="Derived (8a)"/>
    <s v="Y"/>
    <s v="Pos"/>
    <s v="Y"/>
    <s v="Mode choice (probability)"/>
    <s v="trip"/>
    <s v="categorical"/>
    <s v="Disaggregate"/>
    <s v="General"/>
    <s v="Australia"/>
    <s v="Melbourne"/>
    <n v="2009"/>
    <x v="2"/>
    <x v="0"/>
    <n v="22201"/>
    <x v="1"/>
    <n v="0"/>
    <n v="1"/>
    <x v="0"/>
    <s v="Diversity"/>
    <s v="Land use mix:Entropy: maximises eveness --&gt; 1"/>
    <x v="7"/>
    <s v="Multinomial logistic"/>
    <s v="automobile"/>
    <n v="7.0000000000000007E-2"/>
    <n v="1.08"/>
    <m/>
    <s v="Source"/>
    <n v="46.21"/>
    <m/>
  </r>
  <r>
    <n v="86"/>
    <s v="Chen and Zegras 2016"/>
    <n v="86.1"/>
    <x v="474"/>
    <s v="Table 2 (p-values), Table 3 p. 118 (Weekday boardings, Model 1)"/>
    <x v="0"/>
    <x v="0"/>
    <x v="1"/>
    <n v="0.26914302984809257"/>
    <n v="3.715496554246311"/>
    <n v="1.4267506768305835"/>
    <n v="0.25817547204422187"/>
    <n v="9.9139381264981202E-2"/>
    <n v="0.4422722044085618"/>
    <n v="0.16983252649288774"/>
    <n v="0.56126819507295322"/>
    <n v="0.21552698690801403"/>
    <n v="0.22246059693977335"/>
    <n v="8.5424869224872968E-2"/>
    <n v="0.16933234649307885"/>
    <n v="6.5023621053342279E-2"/>
    <n v="0.21102556320187985"/>
    <n v="8.1033816269521858E-2"/>
    <m/>
    <n v="0.38400000000000001"/>
    <s v="Source"/>
    <m/>
    <m/>
    <s v="Y"/>
    <s v="Pos"/>
    <s v="Y"/>
    <s v="Ridership"/>
    <s v="boarding"/>
    <s v="continuous"/>
    <s v="Aggregate"/>
    <s v="Weekday"/>
    <s v="USA"/>
    <s v="Boston"/>
    <s v="2009 - 2010"/>
    <x v="1"/>
    <x v="0"/>
    <n v="120"/>
    <x v="1"/>
    <n v="0"/>
    <n v="1"/>
    <x v="0"/>
    <s v="PT-design"/>
    <s v="Proportion of intersections that are four-way or more"/>
    <x v="0"/>
    <s v="OLS"/>
    <m/>
    <n v="2.74"/>
    <m/>
    <m/>
    <s v=""/>
    <s v=""/>
    <m/>
  </r>
  <r>
    <n v="86"/>
    <s v="Chen and Zegras 2016"/>
    <n v="86.2"/>
    <x v="475"/>
    <s v="Table 2 (p-values), Table 3 p. 118 (am peak period)"/>
    <x v="0"/>
    <x v="0"/>
    <x v="1"/>
    <n v="8.5260619476887192E-2"/>
    <n v="11.728744244827874"/>
    <n v="6.7322991965311996"/>
    <n v="0.12206785199054837"/>
    <n v="7.0066947042574754E-2"/>
    <n v="0.12359010929502764"/>
    <n v="7.0940722735345865E-2"/>
    <n v="0.28060589266162289"/>
    <n v="0.16106778238777153"/>
    <n v="9.2013362705402502E-2"/>
    <n v="5.2815670192901031E-2"/>
    <n v="0.6048076108637942"/>
    <n v="0.34715956863581782"/>
    <n v="8.6253985235943367E-2"/>
    <n v="4.950978752543149E-2"/>
    <m/>
    <n v="0.57399999999999995"/>
    <s v="Source"/>
    <m/>
    <m/>
    <s v="Y"/>
    <s v="Pos"/>
    <s v="Y"/>
    <s v="Ridership"/>
    <s v="boarding"/>
    <s v="continuous"/>
    <s v="Aggregate"/>
    <s v="Peak"/>
    <s v="USA"/>
    <s v="Boston"/>
    <s v="2009 - 2010"/>
    <x v="1"/>
    <x v="0"/>
    <n v="120"/>
    <x v="1"/>
    <n v="0"/>
    <n v="1"/>
    <x v="0"/>
    <s v="Density"/>
    <s v="Population density"/>
    <x v="6"/>
    <s v="OLS"/>
    <m/>
    <n v="0.45"/>
    <m/>
    <m/>
    <s v=""/>
    <s v=""/>
    <m/>
  </r>
  <r>
    <n v="86"/>
    <s v="Chen and Zegras 2016"/>
    <n v="86.2"/>
    <x v="476"/>
    <s v="Table 2 (p-values), Table 3 p. 118 (am peak period)"/>
    <x v="0"/>
    <x v="0"/>
    <x v="0"/>
    <n v="0.26914302984809257"/>
    <n v="3.715496554246311"/>
    <n v="3.3848173609183894"/>
    <n v="0.25817547204422187"/>
    <n v="0.23519785503228613"/>
    <n v="0.4422722044085618"/>
    <n v="0.40290997821619984"/>
    <n v="0.56126819507295322"/>
    <n v="0.51131532571146043"/>
    <n v="0.22246059693977335"/>
    <n v="0.20266160381213352"/>
    <n v="0.16933234649307885"/>
    <n v="0.15426176765519484"/>
    <n v="0.21102556320187985"/>
    <n v="0.19224428807691255"/>
    <m/>
    <n v="0.91100000000000003"/>
    <s v="Source"/>
    <m/>
    <m/>
    <s v="Y"/>
    <s v="Pos"/>
    <s v="Y"/>
    <s v="Ridership"/>
    <s v="boarding"/>
    <s v="continuous"/>
    <s v="Aggregate"/>
    <s v="Peak"/>
    <s v="USA"/>
    <s v="Boston"/>
    <s v="2009 - 2010"/>
    <x v="1"/>
    <x v="0"/>
    <n v="120"/>
    <x v="1"/>
    <n v="0"/>
    <n v="1"/>
    <x v="0"/>
    <s v="PT-design"/>
    <s v="Sidewalk density"/>
    <x v="0"/>
    <s v="OLS"/>
    <m/>
    <n v="0.03"/>
    <m/>
    <m/>
    <s v=""/>
    <s v=""/>
    <m/>
  </r>
  <r>
    <n v="86"/>
    <s v="Chen and Zegras 2016"/>
    <n v="86.2"/>
    <x v="477"/>
    <s v="Table 2 (p-values), Table 3 p. 118 (am peak period)"/>
    <x v="0"/>
    <x v="0"/>
    <x v="1"/>
    <n v="5.2309048959330952E-2"/>
    <n v="19.117151236633575"/>
    <n v="-2.6190497194188"/>
    <n v="0.21633941167044105"/>
    <n v="-2.9638499398850427E-2"/>
    <n v="3.6195545542052031E-2"/>
    <n v="-4.9587897392611288E-3"/>
    <n v="0.90260649211739941"/>
    <n v="-0.12365708942008373"/>
    <n v="0.17503748664267024"/>
    <n v="-2.3980135670045824E-2"/>
    <n v="0.80495587912806044"/>
    <n v="-0.11027895544054429"/>
    <n v="0.16659316710633079"/>
    <n v="-2.2823263893567321E-2"/>
    <m/>
    <n v="-0.13700000000000001"/>
    <s v="Source"/>
    <m/>
    <m/>
    <s v="N"/>
    <s v="Neg"/>
    <s v="insignificant"/>
    <s v="Ridership"/>
    <s v="boarding"/>
    <s v="continuous"/>
    <s v="Aggregate"/>
    <s v="Peak"/>
    <s v="USA"/>
    <s v="Boston"/>
    <s v="2009 - 2010"/>
    <x v="1"/>
    <x v="0"/>
    <n v="120"/>
    <x v="1"/>
    <n v="0"/>
    <n v="1"/>
    <x v="0"/>
    <s v="Density"/>
    <s v="Employment density"/>
    <x v="8"/>
    <s v="OLS"/>
    <m/>
    <n v="-0.06"/>
    <m/>
    <m/>
    <s v=""/>
    <s v=""/>
    <m/>
  </r>
  <r>
    <n v="86"/>
    <s v="Chen and Zegras 2016"/>
    <n v="86.2"/>
    <x v="478"/>
    <s v="Table 2 (p-values), Table 3 p. 118 (am peak period)"/>
    <x v="0"/>
    <x v="0"/>
    <x v="1"/>
    <n v="0.26914302984809257"/>
    <n v="3.715496554246311"/>
    <n v="0.58333295901667082"/>
    <n v="0.25817547204422187"/>
    <n v="4.0533549110942833E-2"/>
    <n v="0.4422722044085618"/>
    <n v="6.9436736092144208E-2"/>
    <n v="0.56126819507295322"/>
    <n v="8.8119106626453655E-2"/>
    <n v="0.22246059693977335"/>
    <n v="3.4926313719544418E-2"/>
    <n v="0.16933234649307885"/>
    <n v="2.6585178399413378E-2"/>
    <n v="0.21102556320187985"/>
    <n v="3.3131013422695137E-2"/>
    <m/>
    <n v="0.157"/>
    <s v="Source"/>
    <m/>
    <m/>
    <s v="N"/>
    <s v="Pos"/>
    <s v="insignificant"/>
    <s v="Ridership"/>
    <s v="boarding"/>
    <s v="continuous"/>
    <s v="Aggregate"/>
    <s v="Peak"/>
    <s v="USA"/>
    <s v="Boston"/>
    <s v="2009 - 2010"/>
    <x v="1"/>
    <x v="0"/>
    <n v="120"/>
    <x v="1"/>
    <n v="0"/>
    <n v="1"/>
    <x v="0"/>
    <s v="PT-design"/>
    <s v="Proportion of intersections that are four-way or more"/>
    <x v="0"/>
    <s v="OLS"/>
    <m/>
    <n v="1.01"/>
    <m/>
    <m/>
    <s v=""/>
    <s v=""/>
    <m/>
  </r>
  <r>
    <n v="86"/>
    <s v="Chen and Zegras 2016"/>
    <n v="86.3"/>
    <x v="479"/>
    <s v="Table 2 (p-values), Table 3 p. 118 (off peak)"/>
    <x v="0"/>
    <x v="0"/>
    <x v="1"/>
    <n v="0.26914302984809257"/>
    <n v="3.715496554246311"/>
    <n v="0.8136937453799421"/>
    <n v="0.25817547204422187"/>
    <n v="5.6540428377684589E-2"/>
    <n v="0.4422722044085618"/>
    <n v="9.685761276547504E-2"/>
    <n v="0.56126819507295322"/>
    <n v="0.12291773472097675"/>
    <n v="0.22246059693977335"/>
    <n v="4.8718870729810362E-2"/>
    <n v="0.16933234649307885"/>
    <n v="3.7083783881984266E-2"/>
    <n v="0.21102556320187985"/>
    <n v="4.6214598341211686E-2"/>
    <m/>
    <n v="0.219"/>
    <s v="Source"/>
    <m/>
    <m/>
    <s v="N"/>
    <s v="Pos"/>
    <s v="insignificant"/>
    <s v="Ridership"/>
    <s v="boarding"/>
    <s v="continuous"/>
    <s v="Aggregate"/>
    <s v="Off-peak"/>
    <s v="USA"/>
    <s v="Boston"/>
    <s v="2009 - 2010"/>
    <x v="1"/>
    <x v="0"/>
    <n v="120"/>
    <x v="1"/>
    <n v="0"/>
    <n v="1"/>
    <x v="0"/>
    <s v="PT-design"/>
    <s v="Proportion of intersections that are four-way or more"/>
    <x v="0"/>
    <s v="OLS"/>
    <m/>
    <n v="1.23"/>
    <m/>
    <m/>
    <s v=""/>
    <s v=""/>
    <m/>
  </r>
  <r>
    <n v="86"/>
    <s v="Chen and Zegras 2016"/>
    <n v="86.4"/>
    <x v="480"/>
    <s v="Table 2 (p-values), Table 3 p. 118 (pm peak)"/>
    <x v="0"/>
    <x v="0"/>
    <x v="1"/>
    <n v="4.1892191067381755E-2"/>
    <n v="23.8707972660476"/>
    <n v="2.4825629156689502"/>
    <n v="1.34569498498779E-3"/>
    <n v="1.3995227843873015E-4"/>
    <n v="0.48921664401158188"/>
    <n v="5.087853097720451E-2"/>
    <n v="0.69465747797540089"/>
    <n v="7.2244377709441684E-2"/>
    <n v="7.6125138331118044E-4"/>
    <n v="7.9170143864362767E-5"/>
    <n v="7.9309810324801264E-2"/>
    <n v="8.2482202737793314E-3"/>
    <n v="8.8730621584183966E-4"/>
    <n v="9.2279846447551321E-5"/>
    <m/>
    <n v="0.104"/>
    <s v="Source"/>
    <m/>
    <m/>
    <s v="N"/>
    <s v="Pos"/>
    <s v="insignificant"/>
    <s v="Ridership"/>
    <s v="boarding"/>
    <s v="continuous"/>
    <s v="Aggregate"/>
    <s v="Peak"/>
    <s v="USA"/>
    <s v="Boston"/>
    <s v="2009 - 2010"/>
    <x v="1"/>
    <x v="0"/>
    <n v="120"/>
    <x v="1"/>
    <n v="0"/>
    <n v="1"/>
    <x v="0"/>
    <s v="PT-Access"/>
    <s v="Walkability index"/>
    <x v="4"/>
    <s v="OLS"/>
    <m/>
    <n v="0.09"/>
    <m/>
    <m/>
    <s v=""/>
    <s v=""/>
    <m/>
  </r>
  <r>
    <n v="86"/>
    <s v="Chen and Zegras 2016"/>
    <n v="86.4"/>
    <x v="481"/>
    <s v="Table 2 (p-values), Table 3 p. 118 (pm peak)"/>
    <x v="0"/>
    <x v="0"/>
    <x v="1"/>
    <n v="5.2309048959330952E-2"/>
    <n v="19.117151236633575"/>
    <n v="9.6923956769732218"/>
    <n v="0.21633941167044105"/>
    <n v="0.10968408171691361"/>
    <n v="3.6195545542052031E-2"/>
    <n v="1.8351141589820381E-2"/>
    <n v="0.90260649211739941"/>
    <n v="0.45762149150352149"/>
    <n v="0.17503748664267024"/>
    <n v="8.8744005727833808E-2"/>
    <n v="0.80495587912806044"/>
    <n v="0.40811263071792664"/>
    <n v="0.16659316710633079"/>
    <n v="8.4462735722909715E-2"/>
    <m/>
    <n v="0.50700000000000001"/>
    <s v="Source"/>
    <m/>
    <m/>
    <s v="Y"/>
    <s v="Pos"/>
    <s v="Y"/>
    <s v="Ridership"/>
    <s v="boarding"/>
    <s v="continuous"/>
    <s v="Aggregate"/>
    <s v="Peak"/>
    <s v="USA"/>
    <s v="Boston"/>
    <s v="2009 - 2010"/>
    <x v="1"/>
    <x v="0"/>
    <n v="120"/>
    <x v="1"/>
    <n v="0"/>
    <n v="1"/>
    <x v="0"/>
    <s v="Density"/>
    <s v="Employment density"/>
    <x v="8"/>
    <s v="OLS"/>
    <m/>
    <n v="0.09"/>
    <m/>
    <m/>
    <s v=""/>
    <s v=""/>
    <m/>
  </r>
  <r>
    <n v="88"/>
    <s v="Lee et al. 2017"/>
    <n v="88.1"/>
    <x v="482"/>
    <s v="Table 5 p. 20"/>
    <x v="0"/>
    <x v="0"/>
    <x v="1"/>
    <n v="8.5260619476887192E-2"/>
    <n v="11.728744244827874"/>
    <n v="1.4203156162821975"/>
    <n v="0.12206785199054837"/>
    <n v="1.478204936599708E-2"/>
    <n v="0.12359010929502764"/>
    <n v="1.4966390142504761E-2"/>
    <n v="0.28060589266162289"/>
    <n v="3.3980528780296379E-2"/>
    <n v="9.2013362705402502E-2"/>
    <n v="1.1142541198709466E-2"/>
    <n v="0.6048076108637942"/>
    <n v="7.3240380779466804E-2"/>
    <n v="8.6253985235943367E-2"/>
    <n v="1.0445097926933468E-2"/>
    <s v="1, 6c"/>
    <n v="0.12109698929691697"/>
    <s v="Derived (6c)"/>
    <m/>
    <m/>
    <s v="Y"/>
    <s v="Pos"/>
    <s v="Y"/>
    <s v="mode share"/>
    <s v="trip"/>
    <s v="continuous (fraction)"/>
    <s v="Aggregate"/>
    <s v="General"/>
    <s v="South Korea"/>
    <s v="Seoul metropolitan area"/>
    <n v="2010"/>
    <x v="0"/>
    <x v="0"/>
    <n v="78"/>
    <x v="1"/>
    <n v="0"/>
    <n v="1"/>
    <x v="0"/>
    <s v="Density"/>
    <s v="Population density"/>
    <x v="6"/>
    <s v="OLS"/>
    <m/>
    <n v="7.1520643493541822E-4"/>
    <m/>
    <m/>
    <s v=""/>
    <s v=""/>
    <m/>
  </r>
  <r>
    <n v="88"/>
    <s v="Lee et al. 2017"/>
    <n v="88.1"/>
    <x v="483"/>
    <s v="Table 5 p. 20"/>
    <x v="0"/>
    <x v="0"/>
    <x v="1"/>
    <n v="5.2309048959330952E-2"/>
    <n v="19.117151236633575"/>
    <n v="-0.79798555759073253"/>
    <n v="0.21633941167044105"/>
    <n v="-9.0304106461150807E-3"/>
    <n v="3.6195545542052031E-2"/>
    <n v="-1.5108695973658768E-3"/>
    <n v="0.90260649211739941"/>
    <n v="-3.7676478884421542E-2"/>
    <n v="0.17503748664267024"/>
    <n v="-7.3063912425493805E-3"/>
    <n v="0.80495587912806044"/>
    <n v="-3.360036012117968E-2"/>
    <n v="0.16659316710633079"/>
    <n v="-6.9539095913728451E-3"/>
    <s v="1, 6c"/>
    <n v="-4.1741865600852641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x v="0"/>
    <x v="0"/>
    <n v="78"/>
    <x v="1"/>
    <n v="0"/>
    <n v="1"/>
    <x v="0"/>
    <s v="Density"/>
    <s v="Job density"/>
    <x v="8"/>
    <s v="OLS"/>
    <m/>
    <n v="-6.1222541364941961E-4"/>
    <m/>
    <m/>
    <s v=""/>
    <s v=""/>
    <m/>
  </r>
  <r>
    <n v="88"/>
    <s v="Lee et al. 2017"/>
    <n v="88.1"/>
    <x v="484"/>
    <s v="Table 5 p. 20"/>
    <x v="0"/>
    <x v="0"/>
    <x v="1"/>
    <n v="0.11115828961552772"/>
    <n v="8.9961801630699956"/>
    <n v="-0.59143458363414092"/>
    <n v="0.1136228452393286"/>
    <n v="-7.4698904365334776E-3"/>
    <n v="0.70566732366363039"/>
    <n v="-4.6392585763065992E-2"/>
    <n v="0.92797883818171967"/>
    <n v="-6.1007979812845919E-2"/>
    <n v="9.055235643676196E-2"/>
    <n v="-5.9531705963512434E-3"/>
    <n v="6.6759740852322391E-2"/>
    <n v="-4.3889760786029325E-3"/>
    <n v="7.3430384984363689E-2"/>
    <n v="-4.8275232801141829E-3"/>
    <s v="1, 6c"/>
    <n v="-6.5742856736242888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x v="0"/>
    <x v="0"/>
    <n v="78"/>
    <x v="1"/>
    <n v="0"/>
    <n v="1"/>
    <x v="0"/>
    <s v="Diversity"/>
    <s v="Land use diversity:1 -HHI (where HHI is maximised for a single use)"/>
    <x v="7"/>
    <s v="OLS"/>
    <m/>
    <n v="-5.8327416666666672"/>
    <m/>
    <m/>
    <s v=""/>
    <s v=""/>
    <m/>
  </r>
  <r>
    <n v="89"/>
    <s v="Duggal et al. 2016"/>
    <n v="89.2"/>
    <x v="485"/>
    <s v="Table 3 p. 6"/>
    <x v="0"/>
    <x v="0"/>
    <x v="1"/>
    <n v="0.15118196811434853"/>
    <n v="6.6145454545454552"/>
    <n v="5.4569999999999999"/>
    <n v="7.4853562353035127E-2"/>
    <n v="6.1754188941253979E-2"/>
    <n v="1.252367982428188E-2"/>
    <n v="1.033203585503255E-2"/>
    <n v="0.31230237161264962"/>
    <n v="0.25764945658043592"/>
    <n v="6.0563072254651282E-2"/>
    <n v="4.9964534610087305E-2"/>
    <n v="0.27851520268318775"/>
    <n v="0.22977504221362988"/>
    <n v="5.7641332780268215E-2"/>
    <n v="4.7554099543721272E-2"/>
    <s v="6a, 10, 8a"/>
    <n v="0.82499999999999996"/>
    <s v="Source (6a)"/>
    <n v="0.15118196811434853"/>
    <s v="Derived (8a)"/>
    <s v="Y"/>
    <s v="Pos"/>
    <s v="Y"/>
    <s v="Ridership"/>
    <s v="boarding"/>
    <s v="continuous"/>
    <s v="Aggregate"/>
    <s v="Peak"/>
    <s v="Canada"/>
    <s v="Edmonton"/>
    <s v="2009, 2012"/>
    <x v="1"/>
    <x v="0"/>
    <n v="30"/>
    <x v="1"/>
    <n v="0"/>
    <n v="1"/>
    <x v="0"/>
    <s v="Density"/>
    <s v="Employment density"/>
    <x v="8"/>
    <s v="OLS"/>
    <m/>
    <n v="0.82499999999999996"/>
    <m/>
    <m/>
    <s v=""/>
    <n v="5.4569999999999999"/>
    <m/>
  </r>
  <r>
    <n v="9"/>
    <s v="Kuby et al. 2004"/>
    <n v="9.1"/>
    <x v="486"/>
    <s v="Table 2 p. 239"/>
    <x v="1"/>
    <x v="0"/>
    <x v="1"/>
    <n v="3.507240887132191E-2"/>
    <n v="28.512441323004829"/>
    <n v="2.024"/>
    <n v="0.32266129533393029"/>
    <n v="2.2904613966849559E-2"/>
    <n v="5.3984160905955217E-2"/>
    <n v="3.8321496372706403E-3"/>
    <n v="1.346200295520205"/>
    <n v="9.5562122066850344E-2"/>
    <n v="0.26106118037408066"/>
    <n v="1.8531833984023586E-2"/>
    <n v="1.2005584402798386"/>
    <n v="8.5223508418615881E-2"/>
    <n v="0.24846682662794273"/>
    <n v="1.7637804192137046E-2"/>
    <s v="6c, 8a"/>
    <n v="7.0986555555555553E-2"/>
    <s v="Derived (6c)"/>
    <n v="3.507240887132191E-2"/>
    <s v="Derived (8a)"/>
    <s v="Y"/>
    <s v="Pos"/>
    <s v="Y"/>
    <s v="Ridership"/>
    <s v="unlinked trip (boarding)"/>
    <s v="continuous"/>
    <s v="Aggregate"/>
    <s v="Weekday"/>
    <s v="USA"/>
    <s v="varies"/>
    <n v="2000"/>
    <x v="2"/>
    <x v="1"/>
    <n v="268"/>
    <x v="1"/>
    <n v="0"/>
    <n v="0"/>
    <x v="1"/>
    <s v="Density"/>
    <s v="Employment density"/>
    <x v="8"/>
    <s v="OLS"/>
    <m/>
    <n v="2.2939999999999999E-2"/>
    <m/>
    <m/>
    <s v=""/>
    <n v="2.024"/>
    <m/>
  </r>
  <r>
    <n v="128"/>
    <s v="Zhao et al. 2013"/>
    <n v="128.1"/>
    <x v="487"/>
    <s v="Table  2  p. 120"/>
    <x v="0"/>
    <x v="0"/>
    <x v="1"/>
    <n v="1.6617760984839614E-4"/>
    <n v="6017.6578596376503"/>
    <n v="-1.01"/>
    <n v="62.629259672358799"/>
    <n v="-1.0511656485716401E-2"/>
    <n v="63.410283065952719"/>
    <n v="-1.0642742972507353E-2"/>
    <n v="143.97025122109608"/>
    <n v="-2.416387855956683E-2"/>
    <n v="47.209225789029141"/>
    <n v="-7.923567467458266E-3"/>
    <n v="310.30817938485905"/>
    <n v="-5.2081934282249054E-2"/>
    <n v="44.254266385681746"/>
    <n v="-7.4276088957024805E-3"/>
    <s v="6c, 8a"/>
    <n v="-1.6783938594688009E-4"/>
    <s v="Derived (6c)"/>
    <n v="1.6617760984839614E-4"/>
    <s v="Derived (8a)"/>
    <s v="N"/>
    <s v="Neg"/>
    <s v="insignificant"/>
    <s v="Ridership"/>
    <m/>
    <s v="continuous"/>
    <s v="Aggregate"/>
    <s v="General"/>
    <s v="China"/>
    <s v="Nanjing"/>
    <n v="2010"/>
    <x v="0"/>
    <x v="0"/>
    <n v="55"/>
    <x v="1"/>
    <n v="0"/>
    <n v="0"/>
    <x v="1"/>
    <s v="Density"/>
    <s v="Residential floor area (common catchment area)"/>
    <x v="6"/>
    <s v="OLS"/>
    <m/>
    <n v="-3.3E-3"/>
    <m/>
    <m/>
    <m/>
    <n v="-1.01"/>
    <m/>
  </r>
  <r>
    <n v="91"/>
    <s v="Verbas et al. 2015"/>
    <n v="91.1"/>
    <x v="488"/>
    <s v="Table 2 p. 12"/>
    <x v="0"/>
    <x v="0"/>
    <x v="1"/>
    <n v="1.1212255772646538E-2"/>
    <n v="89.188118811881182"/>
    <n v="18.015999999999998"/>
    <n v="5.0279009480907865E-3"/>
    <n v="1.0156359915143389E-3"/>
    <n v="1.8278531581730932"/>
    <n v="0.36922633795096488"/>
    <n v="2.5954388112270204"/>
    <n v="0.52427863986785816"/>
    <n v="2.8442526683863916E-3"/>
    <n v="5.745390390140511E-4"/>
    <n v="0.29632411131307501"/>
    <n v="5.9857470485241156E-2"/>
    <n v="3.3152295383775338E-3"/>
    <n v="6.6967636675226182E-4"/>
    <s v="8a"/>
    <n v="0.20200000000000001"/>
    <s v="Source"/>
    <n v="1.1212255772646538E-2"/>
    <s v="Derived (8a)"/>
    <s v="Y"/>
    <s v="Pos"/>
    <s v="Y"/>
    <s v="Ridership"/>
    <s v="boarding"/>
    <s v="continuous"/>
    <s v="Aggregate"/>
    <s v="General"/>
    <s v="USA"/>
    <s v="Chicago"/>
    <s v="2009 - 2010"/>
    <x v="1"/>
    <x v="0"/>
    <n v="92784"/>
    <x v="0"/>
    <n v="0"/>
    <n v="1"/>
    <x v="0"/>
    <s v="PT-Access"/>
    <s v="Walkscore"/>
    <x v="4"/>
    <s v="OLS"/>
    <m/>
    <s v=""/>
    <m/>
    <m/>
    <s v=""/>
    <n v="18.015999999999998"/>
    <m/>
  </r>
  <r>
    <n v="91"/>
    <s v="Verbas et al. 2015"/>
    <n v="91.1"/>
    <x v="489"/>
    <s v="Table 2 p. 13 (medium term elasticity)"/>
    <x v="0"/>
    <x v="0"/>
    <x v="1"/>
    <n v="1.1194029850746268E-2"/>
    <n v="89.333333333333343"/>
    <n v="18.760000000000002"/>
    <n v="5.036087287704316E-3"/>
    <n v="1.0575783304179064E-3"/>
    <n v="1.8308292364353647"/>
    <n v="0.38447413965142657"/>
    <n v="2.5996646589066388"/>
    <n v="0.54592957837039413"/>
    <n v="2.8488836303982704E-3"/>
    <n v="5.9826556238363679E-4"/>
    <n v="0.29680658100289803"/>
    <n v="6.2329382010608586E-2"/>
    <n v="3.3206273366194164E-3"/>
    <n v="6.9733174069007745E-4"/>
    <s v="8a"/>
    <n v="0.21"/>
    <s v="Source"/>
    <n v="1.1194029850746268E-2"/>
    <s v="Derived (8a)"/>
    <s v="Y"/>
    <s v="Pos"/>
    <s v="Y"/>
    <s v="Ridership"/>
    <s v="boarding"/>
    <s v="continuous"/>
    <s v="Aggregate"/>
    <s v="General"/>
    <s v="USA"/>
    <s v="Chicago"/>
    <s v="2009 - 2010"/>
    <x v="1"/>
    <x v="0"/>
    <n v="23196"/>
    <x v="0"/>
    <n v="0"/>
    <n v="1"/>
    <x v="0"/>
    <s v="PT-Access"/>
    <s v="Walkscore"/>
    <x v="4"/>
    <s v="OLS"/>
    <m/>
    <s v=""/>
    <m/>
    <m/>
    <s v=""/>
    <n v="18.760000000000002"/>
    <m/>
  </r>
  <r>
    <n v="91"/>
    <s v="Verbas et al. 2015"/>
    <n v="91.1"/>
    <x v="490"/>
    <s v="Table 2 p. 14 (long term elasticity)"/>
    <x v="0"/>
    <x v="0"/>
    <x v="1"/>
    <n v="1.174573929064947E-2"/>
    <n v="85.137254901960787"/>
    <n v="21.71"/>
    <n v="4.7995370946470892E-3"/>
    <n v="1.2238819591350078E-3"/>
    <n v="1.7448333065413417"/>
    <n v="0.44493249316804212"/>
    <n v="2.4775557394584338"/>
    <n v="0.63177671356190057"/>
    <n v="2.7150686398571752E-3"/>
    <n v="6.9234250316357968E-4"/>
    <n v="0.28286527100846864"/>
    <n v="7.2130644107159511E-2"/>
    <n v="3.1646540596140266E-3"/>
    <n v="8.0698678520157682E-4"/>
    <s v="8a"/>
    <n v="0.255"/>
    <s v="Source"/>
    <n v="1.174573929064947E-2"/>
    <s v="Derived (8a)"/>
    <s v="Y"/>
    <s v="Pos"/>
    <s v="Y"/>
    <s v="Ridership"/>
    <s v="boarding"/>
    <s v="continuous"/>
    <s v="Aggregate"/>
    <s v="General"/>
    <s v="USA"/>
    <s v="Chicago"/>
    <s v="2009 - 2010"/>
    <x v="1"/>
    <x v="0"/>
    <n v="23196"/>
    <x v="0"/>
    <n v="0"/>
    <n v="1"/>
    <x v="0"/>
    <s v="PT-Access"/>
    <s v="Walkscore"/>
    <x v="4"/>
    <s v="OLS"/>
    <m/>
    <s v=""/>
    <m/>
    <m/>
    <s v=""/>
    <n v="21.71"/>
    <m/>
  </r>
  <r>
    <n v="93"/>
    <s v="Kim et al. 2016"/>
    <n v="93.1"/>
    <x v="491"/>
    <s v="Table 3 p. 9 (model 5)"/>
    <x v="0"/>
    <x v="0"/>
    <x v="1"/>
    <n v="9.9850796115331736E-2"/>
    <n v="10.014942683531128"/>
    <n v="4.2"/>
    <n v="0.10423132397368119"/>
    <n v="4.3711838851493948E-2"/>
    <n v="0.10553114937149985"/>
    <n v="4.4256950974783056E-2"/>
    <n v="0.23960382058006785"/>
    <n v="0.10048345539621852"/>
    <n v="7.8568390134343011E-2"/>
    <n v="3.2949488478539332E-2"/>
    <n v="0.51643325414273189"/>
    <n v="0.21657834057964956"/>
    <n v="7.365057164964979E-2"/>
    <n v="3.0887086496980617E-2"/>
    <s v="6c, 8a, 5"/>
    <n v="0.41937334368439333"/>
    <s v="Derived (6c)"/>
    <n v="9.9850796115331736E-2"/>
    <s v="Derived (8a)"/>
    <s v="Y"/>
    <s v="Pos"/>
    <s v="Y"/>
    <s v="Ridership"/>
    <s v="trip"/>
    <s v="continuous"/>
    <s v="Aggregate"/>
    <s v="General"/>
    <s v="USA"/>
    <s v="Los Angeles"/>
    <s v="2000 - 2010"/>
    <x v="1"/>
    <x v="0"/>
    <n v="50"/>
    <x v="1"/>
    <n v="0"/>
    <n v="1"/>
    <x v="0"/>
    <s v="Density"/>
    <s v="Change in dwelling units per service area"/>
    <x v="6"/>
    <s v="OLS"/>
    <m/>
    <n v="1272.68"/>
    <m/>
    <m/>
    <s v=""/>
    <n v="4.2"/>
    <m/>
  </r>
  <r>
    <n v="93"/>
    <s v="Kim et al. 2016"/>
    <n v="93.1"/>
    <x v="492"/>
    <s v="Table 3 p. 9 (model 5)"/>
    <x v="0"/>
    <x v="0"/>
    <x v="1"/>
    <n v="6.3076860911148364E-2"/>
    <n v="15.853674161252648"/>
    <n v="2.2999999999999998"/>
    <n v="0.18487292292964971"/>
    <n v="2.6820768385503221E-2"/>
    <n v="9.8344433918381838E-2"/>
    <n v="1.4267493813207403E-2"/>
    <n v="9.8344433918381838E-2"/>
    <n v="1.4267493813207403E-2"/>
    <n v="0.29366525533307736"/>
    <n v="4.26040096696872E-2"/>
    <n v="1.1258217024233532"/>
    <n v="0.16333058754937327"/>
    <n v="0.30087674573730105"/>
    <n v="4.3650229477222587E-2"/>
    <s v="6c, 8a, 5"/>
    <n v="0.14507678009564123"/>
    <s v="Derived (6c)"/>
    <n v="6.3076860911148364E-2"/>
    <s v="Derived (8a)"/>
    <s v="Y"/>
    <s v="Pos"/>
    <s v="Y"/>
    <s v="Ridership"/>
    <s v="trip"/>
    <s v="continuous"/>
    <s v="Aggregate"/>
    <s v="General"/>
    <s v="USA"/>
    <s v="Los Angeles"/>
    <s v="2000 - 2010"/>
    <x v="1"/>
    <x v="0"/>
    <n v="50"/>
    <x v="1"/>
    <n v="0"/>
    <n v="1"/>
    <x v="0"/>
    <s v="Density"/>
    <s v="Change in commercial area"/>
    <x v="1"/>
    <s v="OLS"/>
    <m/>
    <n v="5879.8"/>
    <m/>
    <m/>
    <s v=""/>
    <n v="2.2999999999999998"/>
    <m/>
  </r>
  <r>
    <n v="93"/>
    <s v="Kim et al. 2016"/>
    <n v="93.1"/>
    <x v="493"/>
    <s v="Table 3 p. 9 (model 5)"/>
    <x v="0"/>
    <x v="0"/>
    <x v="1"/>
    <n v="1.3006765463539002E-2"/>
    <n v="76.883065417242534"/>
    <n v="2.8000000000000003"/>
    <n v="5.0407916963703512"/>
    <n v="0.18358030696668337"/>
    <n v="10.94276097901834"/>
    <n v="0.39852379161744234"/>
    <n v="11.704112234567981"/>
    <n v="0.42625139982309673"/>
    <n v="2.9639603006099402"/>
    <n v="0.10794430212516734"/>
    <n v="5.3399214635463066"/>
    <n v="0.1944742969961813"/>
    <n v="3.955588733452557"/>
    <n v="0.14405836179345716"/>
    <s v="6c, 8a, 5"/>
    <n v="3.6418943297909206E-2"/>
    <s v="Derived (6c)"/>
    <n v="1.3006765463539002E-2"/>
    <s v="Derived (8a)"/>
    <s v="Y"/>
    <s v="Neg"/>
    <s v="N"/>
    <s v="Ridership"/>
    <s v="trip"/>
    <s v="continuous"/>
    <s v="Aggregate"/>
    <s v="General"/>
    <s v="USA"/>
    <s v="Los Angeles"/>
    <s v="2000 - 2010"/>
    <x v="1"/>
    <x v="0"/>
    <n v="50"/>
    <x v="1"/>
    <n v="0"/>
    <n v="1"/>
    <x v="0"/>
    <s v="Diversity"/>
    <s v="Change in job and population balance:Perfect balancing when index = 1"/>
    <x v="5"/>
    <s v="OLS"/>
    <m/>
    <n v="-1786.76"/>
    <m/>
    <m/>
    <s v=""/>
    <n v="-2.8"/>
    <m/>
  </r>
  <r>
    <n v="97"/>
    <s v="Concas and DeSalvo 2014"/>
    <n v="97.1"/>
    <x v="494"/>
    <s v="Model I (RL exogensous) Table 3 p. 26"/>
    <x v="0"/>
    <x v="0"/>
    <x v="1"/>
    <n v="8.5260619476887192E-2"/>
    <n v="11.728744244827874"/>
    <n v="1.0438582377896808"/>
    <n v="0.12206785199054837"/>
    <n v="1.0864038827158804E-2"/>
    <n v="0.12359010929502764"/>
    <n v="1.099951972725746E-2"/>
    <n v="0.28060589266162289"/>
    <n v="2.4973924446884437E-2"/>
    <n v="9.2013362705402502E-2"/>
    <n v="8.1891892807808217E-3"/>
    <n v="0.6048076108637942"/>
    <n v="5.3827877366877684E-2"/>
    <n v="8.6253985235943367E-2"/>
    <n v="7.6766046859989591E-3"/>
    <m/>
    <n v="8.8999999999999996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2"/>
    <x v="0"/>
    <n v="8229"/>
    <x v="1"/>
    <n v="1"/>
    <n v="1"/>
    <x v="0"/>
    <s v="Density"/>
    <s v="Gross population density"/>
    <x v="6"/>
    <s v="3SLS"/>
    <m/>
    <s v=""/>
    <m/>
    <m/>
    <s v=""/>
    <s v=""/>
    <m/>
  </r>
  <r>
    <n v="97"/>
    <s v="Concas and DeSalvo 2014"/>
    <n v="97.1"/>
    <x v="495"/>
    <s v="Model I (RL exogensous) Table 3 p. 26"/>
    <x v="0"/>
    <x v="0"/>
    <x v="1"/>
    <n v="6.0213846039255094E-2"/>
    <n v="16.607475950765078"/>
    <n v="0.7473364177844285"/>
    <n v="0.19366315910577611"/>
    <n v="8.7148421597599245E-3"/>
    <n v="0.10302046103501369"/>
    <n v="4.6359207465756164E-3"/>
    <n v="0.10302046103501369"/>
    <n v="4.6359207465756164E-3"/>
    <n v="0.30762828956325783"/>
    <n v="1.3843273030346602E-2"/>
    <n v="1.1793516542393681"/>
    <n v="5.3070824440771561E-2"/>
    <n v="0.315182667951457"/>
    <n v="1.4183220057815565E-2"/>
    <m/>
    <n v="4.4999999999999998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2"/>
    <x v="0"/>
    <n v="8229"/>
    <x v="1"/>
    <n v="1"/>
    <n v="1"/>
    <x v="0"/>
    <s v="Density"/>
    <s v="Retail establishment density"/>
    <x v="1"/>
    <s v="3SLS"/>
    <m/>
    <s v=""/>
    <m/>
    <m/>
    <s v=""/>
    <s v=""/>
    <m/>
  </r>
  <r>
    <n v="97"/>
    <s v="Concas and DeSalvo 2014"/>
    <n v="97.2"/>
    <x v="496"/>
    <s v="Model II (density exogensous) Table 5 p. 29"/>
    <x v="0"/>
    <x v="0"/>
    <x v="1"/>
    <n v="8.5260619476887192E-2"/>
    <n v="11.728744244827874"/>
    <n v="0.84446958562760688"/>
    <n v="0.12206785199054837"/>
    <n v="8.788885343319482E-3"/>
    <n v="0.12359010929502764"/>
    <n v="8.8984878692419892E-3"/>
    <n v="0.28060589266162289"/>
    <n v="2.0203624271636848E-2"/>
    <n v="9.2013362705402502E-2"/>
    <n v="6.6249621147889794E-3"/>
    <n v="0.6048076108637942"/>
    <n v="4.3546147982193181E-2"/>
    <n v="8.6253985235943367E-2"/>
    <n v="6.2102869369879219E-3"/>
    <m/>
    <n v="7.1999999999999995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2"/>
    <x v="0"/>
    <n v="8212"/>
    <x v="1"/>
    <n v="0"/>
    <n v="1"/>
    <x v="0"/>
    <s v="Density"/>
    <s v="Gross population density"/>
    <x v="6"/>
    <s v="3SLS"/>
    <m/>
    <s v=""/>
    <m/>
    <m/>
    <s v=""/>
    <s v=""/>
    <m/>
  </r>
  <r>
    <n v="97"/>
    <s v="Concas and DeSalvo 2014"/>
    <n v="97.2"/>
    <x v="497"/>
    <s v="Model II (density exogensous) Table 5 p. 29"/>
    <x v="0"/>
    <x v="0"/>
    <x v="1"/>
    <n v="6.0213846039255094E-2"/>
    <n v="16.607475950765078"/>
    <n v="0.46500932662142219"/>
    <n v="0.19366315910577611"/>
    <n v="5.4225684549617315E-3"/>
    <n v="0.10302046103501369"/>
    <n v="2.8845729089803833E-3"/>
    <n v="0.10302046103501369"/>
    <n v="2.8845729089803833E-3"/>
    <n v="0.30762828956325783"/>
    <n v="8.6135921077712188E-3"/>
    <n v="1.1793516542393681"/>
    <n v="3.3021846318702308E-2"/>
    <n v="0.315182667951457"/>
    <n v="8.8251147026407965E-3"/>
    <m/>
    <n v="2.8000000000000001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2"/>
    <x v="0"/>
    <n v="8212"/>
    <x v="1"/>
    <n v="0"/>
    <n v="1"/>
    <x v="0"/>
    <s v="Density"/>
    <s v="Retail establishment density"/>
    <x v="1"/>
    <s v="3SLS"/>
    <m/>
    <s v=""/>
    <m/>
    <m/>
    <s v=""/>
    <s v=""/>
    <m/>
  </r>
  <r>
    <n v="97"/>
    <s v="Concas and DeSalvo 2014"/>
    <n v="97.3"/>
    <x v="498"/>
    <s v="Model III Table 7 p. 32"/>
    <x v="0"/>
    <x v="0"/>
    <x v="1"/>
    <n v="6.0213846039255094E-2"/>
    <n v="16.607475950765078"/>
    <n v="1.278775648208911"/>
    <n v="0.19366315910577611"/>
    <n v="1.4912063251144761E-2"/>
    <n v="0.10302046103501369"/>
    <n v="7.9325754996960544E-3"/>
    <n v="0.10302046103501369"/>
    <n v="7.9325754996960544E-3"/>
    <n v="0.30762828956325783"/>
    <n v="2.3687378296370853E-2"/>
    <n v="1.1793516542393681"/>
    <n v="9.0810077376431333E-2"/>
    <n v="0.315182667951457"/>
    <n v="2.4269065432262187E-2"/>
    <m/>
    <n v="7.6999999999999999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2"/>
    <x v="0"/>
    <n v="8212"/>
    <x v="1"/>
    <n v="0"/>
    <n v="1"/>
    <x v="0"/>
    <s v="Density"/>
    <s v="Retail establishment density"/>
    <x v="1"/>
    <s v="3SLS"/>
    <m/>
    <s v=""/>
    <m/>
    <m/>
    <s v=""/>
    <s v=""/>
    <m/>
  </r>
  <r>
    <n v="98"/>
    <s v="Jun et al. 2013"/>
    <n v="98.1"/>
    <x v="499"/>
    <s v="Table 7 p. 237"/>
    <x v="0"/>
    <x v="0"/>
    <x v="1"/>
    <n v="5.2309048959330952E-2"/>
    <n v="19.117151236633575"/>
    <n v="0.60550087709748934"/>
    <n v="0.21633941167044105"/>
    <n v="6.8521560506456585E-3"/>
    <n v="3.6195545542052031E-2"/>
    <n v="1.1464278490791492E-3"/>
    <n v="0.90260649211739941"/>
    <n v="2.8588413403545069E-2"/>
    <n v="0.17503748664267024"/>
    <n v="5.5439929503712159E-3"/>
    <n v="0.80495587912806044"/>
    <n v="2.5495508447034181E-2"/>
    <n v="0.16659316710633079"/>
    <n v="5.2765345397296215E-3"/>
    <s v="2, 3 (ref case was PT), 4a, 7a, 5"/>
    <n v="3.1673175025010408E-2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1996"/>
    <x v="2"/>
    <x v="0"/>
    <s v="not stated"/>
    <x v="1"/>
    <n v="0"/>
    <n v="1"/>
    <x v="0"/>
    <s v="Density"/>
    <s v="Population density"/>
    <x v="8"/>
    <s v="Binary logistic"/>
    <s v="automobile"/>
    <n v="1.7000000000000001E-2"/>
    <n v="1.0171453223252407"/>
    <m/>
    <s v="Derived (2 - Reversed the reference case from PT; 4a)"/>
    <s v=""/>
    <m/>
  </r>
  <r>
    <n v="98"/>
    <s v="Jun et al. 2013"/>
    <n v="98.2"/>
    <x v="500"/>
    <s v="Table 7 p. 237"/>
    <x v="0"/>
    <x v="0"/>
    <x v="1"/>
    <n v="8.5260619476887192E-2"/>
    <n v="11.728744244827874"/>
    <n v="3.1505885288188735"/>
    <n v="0.12206785199054837"/>
    <n v="3.2790004299784764E-2"/>
    <n v="0.12359010929502764"/>
    <n v="3.3198914776583509E-2"/>
    <n v="0.28060589266162289"/>
    <n v="7.537667188271642E-2"/>
    <n v="9.2013362705402502E-2"/>
    <n v="2.4716733435937058E-2"/>
    <n v="0.6048076108637942"/>
    <n v="0.16246410367163594"/>
    <n v="8.6253985235943367E-2"/>
    <n v="2.3169642953815107E-2"/>
    <s v="2, 3 (ref case was PT), 4a, 7a, 5"/>
    <n v="0.26862112968387181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2006"/>
    <x v="2"/>
    <x v="0"/>
    <s v="not stated"/>
    <x v="1"/>
    <n v="0"/>
    <n v="1"/>
    <x v="0"/>
    <s v="Density"/>
    <s v="Population density"/>
    <x v="6"/>
    <s v="Binary logistic"/>
    <s v="automobile"/>
    <n v="0.108"/>
    <n v="1.1140477453864677"/>
    <m/>
    <s v="Derived (2 - Reversed the reference case from PT; 4a)"/>
    <s v="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5">
  <r>
    <m/>
    <s v="High outlier"/>
    <n v="1.2060667870036101"/>
    <n v="0.82914147937398319"/>
    <n v="1.7692307692307694"/>
    <n v="5.9888102857607345E-2"/>
    <n v="0.127789860864921"/>
    <n v="0.11263369611682184"/>
    <n v="0.24033895997161503"/>
    <n v="0.13485108992590875"/>
    <n v="0.28774666748231847"/>
    <n v="5.0102389508848738E-2"/>
    <n v="0.10690900327163334"/>
    <n v="3.806487633199427E-2"/>
    <n v="8.1223231630355094E-2"/>
    <n v="5.0163869925020317E-2"/>
    <n v="0.10704019082731804"/>
    <s v="5, 7a, 8a, 8b"/>
    <n v="2.1338104693140796"/>
    <s v="Derived (7a)"/>
    <n v="1.2060667870036101"/>
    <s v="Derived (8a)"/>
    <s v="Y"/>
    <s v="Pos"/>
    <s v="Y"/>
    <s v="Transit use (probability)"/>
    <s v="individual"/>
    <s v="ordered categorical"/>
    <s v="Disaggregate"/>
    <s v="General"/>
    <s v="USA"/>
    <s v="South Los Angeles"/>
    <n v="2011"/>
    <s v="2010 - 2017"/>
    <s v="2010 - 2017"/>
    <n v="284"/>
    <n v="0"/>
    <n v="1"/>
    <n v="1"/>
    <n v="1"/>
    <x v="0"/>
    <s v="Intersection density"/>
    <x v="0"/>
  </r>
  <r>
    <m/>
    <s v=""/>
    <n v="0.57804938628158842"/>
    <n v="1.7299559929172978"/>
    <n v="1.1249999999999998"/>
    <n v="2.0173369131803523E-2"/>
    <n v="1.3118854101604837E-2"/>
    <n v="1.0731363663508095E-2"/>
    <n v="6.9786654521123157E-3"/>
    <n v="1.0731363663508095E-2"/>
    <n v="6.9786654521123157E-3"/>
    <n v="3.2044809500166034E-2"/>
    <n v="2.0838917773216562E-2"/>
    <n v="0.12284988206858333"/>
    <n v="7.9889961301323864E-2"/>
    <n v="3.2831728728841963E-2"/>
    <n v="2.1350655722554526E-2"/>
    <s v="7a, 8a, 8b"/>
    <n v="0.65030555956678693"/>
    <s v="Derived (7a)"/>
    <n v="0.57804938628158842"/>
    <s v="Derived (8a)"/>
    <s v="N"/>
    <s v="Pos"/>
    <s v="insignificant"/>
    <s v="Transit use (probability)"/>
    <s v="individual"/>
    <s v="ordered categorical"/>
    <s v="Disaggregate"/>
    <s v="General"/>
    <s v="USA"/>
    <s v="South Los Angeles"/>
    <n v="2011"/>
    <s v="2010 - 2017"/>
    <s v="2010 - 2017"/>
    <n v="284"/>
    <n v="0"/>
    <n v="1"/>
    <n v="1"/>
    <n v="1"/>
    <x v="1"/>
    <s v="Commercial density"/>
    <x v="1"/>
  </r>
  <r>
    <m/>
    <s v=""/>
    <n v="2.1978021978021976E-2"/>
    <n v="45.500000000000007"/>
    <n v="3.6400000000000006"/>
    <n v="1.891412902552577"/>
    <n v="0.15131303220420617"/>
    <n v="1.5896730102934487"/>
    <n v="0.12717384082347588"/>
    <n v="1.6274237421292919"/>
    <n v="0.13019389937034334"/>
    <n v="2.1207555375063234"/>
    <n v="0.16966044300050587"/>
    <n v="1.7885089061508599"/>
    <n v="0.1430807124920688"/>
    <n v="2.0886863663204798"/>
    <n v="0.16709490930563839"/>
    <s v="8a"/>
    <n v="0.08"/>
    <s v="Source"/>
    <n v="2.1978021978021976E-2"/>
    <s v="Derived (8a)"/>
    <s v="Y"/>
    <s v="Pos"/>
    <s v="Y"/>
    <s v="Ridership"/>
    <s v="per capita trip"/>
    <s v="continuous"/>
    <s v="Aggregate"/>
    <s v="General"/>
    <s v="Australia"/>
    <s v="Sydney"/>
    <s v="1997 - 2010"/>
    <s v="2018 - 2019"/>
    <s v="2010 - 2017"/>
    <n v="1824"/>
    <n v="1"/>
    <n v="0"/>
    <n v="1"/>
    <n v="1"/>
    <x v="1"/>
    <s v="Population and employment density"/>
    <x v="2"/>
  </r>
  <r>
    <m/>
    <s v=""/>
    <n v="4.6808510638297871E-2"/>
    <n v="21.363636363636363"/>
    <n v="4.7"/>
    <n v="1.5430751974005281"/>
    <n v="0.33947654342811617"/>
    <n v="2.9021166905663391"/>
    <n v="0.63846567192459458"/>
    <n v="3.4745694433141616"/>
    <n v="0.76440527752911558"/>
    <n v="1.2909367786357306"/>
    <n v="0.28400609129986076"/>
    <n v="0.98077854794756825"/>
    <n v="0.21577128054846501"/>
    <n v="1.2925208813338205"/>
    <n v="0.28435459389344053"/>
    <s v="8a"/>
    <n v="0.22"/>
    <s v="Source"/>
    <n v="4.6808510638297871E-2"/>
    <s v="Derived (8a)"/>
    <s v="Y"/>
    <s v="Pos"/>
    <s v="Y"/>
    <s v="Ridership"/>
    <s v="per capita trip"/>
    <s v="continuous"/>
    <s v="Aggregate"/>
    <s v="General"/>
    <s v="Australia"/>
    <s v="Sydney"/>
    <s v="1997 - 2010"/>
    <s v="2018 - 2019"/>
    <s v="2010 - 2017"/>
    <n v="1824"/>
    <n v="1"/>
    <n v="0"/>
    <n v="1"/>
    <n v="1"/>
    <x v="0"/>
    <s v="Road link density"/>
    <x v="0"/>
  </r>
  <r>
    <m/>
    <s v=""/>
    <n v="0.21624649859943978"/>
    <n v="4.6243523316062172"/>
    <n v="1.7849999999999999"/>
    <n v="5.53021255053085E-7"/>
    <n v="2.1346620445049081E-7"/>
    <e v="#N/A"/>
    <e v="#N/A"/>
    <n v="1.8434466734334725E-7"/>
    <n v="7.1157041594532038E-8"/>
    <n v="1.5995403402834018E-2"/>
    <n v="6.1742257134939308E-3"/>
    <n v="1.1636625275583703E-2"/>
    <n v="4.4917373563753095E-3"/>
    <n v="2.3043010994801053E-7"/>
    <n v="8.894602243993206E-8"/>
    <s v="6a, 8a"/>
    <n v="0.38600000000000001"/>
    <s v="derived (6a)"/>
    <n v="0.21624649859943978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n v="1"/>
    <n v="0"/>
    <n v="1"/>
    <n v="1"/>
    <x v="2"/>
    <s v="Sprawl index"/>
    <x v="3"/>
  </r>
  <r>
    <m/>
    <s v=""/>
    <n v="5.5982085732565579E-2"/>
    <n v="17.862857142857145"/>
    <n v="3.1260000000000003"/>
    <n v="0.74255029618579027"/>
    <n v="0.12994630183251329"/>
    <n v="0.62409015135664925"/>
    <n v="0.10921577648741361"/>
    <n v="0.63891072124284654"/>
    <n v="0.11180937621749813"/>
    <n v="0.83258798244832233"/>
    <n v="0.14570289692845639"/>
    <n v="0.70215118877583516"/>
    <n v="0.12287645803577114"/>
    <n v="0.81999793797398046"/>
    <n v="0.14349963914544658"/>
    <s v="6a, 8a"/>
    <n v="0.17499999999999999"/>
    <s v="derived (6a)"/>
    <n v="5.5982085732565579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n v="1"/>
    <n v="0"/>
    <n v="1"/>
    <n v="1"/>
    <x v="1"/>
    <s v="Population and job density within retail precinct"/>
    <x v="2"/>
  </r>
  <r>
    <m/>
    <s v=""/>
    <n v="4.4400592007893432E-2"/>
    <n v="22.522222222222226"/>
    <n v="2.0270000000000001"/>
    <n v="1.6267587553872143"/>
    <n v="0.14640828798484928"/>
    <n v="3.0595033498608828"/>
    <n v="0.27535530148747944"/>
    <n v="3.6630011762447223"/>
    <n v="0.329670105862025"/>
    <n v="1.3609464469617443"/>
    <n v="0.12248518022655698"/>
    <n v="1.0339678148268054"/>
    <n v="9.3057103334412486E-2"/>
    <n v="1.3626164582080473"/>
    <n v="0.12263548123872425"/>
    <s v="6a, 8a"/>
    <n v="0.09"/>
    <s v="derived (6a)"/>
    <n v="4.4400592007893432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n v="1"/>
    <n v="0"/>
    <n v="1"/>
    <n v="1"/>
    <x v="0"/>
    <s v="Block density"/>
    <x v="0"/>
  </r>
  <r>
    <m/>
    <s v=""/>
    <n v="4.6661031276415896E-2"/>
    <n v="21.431159420289852"/>
    <n v="5.915"/>
    <n v="1.208162569223354E-3"/>
    <n v="3.3345286910564572E-4"/>
    <n v="0.4392178347467221"/>
    <n v="0.12122412239009531"/>
    <n v="0.62366225086927174"/>
    <n v="0.17213078123991901"/>
    <n v="6.8345014089088928E-4"/>
    <n v="1.8863223888588546E-4"/>
    <n v="7.1204206952958371E-2"/>
    <n v="1.9652361119016512E-2"/>
    <n v="7.9662194581861783E-4"/>
    <n v="2.1986765704593855E-4"/>
    <s v="6a, 8a"/>
    <n v="0.27600000000000002"/>
    <s v="derived (6a)"/>
    <n v="4.6661031276415896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n v="1"/>
    <n v="0"/>
    <n v="1"/>
    <n v="1"/>
    <x v="2"/>
    <s v="Walkscore"/>
    <x v="4"/>
  </r>
  <r>
    <m/>
    <s v=""/>
    <n v="8.4857351865398695E-2"/>
    <n v="11.784482758620689"/>
    <n v="2.734"/>
    <n v="0.75191815918278793"/>
    <n v="0.17444501293040682"/>
    <n v="2.0284778375861734"/>
    <n v="0.47060685831999227"/>
    <n v="1.9185043544249456"/>
    <n v="0.44509301022658743"/>
    <n v="0.45437368121977223"/>
    <n v="0.10541469404298716"/>
    <n v="0.7198014853799557"/>
    <n v="0.16699394460814973"/>
    <n v="0.60638676393097979"/>
    <n v="0.14068172923198732"/>
    <s v="6a, 8a"/>
    <n v="0.23200000000000001"/>
    <s v="derived (6a)"/>
    <n v="8.4857351865398695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n v="1"/>
    <n v="0"/>
    <n v="1"/>
    <n v="1"/>
    <x v="3"/>
    <s v="job-population balance:Perfect balancing when index = 1"/>
    <x v="5"/>
  </r>
  <r>
    <m/>
    <s v=""/>
    <n v="1.4746376811594204E-2"/>
    <n v="67.813267813267814"/>
    <n v="2.7600000000000002"/>
    <n v="0.74807396462060172"/>
    <n v="3.0446610360058489E-2"/>
    <n v="1.8000549911131767"/>
    <n v="7.326223813830629E-2"/>
    <n v="2.9800501038444351"/>
    <n v="0.12128803922646851"/>
    <n v="0.53070155770011074"/>
    <n v="2.1599553398394505E-2"/>
    <n v="2.802787004007858"/>
    <n v="0.11407343106311982"/>
    <n v="0.49741952520893656"/>
    <n v="2.0244974676003717E-2"/>
    <s v="6e, 4b, 8a"/>
    <n v="4.07E-2"/>
    <s v="derived (6e)"/>
    <n v="1.4746376811594204E-2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s v="2010 - 2017"/>
    <n v="15"/>
    <n v="0"/>
    <n v="0"/>
    <n v="1"/>
    <n v="1"/>
    <x v="1"/>
    <s v="Household density"/>
    <x v="6"/>
  </r>
  <r>
    <m/>
    <s v=""/>
    <n v="1.4376595527417544E-2"/>
    <n v="69.557496981319687"/>
    <n v="9.7929999999999993"/>
    <n v="0.91763825886793293"/>
    <n v="0.12919429046601627"/>
    <n v="6.0424666360788777"/>
    <n v="0.85071887769354515"/>
    <n v="7.355232970120273"/>
    <n v="1.0355432498632333"/>
    <n v="0.70018306231490268"/>
    <n v="9.8578773343315149E-2"/>
    <n v="0.516216649587943"/>
    <n v="7.2678142095486495E-2"/>
    <n v="0.56779744181312575"/>
    <n v="7.994020183286997E-2"/>
    <s v="6e, 4b, 8a"/>
    <n v="0.14079"/>
    <s v="derived (6e)"/>
    <n v="1.4376595527417544E-2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s v="2010 - 2017"/>
    <n v="15"/>
    <n v="0"/>
    <n v="0"/>
    <n v="1"/>
    <n v="1"/>
    <x v="3"/>
    <s v="Proportion of eight land-use types within route area:Closer to 1 implies greater mixture of land use types"/>
    <x v="7"/>
  </r>
  <r>
    <m/>
    <s v=""/>
    <n v="2.4229339090800045E-4"/>
    <n v="4127.227722772278"/>
    <n v="-8.3369999999999997"/>
    <n v="0.23266879553859288"/>
    <n v="-4.6999096698795753E-4"/>
    <n v="84.584878883709379"/>
    <n v="-0.17086145534509292"/>
    <n v="120.10531399422555"/>
    <n v="-0.24261273426833557"/>
    <n v="0.13161930781714784"/>
    <n v="-2.6587100179063859E-4"/>
    <n v="13.712556150183765"/>
    <n v="-2.76993634233712E-2"/>
    <n v="0.15341401344057232"/>
    <n v="-3.0989630714995601E-4"/>
    <s v="6e, 4b, 8a"/>
    <n v="-2.0199999999999997E-3"/>
    <s v="derived (6e)"/>
    <n v="2.4229339090800045E-4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s v="2010 - 2017"/>
    <n v="15"/>
    <n v="0"/>
    <n v="0"/>
    <n v="1"/>
    <n v="1"/>
    <x v="2"/>
    <s v="Walkability index"/>
    <x v="4"/>
  </r>
  <r>
    <m/>
    <s v=""/>
    <n v="4.1892191067381755E-2"/>
    <n v="23.8707972660476"/>
    <n v="-0.39221139983874248"/>
    <n v="1.34569498498779E-3"/>
    <n v="-2.2110569158439613E-5"/>
    <n v="0.48921664401158188"/>
    <n v="-8.0381204965075791E-3"/>
    <n v="0.69465747797540089"/>
    <n v="-1.1413635615459846E-2"/>
    <n v="7.6125138331118044E-4"/>
    <n v="-1.2507813096897584E-5"/>
    <n v="7.9309810324801264E-2"/>
    <n v="-1.3031073651100491E-3"/>
    <n v="8.8730621584183966E-4"/>
    <n v="-1.4578968985503316E-5"/>
    <s v="6d"/>
    <n v="-1.643059490084986E-2"/>
    <s v="derived (6d)"/>
    <m/>
    <m/>
    <s v="N"/>
    <s v="Neg"/>
    <s v="insignificant"/>
    <s v="Ridership"/>
    <s v="trip frequency"/>
    <s v="continuous"/>
    <s v="Disaggregate"/>
    <s v="General"/>
    <s v="United Kingdom"/>
    <s v="varies"/>
    <n v="2012"/>
    <s v="2010 - 2017"/>
    <s v="2010 - 2017"/>
    <n v="779"/>
    <n v="0"/>
    <n v="1"/>
    <n v="1"/>
    <n v="1"/>
    <x v="2"/>
    <s v="Walkability index"/>
    <x v="4"/>
  </r>
  <r>
    <m/>
    <s v=""/>
    <n v="7.9815095923159343E-2"/>
    <n v="12.528958193105893"/>
    <n v="0.16681615724531929"/>
    <n v="0.13821170591411505"/>
    <n v="1.8402125150037984E-3"/>
    <n v="0.33257228940877093"/>
    <n v="4.4280163179071484E-3"/>
    <n v="0.55058433796819262"/>
    <n v="7.3307263128909511E-3"/>
    <n v="9.8050688955885174E-2"/>
    <n v="1.3054907594692929E-3"/>
    <n v="0.5178337857731794"/>
    <n v="6.8946708020791603E-3"/>
    <n v="9.1901609179760188E-2"/>
    <n v="1.2236191590506316E-3"/>
    <s v="6d"/>
    <n v="1.331444759206799E-2"/>
    <s v="derived (6d)"/>
    <m/>
    <m/>
    <s v="N"/>
    <s v="Pos"/>
    <s v="insignificant"/>
    <s v="Ridership"/>
    <s v="trip frequency"/>
    <s v="continuous"/>
    <s v="Disaggregate"/>
    <s v="General"/>
    <s v="United Kingdom"/>
    <s v="varies"/>
    <n v="2012"/>
    <s v="2010 - 2017"/>
    <s v="2010 - 2017"/>
    <n v="779"/>
    <n v="0"/>
    <n v="1"/>
    <n v="1"/>
    <n v="1"/>
    <x v="1"/>
    <s v="Population density"/>
    <x v="6"/>
  </r>
  <r>
    <m/>
    <s v=""/>
    <n v="4.9965372243354171E-2"/>
    <n v="20.01386070195862"/>
    <n v="-0.28915209512744749"/>
    <n v="0.20391526813503555"/>
    <n v="-2.9460846104495224E-3"/>
    <n v="0.23276582344381003"/>
    <n v="-3.3629056644856408E-3"/>
    <n v="0.353478586002267"/>
    <n v="-5.1069144153302031E-3"/>
    <n v="0.18260158460967399"/>
    <n v="-2.6381532054088877E-3"/>
    <n v="0.53308150562882506"/>
    <n v="-7.7017441323144701E-3"/>
    <n v="0.1739040838024522"/>
    <n v="-2.5124952617351453E-3"/>
    <s v="6d"/>
    <n v="-1.4447592067988669E-2"/>
    <s v="derived (6d)"/>
    <m/>
    <m/>
    <s v="Y"/>
    <s v="Neg"/>
    <s v="N"/>
    <s v="Ridership"/>
    <s v="trip frequency"/>
    <s v="continuous"/>
    <s v="Disaggregate"/>
    <s v="General"/>
    <s v="United Kingdom"/>
    <s v="varies"/>
    <n v="2012"/>
    <s v="2010 - 2017"/>
    <s v="2010 - 2017"/>
    <n v="779"/>
    <n v="0"/>
    <n v="1"/>
    <n v="1"/>
    <n v="1"/>
    <x v="1"/>
    <s v="Employment density"/>
    <x v="8"/>
  </r>
  <r>
    <m/>
    <s v=""/>
    <n v="7.9815095923159343E-2"/>
    <n v="12.528958193105893"/>
    <n v="5.8886103507597696"/>
    <n v="0.13821170591411505"/>
    <n v="6.4959501779634068E-2"/>
    <n v="0.33257228940877093"/>
    <n v="0.15630897602212232"/>
    <n v="0.55058433796819262"/>
    <n v="0.25877463884505053"/>
    <n v="9.8050688955885174E-2"/>
    <n v="4.6083823809266032E-2"/>
    <n v="0.5178337857731794"/>
    <n v="0.24338187931339431"/>
    <n v="9.1901609179760188E-2"/>
    <n v="4.3193756314487283E-2"/>
    <s v="4b"/>
    <n v="0.47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40269"/>
    <n v="1"/>
    <n v="0"/>
    <n v="1"/>
    <n v="1"/>
    <x v="1"/>
    <s v="Population density"/>
    <x v="6"/>
  </r>
  <r>
    <m/>
    <s v=""/>
    <n v="4.9965372243354171E-2"/>
    <n v="20.01386070195862"/>
    <n v="-3.902702836881931"/>
    <n v="0.20391526813503555"/>
    <n v="-3.9763477286331936E-2"/>
    <n v="0.23276582344381003"/>
    <n v="-4.5389335571542955E-2"/>
    <n v="0.353478586002267"/>
    <n v="-6.8928324270442071E-2"/>
    <n v="0.18260158460967399"/>
    <n v="-3.5607308998886429E-2"/>
    <n v="0.53308150562882506"/>
    <n v="-0.10395089359762089"/>
    <n v="0.1739040838024522"/>
    <n v="-3.391129634147818E-2"/>
    <s v="4b"/>
    <n v="-0.19500000000000001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40269"/>
    <n v="1"/>
    <n v="0"/>
    <n v="1"/>
    <n v="1"/>
    <x v="1"/>
    <s v="Employment density"/>
    <x v="8"/>
  </r>
  <r>
    <m/>
    <s v=""/>
    <n v="7.9815095923159343E-2"/>
    <n v="12.528958193105893"/>
    <n v="10.060753429064032"/>
    <n v="0.13821170591411505"/>
    <n v="0.1109839998490344"/>
    <n v="0.33257228940877093"/>
    <n v="0.26705554839524309"/>
    <n v="0.55058433796819262"/>
    <n v="0.44211922338845872"/>
    <n v="9.8050688955885174E-2"/>
    <n v="7.8734703231575803E-2"/>
    <n v="0.5178337857731794"/>
    <n v="0.41582052997586311"/>
    <n v="9.1901609179760188E-2"/>
    <n v="7.3796992171347442E-2"/>
    <s v="4b"/>
    <n v="0.80300000000000005"/>
    <s v="Source"/>
    <m/>
    <m/>
    <s v="Y"/>
    <s v="Pos"/>
    <s v="Y"/>
    <s v="Ridership"/>
    <s v="trip"/>
    <s v="Count"/>
    <s v="Aggregate"/>
    <s v="Work"/>
    <s v="USA"/>
    <s v="Atlanta"/>
    <n v="2000"/>
    <s v="Pre-2010"/>
    <s v="Pre-2010"/>
    <n v="59101"/>
    <n v="1"/>
    <n v="0"/>
    <n v="1"/>
    <n v="1"/>
    <x v="1"/>
    <s v="Population density"/>
    <x v="6"/>
  </r>
  <r>
    <m/>
    <s v=""/>
    <n v="7.9815095923159343E-2"/>
    <n v="12.528958193105893"/>
    <n v="8.4821046967326907"/>
    <n v="0.13821170591411505"/>
    <n v="9.3569324903855902E-2"/>
    <n v="0.33257228940877093"/>
    <n v="0.22515143992973793"/>
    <n v="0.55058433796819262"/>
    <n v="0.37274559680446645"/>
    <n v="9.8050688955885174E-2"/>
    <n v="6.6380316423134272E-2"/>
    <n v="0.5178337857731794"/>
    <n v="0.35057347296844249"/>
    <n v="9.1901609179760188E-2"/>
    <n v="6.2217389414697649E-2"/>
    <s v="4b"/>
    <n v="0.67700000000000005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4376"/>
    <n v="1"/>
    <n v="0"/>
    <n v="1"/>
    <n v="1"/>
    <x v="1"/>
    <s v="Population density"/>
    <x v="6"/>
  </r>
  <r>
    <m/>
    <s v=""/>
    <n v="4.9965372243354171E-2"/>
    <n v="20.01386070195862"/>
    <n v="-7.6052670667442754"/>
    <n v="0.20391526813503555"/>
    <n v="-7.7487801891313504E-2"/>
    <n v="0.23276582344381003"/>
    <n v="-8.8451012908647805E-2"/>
    <n v="0.353478586002267"/>
    <n v="-0.13432186268086146"/>
    <n v="0.18260158460967399"/>
    <n v="-6.938860215167611E-2"/>
    <n v="0.53308150562882506"/>
    <n v="-0.20257097213895353"/>
    <n v="0.1739040838024522"/>
    <n v="-6.6083551844931837E-2"/>
    <s v="4b"/>
    <n v="-0.38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4376"/>
    <n v="1"/>
    <n v="0"/>
    <n v="1"/>
    <n v="1"/>
    <x v="1"/>
    <s v="Employment density"/>
    <x v="8"/>
  </r>
  <r>
    <m/>
    <s v=""/>
    <n v="7.9815095923159343E-2"/>
    <n v="12.528958193105893"/>
    <n v="5.5252705631596992"/>
    <n v="0.13821170591411505"/>
    <n v="6.0951362308124736E-2"/>
    <n v="0.33257228940877093"/>
    <n v="0.14666437962926798"/>
    <n v="0.55058433796819262"/>
    <n v="0.24280769304397296"/>
    <n v="9.8050688955885174E-2"/>
    <n v="4.3240353829545365E-2"/>
    <n v="0.5178337857731794"/>
    <n v="0.2283646995259721"/>
    <n v="9.1901609179760188E-2"/>
    <n v="4.052860964827424E-2"/>
    <s v="4b"/>
    <n v="0.441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33032"/>
    <n v="1"/>
    <n v="0"/>
    <n v="1"/>
    <n v="1"/>
    <x v="1"/>
    <s v="Population density"/>
    <x v="6"/>
  </r>
  <r>
    <m/>
    <s v=""/>
    <n v="4.9965372243354171E-2"/>
    <n v="20.01386070195862"/>
    <n v="-3.5624672049486343"/>
    <n v="0.20391526813503555"/>
    <n v="-3.6296917728036324E-2"/>
    <n v="0.23276582344381003"/>
    <n v="-4.143231657299818E-2"/>
    <n v="0.353478586002267"/>
    <n v="-6.2919188308403526E-2"/>
    <n v="0.18260158460967399"/>
    <n v="-3.2503082060521972E-2"/>
    <n v="0.53308150562882506"/>
    <n v="-9.4888508001930855E-2"/>
    <n v="0.1739040838024522"/>
    <n v="-3.0954926916836489E-2"/>
    <s v="4b"/>
    <n v="-0.17799999999999999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33032"/>
    <n v="1"/>
    <n v="0"/>
    <n v="1"/>
    <n v="1"/>
    <x v="1"/>
    <s v="Employment density"/>
    <x v="8"/>
  </r>
  <r>
    <m/>
    <s v=""/>
    <n v="7.9815095923159343E-2"/>
    <n v="12.528958193105893"/>
    <n v="6.2644790965529467"/>
    <n v="0.13821170591411505"/>
    <n v="6.9105852957057526E-2"/>
    <n v="0.33257228940877093"/>
    <n v="0.16628614470438546"/>
    <n v="0.55058433796819262"/>
    <n v="0.27529216898409631"/>
    <n v="9.8050688955885174E-2"/>
    <n v="4.9025344477942587E-2"/>
    <n v="0.5178337857731794"/>
    <n v="0.2589168928865897"/>
    <n v="9.1901609179760188E-2"/>
    <n v="4.5950804589880094E-2"/>
    <s v="4b"/>
    <n v="0.5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70409"/>
    <n v="1"/>
    <n v="0"/>
    <n v="1"/>
    <n v="1"/>
    <x v="1"/>
    <s v="Population density"/>
    <x v="6"/>
  </r>
  <r>
    <m/>
    <s v=""/>
    <n v="4.9965372243354171E-2"/>
    <n v="20.01386070195862"/>
    <n v="-1.5410672740508138"/>
    <n v="0.20391526813503555"/>
    <n v="-1.5701475646397737E-2"/>
    <n v="0.23276582344381003"/>
    <n v="-1.7922968405173371E-2"/>
    <n v="0.353478586002267"/>
    <n v="-2.721785112217456E-2"/>
    <n v="0.18260158460967399"/>
    <n v="-1.4060322014944898E-2"/>
    <n v="0.53308150562882506"/>
    <n v="-4.104727593341953E-2"/>
    <n v="0.1739040838024522"/>
    <n v="-1.3390614452788819E-2"/>
    <s v="4b"/>
    <n v="-7.6999999999999999E-2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70409"/>
    <n v="1"/>
    <n v="0"/>
    <n v="1"/>
    <n v="1"/>
    <x v="1"/>
    <s v="Employment density"/>
    <x v="8"/>
  </r>
  <r>
    <m/>
    <s v="High outlier"/>
    <n v="7.9815095923159343E-2"/>
    <n v="12.528958193105893"/>
    <n v="13.543803806747469"/>
    <n v="0.13821170591411505"/>
    <n v="0.14940685409315838"/>
    <n v="0.33257228940877093"/>
    <n v="0.35951064485088136"/>
    <n v="0.55058433796819262"/>
    <n v="0.59518166934361616"/>
    <n v="9.8050688955885174E-2"/>
    <n v="0.10599279476131186"/>
    <n v="0.5178337857731794"/>
    <n v="0.55977832242080694"/>
    <n v="9.1901609179760188E-2"/>
    <n v="9.9345639523320761E-2"/>
    <s v="4b"/>
    <n v="1.081"/>
    <s v="Source"/>
    <m/>
    <m/>
    <s v="Y"/>
    <s v="Pos"/>
    <s v="Y"/>
    <s v="Ridership"/>
    <s v="trip"/>
    <s v="Count"/>
    <s v="Aggregate"/>
    <s v="Work"/>
    <s v="USA"/>
    <s v="Atlanta"/>
    <n v="2000"/>
    <s v="Pre-2010"/>
    <s v="Pre-2010"/>
    <n v="25269"/>
    <n v="1"/>
    <n v="0"/>
    <n v="1"/>
    <n v="1"/>
    <x v="1"/>
    <s v="Population density"/>
    <x v="6"/>
  </r>
  <r>
    <m/>
    <s v="Low outlier"/>
    <n v="7.9815095923159343E-2"/>
    <n v="12.528958193105893"/>
    <n v="-16.377954381693566"/>
    <n v="0.13821170591411505"/>
    <n v="-0.18067144766457849"/>
    <n v="0.33257228940877093"/>
    <n v="-0.43474115729346058"/>
    <n v="0.55058433796819262"/>
    <n v="-0.71972825126672513"/>
    <n v="9.8050688955885174E-2"/>
    <n v="-0.12817264500864473"/>
    <n v="0.5178337857731794"/>
    <n v="-0.67691646743298628"/>
    <n v="9.1901609179760188E-2"/>
    <n v="-0.12013451873265595"/>
    <s v="4b, 7b"/>
    <n v="-1.3072079999999999"/>
    <s v="derived (7b)"/>
    <m/>
    <m/>
    <s v="Y"/>
    <s v="Neg"/>
    <s v="N"/>
    <s v="Ridership"/>
    <s v="trip"/>
    <s v="Count"/>
    <s v="Aggregate"/>
    <s v="Work"/>
    <s v="USA"/>
    <s v="Florida"/>
    <n v="2000"/>
    <s v="Pre-2010"/>
    <s v="Pre-2010"/>
    <n v="40436"/>
    <n v="1"/>
    <n v="0"/>
    <n v="1"/>
    <n v="1"/>
    <x v="1"/>
    <s v="Population density"/>
    <x v="6"/>
  </r>
  <r>
    <m/>
    <s v="High outlier"/>
    <n v="0.11153991466812101"/>
    <n v="8.9654004396132816"/>
    <n v="8.9107114969316399"/>
    <n v="0.11827617160620325"/>
    <n v="0.11755468695940541"/>
    <n v="0.77882522210364835"/>
    <n v="0.77407438824881614"/>
    <n v="0.94803021623224748"/>
    <n v="0.94224723191323079"/>
    <n v="9.024795035930723E-2"/>
    <n v="8.9697437862115453E-2"/>
    <n v="6.6536163289405814E-2"/>
    <n v="6.6130292693340434E-2"/>
    <n v="7.3184511452587267E-2"/>
    <n v="7.2738085932726487E-2"/>
    <s v="4b, 7b"/>
    <n v="0.99390000000000001"/>
    <s v="derived (7b)"/>
    <m/>
    <m/>
    <s v="N"/>
    <s v="Pos"/>
    <s v="insignificant"/>
    <s v="Ridership"/>
    <s v="trip"/>
    <s v="Count"/>
    <s v="Aggregate"/>
    <s v="Work"/>
    <s v="USA"/>
    <s v="Florida"/>
    <n v="2000"/>
    <s v="Pre-2010"/>
    <s v="Pre-2010"/>
    <n v="40436"/>
    <n v="1"/>
    <n v="0"/>
    <n v="1"/>
    <n v="1"/>
    <x v="3"/>
    <s v="Entropy:Perfect balancing when index = 1"/>
    <x v="7"/>
  </r>
  <r>
    <m/>
    <s v="Low outlier"/>
    <n v="0.11153991466812101"/>
    <n v="8.9654004396132816"/>
    <n v="-7.0048377060782094"/>
    <n v="0.11827617160620325"/>
    <n v="-9.2411420123187121E-2"/>
    <n v="0.77882522210364835"/>
    <n v="-0.60851094370880043"/>
    <n v="0.94803021623224748"/>
    <n v="-0.74071402051636337"/>
    <n v="9.024795035930723E-2"/>
    <n v="-7.0512438326783569E-2"/>
    <n v="6.6536163289405814E-2"/>
    <n v="-5.1985968565115261E-2"/>
    <n v="7.3184511452587267E-2"/>
    <n v="-5.718044930362403E-2"/>
    <s v="4b, 7b"/>
    <n v="-0.781318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s v="Pre-2010"/>
    <s v="Pre-2010"/>
    <n v="40436"/>
    <n v="1"/>
    <n v="0"/>
    <n v="1"/>
    <n v="1"/>
    <x v="3"/>
    <s v="Entropy:Perfect balancing when index = 1"/>
    <x v="7"/>
  </r>
  <r>
    <m/>
    <s v=""/>
    <n v="4.9965372243354171E-2"/>
    <n v="20.01386070195862"/>
    <n v="-6.179679768943763"/>
    <n v="0.20391526813503555"/>
    <n v="-6.2962917342054919E-2"/>
    <n v="0.23276582344381003"/>
    <n v="-7.1871103304745221E-2"/>
    <n v="0.353478586002267"/>
    <n v="-0.10914358299991998"/>
    <n v="0.18260158460967399"/>
    <n v="-5.6381891279929035E-2"/>
    <n v="0.53308150562882506"/>
    <n v="-0.1645995764930123"/>
    <n v="0.1739040838024522"/>
    <n v="-5.3696363955683162E-2"/>
    <s v="4b, 7b"/>
    <n v="-0.30876999999999999"/>
    <s v="derived (7b)"/>
    <m/>
    <m/>
    <s v="Y"/>
    <s v="Neg"/>
    <s v="N"/>
    <s v="Ridership"/>
    <s v="trip"/>
    <s v="Count"/>
    <s v="Aggregate"/>
    <s v="Work"/>
    <s v="USA"/>
    <s v="Florida"/>
    <n v="2000"/>
    <s v="Pre-2010"/>
    <s v="2010 - 2017"/>
    <n v="40436"/>
    <n v="1"/>
    <n v="0"/>
    <n v="1"/>
    <n v="1"/>
    <x v="1"/>
    <s v="Employment density"/>
    <x v="8"/>
  </r>
  <r>
    <m/>
    <s v=""/>
    <n v="4.1892191067381755E-2"/>
    <n v="23.8707972660476"/>
    <n v="-7.0036919178583652"/>
    <n v="1.34569498498779E-3"/>
    <n v="-3.9482690859541758E-4"/>
    <n v="0.48921664401158188"/>
    <n v="-0.14353616335299813"/>
    <n v="0.69465747797540089"/>
    <n v="-0.20381250403798262"/>
    <n v="7.6125138331118044E-4"/>
    <n v="-2.2335115586350033E-4"/>
    <n v="7.9309810324801264E-2"/>
    <n v="-2.3269498349296692E-2"/>
    <n v="8.8730621584183966E-4"/>
    <n v="-2.6033564372799576E-4"/>
    <s v="4b, 7b"/>
    <n v="-0.293399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s v="Pre-2010"/>
    <s v="2010 - 2017"/>
    <n v="40436"/>
    <n v="1"/>
    <n v="0"/>
    <n v="1"/>
    <n v="1"/>
    <x v="2"/>
    <s v="Walkability index"/>
    <x v="4"/>
  </r>
  <r>
    <m/>
    <s v="Low outlier"/>
    <n v="4.1892191067381755E-2"/>
    <n v="23.8707972660476"/>
    <n v="-15.637759288987782"/>
    <n v="1.34569498498779E-3"/>
    <n v="-8.8156478466550124E-4"/>
    <n v="0.48921664401158188"/>
    <n v="-0.32048582349198729"/>
    <n v="0.69465747797540089"/>
    <n v="-0.45507011382168516"/>
    <n v="7.6125138331118044E-4"/>
    <n v="-4.9869578120715437E-4"/>
    <n v="7.9309810324801264E-2"/>
    <n v="-5.1955856743777312E-2"/>
    <n v="8.8730621584183966E-4"/>
    <n v="-5.8127430199798912E-4"/>
    <s v="4b"/>
    <n v="-0.65510000000000002"/>
    <s v="Source"/>
    <m/>
    <m/>
    <s v="Y"/>
    <s v="Neg"/>
    <s v="N"/>
    <s v="Ridership"/>
    <s v="trip"/>
    <s v="Count"/>
    <s v="Aggregate"/>
    <s v="Work"/>
    <s v="USA"/>
    <s v="Florida"/>
    <n v="2000"/>
    <s v="Pre-2010"/>
    <s v="Pre-2010"/>
    <n v="40436"/>
    <n v="1"/>
    <n v="0"/>
    <n v="1"/>
    <n v="1"/>
    <x v="2"/>
    <s v="Walkability index"/>
    <x v="4"/>
  </r>
  <r>
    <m/>
    <s v=""/>
    <n v="5.031249131340744E-2"/>
    <n v="19.875779829123999"/>
    <n v="1.9875779829123998E-2"/>
    <n v="0.82622651466152486"/>
    <n v="8.2622651466152488E-4"/>
    <n v="0.69441737918446922"/>
    <n v="6.9441737918446921E-4"/>
    <n v="0.71090804367584326"/>
    <n v="7.1090804367584333E-4"/>
    <n v="0.92641033263453187"/>
    <n v="9.2641033263453191E-4"/>
    <n v="0.781274928375426"/>
    <n v="7.81274928375426E-4"/>
    <n v="0.91240154613360192"/>
    <n v="9.1240154613360196E-4"/>
    <m/>
    <n v="1E-3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99"/>
    <n v="0"/>
    <n v="1"/>
    <n v="1"/>
    <n v="1"/>
    <x v="1"/>
    <s v="Retail density (common catchment area)"/>
    <x v="2"/>
  </r>
  <r>
    <m/>
    <s v=""/>
    <n v="7.9815095923159343E-2"/>
    <n v="12.528958193105893"/>
    <n v="5.9512551417252988"/>
    <n v="0.13821170591411505"/>
    <n v="6.5650560309204645E-2"/>
    <n v="0.33257228940877093"/>
    <n v="0.15797183746916618"/>
    <n v="0.55058433796819262"/>
    <n v="0.26152756053489146"/>
    <n v="9.8050688955885174E-2"/>
    <n v="4.6574077254045457E-2"/>
    <n v="0.5178337857731794"/>
    <n v="0.24597104824226021"/>
    <n v="9.1901609179760188E-2"/>
    <n v="4.3653264360386086E-2"/>
    <m/>
    <n v="0.47499999999999998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99"/>
    <n v="0"/>
    <n v="1"/>
    <n v="1"/>
    <n v="1"/>
    <x v="1"/>
    <s v="Population density (gross)"/>
    <x v="6"/>
  </r>
  <r>
    <m/>
    <s v=""/>
    <n v="7.9815095923159343E-2"/>
    <n v="12.528958193105893"/>
    <n v="3.3702897539454857"/>
    <n v="0.13821170591411505"/>
    <n v="3.717894889089695E-2"/>
    <n v="0.33257228940877093"/>
    <n v="8.9461945850959387E-2"/>
    <n v="0.55058433796819262"/>
    <n v="0.14810718691344382"/>
    <n v="9.8050688955885174E-2"/>
    <n v="2.6375635329133115E-2"/>
    <n v="0.5178337857731794"/>
    <n v="0.13929728837298527"/>
    <n v="9.1901609179760188E-2"/>
    <n v="2.4721532869355491E-2"/>
    <m/>
    <n v="0.2690000000000000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12"/>
    <n v="0"/>
    <n v="1"/>
    <n v="1"/>
    <n v="1"/>
    <x v="1"/>
    <s v="Population density (gross)"/>
    <x v="6"/>
  </r>
  <r>
    <m/>
    <s v=""/>
    <n v="5.031249131340744E-2"/>
    <n v="19.875779829123999"/>
    <n v="3.3788825709510801"/>
    <n v="0.82622651466152486"/>
    <n v="0.14045850749245922"/>
    <n v="0.69441737918446922"/>
    <n v="0.11805095446135977"/>
    <n v="0.71090804367584326"/>
    <n v="0.12085436742489336"/>
    <n v="0.92641033263453187"/>
    <n v="0.15748975654787042"/>
    <n v="0.781274928375426"/>
    <n v="0.13281673782382242"/>
    <n v="0.91240154613360192"/>
    <n v="0.15510826284271234"/>
    <m/>
    <n v="0.17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12"/>
    <n v="0"/>
    <n v="1"/>
    <n v="1"/>
    <n v="1"/>
    <x v="1"/>
    <s v="Retail density (common catchment area)"/>
    <x v="2"/>
  </r>
  <r>
    <m/>
    <s v=""/>
    <n v="5.031249131340744E-2"/>
    <n v="19.875779829123999"/>
    <n v="-7.2745354174593837"/>
    <n v="0.82622651466152486"/>
    <n v="-0.3023989043661181"/>
    <n v="0.69441737918446922"/>
    <n v="-0.25415676078151572"/>
    <n v="0.71090804367584326"/>
    <n v="-0.26019234398535862"/>
    <n v="0.92641033263453187"/>
    <n v="-0.33906618174423864"/>
    <n v="0.781274928375426"/>
    <n v="-0.28594662378540592"/>
    <n v="0.91240154613360192"/>
    <n v="-0.3339389658848983"/>
    <m/>
    <n v="-0.36599999999999999"/>
    <s v="Source"/>
    <m/>
    <m/>
    <s v="unspecified"/>
    <s v="Neg"/>
    <s v="N"/>
    <s v="Ridership"/>
    <s v="trip"/>
    <s v="continuous"/>
    <s v="Disaggregate"/>
    <s v="General"/>
    <s v="USA"/>
    <s v="San Francisco"/>
    <n v="2000"/>
    <s v="Pre-2010"/>
    <s v="Pre-2010"/>
    <n v="8212"/>
    <n v="0"/>
    <n v="1"/>
    <n v="1"/>
    <n v="1"/>
    <x v="1"/>
    <s v="Retail density (common catchment area)"/>
    <x v="2"/>
  </r>
  <r>
    <m/>
    <s v=""/>
    <n v="7.639096609288433E-2"/>
    <n v="13.090553126191555"/>
    <n v="4.5599999999999996"/>
    <n v="0.13337574846326608"/>
    <n v="4.6460482389825149E-2"/>
    <n v="0.15224615695734939"/>
    <n v="5.3033853423387747E-2"/>
    <n v="0.23120127985006467"/>
    <n v="8.0537302431239341E-2"/>
    <n v="0.11943501455597579"/>
    <n v="4.160432803145403E-2"/>
    <n v="0.34867494452688952"/>
    <n v="0.12145840834345124"/>
    <n v="0.11374620228344465"/>
    <n v="3.9622671205140153E-2"/>
    <s v="4a, 7a, 8a"/>
    <n v="0.3483428053835525"/>
    <s v="Derived (7a); (used average mode shares p. 14 for elasticity calc as model-specific means only given for relative trip time)"/>
    <n v="7.639096609288433E-2"/>
    <s v="Derived (8a)"/>
    <s v="Y"/>
    <s v="Pos"/>
    <s v="Y"/>
    <s v="Mode choice (probability)"/>
    <s v="trip"/>
    <s v="categorical"/>
    <s v="Aggregate"/>
    <s v="Work"/>
    <s v="USA"/>
    <s v="Atlanta"/>
    <s v="2001/2001"/>
    <s v="2018 - 2019"/>
    <s v="Pre-2010"/>
    <n v="4140"/>
    <n v="1"/>
    <n v="0"/>
    <n v="1"/>
    <n v="1"/>
    <x v="1"/>
    <s v="Net employment density"/>
    <x v="8"/>
  </r>
  <r>
    <m/>
    <s v=""/>
    <n v="4.6614541754089703E-2"/>
    <n v="21.452533101696009"/>
    <n v="-3.8400000000000003"/>
    <n v="1.209367491520604E-3"/>
    <n v="-2.1647658788937952E-4"/>
    <n v="0.43965587460652039"/>
    <n v="-7.8698331357221651E-2"/>
    <n v="0.62428424046832753"/>
    <n v="-0.11174677936792715"/>
    <n v="6.8413175802983718E-4"/>
    <n v="-1.2245947545592566E-4"/>
    <n v="7.127522019140918E-2"/>
    <n v="-1.2758253034154421E-2"/>
    <n v="7.974164312375897E-4"/>
    <n v="-1.4273741387259582E-4"/>
    <s v="4a, 7a, 8a"/>
    <n v="-0.17899984033570446"/>
    <s v="Derived (7a); (used average mode shares p. 14 for elasticity calc as model-specific means only given for relative trip time)"/>
    <n v="4.6614541754089703E-2"/>
    <s v="Derived (8a)"/>
    <s v="Y"/>
    <s v="Neg"/>
    <s v="N"/>
    <s v="Mode choice (probability)"/>
    <s v="trip"/>
    <s v="categorical"/>
    <s v="Aggregate"/>
    <s v="Work"/>
    <s v="USA"/>
    <s v="Atlanta"/>
    <s v="2001/2001"/>
    <s v="2018 - 2019"/>
    <s v="Pre-2010"/>
    <n v="4140"/>
    <n v="1"/>
    <n v="0"/>
    <n v="1"/>
    <n v="1"/>
    <x v="2"/>
    <s v="Walkability index"/>
    <x v="4"/>
  </r>
  <r>
    <m/>
    <s v=""/>
    <n v="4.6555416234905493E-2"/>
    <n v="21.479777883507307"/>
    <n v="4.58"/>
    <n v="1.2109033918863072E-3"/>
    <n v="2.581934303472287E-4"/>
    <n v="0.4402142388947341"/>
    <n v="9.3864155629186222E-2"/>
    <n v="0.62507708333863854"/>
    <n v="0.13328131497528811"/>
    <n v="6.8500060742815038E-4"/>
    <n v="1.460584368719113E-4"/>
    <n v="7.1365739936255251E-2"/>
    <n v="1.5216874712611265E-2"/>
    <n v="7.9842915251291985E-4"/>
    <n v="1.7024410300429396E-4"/>
    <s v="4a, 7a, 8a"/>
    <n v="0.21322380635586716"/>
    <s v="Derived (7a); (used average mode shares p. 14 for elasticity calc as model-specific means only given for relative trip time)"/>
    <n v="4.6555416234905493E-2"/>
    <s v="Derived (8a)"/>
    <s v="Y"/>
    <s v="Pos"/>
    <s v="Y"/>
    <s v="Mode choice (probability)"/>
    <s v="trip"/>
    <s v="categorical"/>
    <s v="Aggregate"/>
    <s v="Work"/>
    <s v="USA"/>
    <s v="Atlanta"/>
    <s v="2001/2001"/>
    <s v="2018 - 2019"/>
    <s v="Pre-2010"/>
    <n v="4140"/>
    <n v="1"/>
    <n v="0"/>
    <n v="1"/>
    <n v="1"/>
    <x v="2"/>
    <s v="Walkability index"/>
    <x v="4"/>
  </r>
  <r>
    <m/>
    <s v=""/>
    <n v="4.4708591900305676E-2"/>
    <n v="22.367065422902815"/>
    <n v="5.9899999999999993"/>
    <n v="0.22789137043702704"/>
    <n v="6.1030326648037855E-2"/>
    <n v="0.26013413797139301"/>
    <n v="6.9665083773265912E-2"/>
    <n v="0.39504015624202637"/>
    <n v="0.10579351788664991"/>
    <n v="0.20407165064812324"/>
    <n v="5.4651299322019668E-2"/>
    <n v="0.59576056262710952"/>
    <n v="0.15954733903010374"/>
    <n v="0.19435150856919681"/>
    <n v="5.2048201868155598E-2"/>
    <s v="4a, 7a, 8a"/>
    <n v="0.26780446548283099"/>
    <s v="Derived (7a); (used average mode shares p. 14 for elasticity calc as model-specific means only given for relative trip time)"/>
    <n v="4.4708591900305676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8489"/>
    <n v="1"/>
    <n v="0"/>
    <n v="1"/>
    <n v="1"/>
    <x v="1"/>
    <s v="Net employment density"/>
    <x v="8"/>
  </r>
  <r>
    <m/>
    <s v=""/>
    <n v="2.960109065147035E-2"/>
    <n v="33.78253902108596"/>
    <n v="3.14"/>
    <n v="1.9044606191470073E-3"/>
    <n v="1.7701470988871137E-4"/>
    <n v="0.69235141926294086"/>
    <n v="6.4352281370228109E-2"/>
    <n v="0.98309633710356303"/>
    <n v="9.1376272712315423E-2"/>
    <n v="1.077341668773835E-3"/>
    <n v="1.001361335759392E-4"/>
    <n v="0.11224119296021096"/>
    <n v="1.0432529824803355E-2"/>
    <n v="1.2557375661249644E-3"/>
    <n v="1.1671757280207051E-4"/>
    <s v="4a, 7a, 8a"/>
    <n v="9.2947424645616908E-2"/>
    <s v="Derived (7a); (used average mode shares p. 14 for elasticity calc as model-specific means only given for relative trip time)"/>
    <n v="2.96010906514703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8489"/>
    <n v="1"/>
    <n v="0"/>
    <n v="1"/>
    <n v="1"/>
    <x v="2"/>
    <s v="Walkability index"/>
    <x v="4"/>
  </r>
  <r>
    <m/>
    <s v=""/>
    <n v="7.1735874240982878E-2"/>
    <n v="13.940026668395959"/>
    <n v="3.02"/>
    <n v="0.14203078147822443"/>
    <n v="3.0769880880980691E-2"/>
    <n v="0.16212573049338322"/>
    <n v="3.5123297661980482E-2"/>
    <n v="0.24620441747634805"/>
    <n v="5.3338301171566405E-2"/>
    <n v="0.12718540400858833"/>
    <n v="2.7553743564691049E-2"/>
    <n v="0.37130119548435014"/>
    <n v="8.0439559911671663E-2"/>
    <n v="0.12112743273524966"/>
    <n v="2.6241330491123527E-2"/>
    <s v="4a, 7a, 8a"/>
    <n v="0.21664234020776829"/>
    <s v="Derived (7a); (used average mode shares p. 14 for elasticity calc as model-specific means only given for relative trip time)"/>
    <n v="7.1735874240982878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4224"/>
    <n v="1"/>
    <n v="0"/>
    <n v="1"/>
    <n v="1"/>
    <x v="1"/>
    <s v="Net employment density"/>
    <x v="8"/>
  </r>
  <r>
    <m/>
    <s v=""/>
    <n v="3.453900589968345E-2"/>
    <n v="28.952773073563328"/>
    <n v="3.0799999999999996"/>
    <n v="1.6321868554428367E-3"/>
    <n v="1.7363226320293981E-4"/>
    <n v="0.59336847110774249"/>
    <n v="6.3122619942771518E-2"/>
    <n v="0.84254665227633929"/>
    <n v="8.9630229284691554E-2"/>
    <n v="9.2331807384974306E-4"/>
    <n v="9.8222704271940363E-5"/>
    <n v="9.6194480446086916E-2"/>
    <n v="1.0233182121144692E-2"/>
    <n v="1.0762093627501449E-3"/>
    <n v="1.144873007103112E-4"/>
    <s v="4a, 7a, 8a"/>
    <n v="0.10638013817102503"/>
    <s v="Derived (7a); (used average mode shares p. 14 for elasticity calc as model-specific means only given for relative trip time)"/>
    <n v="3.45390058996834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4224"/>
    <n v="1"/>
    <n v="0"/>
    <n v="1"/>
    <n v="1"/>
    <x v="2"/>
    <s v="Walkability index"/>
    <x v="4"/>
  </r>
  <r>
    <m/>
    <s v=""/>
    <n v="4.3978604725881665E-2"/>
    <n v="22.738329381593459"/>
    <n v="3.88"/>
    <n v="1.2818531142792127E-3"/>
    <n v="2.1873155234656053E-4"/>
    <n v="0.46600744275580486"/>
    <n v="7.9518105642192694E-2"/>
    <n v="0.66170184286463007"/>
    <n v="0.11291080831967638"/>
    <n v="7.2513642937864508E-4"/>
    <n v="1.2373509499192487E-4"/>
    <n v="7.5547229120915993E-2"/>
    <n v="1.2891151503260197E-2"/>
    <n v="8.4521102388331005E-4"/>
    <n v="1.4422426193376865E-4"/>
    <s v="4a, 7a, 8a"/>
    <n v="0.17063698633642085"/>
    <s v="Derived (7a); (used average mode shares p. 14 for elasticity calc as model-specific means only given for relative trip time)"/>
    <n v="4.397860472588166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4224"/>
    <n v="1"/>
    <n v="0"/>
    <n v="1"/>
    <n v="1"/>
    <x v="2"/>
    <s v="Walkability index"/>
    <x v="4"/>
  </r>
  <r>
    <m/>
    <s v=""/>
    <n v="1.9778878258022964E-2"/>
    <n v="50.558984536666891"/>
    <n v="14.99"/>
    <n v="0.51513044094588911"/>
    <n v="0.15272864715427173"/>
    <n v="0.58801266998967539"/>
    <n v="0.17433716289837334"/>
    <n v="0.89295706759778393"/>
    <n v="0.2647487200535697"/>
    <n v="0.46128784596506611"/>
    <n v="0.13676510464725788"/>
    <n v="1.3466696906326152"/>
    <n v="0.39926788181323125"/>
    <n v="0.43931623262327141"/>
    <n v="0.13025084240461643"/>
    <s v="4a, 7a, 8a"/>
    <n v="0.29648538508776423"/>
    <s v="Derived (7a); (used average mode shares p. 14 for elasticity calc as model-specific means only given for relative trip time)"/>
    <n v="1.9778878258022964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25372"/>
    <n v="1"/>
    <n v="0"/>
    <n v="1"/>
    <n v="1"/>
    <x v="1"/>
    <s v="Net employment density"/>
    <x v="8"/>
  </r>
  <r>
    <m/>
    <s v=""/>
    <n v="1.2521961465975258E-2"/>
    <n v="79.859693125330679"/>
    <n v="10.57"/>
    <n v="4.502019238975136E-3"/>
    <n v="5.9587435781008888E-4"/>
    <n v="1.6366730707456534"/>
    <n v="0.21662535480360229"/>
    <n v="2.3239748718923687"/>
    <n v="0.307594650499737"/>
    <n v="2.5467646172393716E-3"/>
    <n v="3.3708246238779537E-4"/>
    <n v="0.26533077399033622"/>
    <n v="3.5118420461201103E-2"/>
    <n v="2.9684807472314628E-3"/>
    <n v="3.9289960016493163E-4"/>
    <s v="4a, 7a, 8a"/>
    <n v="0.13235713269535848"/>
    <s v="Derived (7a); (used average mode shares p. 14 for elasticity calc as model-specific means only given for relative trip time)"/>
    <n v="1.2521961465975258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25372"/>
    <n v="1"/>
    <n v="0"/>
    <n v="1"/>
    <n v="1"/>
    <x v="2"/>
    <s v="Walkability index"/>
    <x v="4"/>
  </r>
  <r>
    <m/>
    <s v=""/>
    <n v="1.0036138706752309E-2"/>
    <n v="99.639914235860502"/>
    <n v="9.09"/>
    <n v="5.617111627960805E-3"/>
    <n v="5.1244067289439056E-4"/>
    <n v="2.042055986182004"/>
    <n v="0.18629370625967309"/>
    <n v="2.8995936230088244"/>
    <n v="0.26452557928501502"/>
    <n v="3.1775655291137747E-3"/>
    <n v="2.8988453955582397E-4"/>
    <n v="0.33104980159441499"/>
    <n v="3.0201177104287418E-2"/>
    <n v="3.703735332425513E-3"/>
    <n v="3.3788622190153537E-4"/>
    <s v="4a, 7a, 8a"/>
    <n v="9.1228500844378488E-2"/>
    <s v="Derived (7a); (used average mode shares p. 14 for elasticity calc as model-specific means only given for relative trip time)"/>
    <n v="1.0036138706752309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25372"/>
    <n v="1"/>
    <n v="0"/>
    <n v="1"/>
    <n v="1"/>
    <x v="2"/>
    <s v="Walkability index"/>
    <x v="4"/>
  </r>
  <r>
    <m/>
    <s v=""/>
    <n v="6.0213846039255094E-2"/>
    <n v="16.607475950765078"/>
    <n v="2.6893316180871428E-3"/>
    <n v="0.19366315910577611"/>
    <n v="3.1360843669793855E-5"/>
    <n v="0.10302046103501369"/>
    <n v="1.6682618357704942E-5"/>
    <n v="0.10302046103501369"/>
    <n v="1.6682618357704942E-5"/>
    <n v="0.30762828956325783"/>
    <n v="4.9815787070426151E-5"/>
    <n v="1.1793516542393681"/>
    <n v="1.9097831012925205E-4"/>
    <n v="0.315182667951457"/>
    <n v="5.1039105334719182E-5"/>
    <s v="4b, 7b"/>
    <n v="1.6193499999999999E-4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x v="1"/>
    <s v="Retail employment density"/>
    <x v="1"/>
  </r>
  <r>
    <m/>
    <s v=""/>
    <n v="6.0213846039255094E-2"/>
    <n v="16.607475950765078"/>
    <n v="-5.5238457909358747"/>
    <n v="0.19366315910577611"/>
    <n v="-6.4414690676490402E-2"/>
    <n v="0.10302046103501369"/>
    <n v="-3.426584158577798E-2"/>
    <n v="0.10302046103501369"/>
    <n v="-3.426584158577798E-2"/>
    <n v="0.30762828956325783"/>
    <n v="-0.10232086064821432"/>
    <n v="1.1793516542393681"/>
    <n v="-0.39226651241986471"/>
    <n v="0.315182667951457"/>
    <n v="-0.10483353755267003"/>
    <s v="4b, 7b"/>
    <n v="-0.33261200000000002"/>
    <s v="derived (7b)"/>
    <m/>
    <m/>
    <s v="Y"/>
    <s v="Neg"/>
    <s v="N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x v="1"/>
    <s v="Retail employment density"/>
    <x v="1"/>
  </r>
  <r>
    <m/>
    <s v=""/>
    <n v="6.0213846039255094E-2"/>
    <n v="16.607475950765078"/>
    <n v="0.22546309350758673"/>
    <n v="0.19366315910577611"/>
    <n v="2.6291710480200168E-3"/>
    <n v="0.10302046103501369"/>
    <n v="1.3986057790113461E-3"/>
    <n v="0.10302046103501369"/>
    <n v="1.3986057790113461E-3"/>
    <n v="0.30762828956325783"/>
    <n v="4.1763616591107885E-3"/>
    <n v="1.1793516542393681"/>
    <n v="1.6010878057953662E-2"/>
    <n v="0.315182667951457"/>
    <n v="4.2789199001089804E-3"/>
    <s v="4b, 7b"/>
    <n v="1.3576000000000001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x v="1"/>
    <s v="Retail employment density"/>
    <x v="1"/>
  </r>
  <r>
    <m/>
    <s v=""/>
    <n v="5.031249131340744E-2"/>
    <n v="19.875779829123999"/>
    <n v="-0.32914291397029338"/>
    <n v="0.82622651466152486"/>
    <n v="-1.368231108279485E-2"/>
    <n v="0.69441737918446922"/>
    <n v="-1.1499551799294809E-2"/>
    <n v="0.71090804367584326"/>
    <n v="-1.1772637203271962E-2"/>
    <n v="0.92641033263453187"/>
    <n v="-1.5341355108427846E-2"/>
    <n v="0.781274928375426"/>
    <n v="-1.2937912813897053E-2"/>
    <n v="0.91240154613360192"/>
    <n v="-1.5109369603972446E-2"/>
    <s v="4b, 7b"/>
    <n v="-1.6559999999999998E-2"/>
    <s v="derived (7b)"/>
    <m/>
    <m/>
    <s v="N"/>
    <s v="Neg"/>
    <s v="insignificant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x v="1"/>
    <s v="Building density"/>
    <x v="2"/>
  </r>
  <r>
    <m/>
    <s v=""/>
    <n v="5.031249131340744E-2"/>
    <n v="19.875779829123999"/>
    <n v="0.56236531448523441"/>
    <n v="0.82622651466152486"/>
    <n v="2.3377253005833185E-2"/>
    <n v="0.69441737918446922"/>
    <n v="1.9647845326645371E-2"/>
    <n v="0.71090804367584326"/>
    <n v="2.0114432187764309E-2"/>
    <n v="0.92641033263453187"/>
    <n v="2.6211853951561444E-2"/>
    <n v="0.781274928375426"/>
    <n v="2.2105392823454303E-2"/>
    <n v="0.91240154613360192"/>
    <n v="2.5815489346304132E-2"/>
    <s v="4b, 7b"/>
    <n v="2.8294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x v="1"/>
    <s v="Building density"/>
    <x v="2"/>
  </r>
  <r>
    <m/>
    <s v=""/>
    <n v="6.0213846039255094E-2"/>
    <n v="16.607475950765078"/>
    <n v="-4.1321060913098586"/>
    <n v="0.19366315910577611"/>
    <n v="-4.8185330617108148E-2"/>
    <n v="0.10302046103501369"/>
    <n v="-2.5632520910121755E-2"/>
    <n v="0.10302046103501369"/>
    <n v="-2.5632520910121755E-2"/>
    <n v="0.30762828956325783"/>
    <n v="-7.6540994726234171E-2"/>
    <n v="1.1793516542393681"/>
    <n v="-0.29343448509129716"/>
    <n v="0.315182667951457"/>
    <n v="-7.8420599613002004E-2"/>
    <s v="4b, 7b"/>
    <n v="-0.24880999999999998"/>
    <s v="derived (7b)"/>
    <m/>
    <m/>
    <s v="Y"/>
    <s v="Neg"/>
    <s v="N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x v="1"/>
    <s v="Retail employment density"/>
    <x v="1"/>
  </r>
  <r>
    <m/>
    <s v=""/>
    <n v="5.031249131340744E-2"/>
    <n v="19.875779829123999"/>
    <n v="14.531977664265721"/>
    <n v="0.82622651466152486"/>
    <n v="0.60408725392962725"/>
    <n v="0.69441737918446922"/>
    <n v="0.50771632261693278"/>
    <n v="0.71090804367584326"/>
    <n v="0.51977330705315605"/>
    <n v="0.92641033263453187"/>
    <n v="0.67733565060241163"/>
    <n v="0.781274928375426"/>
    <n v="0.57122135113240902"/>
    <n v="0.91240154613360192"/>
    <n v="0.66709326644012168"/>
    <s v="4b, 7b"/>
    <n v="0.73114000000000001"/>
    <s v="derived (7b)"/>
    <m/>
    <m/>
    <s v="Y"/>
    <s v="Pos"/>
    <s v="Y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x v="1"/>
    <s v="Building density"/>
    <x v="2"/>
  </r>
  <r>
    <m/>
    <s v=""/>
    <n v="6.2889289191820838E-2"/>
    <n v="15.90095885723664"/>
    <n v="2.0540000000000003"/>
    <n v="1.0145731431808751"/>
    <n v="0.13105707994113228"/>
    <n v="2.7370520453839022"/>
    <n v="0.35355760314164741"/>
    <n v="2.5886633662240577"/>
    <n v="0.33438955486664618"/>
    <n v="0.61309243340370423"/>
    <n v="7.9195969847950132E-2"/>
    <n v="0.97123768932766763"/>
    <n v="0.12545924002382575"/>
    <n v="0.81820570171277818"/>
    <n v="0.10569139423646744"/>
    <s v="4a, 7a, 5, 8a"/>
    <n v="0.1291746"/>
    <s v="Derived (7a)"/>
    <n v="6.2889289191820838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s v="2010 - 2017"/>
    <n v="62011"/>
    <n v="1"/>
    <n v="0"/>
    <n v="1"/>
    <n v="1"/>
    <x v="3"/>
    <s v="job-population balance:Perfect balancing when index = 1"/>
    <x v="5"/>
  </r>
  <r>
    <m/>
    <s v=""/>
    <n v="6.7926762940735186E-2"/>
    <n v="14.721737893979743"/>
    <n v="2.6659999999999999"/>
    <n v="1.0633371688304165"/>
    <n v="0.19256265208071441"/>
    <n v="1.9998562290164985"/>
    <n v="0.36215946411722749"/>
    <n v="2.3943349235230817"/>
    <n v="0.43359669572183457"/>
    <n v="0.88958792264047459"/>
    <n v="0.1610979232777508"/>
    <n v="0.67585707176231313"/>
    <n v="0.12239281573238463"/>
    <n v="0.89067953196771998"/>
    <n v="0.16129560581274732"/>
    <s v="4a, 7a, 5, 8a"/>
    <n v="0.18109275"/>
    <s v="Derived (7a)"/>
    <n v="6.7926762940735186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s v="2010 - 2017"/>
    <n v="62011"/>
    <n v="1"/>
    <n v="0"/>
    <n v="1"/>
    <n v="1"/>
    <x v="0"/>
    <s v="Four-way intersection density"/>
    <x v="0"/>
  </r>
  <r>
    <m/>
    <s v=""/>
    <n v="1.8708913010243081E-2"/>
    <n v="53.450459652706847"/>
    <n v="6.5410000000000013"/>
    <n v="0.70514594199059455"/>
    <n v="8.6292234651099017E-2"/>
    <n v="4.6432467117282643"/>
    <n v="0.56821731634774642"/>
    <n v="5.652023148723341"/>
    <n v="0.69166633282501888"/>
    <n v="0.53804561903402426"/>
    <n v="6.5843332629288723E-2"/>
    <n v="0.39667927108225221"/>
    <n v="4.8543625798690621E-2"/>
    <n v="0.43631579012529964"/>
    <n v="5.3394144816583548E-2"/>
    <s v="4a, 7a, 5, 8a"/>
    <n v="0.12237500000000001"/>
    <s v="Derived (7a)"/>
    <n v="1.8708913010243081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s v="2010 - 2017"/>
    <n v="62011"/>
    <n v="1"/>
    <n v="0"/>
    <n v="1"/>
    <n v="1"/>
    <x v="3"/>
    <s v="Land use entropy:Entropy: maximises eveness --&gt; 1"/>
    <x v="7"/>
  </r>
  <r>
    <m/>
    <s v=""/>
    <n v="5.3991750687442712E-2"/>
    <n v="18.52134793311264"/>
    <n v="2.1819999999999999"/>
    <n v="1.1817691220484265"/>
    <n v="0.13922422026852513"/>
    <n v="3.1881029124556042"/>
    <n v="0.37559040411639472"/>
    <n v="3.0152606089989349"/>
    <n v="0.3552278523461645"/>
    <n v="0.71412663702735257"/>
    <n v="8.4131259108192399E-2"/>
    <n v="1.1312922278019315"/>
    <n v="0.13327753735734554"/>
    <n v="0.95304142462969288"/>
    <n v="0.11227781023562412"/>
    <s v="7b, 8a"/>
    <n v="0.11781"/>
    <s v="derived (7b)"/>
    <n v="5.3991750687442712E-2"/>
    <s v="Derived (8a)"/>
    <s v="Y"/>
    <s v="Pos"/>
    <s v="Y"/>
    <s v="Ridership"/>
    <s v="trip"/>
    <s v="Count"/>
    <s v="Disaggregate"/>
    <s v="General"/>
    <s v="USA"/>
    <s v="15 cities"/>
    <s v="varies"/>
    <s v="2018 - 2019"/>
    <s v="2010 - 2017"/>
    <n v="6719"/>
    <n v="1"/>
    <n v="0"/>
    <n v="1"/>
    <n v="1"/>
    <x v="3"/>
    <s v="job-population balance:Perfect balancing when index = 1"/>
    <x v="5"/>
  </r>
  <r>
    <m/>
    <s v=""/>
    <n v="2.033601841196778E-2"/>
    <n v="49.173834314169305"/>
    <n v="4.3449999999999998"/>
    <n v="0.64872650196186543"/>
    <n v="5.7321473713350425E-2"/>
    <n v="4.271735845975539"/>
    <n v="0.37745057935039861"/>
    <n v="5.1997990599337349"/>
    <n v="0.45945424493574477"/>
    <n v="0.49499604485634935"/>
    <n v="4.3737850523507024E-2"/>
    <n v="0.36494056138722625"/>
    <n v="3.2246148004175308E-2"/>
    <n v="0.4014057224518332"/>
    <n v="3.5468209635843982E-2"/>
    <s v="7b, 8a"/>
    <n v="8.8359999999999994E-2"/>
    <s v="derived (7b)"/>
    <n v="2.033601841196778E-2"/>
    <s v="Derived (8a)"/>
    <s v="Y"/>
    <s v="Pos"/>
    <s v="Y"/>
    <s v="Ridership"/>
    <s v="trip"/>
    <s v="Count"/>
    <s v="Disaggregate"/>
    <s v="General"/>
    <s v="USA"/>
    <s v="15 cities"/>
    <s v="varies"/>
    <s v="2018 - 2019"/>
    <s v="2010 - 2017"/>
    <n v="6719"/>
    <n v="1"/>
    <n v="0"/>
    <n v="1"/>
    <n v="1"/>
    <x v="3"/>
    <s v="Land use entropy:Entropy: maximises eveness --&gt; 1"/>
    <x v="7"/>
  </r>
  <r>
    <m/>
    <s v=""/>
    <n v="0.19229397074562971"/>
    <n v="5.2003710575139142"/>
    <n v="2.8029999999999999"/>
    <n v="3.6361445378307641E-2"/>
    <n v="1.959881905890782E-2"/>
    <n v="0.37063558016129805"/>
    <n v="0.19977257770693965"/>
    <n v="6.8440283838704E-2"/>
    <n v="3.6889312989061458E-2"/>
    <n v="1.6742676994504629E-2"/>
    <n v="9.0243029000379952E-3"/>
    <n v="4.1592499728539907E-2"/>
    <n v="2.241835735368301E-2"/>
    <n v="2.0683194193984854E-2"/>
    <n v="1.1148241670557838E-2"/>
    <s v="8a, 4b"/>
    <n v="0.53900000000000003"/>
    <s v="Source"/>
    <n v="0.19229397074562971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s v="Pre-2010"/>
    <n v="22"/>
    <n v="1"/>
    <n v="1"/>
    <n v="0"/>
    <n v="1"/>
    <x v="0"/>
    <s v="Street tree density "/>
    <x v="9"/>
  </r>
  <r>
    <m/>
    <s v=""/>
    <n v="4.3741588156123827E-2"/>
    <n v="22.861538461538458"/>
    <n v="2.9719999999999995"/>
    <n v="0.15984985933498186"/>
    <n v="2.0780481713547641E-2"/>
    <n v="1.6293644198387021"/>
    <n v="0.21181737457903127"/>
    <n v="0.30087279618949653"/>
    <n v="3.9113463504634551E-2"/>
    <n v="7.3603085207917127E-2"/>
    <n v="9.5684010770292274E-3"/>
    <n v="0.18284628572448725"/>
    <n v="2.3770017144183343E-2"/>
    <n v="9.0926134759180793E-2"/>
    <n v="1.1820397518693503E-2"/>
    <s v="8a, 4b"/>
    <n v="0.13"/>
    <s v="Source"/>
    <n v="4.3741588156123827E-2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s v="Pre-2010"/>
    <n v="22"/>
    <n v="1"/>
    <n v="1"/>
    <n v="0"/>
    <n v="1"/>
    <x v="0"/>
    <s v="Street Furniture Density"/>
    <x v="9"/>
  </r>
  <r>
    <m/>
    <s v=""/>
    <n v="0.31385322271857052"/>
    <n v="3.1862027457869737"/>
    <n v="1.0418882978723405"/>
    <n v="0.23013640314913503"/>
    <n v="7.5254603829767161E-2"/>
    <n v="0.43282576105890819"/>
    <n v="0.14153402386626299"/>
    <n v="0.518202168969643"/>
    <n v="0.16945210925307327"/>
    <n v="0.19253212508932813"/>
    <n v="6.2958004904210302E-2"/>
    <n v="0.14627469075435973"/>
    <n v="4.783182387667563E-2"/>
    <n v="0.19276838039157873"/>
    <n v="6.3035260388046244E-2"/>
    <s v="8a, 8b"/>
    <n v="0.32700000000000001"/>
    <s v="Source"/>
    <n v="0.31385322271857052"/>
    <s v="Derived (8a)"/>
    <s v="N"/>
    <s v="Pos"/>
    <s v="insignificant"/>
    <s v="Mode choice (probability)"/>
    <s v="trip"/>
    <s v="binary"/>
    <s v="Disaggregate"/>
    <s v="General"/>
    <s v="USA"/>
    <s v="Montgomery County"/>
    <n v="1994"/>
    <s v="Pre-2010"/>
    <s v="Pre-2010"/>
    <n v="1960"/>
    <n v="0"/>
    <n v="0"/>
    <n v="1"/>
    <n v="1"/>
    <x v="0"/>
    <s v="continuous (fraction) of sidewalk miles to _x000a_road miles"/>
    <x v="0"/>
  </r>
  <r>
    <m/>
    <m/>
    <n v="0.24610350981558596"/>
    <n v="4.0633309161227942"/>
    <m/>
    <n v="0.29349053919360996"/>
    <n v="0.31696978232909878"/>
    <n v="0.55197814970517411"/>
    <n v="0.5961364016815881"/>
    <n v="0.66085778651733618"/>
    <n v="0.71372640943872312"/>
    <n v="0.24553419811615257"/>
    <n v="0.26517693396544478"/>
    <n v="0.18654257767318783"/>
    <n v="0.20146598388704287"/>
    <n v="0.24583549202314017"/>
    <n v="0.26550233138499141"/>
    <m/>
    <n v="1.08"/>
    <s v="Ewing &amp; Cervero 2010"/>
    <n v="0.24610350981558596"/>
    <s v="Derived (8a)"/>
    <s v="Y"/>
    <s v="Pos"/>
    <s v="Y"/>
    <s v="Mode choice (probability)"/>
    <s v="trip"/>
    <s v="binary"/>
    <s v="Disaggregate"/>
    <s v="Work"/>
    <s v="USA"/>
    <s v="California"/>
    <n v="2000"/>
    <s v="Pre-2010"/>
    <s v="Pre-2010"/>
    <n v="726"/>
    <n v="1"/>
    <n v="1"/>
    <n v="0"/>
    <n v="0"/>
    <x v="4"/>
    <s v="% 4-way intersections"/>
    <x v="0"/>
  </r>
  <r>
    <m/>
    <m/>
    <n v="0.29561638727755546"/>
    <n v="3.3827624009933381"/>
    <m/>
    <n v="0.24433372066549225"/>
    <n v="0.26388041831873166"/>
    <n v="0.45952716368329077"/>
    <n v="0.49628933677795406"/>
    <n v="0.55017051743539791"/>
    <n v="0.59418415883022979"/>
    <n v="0.20440960155367024"/>
    <n v="0.22076236967796387"/>
    <n v="0.15529850533053888"/>
    <n v="0.16772238575698201"/>
    <n v="0.204660431653715"/>
    <n v="0.22103326618601221"/>
    <m/>
    <n v="1.08"/>
    <s v="Ewing and Cervero 2010"/>
    <m/>
    <m/>
    <s v="Y"/>
    <s v="Pos"/>
    <s v="Y"/>
    <s v="Mode choice (probability)"/>
    <s v="trip"/>
    <s v="binary"/>
    <s v="Disaggregate"/>
    <s v="General"/>
    <s v="USA"/>
    <s v="Sacramento"/>
    <n v="2003"/>
    <s v="Pre-2010"/>
    <s v="Pre-2010"/>
    <n v="967"/>
    <n v="1"/>
    <n v="1"/>
    <n v="0"/>
    <n v="0"/>
    <x v="4"/>
    <s v="Proportion of intersections that are four-way or more"/>
    <x v="0"/>
  </r>
  <r>
    <m/>
    <m/>
    <n v="0.29561638727755546"/>
    <n v="3.3827624009933381"/>
    <m/>
    <n v="0.24433372066549225"/>
    <n v="2.0279698815235857E-2"/>
    <n v="0.45952716368329077"/>
    <n v="3.8140754585713137E-2"/>
    <n v="0.55017051743539791"/>
    <n v="4.5664152947138027E-2"/>
    <n v="0.20440960155367024"/>
    <n v="1.6965996928954633E-2"/>
    <n v="0.15529850533053888"/>
    <n v="1.2889775942434727E-2"/>
    <n v="0.204660431653715"/>
    <n v="1.6986815827258347E-2"/>
    <m/>
    <n v="8.3000000000000004E-2"/>
    <s v="Source"/>
    <m/>
    <m/>
    <s v="Y"/>
    <s v="Pos"/>
    <s v="Y"/>
    <s v="Mode choice (probability)"/>
    <s v="trip"/>
    <s v="discrete"/>
    <s v="Disaggregate"/>
    <s v="Work"/>
    <s v="USA"/>
    <s v="Boston"/>
    <n v="1991"/>
    <s v="Pre-2010"/>
    <s v="Pre-2010"/>
    <n v="1619"/>
    <n v="0"/>
    <n v="0"/>
    <n v="1"/>
    <n v="1"/>
    <x v="3"/>
    <s v="% non cul-de-sac proportion at intersections"/>
    <x v="0"/>
  </r>
  <r>
    <m/>
    <s v=""/>
    <n v="0.11153991466812101"/>
    <n v="8.9654004396132816"/>
    <n v="-0.33171981626569141"/>
    <n v="0.11827617160620325"/>
    <n v="-4.3762183494295203E-3"/>
    <n v="0.77882522210364835"/>
    <n v="-2.8816533217834988E-2"/>
    <n v="0.94803021623224748"/>
    <n v="-3.5077118000593155E-2"/>
    <n v="9.024795035930723E-2"/>
    <n v="-3.3391741632943675E-3"/>
    <n v="6.6536163289405814E-2"/>
    <n v="-2.4618380417080151E-3"/>
    <n v="7.3184511452587267E-2"/>
    <n v="-2.7078269237457288E-3"/>
    <m/>
    <n v="-3.6999999999999998E-2"/>
    <s v="Source"/>
    <m/>
    <m/>
    <s v="Y"/>
    <s v="Neg"/>
    <s v="N"/>
    <s v="Mode choice (probability)"/>
    <s v="trip"/>
    <s v="categorical"/>
    <s v="Aggregate"/>
    <s v="Non-work"/>
    <s v="USA"/>
    <s v="Portland"/>
    <n v="1995"/>
    <s v="Pre-2010"/>
    <s v="Pre-2010"/>
    <n v="131"/>
    <n v="0"/>
    <n v="0"/>
    <n v="1"/>
    <n v="1"/>
    <x v="3"/>
    <s v="Land use entropy:Entropy: maximises eveness --&gt; 1"/>
    <x v="7"/>
  </r>
  <r>
    <s v="Exclude (duplicate)"/>
    <s v=""/>
    <n v="7.9815095923159343E-2"/>
    <n v="12.528958193105893"/>
    <n v="7.4171432503186887"/>
    <n v="0.13821170591411505"/>
    <n v="8.1821329901156106E-2"/>
    <n v="0.33257228940877093"/>
    <n v="0.19688279532999237"/>
    <n v="0.55058433796819262"/>
    <n v="0.32594592807716999"/>
    <n v="9.8050688955885174E-2"/>
    <n v="5.8046007861884019E-2"/>
    <n v="0.5178337857731794"/>
    <n v="0.30655760117772218"/>
    <n v="9.1901609179760188E-2"/>
    <n v="5.4405752634418027E-2"/>
    <s v="6a"/>
    <n v="0.59199999999999997"/>
    <s v="Source (6a)"/>
    <m/>
    <m/>
    <s v="Y"/>
    <s v="Pos"/>
    <s v="Y"/>
    <s v="Ridership"/>
    <s v="boarding"/>
    <s v="continuous"/>
    <s v="Aggregate"/>
    <s v="General"/>
    <s v="USA, Canada"/>
    <s v="varies"/>
    <n v="1996"/>
    <s v="Pre-2010"/>
    <s v="Pre-2010"/>
    <n v="261"/>
    <n v="1"/>
    <n v="0"/>
    <n v="0"/>
    <n v="0"/>
    <x v="1"/>
    <s v="Population density"/>
    <x v="6"/>
  </r>
  <r>
    <m/>
    <s v=""/>
    <n v="4.9189337730145645E-2"/>
    <n v="20.329608938547487"/>
    <n v="3.6390000000000002"/>
    <n v="1.2971466328291992"/>
    <n v="0.23218924727642665"/>
    <n v="3.4993611534176536"/>
    <n v="0.62638564646175998"/>
    <n v="3.309644052372875"/>
    <n v="0.59242628537474462"/>
    <n v="0.78384766140108286"/>
    <n v="0.14030873139079383"/>
    <n v="1.2417416199667684"/>
    <n v="0.22227174997405152"/>
    <n v="1.046087981011312"/>
    <n v="0.18724974860102483"/>
    <s v="8a, SS calculated as: population/average household size *1% (stated sample size)"/>
    <n v="0.17899999999999999"/>
    <s v="Source"/>
    <n v="4.9189337730145645E-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n v="0"/>
    <n v="0"/>
    <n v="0"/>
    <n v="0"/>
    <x v="3"/>
    <s v="Area Index"/>
    <x v="5"/>
  </r>
  <r>
    <m/>
    <s v=""/>
    <n v="8.0974842767295593E-2"/>
    <n v="12.349514563106796"/>
    <n v="2.544"/>
    <n v="0.16292114485656262"/>
    <n v="3.3561755840451894E-2"/>
    <n v="1.0728035504121625"/>
    <n v="0.22099753138490547"/>
    <n v="1.3058773046985541"/>
    <n v="0.26901072476790211"/>
    <n v="0.12431328469483044"/>
    <n v="2.5608536647135069E-2"/>
    <n v="9.1651156359415453E-2"/>
    <n v="1.8880138210039581E-2"/>
    <n v="0.10080901528772843"/>
    <n v="2.0766657149272054E-2"/>
    <s v="8a, SS calculated as: population/average household size *1% (stated sample size)"/>
    <n v="0.20599999999999999"/>
    <s v="Source"/>
    <n v="8.0974842767295593E-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n v="0"/>
    <n v="0"/>
    <n v="0"/>
    <n v="0"/>
    <x v="3"/>
    <s v="Entropy ( 0 - 1); 0 = homoegoeous"/>
    <x v="7"/>
  </r>
  <r>
    <m/>
    <s v=""/>
    <n v="6.6745655608214854E-2"/>
    <n v="14.982248520710058"/>
    <n v="2.532"/>
    <n v="0.19765352468279976"/>
    <n v="3.340344567139316E-2"/>
    <n v="1.3015094094622934"/>
    <n v="0.2199550901991276"/>
    <n v="1.5842710429280829"/>
    <n v="0.267741806254846"/>
    <n v="0.15081503942574243"/>
    <n v="2.548774166295047E-2"/>
    <n v="0.11118982813214112"/>
    <n v="1.8791080954331851E-2"/>
    <n v="0.12230000721492698"/>
    <n v="2.0668701219322662E-2"/>
    <s v="8a, SS calculated as: population/average household size *1% (stated sample size)"/>
    <n v="0.16900000000000001"/>
    <s v="Source"/>
    <n v="6.6745655608214854E-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n v="0"/>
    <n v="0"/>
    <n v="0"/>
    <n v="0"/>
    <x v="3"/>
    <s v="Dissimilarity of land uses in adjacent actively developed cells (20m cells)"/>
    <x v="7"/>
  </r>
  <r>
    <m/>
    <s v="High outlier"/>
    <n v="0.50128095644748072"/>
    <n v="1.9948892674616698"/>
    <n v="2.3420000000000001"/>
    <n v="2.6317604765442808E-2"/>
    <n v="3.0896867994629856E-2"/>
    <n v="0.17329622778902179"/>
    <n v="0.20344977142431156"/>
    <n v="0.21094599358159324"/>
    <n v="0.24765059646479046"/>
    <n v="2.0081051459421621E-2"/>
    <n v="2.3575154413360982E-2"/>
    <n v="1.4804946966745655E-2"/>
    <n v="1.7381007738959398E-2"/>
    <n v="1.6284269445023185E-2"/>
    <n v="1.9117732328457218E-2"/>
    <s v="8a, SS calculated as: population/average household size *1% (stated sample size)"/>
    <n v="1.1739999999999999"/>
    <s v="Source"/>
    <n v="0.5012809564474807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n v="0"/>
    <n v="0"/>
    <n v="0"/>
    <n v="0"/>
    <x v="3"/>
    <s v="Mix Type Index: alternative to dissimilarity index"/>
    <x v="7"/>
  </r>
  <r>
    <m/>
    <s v=""/>
    <n v="7.9815095923159343E-2"/>
    <n v="12.528958193105893"/>
    <n v="2.4055599730763317"/>
    <n v="0.13821170591411505"/>
    <n v="2.6536647535510091E-2"/>
    <n v="0.33257228940877093"/>
    <n v="6.3853879566484015E-2"/>
    <n v="0.55058433796819262"/>
    <n v="0.10571219288989299"/>
    <n v="9.8050688955885174E-2"/>
    <n v="1.8825732279529953E-2"/>
    <n v="0.5178337857731794"/>
    <n v="9.9424086868450445E-2"/>
    <n v="9.1901609179760188E-2"/>
    <n v="1.7645108962513957E-2"/>
    <s v="6a"/>
    <n v="0.192"/>
    <s v="Source (6a)"/>
    <m/>
    <m/>
    <s v="Y"/>
    <s v="Pos"/>
    <s v="Y"/>
    <s v="Ridership"/>
    <s v="boarding"/>
    <s v="continuous"/>
    <s v="Aggregate"/>
    <s v="General"/>
    <s v="USA, Canada"/>
    <s v="varies"/>
    <n v="1998"/>
    <s v="Pre-2010"/>
    <s v="Pre-2010"/>
    <n v="225"/>
    <n v="1"/>
    <n v="0"/>
    <n v="0"/>
    <n v="0"/>
    <x v="1"/>
    <s v="Population Density"/>
    <x v="6"/>
  </r>
  <r>
    <m/>
    <s v=""/>
    <n v="3.4439017243834052E-2"/>
    <n v="29.036833220873618"/>
    <n v="3.3199999999999994"/>
    <n v="0.29584764879708086"/>
    <n v="3.3826491564521818E-2"/>
    <n v="0.33770507827087004"/>
    <n v="3.8612366966150724E-2"/>
    <n v="0.51283952165678859"/>
    <n v="5.8636807910463717E-2"/>
    <n v="0.2649249855955807"/>
    <n v="3.0290870408865651E-2"/>
    <n v="0.77341393560121907"/>
    <n v="8.8430244671109243E-2"/>
    <n v="0.25230633674323821"/>
    <n v="2.8848085175672215E-2"/>
    <s v="6c, 8a"/>
    <n v="0.11433753724952904"/>
    <s v="Derived (6c)"/>
    <n v="3.4439017243834052E-2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1"/>
    <s v="Employment density at work (common catchment area)"/>
    <x v="8"/>
  </r>
  <r>
    <m/>
    <s v=""/>
    <n v="7.9815095923159343E-2"/>
    <n v="12.528958193105893"/>
    <n v="0.26310812205522377"/>
    <n v="0.13821170591411505"/>
    <n v="2.9024458241964164E-3"/>
    <n v="0.33257228940877093"/>
    <n v="6.9840180775841898E-3"/>
    <n v="0.55058433796819262"/>
    <n v="1.1562271097332046E-2"/>
    <n v="9.8050688955885174E-2"/>
    <n v="2.0590644680735888E-3"/>
    <n v="0.5178337857731794"/>
    <n v="1.0874509501236768E-2"/>
    <n v="9.1901609179760188E-2"/>
    <n v="1.9299337927749642E-3"/>
    <s v="6a"/>
    <n v="2.1000000000000001E-2"/>
    <s v="Source (6a)"/>
    <m/>
    <m/>
    <s v="N"/>
    <s v="Pos"/>
    <s v="insignificant"/>
    <s v="Ridership"/>
    <s v="boarding"/>
    <s v="continuous"/>
    <s v="Aggregate"/>
    <s v="Peak"/>
    <s v="USA"/>
    <s v="San Francisco"/>
    <n v="2003"/>
    <s v="Pre-2010"/>
    <s v="Pre-2010"/>
    <n v="68"/>
    <n v="0"/>
    <n v="0"/>
    <n v="0"/>
    <n v="0"/>
    <x v="1"/>
    <s v="Population (common catchment area)"/>
    <x v="6"/>
  </r>
  <r>
    <m/>
    <s v=""/>
    <n v="1.5181376427462782E-4"/>
    <n v="6587.0180136698382"/>
    <n v="2.4300000000000002"/>
    <n v="67.113165444203631"/>
    <n v="2.4758546536683138E-2"/>
    <n v="76.608541191706337"/>
    <n v="2.8261461363778995E-2"/>
    <n v="116.33786444889238"/>
    <n v="4.2917904585068334E-2"/>
    <n v="60.098346094258055"/>
    <n v="2.2170727437814321E-2"/>
    <n v="175.44928150657464"/>
    <n v="6.4724546551444412E-2"/>
    <n v="57.235800214468291"/>
    <n v="2.1114712944844426E-2"/>
    <s v="6c, 8a"/>
    <n v="3.6890744718734561E-4"/>
    <s v="Derived (6c)"/>
    <n v="1.5181376427462782E-4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1"/>
    <s v="Business/office building floor area (common catchment area)"/>
    <x v="8"/>
  </r>
  <r>
    <m/>
    <s v=""/>
    <n v="1.2129181861111369E-2"/>
    <n v="82.445791600025714"/>
    <n v="2.3899999999999997"/>
    <n v="4.6478082425553211E-3"/>
    <n v="1.3473412631656692E-4"/>
    <n v="1.6896734964446001"/>
    <n v="4.8981513527020758E-2"/>
    <n v="2.3992322093078577"/>
    <n v="6.9550729867017144E-2"/>
    <n v="2.6292365606478412E-3"/>
    <n v="7.6218267275953724E-5"/>
    <n v="0.27392298719642999"/>
    <n v="7.9406835290700695E-3"/>
    <n v="3.064609134809024E-3"/>
    <n v="8.8839171655079142E-5"/>
    <s v="6c, 8a"/>
    <n v="2.8988744648056172E-2"/>
    <s v="Derived (6c)"/>
    <n v="1.2129181861111369E-2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2"/>
    <s v="Number of shopping centres"/>
    <x v="4"/>
  </r>
  <r>
    <m/>
    <s v=""/>
    <n v="0.10671491150309889"/>
    <n v="9.3707616481597427"/>
    <n v="2.1800000000000002"/>
    <n v="0.10337243792699245"/>
    <n v="2.4048409632220113E-2"/>
    <n v="0.24874020703071981"/>
    <n v="5.7866550413589762E-2"/>
    <n v="0.41179757476952372"/>
    <n v="9.5799973012210632E-2"/>
    <n v="7.3334879204004957E-2"/>
    <n v="1.7060516814673923E-2"/>
    <n v="0.38730251191314397"/>
    <n v="9.0101478158551157E-2"/>
    <n v="6.873580879052929E-2"/>
    <n v="1.5990595939742069E-2"/>
    <s v="6c, 8a"/>
    <n v="0.2326385070767556"/>
    <s v="Derived (6c)"/>
    <n v="0.10671491150309889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1"/>
    <s v="Population density (common catchment area)"/>
    <x v="6"/>
  </r>
  <r>
    <m/>
    <s v=""/>
    <n v="4.5169113181222163E-3"/>
    <n v="221.3902221165863"/>
    <n v="3.3300000000000005"/>
    <n v="2.255679060510337"/>
    <n v="3.3928378587306525E-2"/>
    <n v="2.5748194274347136"/>
    <n v="3.8728669276289741E-2"/>
    <n v="3.9101252793690273"/>
    <n v="5.8813424801760314E-2"/>
    <n v="2.0199103999769576"/>
    <n v="3.0382107970338149E-2"/>
    <n v="5.8968649125183576"/>
    <n v="8.8696600829757166E-2"/>
    <n v="1.9236999953856244"/>
    <n v="2.893497699849051E-2"/>
    <s v="6c, 8a"/>
    <n v="1.5041314689346981E-2"/>
    <s v="Derived (6c)"/>
    <n v="4.5169113181222163E-3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1"/>
    <s v="Employment density at work (common catchment area)"/>
    <x v="8"/>
  </r>
  <r>
    <m/>
    <s v=""/>
    <n v="1.7189784164569101E-3"/>
    <n v="581.74087029036707"/>
    <n v="1.05"/>
    <n v="6.4174049305261347"/>
    <n v="1.1582949593500513E-2"/>
    <n v="15.441897889129864"/>
    <n v="2.7871503639573046E-2"/>
    <n v="25.564568657760134"/>
    <n v="4.6142188836156499E-2"/>
    <n v="4.5526605042990127"/>
    <n v="8.2172214015631267E-3"/>
    <n v="24.043904733212866"/>
    <n v="4.3397500947926014E-2"/>
    <n v="4.2671482561684222"/>
    <n v="7.7018925397840231E-3"/>
    <s v="6c, 8a"/>
    <n v="1.8049273372797558E-3"/>
    <s v="Derived (6c)"/>
    <n v="1.7189784164569101E-3"/>
    <s v="Derived (8a)"/>
    <s v="N"/>
    <s v="Pos"/>
    <s v="insignificant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1"/>
    <s v="Residential floor area (common catchment area)"/>
    <x v="6"/>
  </r>
  <r>
    <m/>
    <s v=""/>
    <n v="-5.9291718277595397E-4"/>
    <n v="-1686.5761847517088"/>
    <n v="2.4600000000000004"/>
    <n v="-17.184022616393698"/>
    <n v="2.5064207605037258E-2"/>
    <n v="-19.615270651205844"/>
    <n v="2.8610368294196022E-2"/>
    <n v="-29.787784268568899"/>
    <n v="4.3447755258958075E-2"/>
    <n v="-15.38790983343165"/>
    <n v="2.2444440122231787E-2"/>
    <n v="-44.922995383752877"/>
    <n v="6.5523615027388182E-2"/>
    <n v="-14.654967901499271"/>
    <n v="2.1375388413299296E-2"/>
    <s v="6c, 8a"/>
    <n v="-1.4585762696288469E-3"/>
    <s v="Derived (6c)"/>
    <n v="-5.9291718277595397E-4"/>
    <s v="Derived (8a)"/>
    <s v="Y"/>
    <s v="Neg"/>
    <s v="N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1"/>
    <s v="Business/office building floor area (common catchment area)"/>
    <x v="8"/>
  </r>
  <r>
    <m/>
    <s v=""/>
    <n v="2.4813226212152498E-6"/>
    <n v="403010.8747044917"/>
    <n v="2.3199999999999994"/>
    <n v="22.719379957901722"/>
    <n v="1.307879385165001E-4"/>
    <n v="8259.4487911608903"/>
    <n v="4.7546908528321399E-2"/>
    <n v="11727.908150645355"/>
    <n v="6.751367920145597E-2"/>
    <n v="12.852213624829643"/>
    <n v="7.3985933087955064E-5"/>
    <n v="1338.9882070301585"/>
    <n v="7.7081112081349617E-3"/>
    <n v="14.980398442148926"/>
    <n v="8.623718754802661E-5"/>
    <s v="6c, 8a"/>
    <n v="5.7566684812193788E-6"/>
    <s v="Derived (6c)"/>
    <n v="2.4813226212152498E-6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2"/>
    <s v="Number of shopping centres"/>
    <x v="4"/>
  </r>
  <r>
    <m/>
    <s v=""/>
    <n v="8.2204627648393579E-4"/>
    <n v="1216.4765276685025"/>
    <n v="4.04"/>
    <n v="8.5057093668153598"/>
    <n v="2.824803032393421E-2"/>
    <n v="86.699483286594386"/>
    <n v="0.2879347891316576"/>
    <n v="16.009626604712832"/>
    <n v="5.3169041910741448E-2"/>
    <n v="3.9164654500417475"/>
    <n v="1.3006843994346593E-2"/>
    <n v="9.7293633641241346"/>
    <n v="3.2311867181191355E-2"/>
    <n v="4.8382355751014998"/>
    <n v="1.6068104298627778E-2"/>
    <s v="6c, 8a"/>
    <n v="3.3210669569951005E-3"/>
    <s v="Derived (6c)"/>
    <n v="8.2204627648393579E-4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0"/>
    <s v="Bicycle Park n Ride Space"/>
    <x v="9"/>
  </r>
  <r>
    <m/>
    <s v=""/>
    <n v="7.9815095923159343E-2"/>
    <n v="12.528958193105893"/>
    <n v="1.8166989380003544"/>
    <n v="0.13821170591411505"/>
    <n v="2.0040697357546679E-2"/>
    <n v="0.33257228940877093"/>
    <n v="4.8222981964271779E-2"/>
    <n v="0.55058433796819262"/>
    <n v="7.9834729005387919E-2"/>
    <n v="9.8050688955885174E-2"/>
    <n v="1.4217349898603349E-2"/>
    <n v="0.5178337857731794"/>
    <n v="7.5085898937111012E-2"/>
    <n v="9.1901609179760188E-2"/>
    <n v="1.3325733331065227E-2"/>
    <s v="6a"/>
    <n v="0.14499999999999999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s v="Pre-2010"/>
    <s v="Pre-2010"/>
    <n v="27"/>
    <n v="0"/>
    <n v="0"/>
    <n v="0"/>
    <n v="0"/>
    <x v="1"/>
    <s v="Dwelling density"/>
    <x v="6"/>
  </r>
  <r>
    <m/>
    <m/>
    <n v="5.1193058568329723E-2"/>
    <n v="19.533898305084744"/>
    <m/>
    <n v="0.21548586612605874"/>
    <n v="2.5427332202874929E-2"/>
    <n v="0.51851344543354205"/>
    <n v="6.118458656115796E-2"/>
    <n v="0.85841602314237864"/>
    <n v="0.10129309073080067"/>
    <n v="0.15287082591285719"/>
    <n v="1.8038757457717148E-2"/>
    <n v="0.80735463829676724"/>
    <n v="9.5267847319018523E-2"/>
    <n v="0.14328379583698281"/>
    <n v="1.6907487908763969E-2"/>
    <m/>
    <n v="0.11799999999999999"/>
    <s v="Source"/>
    <n v="5.1193058568329723E-2"/>
    <s v="Used average t-values from model"/>
    <s v="Y"/>
    <s v="Pos"/>
    <s v="Y"/>
    <s v="Mode choice (probability)"/>
    <s v="trip"/>
    <s v="discrete"/>
    <s v="Disaggregate"/>
    <s v="Work"/>
    <s v="USA"/>
    <s v="Boston"/>
    <n v="1991"/>
    <s v="Pre-2010"/>
    <s v="Pre-2010"/>
    <n v="1619"/>
    <n v="0"/>
    <n v="0"/>
    <n v="1"/>
    <n v="1"/>
    <x v="1"/>
    <s v="Pop density (ave)"/>
    <x v="6"/>
  </r>
  <r>
    <m/>
    <s v=""/>
    <n v="4.6932524201704955E-2"/>
    <n v="21.307185518133121"/>
    <n v="2.3069999999999999"/>
    <n v="0.23504767222466669"/>
    <n v="2.544939496400541E-2"/>
    <n v="0.56558409401686227"/>
    <n v="6.1237675139519068E-2"/>
    <n v="0.93634302642354039"/>
    <n v="0.10138098061429814"/>
    <n v="0.16674843890159943"/>
    <n v="1.8054409308005843E-2"/>
    <n v="0.88064628925792154"/>
    <n v="9.5350509225586022E-2"/>
    <n v="0.15629109827228921"/>
    <n v="1.6922158180268328E-2"/>
    <s v="6c, 8a"/>
    <n v="0.10827333333333333"/>
    <s v="Derived (6c)"/>
    <n v="4.6932524201704955E-2"/>
    <s v="Derived (8a)"/>
    <s v="Y"/>
    <s v="Pos"/>
    <s v="Y"/>
    <s v="Ridership"/>
    <s v="unlinked trip (boarding)"/>
    <s v="continuous"/>
    <s v="Aggregate"/>
    <s v="Weekday"/>
    <s v="USA"/>
    <s v="varies"/>
    <n v="2000"/>
    <s v="Pre-2010"/>
    <s v="Pre-2010"/>
    <n v="268"/>
    <n v="1"/>
    <n v="0"/>
    <n v="0"/>
    <n v="0"/>
    <x v="1"/>
    <s v="Population density"/>
    <x v="6"/>
  </r>
  <r>
    <m/>
    <m/>
    <n v="4.9723756906077346E-2"/>
    <n v="20.111111111111111"/>
    <n v="1.8099999999999998"/>
    <n v="0.20490612360034971"/>
    <n v="1.8441551124031473E-2"/>
    <n v="0.23389686816844985"/>
    <n v="2.1050718135160486E-2"/>
    <n v="0.35519619249645035"/>
    <n v="3.1967657324680529E-2"/>
    <n v="0.18348887362800148"/>
    <n v="1.6513998626520133E-2"/>
    <n v="0.53567183016970454"/>
    <n v="4.8210464715273404E-2"/>
    <n v="0.17474911033456064"/>
    <n v="1.5727419930110457E-2"/>
    <m/>
    <n v="0.09"/>
    <s v="Source"/>
    <n v="4.9723756906077346E-2"/>
    <s v="Used average t-values from model"/>
    <s v="Y"/>
    <s v="Pos"/>
    <s v="Y"/>
    <s v="Mode choice (probability)"/>
    <s v="trip"/>
    <s v="discrete"/>
    <s v="Disaggregate"/>
    <s v="Work"/>
    <s v="USA"/>
    <s v="Boston"/>
    <n v="1991"/>
    <s v="Pre-2010"/>
    <s v="Pre-2010"/>
    <n v="1619"/>
    <n v="0"/>
    <n v="0"/>
    <n v="1"/>
    <n v="1"/>
    <x v="1"/>
    <s v="Job density (ave)"/>
    <x v="8"/>
  </r>
  <r>
    <m/>
    <m/>
    <n v="0.11153991466812101"/>
    <n v="8.9654004396132816"/>
    <m/>
    <n v="0.11827617160620325"/>
    <n v="0"/>
    <n v="0.77882522210364835"/>
    <n v="0"/>
    <n v="0.94803021623224748"/>
    <n v="0"/>
    <n v="9.024795035930723E-2"/>
    <n v="0"/>
    <n v="6.6536163289405814E-2"/>
    <n v="0"/>
    <n v="7.3184511452587267E-2"/>
    <n v="0"/>
    <m/>
    <n v="0"/>
    <s v="Source, transit only"/>
    <m/>
    <s v="Null value"/>
    <s v="N"/>
    <s v="Pos"/>
    <s v="insignificant"/>
    <s v="Mode choice (probability)"/>
    <s v="trip"/>
    <s v="discrete"/>
    <s v="Disaggregate"/>
    <s v="Work"/>
    <s v="USA"/>
    <s v="Boston"/>
    <n v="1991"/>
    <s v="Pre-2010"/>
    <s v="Pre-2010"/>
    <n v="1036"/>
    <n v="0"/>
    <n v="0"/>
    <n v="1"/>
    <n v="1"/>
    <x v="3"/>
    <s v="Land use &quot;balance&quot; (average)"/>
    <x v="7"/>
  </r>
  <r>
    <m/>
    <s v=""/>
    <n v="0.17690025108422736"/>
    <n v="5.6529032258064511"/>
    <n v="0.43809999999999993"/>
    <n v="6.2359326782335779E-2"/>
    <n v="4.8328478256310231E-3"/>
    <n v="0.15005229793544639"/>
    <n v="1.1629053089997095E-2"/>
    <n v="0.24841650296921855"/>
    <n v="1.9252278980114439E-2"/>
    <n v="4.423919749339239E-2"/>
    <n v="3.4285378057379102E-3"/>
    <n v="0.23363987914330428"/>
    <n v="1.810709063360608E-2"/>
    <n v="4.1464812555199758E-2"/>
    <n v="3.213522973027981E-3"/>
    <s v="4a, 8a"/>
    <n v="7.7499999999999999E-2"/>
    <s v="Source"/>
    <n v="0.17690025108422736"/>
    <s v="Derived (8a)"/>
    <s v="Y"/>
    <s v="Pos"/>
    <s v="Y"/>
    <s v="Mode choice (probability)"/>
    <s v="trip"/>
    <s v="categorical"/>
    <s v="Aggregate"/>
    <s v="Non-work"/>
    <s v="USA"/>
    <s v="Portland"/>
    <n v="1995"/>
    <s v="Pre-2010"/>
    <s v="Pre-2010"/>
    <n v="131"/>
    <n v="0"/>
    <n v="0"/>
    <n v="1"/>
    <n v="1"/>
    <x v="1"/>
    <s v="Population density"/>
    <x v="6"/>
  </r>
  <r>
    <m/>
    <m/>
    <n v="0.29561638727755546"/>
    <n v="3.3827624009933381"/>
    <m/>
    <n v="0.24433372066549225"/>
    <n v="1.0750683709281658E-2"/>
    <n v="0.45952716368329077"/>
    <n v="2.0219195202064794E-2"/>
    <n v="0.55017051743539791"/>
    <n v="2.4207502767157506E-2"/>
    <n v="0.20440960155367024"/>
    <n v="8.994022468361491E-3"/>
    <n v="0.15529850533053888"/>
    <n v="6.8331342345437102E-3"/>
    <n v="0.204660431653715"/>
    <n v="9.0050589927634598E-3"/>
    <m/>
    <n v="4.3999999999999997E-2"/>
    <s v="Source"/>
    <m/>
    <m/>
    <s v="Y"/>
    <s v="Pos"/>
    <s v="Y"/>
    <s v="Mode choice (probability)"/>
    <s v="trip"/>
    <s v="discrete"/>
    <s v="Disaggregate"/>
    <s v="Non-work"/>
    <s v="USA"/>
    <s v="Boston"/>
    <n v="1991"/>
    <s v="Pre-2010"/>
    <s v="Pre-2010"/>
    <n v="1036"/>
    <n v="0"/>
    <n v="0"/>
    <n v="1"/>
    <n v="1"/>
    <x v="3"/>
    <s v="% non cul-de-sac proportion at intersections"/>
    <x v="0"/>
  </r>
  <r>
    <m/>
    <m/>
    <n v="7.3043478260869557E-2"/>
    <n v="13.690476190476192"/>
    <m/>
    <n v="0.15102485297648061"/>
    <n v="1.9029131475036556E-2"/>
    <n v="0.3634039590193765"/>
    <n v="4.5788898836441438E-2"/>
    <n v="0.60162717870272076"/>
    <n v="7.5805024516542821E-2"/>
    <n v="0.10714064185711562"/>
    <n v="1.3499720873996569E-2"/>
    <n v="0.56584043186071342"/>
    <n v="7.129589441444989E-2"/>
    <n v="0.10042150136906607"/>
    <n v="1.2653109172502324E-2"/>
    <m/>
    <n v="0.126"/>
    <s v="Source"/>
    <n v="7.3043478260869557E-2"/>
    <s v="Used average t-values from model"/>
    <s v="Y"/>
    <s v="Pos"/>
    <s v="Y"/>
    <s v="Mode choice (probability)"/>
    <s v="trip"/>
    <s v="discrete"/>
    <s v="Disaggregate"/>
    <s v="Non-work"/>
    <s v="USA"/>
    <s v="Boston"/>
    <n v="1991"/>
    <s v="Pre-2010"/>
    <s v="Pre-2010"/>
    <n v="1036"/>
    <n v="0"/>
    <n v="0"/>
    <n v="1"/>
    <n v="1"/>
    <x v="1"/>
    <s v="Pop density (ave)"/>
    <x v="6"/>
  </r>
  <r>
    <m/>
    <m/>
    <n v="0.11428571428571428"/>
    <n v="8.75"/>
    <n v="3.5000000000000003E-2"/>
    <n v="8.9151144936616245E-2"/>
    <n v="3.5660457974646498E-4"/>
    <n v="0.10176452137163219"/>
    <n v="4.0705808548652879E-4"/>
    <n v="0.15453977988450532"/>
    <n v="6.1815911953802126E-4"/>
    <n v="7.9832866288426063E-2"/>
    <n v="3.1933146515370425E-4"/>
    <n v="0.23306163881692948"/>
    <n v="9.3224655526771795E-4"/>
    <n v="7.6030344966003596E-2"/>
    <n v="3.041213798640144E-4"/>
    <m/>
    <n v="4.0000000000000001E-3"/>
    <s v="Source"/>
    <n v="0.11428571428571428"/>
    <s v="Used average t-values from model"/>
    <s v="Y"/>
    <s v="Pos"/>
    <s v="Y"/>
    <s v="Mode choice (probability)"/>
    <s v="trip"/>
    <s v="discrete"/>
    <s v="Disaggregate"/>
    <s v="Non-work"/>
    <s v="USA"/>
    <s v="Boston"/>
    <n v="1991"/>
    <s v="Pre-2010"/>
    <s v="Pre-2010"/>
    <n v="1036"/>
    <n v="0"/>
    <n v="0"/>
    <n v="1"/>
    <n v="1"/>
    <x v="1"/>
    <s v="Job density (ave)"/>
    <x v="8"/>
  </r>
  <r>
    <m/>
    <m/>
    <n v="0.12604166666666666"/>
    <n v="7.9338842975206614"/>
    <m/>
    <n v="0.10466788036941181"/>
    <n v="1.2664813524698828E-2"/>
    <n v="0.6892173129109791"/>
    <n v="8.3395294862228464E-2"/>
    <n v="0.83895438879744944"/>
    <n v="0.10151348104449139"/>
    <n v="7.9864452353454143E-2"/>
    <n v="9.6635987347679503E-3"/>
    <n v="5.8880830219989348E-2"/>
    <n v="7.1245804566187109E-3"/>
    <n v="6.4764251206212556E-2"/>
    <n v="7.8364743959517189E-3"/>
    <m/>
    <n v="0.121"/>
    <s v="Source, transit only"/>
    <n v="0.12604166666666666"/>
    <s v="Derived (8a)"/>
    <s v="Y"/>
    <s v="Pos"/>
    <s v="Y"/>
    <s v="Mode choice (probability)"/>
    <s v="trip"/>
    <s v="discrete"/>
    <s v="Disaggregate"/>
    <s v="Non-work"/>
    <s v="USA"/>
    <s v="Boston"/>
    <n v="1991"/>
    <s v="Pre-2010"/>
    <s v="Pre-2010"/>
    <n v="1036"/>
    <n v="0"/>
    <n v="0"/>
    <n v="1"/>
    <n v="1"/>
    <x v="3"/>
    <s v="Land use &quot;balance&quot; (average)"/>
    <x v="7"/>
  </r>
  <r>
    <m/>
    <s v=""/>
    <n v="8.5199999999999998E-2"/>
    <n v="11.737089201877934"/>
    <n v="0.26877934272300469"/>
    <n v="0.12947629771406788"/>
    <n v="2.9650072176521545E-3"/>
    <n v="0.3115526899125089"/>
    <n v="7.1345565989964534E-3"/>
    <n v="0.51578570127606183"/>
    <n v="1.1811492559221816E-2"/>
    <n v="9.1853581506406518E-2"/>
    <n v="2.1034470164967094E-3"/>
    <n v="0.48510508548989506"/>
    <n v="1.1108906457718597E-2"/>
    <n v="8.6093142631165021E-2"/>
    <n v="1.9715329662536789E-3"/>
    <s v="6a, 8b, 8a"/>
    <n v="2.29E-2"/>
    <s v="Source (6a)"/>
    <n v="8.5199999999999998E-2"/>
    <s v="Derived (8a)"/>
    <s v="N"/>
    <s v="Pos"/>
    <s v="insignificant"/>
    <s v="Ridership"/>
    <m/>
    <s v="continuous"/>
    <s v="Aggregate"/>
    <s v="General"/>
    <s v="Latin America"/>
    <s v="varies"/>
    <s v="2013, 2014"/>
    <s v="2018 - 2019"/>
    <s v="2010 - 2017"/>
    <n v="120"/>
    <n v="1"/>
    <n v="1"/>
    <n v="0"/>
    <n v="1"/>
    <x v="1"/>
    <s v="population density"/>
    <x v="6"/>
  </r>
  <r>
    <m/>
    <s v=""/>
    <n v="0.1188"/>
    <n v="8.4175084175084169"/>
    <n v="-1.1313131313131313"/>
    <n v="9.285673876463453E-2"/>
    <n v="-1.247994568996688E-2"/>
    <n v="0.22343677761402153"/>
    <n v="-3.0029902911324492E-2"/>
    <n v="0.36990691707677165"/>
    <n v="-4.9715489655118107E-2"/>
    <n v="6.5874790777321848E-2"/>
    <n v="-8.8535718804720557E-3"/>
    <n v="0.34790364716952071"/>
    <n v="-4.6758250179583578E-2"/>
    <n v="6.1743566937502187E-2"/>
    <n v="-8.2983353964002932E-3"/>
    <s v="6a, 8b, 8a"/>
    <n v="-0.13439999999999999"/>
    <s v="Source (6a)"/>
    <n v="0.1188"/>
    <s v="Derived (8a)"/>
    <s v="N"/>
    <s v="Neg"/>
    <s v="insignificant"/>
    <s v="Ridership"/>
    <m/>
    <s v="continuous"/>
    <s v="Aggregate"/>
    <s v="General"/>
    <s v="Latin America"/>
    <s v="varies"/>
    <s v="2013, 2014"/>
    <s v="2018 - 2019"/>
    <s v="2010 - 2017"/>
    <n v="120"/>
    <n v="1"/>
    <n v="1"/>
    <n v="0"/>
    <n v="1"/>
    <x v="1"/>
    <s v="population density"/>
    <x v="6"/>
  </r>
  <r>
    <m/>
    <s v=""/>
    <n v="0.13469999999999999"/>
    <n v="7.4239049740163336"/>
    <n v="9.8737936154417227E-2"/>
    <n v="8.1895921048541834E-2"/>
    <n v="1.0892157499456064E-3"/>
    <n v="0.19706228047918162"/>
    <n v="2.6209283303731154E-3"/>
    <n v="0.32624307163118393"/>
    <n v="4.339032852694746E-3"/>
    <n v="5.8098924605388541E-2"/>
    <n v="7.7271569725166753E-4"/>
    <n v="0.30683706966398716"/>
    <n v="4.0809330265310292E-3"/>
    <n v="5.4455350795658955E-2"/>
    <n v="7.242561655822641E-4"/>
    <s v="6a, 8b, 8a"/>
    <n v="1.3299999999999999E-2"/>
    <s v="Source (6a)"/>
    <n v="0.13469999999999999"/>
    <s v="Derived (8a)"/>
    <s v="N"/>
    <s v="Pos"/>
    <s v="insignificant"/>
    <s v="Ridership"/>
    <m/>
    <s v="continuous"/>
    <s v="Aggregate"/>
    <s v="General"/>
    <s v="Latin America"/>
    <s v="varies"/>
    <s v="2013, 2014"/>
    <s v="2018 - 2019"/>
    <s v="2010 - 2017"/>
    <n v="120"/>
    <n v="1"/>
    <n v="1"/>
    <n v="0"/>
    <n v="1"/>
    <x v="1"/>
    <s v="population density"/>
    <x v="6"/>
  </r>
  <r>
    <m/>
    <s v=""/>
    <n v="7.9815095923159343E-2"/>
    <n v="12.528958193105893"/>
    <n v="1.3622736243364038"/>
    <n v="0.13821170591411505"/>
    <n v="1.5027758784041728E-2"/>
    <n v="0.33257228940877093"/>
    <n v="3.6160585027415662E-2"/>
    <n v="0.55058433796819262"/>
    <n v="5.986503506728158E-2"/>
    <n v="9.8050688955885174E-2"/>
    <n v="1.0661051410173395E-2"/>
    <n v="0.5178337857731794"/>
    <n v="5.6304067527117793E-2"/>
    <n v="9.1901609179760188E-2"/>
    <n v="9.9924619661153243E-3"/>
    <s v="6aa"/>
    <n v="0.10872999999999999"/>
    <s v="Source (6a)"/>
    <m/>
    <m/>
    <s v="N"/>
    <s v="Pos"/>
    <s v="insignificant"/>
    <s v="Ridership"/>
    <s v="boarding"/>
    <s v="continuous"/>
    <s v="Aggregate"/>
    <s v="other"/>
    <s v="USA"/>
    <s v="varies"/>
    <n v="2000"/>
    <s v="Pre-2010"/>
    <s v="Pre-2010"/>
    <n v="265"/>
    <n v="0"/>
    <n v="0"/>
    <n v="1"/>
    <n v="1"/>
    <x v="1"/>
    <s v="Population density"/>
    <x v="6"/>
  </r>
  <r>
    <m/>
    <s v=""/>
    <n v="7.9815095923159343E-2"/>
    <n v="12.528958193105893"/>
    <n v="5.3078931385093124"/>
    <n v="0.13821170591411505"/>
    <n v="5.8553389210514846E-2"/>
    <n v="0.33257228940877093"/>
    <n v="0.14089425040802581"/>
    <n v="0.55058433796819262"/>
    <n v="0.23325505478022482"/>
    <n v="9.8050688955885174E-2"/>
    <n v="4.1539174376160753E-2"/>
    <n v="0.5178337857731794"/>
    <n v="0.21938028334280746"/>
    <n v="9.1901609179760188E-2"/>
    <n v="3.8934116729005409E-2"/>
    <s v="6a"/>
    <n v="0.42365000000000003"/>
    <s v="Source (6a)"/>
    <m/>
    <m/>
    <s v="Y"/>
    <s v="Pos"/>
    <s v="Y"/>
    <s v="Ridership"/>
    <s v="boarding"/>
    <s v="continuous"/>
    <s v="Aggregate"/>
    <s v="other"/>
    <s v="USA"/>
    <s v="varies"/>
    <n v="2000"/>
    <s v="Pre-2010"/>
    <s v="Pre-2010"/>
    <n v="265"/>
    <n v="0"/>
    <n v="0"/>
    <n v="1"/>
    <n v="1"/>
    <x v="1"/>
    <s v="Population density"/>
    <x v="6"/>
  </r>
  <r>
    <m/>
    <s v=""/>
    <n v="5.7971014492753631E-2"/>
    <n v="17.249999999999996"/>
    <n v="-2.7599999999999993"/>
    <n v="0.17575511430361485"/>
    <n v="-2.8120818288578375E-2"/>
    <n v="0.20062148498978913"/>
    <n v="-3.2099437598366261E-2"/>
    <n v="0.30466413748659615"/>
    <n v="-4.8746261997855388E-2"/>
    <n v="0.1573847935400399"/>
    <n v="-2.5181566966406384E-2"/>
    <n v="0.45946437366766091"/>
    <n v="-7.3514299786825749E-2"/>
    <n v="0.14988839436154991"/>
    <n v="-2.3982143097847988E-2"/>
    <s v="4a"/>
    <n v="-0.16"/>
    <s v="Source"/>
    <n v="5.7971014492753631E-2"/>
    <s v="Derived (8a)"/>
    <s v="Y"/>
    <s v="Neg"/>
    <s v="N"/>
    <s v="Mode choice (probability)"/>
    <m/>
    <s v="discrete"/>
    <s v="Disaggregate"/>
    <s v="Work"/>
    <s v="China"/>
    <s v="Shanghai"/>
    <n v="2009"/>
    <s v="Pre-2010"/>
    <s v="2010 - 2017"/>
    <n v="857"/>
    <n v="1"/>
    <n v="0"/>
    <n v="1"/>
    <n v="1"/>
    <x v="1"/>
    <s v="employment density"/>
    <x v="8"/>
  </r>
  <r>
    <m/>
    <s v=""/>
    <n v="7.9815095923159343E-2"/>
    <n v="12.528958193105893"/>
    <n v="-0.62496648563854174"/>
    <n v="0.13821170591411505"/>
    <n v="-6.8942431435984669E-3"/>
    <n v="0.33257228940877093"/>
    <n v="-1.6589291122938853E-2"/>
    <n v="0.55058433796819262"/>
    <n v="-2.746411580628827E-2"/>
    <n v="9.8050688955885174E-2"/>
    <n v="-4.8909409343321142E-3"/>
    <n v="0.5178337857731794"/>
    <n v="-2.5830460621829147E-2"/>
    <n v="9.1901609179760188E-2"/>
    <n v="-4.5842140127185941E-3"/>
    <s v="4a, 7a"/>
    <n v="-4.9881759999999997E-2"/>
    <s v="Derived (7a)"/>
    <m/>
    <m/>
    <s v="N"/>
    <s v="Neg"/>
    <s v="insignificant"/>
    <s v="Mode choice (probability)"/>
    <m/>
    <s v="discrete"/>
    <s v="Aggregate"/>
    <s v="Work"/>
    <s v="China"/>
    <s v="Beijing"/>
    <n v="2009"/>
    <s v="Pre-2010"/>
    <s v="2010 - 2017"/>
    <n v="9462"/>
    <n v="0"/>
    <n v="0"/>
    <n v="1"/>
    <n v="1"/>
    <x v="1"/>
    <s v="population density"/>
    <x v="6"/>
  </r>
  <r>
    <m/>
    <s v=""/>
    <n v="1.0725890985324948E-2"/>
    <n v="93.232347911067663"/>
    <n v="38.159999999999997"/>
    <n v="1.0284815107977139"/>
    <n v="0.42095748236950431"/>
    <n v="2.4747864039326313"/>
    <n v="1.012930075129626"/>
    <n v="4.0970900980483096"/>
    <n v="1.6769389771311731"/>
    <n v="0.72962937578362341"/>
    <n v="0.29863730350823708"/>
    <n v="3.8533818160456446"/>
    <n v="1.5771891773074822"/>
    <n v="0.68387192842171485"/>
    <n v="0.27990878030300786"/>
    <s v="6a, 8a, 5"/>
    <n v="0.4093"/>
    <s v="derived (6a)"/>
    <n v="1.0725890985324948E-2"/>
    <s v="Derived (8a)"/>
    <s v="Y"/>
    <s v="Pos"/>
    <s v="Y"/>
    <s v="Ridership"/>
    <s v="trip"/>
    <s v="continuous"/>
    <s v="Disaggregate"/>
    <s v="Work"/>
    <s v="USA"/>
    <s v="Los Angeles, San Francisco, San Diego, Sacramento"/>
    <n v="2000"/>
    <s v="Pre-2010"/>
    <s v="Pre-2010"/>
    <n v="5727"/>
    <n v="0"/>
    <n v="0"/>
    <n v="1"/>
    <n v="1"/>
    <x v="1"/>
    <s v="Population density"/>
    <x v="6"/>
  </r>
  <r>
    <m/>
    <s v=""/>
    <n v="7.9815095923159343E-2"/>
    <n v="12.528958193105893"/>
    <n v="4.1921894114132323"/>
    <n v="0.13821170591411505"/>
    <n v="4.6245636798862899E-2"/>
    <n v="0.33257228940877093"/>
    <n v="0.11127868803617476"/>
    <n v="0.55058433796819262"/>
    <n v="0.18422551948415725"/>
    <n v="9.8050688955885174E-2"/>
    <n v="3.2807760524639178E-2"/>
    <n v="0.5178337857731794"/>
    <n v="0.17326718471970584"/>
    <n v="9.1901609179760188E-2"/>
    <n v="3.0750278431547758E-2"/>
    <s v="4c, 6a, 5"/>
    <n v="0.33460000000000001"/>
    <s v="Source (6a)"/>
    <m/>
    <m/>
    <s v="Y"/>
    <s v="Pos"/>
    <s v="Y"/>
    <s v="Transit users"/>
    <s v="individual"/>
    <s v="Count"/>
    <s v="Aggregate"/>
    <s v="Work"/>
    <s v="USA"/>
    <s v="Los Angeles, San Francisco, San Diego, Sacramento"/>
    <n v="2000"/>
    <s v="Pre-2010"/>
    <s v="Pre-2010"/>
    <n v="5727"/>
    <n v="0"/>
    <n v="0"/>
    <n v="1"/>
    <n v="1"/>
    <x v="1"/>
    <s v="Population density"/>
    <x v="6"/>
  </r>
  <r>
    <s v="Exclude (duplicate)"/>
    <s v=""/>
    <n v="7.9815095923159343E-2"/>
    <n v="12.528958193105893"/>
    <n v="4.3613303470201616"/>
    <n v="0.13821170591411505"/>
    <n v="4.8111494828703451E-2"/>
    <n v="0.33257228940877093"/>
    <n v="0.11576841394319316"/>
    <n v="0.55058433796819262"/>
    <n v="0.19165840804672787"/>
    <n v="9.8050688955885174E-2"/>
    <n v="3.413144482554363E-2"/>
    <n v="0.5178337857731794"/>
    <n v="0.18025794082764376"/>
    <n v="9.1901609179760188E-2"/>
    <n v="3.1990950155474526E-2"/>
    <s v="4c, 6a, 5"/>
    <n v="0.34810000000000002"/>
    <s v="Source (6a)"/>
    <m/>
    <m/>
    <s v="Y"/>
    <s v="Pos"/>
    <s v="Y"/>
    <s v="Transit users"/>
    <s v="individual"/>
    <s v="Count"/>
    <s v="Aggregate"/>
    <s v="Work"/>
    <s v="USA"/>
    <s v="Los Angeles"/>
    <n v="2000"/>
    <s v="Pre-2010"/>
    <s v="Pre-2010"/>
    <n v="3307"/>
    <n v="0"/>
    <n v="0"/>
    <n v="1"/>
    <n v="1"/>
    <x v="1"/>
    <s v="Population density"/>
    <x v="6"/>
  </r>
  <r>
    <s v="Exclude (duplicate)"/>
    <s v=""/>
    <n v="7.9815095923159343E-2"/>
    <n v="12.528958193105893"/>
    <n v="4.4427685752753501"/>
    <n v="0.13821170591411505"/>
    <n v="4.9009870917145204E-2"/>
    <n v="0.33257228940877093"/>
    <n v="0.11793013382435018"/>
    <n v="0.55058433796819262"/>
    <n v="0.19523720624352112"/>
    <n v="9.8050688955885174E-2"/>
    <n v="3.4768774303756883E-2"/>
    <n v="0.5178337857731794"/>
    <n v="0.18362386043516943"/>
    <n v="9.1901609179760188E-2"/>
    <n v="3.2588310615142967E-2"/>
    <s v="4c, 6a, 5"/>
    <n v="0.35460000000000003"/>
    <s v="Source (6a)"/>
    <m/>
    <m/>
    <s v="Y"/>
    <s v="Pos"/>
    <s v="Y"/>
    <s v="Transit users"/>
    <s v="individual"/>
    <s v="Count"/>
    <s v="Aggregate"/>
    <s v="Work"/>
    <s v="USA"/>
    <s v="San Francisco"/>
    <n v="2000"/>
    <s v="Pre-2010"/>
    <s v="Pre-2010"/>
    <n v="1430"/>
    <n v="0"/>
    <n v="0"/>
    <n v="1"/>
    <n v="1"/>
    <x v="1"/>
    <s v="Population density"/>
    <x v="6"/>
  </r>
  <r>
    <s v="Exclude (duplicate)"/>
    <s v=""/>
    <n v="7.9815095923159343E-2"/>
    <n v="12.528958193105893"/>
    <n v="3.9666681639373258"/>
    <n v="0.13821170591411505"/>
    <n v="4.3757826092408823E-2"/>
    <n v="0.33257228940877093"/>
    <n v="0.10529238682681687"/>
    <n v="0.55058433796819262"/>
    <n v="0.17431500140072978"/>
    <n v="9.8050688955885174E-2"/>
    <n v="3.1042848123433244E-2"/>
    <n v="0.5178337857731794"/>
    <n v="0.16394617657578858"/>
    <n v="9.1901609179760188E-2"/>
    <n v="2.9096049466312075E-2"/>
    <s v="4c, 6a, 5"/>
    <n v="0.31659999999999999"/>
    <s v="Source (6a)"/>
    <m/>
    <m/>
    <s v="Y"/>
    <s v="Pos"/>
    <s v="Y"/>
    <s v="Transit users"/>
    <s v="individual"/>
    <s v="Count"/>
    <s v="Aggregate"/>
    <s v="Work"/>
    <s v="USA"/>
    <s v="San Diego"/>
    <n v="2000"/>
    <s v="Pre-2010"/>
    <s v="Pre-2010"/>
    <n v="593"/>
    <n v="0"/>
    <n v="0"/>
    <n v="1"/>
    <n v="1"/>
    <x v="1"/>
    <s v="Population density"/>
    <x v="6"/>
  </r>
  <r>
    <s v="Exclude (duplicate)"/>
    <s v=""/>
    <n v="1.4377150722642808E-2"/>
    <n v="69.554810914313066"/>
    <n v="29.06"/>
    <n v="0.7672855893389976"/>
    <n v="0.32057191922583322"/>
    <n v="1.8462830148077063"/>
    <n v="0.77137704358665971"/>
    <n v="3.0565821139727545"/>
    <n v="1.2770400072178167"/>
    <n v="0.54433074364454281"/>
    <n v="0.22742138469468998"/>
    <n v="2.8747666405587773"/>
    <n v="1.2010775024254572"/>
    <n v="0.51019398027336771"/>
    <n v="0.21315904495821303"/>
    <s v="6a, 8a, 5"/>
    <n v="0.4178"/>
    <s v="derived (6a)"/>
    <n v="1.4377150722642808E-2"/>
    <s v="Derived (8a)"/>
    <s v="Y"/>
    <s v="Pos"/>
    <s v="Y"/>
    <s v="Ridership"/>
    <s v="trip"/>
    <s v="continuous"/>
    <s v="Disaggregate"/>
    <s v="Work"/>
    <s v="USA"/>
    <s v="Los Angeles"/>
    <n v="2000"/>
    <s v="Pre-2010"/>
    <s v="Pre-2010"/>
    <n v="3307"/>
    <n v="0"/>
    <n v="0"/>
    <n v="1"/>
    <n v="1"/>
    <x v="1"/>
    <s v="Population density"/>
    <x v="6"/>
  </r>
  <r>
    <s v="Exclude (duplicate)"/>
    <s v=""/>
    <n v="2.0450272142503709E-2"/>
    <n v="48.899104766513432"/>
    <n v="20.21"/>
    <n v="0.53942463397888163"/>
    <n v="0.22294420122347178"/>
    <n v="1.297991977592136"/>
    <n v="0.53646008433882986"/>
    <n v="2.1488683105290125"/>
    <n v="0.88812727274164083"/>
    <n v="0.38268073352825877"/>
    <n v="0.15816194716722934"/>
    <n v="2.0210466147214285"/>
    <n v="0.83529856586436646"/>
    <n v="0.35868157162221637"/>
    <n v="0.14824309355146204"/>
    <s v="6a, 8a, 5"/>
    <n v="0.4133"/>
    <s v="Source (6a)"/>
    <n v="2.0450272142503709E-2"/>
    <s v="Derived (8a)"/>
    <s v="Y"/>
    <s v="Pos"/>
    <s v="Y"/>
    <s v="Ridership"/>
    <s v="trip"/>
    <s v="continuous"/>
    <s v="Disaggregate"/>
    <s v="Work"/>
    <s v="USA"/>
    <s v="San Francisco"/>
    <n v="2000"/>
    <s v="Pre-2010"/>
    <s v="Pre-2010"/>
    <n v="1430"/>
    <n v="0"/>
    <n v="0"/>
    <n v="1"/>
    <n v="1"/>
    <x v="1"/>
    <s v="Population density"/>
    <x v="6"/>
  </r>
  <r>
    <s v="Exclude (duplicate)"/>
    <s v=""/>
    <n v="3.292877906976744E-2"/>
    <n v="30.368572059148093"/>
    <n v="13.760000000000002"/>
    <n v="0.33500727560733373"/>
    <n v="0.15179179657768291"/>
    <n v="0.80611215873826891"/>
    <n v="0.36524941912430964"/>
    <n v="1.3345451301310831"/>
    <n v="0.6046823984623938"/>
    <n v="0.23766217167556544"/>
    <n v="0.1076847299861987"/>
    <n v="1.2551620330705131"/>
    <n v="0.56871391718424946"/>
    <n v="0.22275759865356784"/>
    <n v="0.10093146794993159"/>
    <s v="6a, 8a, 5"/>
    <n v="0.4531"/>
    <s v="Source (6a)"/>
    <n v="3.292877906976744E-2"/>
    <s v="Derived (8a)"/>
    <s v="Y"/>
    <s v="Pos"/>
    <s v="Y"/>
    <s v="Ridership"/>
    <s v="trip"/>
    <s v="continuous"/>
    <s v="Disaggregate"/>
    <s v="Work"/>
    <s v="USA"/>
    <s v="San Diego"/>
    <n v="2000"/>
    <s v="Pre-2010"/>
    <s v="Pre-2010"/>
    <n v="593"/>
    <n v="0"/>
    <n v="0"/>
    <n v="1"/>
    <n v="1"/>
    <x v="1"/>
    <s v="Population density"/>
    <x v="6"/>
  </r>
  <r>
    <s v="Exclude (duplicate)"/>
    <s v=""/>
    <n v="3.6766826923076923E-2"/>
    <n v="27.198430859758091"/>
    <n v="8.32"/>
    <n v="0.30003624159132075"/>
    <n v="9.1781086302785017E-2"/>
    <n v="0.7219630139984986"/>
    <n v="0.22084848598214071"/>
    <n v="1.1952334597886707"/>
    <n v="0.36562191534935434"/>
    <n v="0.21285288395213256"/>
    <n v="6.5111697200957358E-2"/>
    <n v="1.1241370752556685"/>
    <n v="0.34387353132070902"/>
    <n v="0.19950418260247846"/>
    <n v="6.1028329458098163E-2"/>
    <s v="6a, 8a, 5"/>
    <n v="0.30590000000000001"/>
    <s v="Source (6a)"/>
    <n v="3.6766826923076923E-2"/>
    <s v="Derived (8a)"/>
    <s v="Y"/>
    <s v="Pos"/>
    <s v="Y"/>
    <s v="Ridership"/>
    <s v="trip"/>
    <s v="continuous"/>
    <s v="Disaggregate"/>
    <s v="Work"/>
    <s v="USA"/>
    <s v="Sacramento"/>
    <n v="2000"/>
    <s v="Pre-2010"/>
    <s v="Pre-2010"/>
    <n v="397"/>
    <n v="0"/>
    <n v="0"/>
    <n v="1"/>
    <n v="1"/>
    <x v="1"/>
    <s v="Population density"/>
    <x v="6"/>
  </r>
  <r>
    <m/>
    <s v=""/>
    <n v="4.5586743292623091E-2"/>
    <n v="21.936201794038254"/>
    <n v="4.944"/>
    <n v="0.25580251633720014"/>
    <n v="5.765299082518606E-2"/>
    <n v="0.13607592320943909"/>
    <n v="3.0668908440216257E-2"/>
    <n v="0.13607592320943909"/>
    <n v="3.0668908440216257E-2"/>
    <n v="0.40633484928235458"/>
    <n v="9.1580097307362399E-2"/>
    <n v="1.5577620554877756"/>
    <n v="0.35108974993221798"/>
    <n v="0.41631314876888331"/>
    <n v="9.3829015015386291E-2"/>
    <s v="6c, 8a"/>
    <n v="0.22538085883872855"/>
    <s v="derived 6c)"/>
    <n v="4.5586743292623091E-2"/>
    <s v="Derived (8a)"/>
    <s v="Y"/>
    <s v="Pos"/>
    <s v="Y"/>
    <s v="Ridership"/>
    <s v="Average boardings and alighting"/>
    <s v="continuous"/>
    <s v="Aggregate"/>
    <s v="Weekday"/>
    <s v="Taiwan"/>
    <s v="Taipei"/>
    <n v="2015"/>
    <s v="2010 - 2017"/>
    <s v="2018 - 2019"/>
    <n v="108"/>
    <n v="1"/>
    <n v="0"/>
    <n v="0"/>
    <n v="0"/>
    <x v="1"/>
    <s v="Count_Shopping malls"/>
    <x v="1"/>
  </r>
  <r>
    <m/>
    <s v=""/>
    <n v="6.2340116200624504E-2"/>
    <n v="16.041035226526933"/>
    <n v="1.774"/>
    <n v="0.16343733216153936"/>
    <n v="1.8074757842006541E-2"/>
    <n v="0.18656094538662912"/>
    <n v="2.063202981866006E-2"/>
    <n v="0.28331177748880781"/>
    <n v="3.1331836516012852E-2"/>
    <n v="0.14635449375625792"/>
    <n v="1.6185543405219181E-2"/>
    <n v="0.42726285236736716"/>
    <n v="4.7251582544140906E-2"/>
    <n v="0.13938347907253237"/>
    <n v="1.5414609367964615E-2"/>
    <s v="6c, 8a"/>
    <n v="0.11059136613990787"/>
    <s v="derived 6c)"/>
    <n v="6.2340116200624504E-2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s v="2010 - 2017"/>
    <s v="2018 - 2019"/>
    <n v="108"/>
    <n v="1"/>
    <n v="0"/>
    <n v="0"/>
    <n v="0"/>
    <x v="1"/>
    <s v="Count_offices"/>
    <x v="8"/>
  </r>
  <r>
    <m/>
    <s v=""/>
    <n v="3.4794708177195047E-3"/>
    <n v="287.40002500018505"/>
    <n v="1.7909999999999999"/>
    <n v="3.1704190502361245"/>
    <n v="1.9757202592342302E-2"/>
    <n v="7.6288293741009925"/>
    <n v="4.7540821922357451E-2"/>
    <n v="12.629777357213939"/>
    <n v="7.870539067195835E-2"/>
    <n v="2.2491710821345698"/>
    <n v="1.4016231933523389E-2"/>
    <n v="11.878517007028087"/>
    <n v="7.4023737331176648E-2"/>
    <n v="2.1081181985549211"/>
    <n v="1.3137228132145891E-2"/>
    <s v="6c, 8a"/>
    <n v="6.2317322345356325E-3"/>
    <s v="derived 6c)"/>
    <n v="3.4794708177195047E-3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s v="2010 - 2017"/>
    <s v="2018 - 2019"/>
    <n v="108"/>
    <n v="1"/>
    <n v="0"/>
    <n v="0"/>
    <n v="0"/>
    <x v="1"/>
    <s v="Count_Residential units"/>
    <x v="6"/>
  </r>
  <r>
    <m/>
    <s v=""/>
    <n v="5.2345707764125851E-2"/>
    <n v="19.103763091829492"/>
    <n v="7.1020000000000003"/>
    <n v="0.22277287181629729"/>
    <n v="8.2817868292975605E-2"/>
    <n v="0.11850557466159009"/>
    <n v="4.40555395919126E-2"/>
    <n v="0.11850557466159009"/>
    <n v="4.40555395919126E-2"/>
    <n v="0.35386822064857271"/>
    <n v="0.13155377246700806"/>
    <n v="1.356621239214149"/>
    <n v="0.50433644903289088"/>
    <n v="0.3625581055812403"/>
    <n v="0.13478431728140647"/>
    <s v="6c, 8a"/>
    <n v="0.37175921654082184"/>
    <s v="derived 6c)"/>
    <n v="5.2345707764125851E-2"/>
    <s v="Derived (8a)"/>
    <s v="Y"/>
    <s v="Pos"/>
    <s v="Y"/>
    <s v="Ridership"/>
    <s v="Average boardings and alighting"/>
    <s v="continuous"/>
    <s v="Aggregate"/>
    <s v="Weekend"/>
    <s v="Taiwan"/>
    <s v="Taipei"/>
    <n v="2015"/>
    <s v="2010 - 2017"/>
    <s v="2018 - 2019"/>
    <n v="108"/>
    <n v="1"/>
    <n v="0"/>
    <n v="0"/>
    <n v="0"/>
    <x v="1"/>
    <s v="Count_Shopping malls"/>
    <x v="1"/>
  </r>
  <r>
    <m/>
    <s v=""/>
    <n v="8.9512996140375403E-2"/>
    <n v="11.171562154302013"/>
    <n v="5.5236154186973856"/>
    <n v="0.1232377536323221"/>
    <n v="6.0933103779670518E-2"/>
    <n v="0.29654117642223338"/>
    <n v="0.14662044499602472"/>
    <n v="0.49093364811301216"/>
    <n v="0.24273495781699087"/>
    <n v="8.742780916497446E-2"/>
    <n v="4.3227400792880226E-2"/>
    <n v="0.46173131350584379"/>
    <n v="0.2282962908275224"/>
    <n v="8.1944924965668756E-2"/>
    <n v="4.0516468938953706E-2"/>
    <s v="6c, 8a, 8b"/>
    <n v="0.49443536565477714"/>
    <s v="derived 6c)"/>
    <n v="8.9512996140375403E-2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s v="2010 - 2017"/>
    <s v="2018 - 2019"/>
    <n v="112"/>
    <n v="1"/>
    <n v="0"/>
    <n v="0"/>
    <n v="0"/>
    <x v="1"/>
    <s v="persons per square kilometre"/>
    <x v="6"/>
  </r>
  <r>
    <m/>
    <s v=""/>
    <n v="0.11800034066170169"/>
    <n v="8.4745518054640758"/>
    <n v="6.7764164784456673"/>
    <n v="0.61210884128115872"/>
    <n v="0.48945413679405597"/>
    <n v="1.1512149814330654"/>
    <n v="0.92053389364929961"/>
    <n v="1.3782961967639649"/>
    <n v="1.1021124508210922"/>
    <n v="0.51209028378468724"/>
    <n v="0.40947735256666407"/>
    <n v="0.38905636066793403"/>
    <n v="0.31109703427317908"/>
    <n v="0.51271866746205541"/>
    <n v="0.40997982037898639"/>
    <s v="6c, 8a, 8b"/>
    <n v="0.79961945292215764"/>
    <s v="derived 6c)"/>
    <n v="0.11800034066170169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s v="2010 - 2017"/>
    <s v="2018 - 2019"/>
    <n v="112"/>
    <n v="1"/>
    <n v="0"/>
    <n v="0"/>
    <n v="0"/>
    <x v="0"/>
    <s v="Number of exits"/>
    <x v="0"/>
  </r>
  <r>
    <m/>
    <s v=""/>
    <n v="0.10614764940837212"/>
    <n v="9.4208397979006744"/>
    <n v="-2.2826939162913922"/>
    <n v="0.10392486905478768"/>
    <n v="-2.5181265304565215E-2"/>
    <n v="0.25006949591906974"/>
    <n v="-6.0592487424711225E-2"/>
    <n v="0.41399825614277269"/>
    <n v="-0.10031285118158384"/>
    <n v="7.3726787055244825E-2"/>
    <n v="-1.7864191716350074E-2"/>
    <n v="0.38937228958062253"/>
    <n v="-9.4345915615314899E-2"/>
    <n v="6.9103138817096788E-2"/>
    <n v="-1.6743869756661953E-2"/>
    <s v="6c, 8a, 8b"/>
    <n v="-0.24230259353312264"/>
    <s v="derived 6c)"/>
    <n v="0.10614764940837212"/>
    <s v="derived, 8a, 8b"/>
    <s v="Y"/>
    <s v="Neg"/>
    <s v="N"/>
    <s v="Ridership"/>
    <s v="Monthly boardings and alightings"/>
    <s v="continuous"/>
    <s v="Aggregate"/>
    <s v="General"/>
    <s v="China"/>
    <s v="Nanjing"/>
    <n v="2015"/>
    <s v="2010 - 2017"/>
    <s v="2018 - 2019"/>
    <n v="112"/>
    <n v="1"/>
    <n v="0"/>
    <n v="0"/>
    <n v="0"/>
    <x v="1"/>
    <s v="Proportion residential"/>
    <x v="6"/>
  </r>
  <r>
    <m/>
    <s v=""/>
    <n v="0.01"/>
    <n v="100"/>
    <n v="1"/>
    <n v="1.0188702278470427"/>
    <n v="1.0188702278470428E-2"/>
    <n v="1.1630231013900822"/>
    <n v="1.1630231013900823E-2"/>
    <n v="1.7661689129657752"/>
    <n v="1.7661689129657751E-2"/>
    <n v="0.91237561472486928"/>
    <n v="9.1237561472486926E-3"/>
    <n v="2.6635615864791942"/>
    <n v="2.6635615864791941E-2"/>
    <n v="0.86891822818289821"/>
    <n v="8.6891822818289822E-3"/>
    <s v="Source, 8a, 8b"/>
    <n v="0.01"/>
    <s v="Source"/>
    <n v="0.01"/>
    <s v="derived, 8a, 8b"/>
    <s v="Y"/>
    <s v="Pos"/>
    <s v="Y"/>
    <s v="mode share"/>
    <s v="trip"/>
    <s v="Ratio"/>
    <s v="Aggregate"/>
    <s v="Work"/>
    <s v="Hong Kong"/>
    <s v="Hong Kong"/>
    <n v="2011"/>
    <s v="2010 - 2017"/>
    <s v="2018 - 2019"/>
    <n v="4768"/>
    <n v="1"/>
    <n v="0"/>
    <n v="1"/>
    <n v="1"/>
    <x v="1"/>
    <s v="jobs per km^2 in a TPU"/>
    <x v="8"/>
  </r>
  <r>
    <m/>
    <s v=""/>
    <n v="5.0000000000000001E-3"/>
    <n v="200"/>
    <n v="-2"/>
    <n v="2.2062761130477164"/>
    <n v="-2.2062761130477164E-2"/>
    <n v="5.3088578361091514"/>
    <n v="-5.3088578361091515E-2"/>
    <n v="8.7889883497440948"/>
    <n v="-8.7889883497440952E-2"/>
    <n v="1.5651850288691671"/>
    <n v="-1.565185028869167E-2"/>
    <n v="8.2661906567478116"/>
    <n v="-8.2661906567478113E-2"/>
    <n v="1.4670271504350521"/>
    <n v="-1.467027150435052E-2"/>
    <s v="Source, 8a, 8b"/>
    <n v="-0.01"/>
    <s v="Source"/>
    <n v="5.0000000000000001E-3"/>
    <s v="derived, 8a, 8b"/>
    <s v="Y"/>
    <s v="Neg"/>
    <s v="N"/>
    <s v="mode share"/>
    <s v="trip"/>
    <s v="Ratio"/>
    <s v="Aggregate"/>
    <s v="Work"/>
    <s v="Hong Kong"/>
    <s v="Hong Kong"/>
    <n v="2011"/>
    <s v="2010 - 2017"/>
    <s v="2018 - 2019"/>
    <n v="4768"/>
    <n v="1"/>
    <n v="0"/>
    <n v="1"/>
    <n v="1"/>
    <x v="1"/>
    <s v="residents per km^2 in a street block"/>
    <x v="6"/>
  </r>
  <r>
    <m/>
    <s v=""/>
    <n v="4.1333333333333335E-3"/>
    <n v="241.93548387096774"/>
    <n v="-2.4193548387096775"/>
    <n v="3.1917372794099874"/>
    <n v="-3.1917372794099876E-2"/>
    <n v="21.01695939068258"/>
    <n v="-0.2101695939068258"/>
    <n v="25.583034537422222"/>
    <n v="-0.25583034537422222"/>
    <n v="2.4353827456572459"/>
    <n v="-2.4353827456572458E-2"/>
    <n v="1.795509187655925"/>
    <n v="-1.7955091876559252E-2"/>
    <n v="1.9749179425281551"/>
    <n v="-1.9749179425281552E-2"/>
    <s v="Source, 8a, 8b"/>
    <n v="-0.01"/>
    <s v="Source"/>
    <n v="4.1333333333333335E-3"/>
    <s v="derived, 8a, 8b"/>
    <s v="Y"/>
    <s v="Neg"/>
    <s v="N"/>
    <s v="mode share"/>
    <s v="trip"/>
    <s v="Ratio"/>
    <s v="Aggregate"/>
    <s v="Work"/>
    <s v="Hong Kong"/>
    <s v="Hong Kong"/>
    <n v="2011"/>
    <s v="2010 - 2017"/>
    <s v="2018 - 2019"/>
    <n v="4768"/>
    <n v="1"/>
    <n v="0"/>
    <n v="1"/>
    <n v="1"/>
    <x v="3"/>
    <s v="Entropy score of number of residents and jobs in different industries in a TPU"/>
    <x v="7"/>
  </r>
  <r>
    <m/>
    <s v=""/>
    <n v="4.6363636363636357E-2"/>
    <n v="21.568627450980394"/>
    <n v="1.9999999999999998"/>
    <n v="1.3762031801673014"/>
    <n v="0.12761156761551337"/>
    <n v="3.71263496817126"/>
    <n v="0.34426251523042589"/>
    <n v="3.5113552738159002"/>
    <n v="0.32559839811747432"/>
    <n v="0.83162043294523502"/>
    <n v="7.711389469128542E-2"/>
    <n v="1.3174214256850174"/>
    <n v="0.12216089583624705"/>
    <n v="1.1098433822108384"/>
    <n v="0.10291274998682319"/>
    <s v="6c, 8a, 8b"/>
    <n v="9.2727272727272714E-2"/>
    <s v="Derived (6c)"/>
    <n v="4.6363636363636357E-2"/>
    <s v="derived, 8a, 8b"/>
    <s v="N"/>
    <s v="Pos"/>
    <s v="insignificant"/>
    <s v="mode share"/>
    <s v="trip"/>
    <s v="Ratio"/>
    <s v="Aggregate"/>
    <s v="Work"/>
    <s v="Hong Kong"/>
    <s v="Hong Kong"/>
    <n v="2011"/>
    <s v="2010 - 2017"/>
    <s v="2018 - 2019"/>
    <n v="4768"/>
    <n v="1"/>
    <n v="0"/>
    <n v="1"/>
    <n v="1"/>
    <x v="3"/>
    <s v="ratio of job number to the resident numbers in a TPU"/>
    <x v="5"/>
  </r>
  <r>
    <m/>
    <s v=""/>
    <n v="0.02"/>
    <n v="50"/>
    <n v="-4"/>
    <n v="3.6114525896608107"/>
    <n v="-0.28891620717286487"/>
    <n v="6.7921879991978154"/>
    <n v="-0.54337503993582525"/>
    <n v="8.1319710375437833"/>
    <n v="-0.6505576830035027"/>
    <n v="3.0213413968070291"/>
    <n v="-0.24170731174456234"/>
    <n v="2.2954391547709045"/>
    <n v="-0.18363513238167237"/>
    <n v="3.0250488712068142"/>
    <n v="-0.24200390969654514"/>
    <s v="Source, 8a, 8b"/>
    <n v="-0.08"/>
    <s v="Source"/>
    <n v="0.02"/>
    <s v="derived, 8a, 8b"/>
    <s v="Y"/>
    <s v="Neg"/>
    <s v="N"/>
    <s v="mode share"/>
    <s v="trip"/>
    <s v="Ratio"/>
    <s v="Aggregate"/>
    <s v="Work"/>
    <s v="Hong Kong"/>
    <s v="Hong Kong"/>
    <n v="2011"/>
    <s v="2010 - 2017"/>
    <s v="2018 - 2019"/>
    <n v="4768"/>
    <n v="1"/>
    <n v="0"/>
    <n v="1"/>
    <n v="1"/>
    <x v="0"/>
    <s v="three or more way intersections within 800m buffer from centroid of street block"/>
    <x v="0"/>
  </r>
  <r>
    <m/>
    <s v=""/>
    <n v="0.5177272727272727"/>
    <n v="1.9315188762071993"/>
    <n v="1"/>
    <n v="2.2523834961295983E-2"/>
    <n v="1.1661203645870965E-2"/>
    <n v="1.1981710267991101E-2"/>
    <n v="6.2032581796553927E-3"/>
    <n v="1.1981710267991101E-2"/>
    <n v="6.2032581796553927E-3"/>
    <n v="3.5778456034397776E-2"/>
    <n v="1.8523482465081394E-2"/>
    <n v="0.13716352735375087"/>
    <n v="7.1013298934510111E-2"/>
    <n v="3.6657061820013624E-2"/>
    <n v="1.8978360642270688E-2"/>
    <s v="6c, 8a, 8b"/>
    <n v="0.5177272727272727"/>
    <s v="derived 6c)"/>
    <n v="0.5177272727272727"/>
    <s v="derived, 8a, 8b"/>
    <s v="N"/>
    <s v="Pos"/>
    <s v="insignificant"/>
    <s v="mode share"/>
    <s v="trip"/>
    <s v="Ratio"/>
    <s v="Aggregate"/>
    <s v="Work"/>
    <s v="Hong Kong"/>
    <s v="Hong Kong"/>
    <n v="2011"/>
    <s v="2010 - 2017"/>
    <s v="2018 - 2019"/>
    <n v="4768"/>
    <n v="1"/>
    <n v="0"/>
    <n v="1"/>
    <n v="1"/>
    <x v="1"/>
    <s v="number of supermarkets and conveinence stores within an 800m radius buffer from centroid of street block"/>
    <x v="1"/>
  </r>
  <r>
    <m/>
    <s v=""/>
    <n v="6.5795083253183825E-2"/>
    <n v="15.198704075681977"/>
    <n v="2.34"/>
    <n v="0.1676626887572906"/>
    <n v="2.581343052265828E-2"/>
    <n v="0.40343879615444184"/>
    <n v="6.2113636682477068E-2"/>
    <n v="0.66790616526188495"/>
    <n v="0.1028311636920059"/>
    <n v="0.11894392038735112"/>
    <n v="1.8312664837769253E-2"/>
    <n v="0.62817692812538628"/>
    <n v="9.6714430683949401E-2"/>
    <n v="0.11148455765226671"/>
    <n v="1.7164217660090107E-2"/>
    <s v="6c, 8a"/>
    <n v="0.15396049481245014"/>
    <s v="Derived (6c)"/>
    <n v="6.5795083253183825E-2"/>
    <s v="Derived (8a)"/>
    <s v="Y"/>
    <s v="Pos"/>
    <s v="Y"/>
    <s v="Ridership"/>
    <s v="daily ridership"/>
    <s v="Count"/>
    <s v="Aggregate"/>
    <s v="Weekday"/>
    <s v="China"/>
    <s v="varies"/>
    <n v="2016"/>
    <s v="2010 - 2017"/>
    <s v="2018 - 2019"/>
    <n v="109"/>
    <n v="1"/>
    <n v="0"/>
    <n v="0"/>
    <n v="0"/>
    <x v="1"/>
    <s v="Weighted population"/>
    <x v="6"/>
  </r>
  <r>
    <m/>
    <s v=""/>
    <n v="0.11723419349117675"/>
    <n v="8.5299345713097061"/>
    <n v="1.7999999999999998"/>
    <n v="8.690896380190688E-2"/>
    <n v="1.833966410124677E-2"/>
    <n v="9.9205109597790955E-2"/>
    <n v="2.0934415825021476E-2"/>
    <n v="0.15065305269479248"/>
    <n v="3.1791040433383946E-2"/>
    <n v="7.7825042980616072E-2"/>
    <n v="1.6422761065047645E-2"/>
    <n v="0.22720006059321407"/>
    <n v="4.7944108556625495E-2"/>
    <n v="7.4118156342184785E-2"/>
    <n v="1.5640528107292165E-2"/>
    <s v="6c, 8a"/>
    <n v="0.21102154828411815"/>
    <s v="Derived (6c)"/>
    <n v="0.11723419349117675"/>
    <s v="Derived (8a)"/>
    <s v="N"/>
    <s v="Pos"/>
    <s v="insignificant"/>
    <s v="Ridership"/>
    <s v="daily ridership"/>
    <s v="Count"/>
    <s v="Aggregate"/>
    <s v="Weekday"/>
    <s v="China"/>
    <s v="varies"/>
    <n v="2016"/>
    <s v="2010 - 2017"/>
    <s v="2018 - 2019"/>
    <n v="109"/>
    <n v="1"/>
    <n v="0"/>
    <n v="0"/>
    <n v="0"/>
    <x v="1"/>
    <s v="Weighted job"/>
    <x v="8"/>
  </r>
  <r>
    <m/>
    <s v=""/>
    <n v="6.8252265990194946E-2"/>
    <n v="14.651528201915802"/>
    <n v="2.2400000000000002"/>
    <n v="1.7521602883262132E-6"/>
    <n v="2.6787915852610614E-7"/>
    <e v="#N/A"/>
    <e v="#N/A"/>
    <n v="5.8406689170150254E-7"/>
    <n v="8.9295111020589252E-8"/>
    <n v="5.0678903174369773E-2"/>
    <n v="7.7480479541884636E-3"/>
    <n v="3.6868804791334218E-2"/>
    <n v="5.6366900158435268E-3"/>
    <n v="7.3008132001507031E-7"/>
    <n v="1.1161853796383635E-7"/>
    <s v="6c, 8a"/>
    <n v="0.1528850758180367"/>
    <s v="Derived (6c)"/>
    <n v="6.8252265990194946E-2"/>
    <s v="Derived (8a)"/>
    <s v="Y"/>
    <s v="Neg"/>
    <s v="Y"/>
    <s v="Ridership"/>
    <s v="daily ridership"/>
    <s v="Count"/>
    <s v="Aggregate"/>
    <s v="Weekday"/>
    <s v="China"/>
    <s v="varies"/>
    <n v="2016"/>
    <s v="2010 - 2017"/>
    <s v="2018 - 2019"/>
    <n v="109"/>
    <n v="1"/>
    <n v="0"/>
    <n v="0"/>
    <n v="0"/>
    <x v="2"/>
    <s v="number of transfer stations"/>
    <x v="3"/>
  </r>
  <r>
    <m/>
    <s v="High outlier"/>
    <n v="7.6819515443840788E-2"/>
    <n v="13.017525484537245"/>
    <n v="22.573"/>
    <n v="1.5567516843258836E-6"/>
    <n v="2.6994804667008006E-6"/>
    <e v="#N/A"/>
    <e v="#N/A"/>
    <n v="5.1892918899781383E-7"/>
    <n v="8.9984756297667896E-7"/>
    <n v="4.502696950851115E-2"/>
    <n v="7.8078877888346498E-2"/>
    <n v="3.2757033897178461E-2"/>
    <n v="5.6802233806980323E-2"/>
    <n v="6.4865944754063719E-7"/>
    <n v="1.1248059185078916E-6"/>
    <s v="6c, 8a"/>
    <n v="1.7340469221138182"/>
    <s v="Derived (6c)"/>
    <n v="7.6819515443840788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n v="1"/>
    <n v="0"/>
    <n v="0"/>
    <n v="0"/>
    <x v="2"/>
    <s v="number of bus stops"/>
    <x v="3"/>
  </r>
  <r>
    <m/>
    <s v=""/>
    <n v="3.2303598367695502E-2"/>
    <n v="30.956303648203718"/>
    <n v="13.917999999999999"/>
    <n v="0.36098776096512192"/>
    <n v="0.16230063234323211"/>
    <n v="0.19202994381761579"/>
    <n v="8.6336947344443749E-2"/>
    <n v="0.19202994381761579"/>
    <n v="8.6336947344443749E-2"/>
    <n v="0.57341854781123669"/>
    <n v="0.25780982894900278"/>
    <n v="2.1983092448773567"/>
    <n v="0.98836309457051175"/>
    <n v="0.58749989478725007"/>
    <n v="0.26414082341912348"/>
    <s v="6c, 8a"/>
    <n v="0.44960148208158601"/>
    <s v="Derived (6c)"/>
    <n v="3.2303598367695502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n v="1"/>
    <n v="0"/>
    <n v="0"/>
    <n v="0"/>
    <x v="1"/>
    <s v="number of commercial centers"/>
    <x v="1"/>
  </r>
  <r>
    <m/>
    <s v="Low outlier"/>
    <n v="6.3428288987787754E-2"/>
    <n v="15.765835969381678"/>
    <n v="-10.034000000000001"/>
    <n v="8.8878499371755041E-4"/>
    <n v="-5.6565783408386308E-4"/>
    <n v="0.32311067271927157"/>
    <n v="-0.20564037938499008"/>
    <n v="0.45879723792224586"/>
    <n v="-0.29199666254629714"/>
    <n v="5.027802090975639E-4"/>
    <n v="-3.1998916060540573E-4"/>
    <n v="5.2381386612589766E-2"/>
    <n v="-3.3337580975183717E-2"/>
    <n v="5.8603506609611724E-4"/>
    <n v="-3.7297583614521519E-4"/>
    <s v="6c, 8a"/>
    <n v="-0.63643945170346239"/>
    <s v="Derived (6c)"/>
    <n v="6.3428288987787754E-2"/>
    <s v="Derived (8a)"/>
    <s v="Y"/>
    <s v="Neg"/>
    <s v="N"/>
    <s v="Ridership"/>
    <s v="daily boardings"/>
    <s v="Count"/>
    <s v="Aggregate"/>
    <s v="General"/>
    <s v="USA"/>
    <s v="Orlando"/>
    <n v="2015"/>
    <s v="2010 - 2017"/>
    <s v="2018 - 2019"/>
    <n v="2124"/>
    <n v="1"/>
    <n v="0"/>
    <n v="0"/>
    <n v="0"/>
    <x v="2"/>
    <s v="number of educational centers"/>
    <x v="4"/>
  </r>
  <r>
    <m/>
    <s v=""/>
    <n v="5.3228986585428149E-2"/>
    <n v="18.786756317351301"/>
    <n v="5.9240000000000004"/>
    <n v="0.21907619126198641"/>
    <n v="6.908097039813961E-2"/>
    <n v="0.11653909979480208"/>
    <n v="3.6748101456278548E-2"/>
    <n v="0.11653909979480208"/>
    <n v="3.6748101456278548E-2"/>
    <n v="0.34799615122021388"/>
    <n v="0.10973311012314217"/>
    <n v="1.3341095423738643"/>
    <n v="0.4206827828880379"/>
    <n v="0.35654183668915024"/>
    <n v="0.11242780844481159"/>
    <s v="6c, 8a"/>
    <n v="0.31532851653207639"/>
    <s v="Derived (6c)"/>
    <n v="5.3228986585428149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n v="1"/>
    <n v="0"/>
    <n v="0"/>
    <n v="0"/>
    <x v="1"/>
    <s v="number of financial centers"/>
    <x v="1"/>
  </r>
  <r>
    <m/>
    <s v=""/>
    <n v="3.5907338487459362E-2"/>
    <n v="27.849460364467003"/>
    <n v="20.089000000000002"/>
    <n v="0.36740439820777676"/>
    <n v="0.26502441551841127"/>
    <n v="2.4192853738006983"/>
    <n v="1.7451334150909457"/>
    <n v="2.9448913195912865"/>
    <n v="2.1242753340654037"/>
    <n v="0.28033959368961825"/>
    <n v="0.20222086977370143"/>
    <n v="0.20668304275006147"/>
    <n v="0.14908926749272217"/>
    <n v="0.22733498238251867"/>
    <n v="0.1639863897294522"/>
    <s v="6c, 8a"/>
    <n v="0.72134252287457112"/>
    <s v="Derived (6c)"/>
    <n v="3.5907338487459362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n v="1"/>
    <n v="0"/>
    <n v="0"/>
    <n v="0"/>
    <x v="3"/>
    <s v="normalised land use land use entropy"/>
    <x v="7"/>
  </r>
  <r>
    <m/>
    <s v="High outlier"/>
    <n v="7.8895368819793588E-2"/>
    <n v="12.675015212668807"/>
    <n v="23.146000000000001"/>
    <n v="1.515791254230051E-6"/>
    <n v="2.7680049121630594E-6"/>
    <e v="#N/A"/>
    <e v="#N/A"/>
    <n v="5.0527539759058871E-7"/>
    <n v="9.2268957128685654E-7"/>
    <n v="4.3842243610636697E-2"/>
    <n v="8.0060856226627758E-2"/>
    <n v="3.1895148080319229E-2"/>
    <n v="5.8244119244068866E-2"/>
    <n v="6.3159226192298046E-7"/>
    <n v="1.1533583391566768E-6"/>
    <s v="6c, 8a"/>
    <n v="1.8261122067029425"/>
    <s v="Derived (6c)"/>
    <n v="7.889536881979358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s v="2018 - 2019"/>
    <n v="2124"/>
    <n v="1"/>
    <n v="0"/>
    <n v="0"/>
    <n v="0"/>
    <x v="2"/>
    <s v="number of bus stops"/>
    <x v="3"/>
  </r>
  <r>
    <m/>
    <s v=""/>
    <n v="3.6965224234214548E-2"/>
    <n v="27.052453237235135"/>
    <n v="16.568000000000001"/>
    <n v="0.31546416631980018"/>
    <n v="0.19320282200479019"/>
    <n v="0.16781335182362386"/>
    <n v="0.10277558152053055"/>
    <n v="0.16781335182362386"/>
    <n v="0.10277558152053055"/>
    <n v="0.50110564317735939"/>
    <n v="0.30689705748146856"/>
    <n v="1.9210839486476345"/>
    <n v="1.1765483367469638"/>
    <n v="0.51341121379441168"/>
    <n v="0.31443347912114089"/>
    <s v="6c, 8a"/>
    <n v="0.61243983511246669"/>
    <s v="Derived (6c)"/>
    <n v="3.696522423421454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s v="2018 - 2019"/>
    <n v="2124"/>
    <n v="1"/>
    <n v="0"/>
    <n v="0"/>
    <n v="0"/>
    <x v="1"/>
    <s v="number of commercial centers"/>
    <x v="1"/>
  </r>
  <r>
    <m/>
    <s v="Low outlier"/>
    <n v="3.5497378021226746E-2"/>
    <n v="28.171094760915"/>
    <n v="-14.896000000000003"/>
    <n v="1.5881204351435559E-3"/>
    <n v="-8.3974876385421813E-4"/>
    <n v="0.57734847661202582"/>
    <n v="-0.30528394372322232"/>
    <n v="0.81979924760441059"/>
    <n v="-0.43348438163141739"/>
    <n v="8.9838997068771508E-4"/>
    <n v="-4.750407152061116E-4"/>
    <n v="9.3597384168983208E-2"/>
    <n v="-4.9491389894990696E-2"/>
    <n v="1.0471534406595936E-3"/>
    <n v="-5.5370221798077784E-4"/>
    <s v="6c, 8a"/>
    <n v="-0.52876894300419364"/>
    <s v="Derived (6c)"/>
    <n v="3.5497378021226746E-2"/>
    <s v="Derived (8a)"/>
    <s v="Y"/>
    <s v="Neg"/>
    <s v="N"/>
    <s v="Ridership"/>
    <s v="daily alighting"/>
    <s v="Count"/>
    <s v="Aggregate"/>
    <s v="General"/>
    <s v="USA"/>
    <s v="Orlando"/>
    <n v="2015"/>
    <s v="2010 - 2017"/>
    <s v="2018 - 2019"/>
    <n v="2124"/>
    <n v="1"/>
    <n v="0"/>
    <n v="0"/>
    <n v="0"/>
    <x v="2"/>
    <s v="number of educational centers"/>
    <x v="4"/>
  </r>
  <r>
    <m/>
    <s v="High outlier"/>
    <n v="3.7352885434314108E-2"/>
    <n v="26.771693494965003"/>
    <n v="29.857999999999997"/>
    <n v="0.35318594359804628"/>
    <n v="0.39390208564631002"/>
    <n v="2.325659659347719"/>
    <n v="2.5937674104129349"/>
    <n v="2.8309247918021492"/>
    <n v="3.1572807469025248"/>
    <n v="0.26949052435993665"/>
    <n v="0.30055805314864736"/>
    <n v="0.19868446277584784"/>
    <n v="0.22158929507679317"/>
    <n v="0.21853717771829215"/>
    <n v="0.24373067970242338"/>
    <s v="6c, 8a"/>
    <n v="1.1152824532977506"/>
    <s v="Derived (6c)"/>
    <n v="3.735288543431410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s v="2018 - 2019"/>
    <n v="2124"/>
    <n v="1"/>
    <n v="0"/>
    <n v="0"/>
    <n v="0"/>
    <x v="3"/>
    <s v="normalised land use land use entropy"/>
    <x v="7"/>
  </r>
  <r>
    <m/>
    <s v=""/>
    <n v="5.1340000000000004E-2"/>
    <n v="19.477989871445267"/>
    <n v="8.2913907284768218"/>
    <n v="1.4068767392523609"/>
    <n v="0.59887929036494503"/>
    <n v="2.6459633810665428"/>
    <n v="1.1263336920524061"/>
    <n v="3.1678889900832812"/>
    <n v="1.3485069852986513"/>
    <n v="1.1769931425037121"/>
    <n v="0.50102244090098025"/>
    <n v="0.8942108121429313"/>
    <n v="0.38064765851300303"/>
    <n v="1.1784374254798653"/>
    <n v="0.50163724327826908"/>
    <s v="7b, 8a, 8b"/>
    <n v="0.42568000000000006"/>
    <s v="derived (7b)"/>
    <n v="5.1340000000000004E-2"/>
    <s v="derived, 8a, 8b"/>
    <s v="Y"/>
    <s v="Pos"/>
    <s v="Y"/>
    <s v="Ridership"/>
    <s v="ridership"/>
    <s v="Count"/>
    <s v="Aggregate"/>
    <s v="General"/>
    <s v="India"/>
    <s v="Ahmedabad"/>
    <n v="2015"/>
    <s v="2010 - 2017"/>
    <s v="2018 - 2019"/>
    <n v="150"/>
    <n v="0"/>
    <n v="0"/>
    <n v="0"/>
    <n v="0"/>
    <x v="0"/>
    <s v="Walkway availability and quality index (WAQI): sum of segment length times score on Likert scale, divided by buffer area"/>
    <x v="0"/>
  </r>
  <r>
    <m/>
    <s v=""/>
    <n v="0.38527999999999996"/>
    <n v="2.5955149501661134"/>
    <n v="2.015625"/>
    <n v="0.18747158376561521"/>
    <n v="0.14558668252070145"/>
    <n v="0.35258450992513585"/>
    <n v="0.273810078717662"/>
    <n v="0.42213304804525459"/>
    <n v="0.32782008245098376"/>
    <n v="0.15683873529936823"/>
    <n v="0.12179782505878337"/>
    <n v="0.119156932868091"/>
    <n v="9.2534890926702099E-2"/>
    <n v="0.15703119140400823"/>
    <n v="0.12194728262052471"/>
    <s v="7b, 8a, 8b"/>
    <n v="0.77657999999999994"/>
    <s v="derived (7b)"/>
    <n v="0.38527999999999996"/>
    <s v="derived, 8a, 8b"/>
    <s v="Y"/>
    <s v="Pos"/>
    <s v="Y"/>
    <s v="Ridership"/>
    <s v="ridership"/>
    <s v="Count"/>
    <s v="Aggregate"/>
    <s v="General"/>
    <s v="India"/>
    <s v="Ahmedabad"/>
    <n v="2015"/>
    <s v="2010 - 2017"/>
    <s v="2018 - 2019"/>
    <n v="150"/>
    <n v="0"/>
    <n v="0"/>
    <n v="0"/>
    <n v="0"/>
    <x v="0"/>
    <s v="Connectivity Index: degree of connecitivity within the buffer area and road network accessibility (4-way intersections *3 + 3-way intersections *2 + cul-de-sacs)/buffer area"/>
    <x v="0"/>
  </r>
  <r>
    <m/>
    <s v=""/>
    <n v="4.9965372243354171E-2"/>
    <n v="20.01386070195862"/>
    <n v="2.5737146677147886"/>
    <n v="0.20391526813503555"/>
    <n v="2.6222812499078426E-2"/>
    <n v="0.23276582344381003"/>
    <n v="2.9932896149387982E-2"/>
    <n v="0.353478586002267"/>
    <n v="4.545614836961899E-2"/>
    <n v="0.18260158460967399"/>
    <n v="2.3481945020826928E-2"/>
    <n v="0.53308150562882506"/>
    <n v="6.8552475234831739E-2"/>
    <n v="0.1739040838024522"/>
    <n v="2.2363475889190708E-2"/>
    <s v="7a"/>
    <n v="0.12859661142054998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s v="2018 - 2019"/>
    <n v="120"/>
    <n v="1"/>
    <n v="0"/>
    <n v="1"/>
    <n v="1"/>
    <x v="1"/>
    <s v="jobs within 1  mile"/>
    <x v="8"/>
  </r>
  <r>
    <m/>
    <s v=""/>
    <n v="0.15859818286856112"/>
    <n v="6.3052424807966059"/>
    <n v="0.8842381348954248"/>
    <n v="4.4086802177549678E-2"/>
    <n v="6.1826697148774732E-3"/>
    <n v="0.44938085745845063"/>
    <n v="6.3020524978535733E-2"/>
    <n v="8.2981114286847069E-2"/>
    <n v="1.1637152092408589E-2"/>
    <n v="2.0299828043130779E-2"/>
    <n v="2.8468186817912845E-3"/>
    <n v="5.0429246926907284E-2"/>
    <n v="7.0721250423973602E-3"/>
    <n v="2.5077547972667924E-2"/>
    <n v="3.5168392515652932E-3"/>
    <s v="7a"/>
    <n v="0.14023856141749999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s v="2018 - 2019"/>
    <n v="120"/>
    <n v="1"/>
    <n v="0"/>
    <n v="1"/>
    <n v="1"/>
    <x v="0"/>
    <s v="pre-1940 housing (%)"/>
    <x v="9"/>
  </r>
  <r>
    <m/>
    <s v=""/>
    <n v="0.29561638727755546"/>
    <n v="3.3827624009933381"/>
    <n v="1.7023725390912241"/>
    <n v="0.24433372066549225"/>
    <n v="0.12296075429736901"/>
    <n v="0.45952716368329077"/>
    <n v="0.2312566866035865"/>
    <n v="0.55017051743539791"/>
    <n v="0.27687288365999413"/>
    <n v="0.20440960155367024"/>
    <n v="0.10286897250287616"/>
    <n v="0.15529850533053888"/>
    <n v="7.8153851644735164E-2"/>
    <n v="0.204660431653715"/>
    <n v="0.10299520255502771"/>
    <s v="7a"/>
    <n v="0.5032492198066667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s v="2018 - 2019"/>
    <n v="120"/>
    <n v="1"/>
    <n v="0"/>
    <n v="1"/>
    <n v="1"/>
    <x v="0"/>
    <s v="Proportion of roadways with sidewalks"/>
    <x v="0"/>
  </r>
  <r>
    <m/>
    <s v=""/>
    <n v="0.29561638727755546"/>
    <n v="3.3827624009933381"/>
    <n v="1.3410784258872736E-2"/>
    <n v="0.24433372066549225"/>
    <n v="9.6864823082176753E-4"/>
    <n v="0.45952716368329077"/>
    <n v="1.8217713580589271E-3"/>
    <n v="0.55017051743539791"/>
    <n v="2.1811221836780231E-3"/>
    <n v="0.20440960155367024"/>
    <n v="8.1037115289960546E-4"/>
    <n v="0.15529850533053888"/>
    <n v="6.1567278568003562E-4"/>
    <n v="0.204660431653715"/>
    <n v="8.1136555568602159E-4"/>
    <s v="7a"/>
    <n v="3.9644475931666671E-3"/>
    <s v="Derived (7a)"/>
    <m/>
    <m/>
    <s v="N"/>
    <s v="Pos"/>
    <s v="Y"/>
    <s v="mode share"/>
    <s v="boardings"/>
    <s v="Ratio"/>
    <s v="Aggregate"/>
    <s v="Work"/>
    <s v="USA"/>
    <s v="varies"/>
    <n v="2013"/>
    <s v="2010 - 2017"/>
    <s v="2018 - 2019"/>
    <n v="120"/>
    <n v="1"/>
    <n v="0"/>
    <n v="1"/>
    <n v="1"/>
    <x v="0"/>
    <s v="bicycle facility density"/>
    <x v="0"/>
  </r>
  <r>
    <m/>
    <s v=""/>
    <n v="0.14891809411301526"/>
    <n v="6.7151007132893543"/>
    <n v="-1.3430201426578709E-2"/>
    <n v="8.0305157522053887E-7"/>
    <n v="-1.6061031504410778E-9"/>
    <e v="#N/A"/>
    <e v="#N/A"/>
    <n v="2.6769002844089773E-7"/>
    <n v="-5.3538005688179547E-10"/>
    <n v="2.32271974748978E-2"/>
    <n v="-4.6454394949795598E-5"/>
    <n v="1.689774158302761E-2"/>
    <n v="-3.3795483166055218E-5"/>
    <n v="3.346114838827108E-7"/>
    <n v="-6.6922296776542161E-10"/>
    <s v="6a"/>
    <n v="-2E-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s v="2010 - 2017"/>
    <s v="2018 - 2019"/>
    <n v="358"/>
    <n v="1"/>
    <n v="0"/>
    <n v="1"/>
    <n v="1"/>
    <x v="2"/>
    <s v="Metropolitan Sprawl Indicator"/>
    <x v="3"/>
  </r>
  <r>
    <m/>
    <s v=""/>
    <n v="7.9815095923159343E-2"/>
    <n v="12.528958193105893"/>
    <n v="-5.3874520230355341"/>
    <n v="0.13821170591411505"/>
    <n v="-5.9431033543069473E-2"/>
    <n v="0.33257228940877093"/>
    <n v="-0.14300608444577151"/>
    <n v="0.55058433796819262"/>
    <n v="-0.23675126532632282"/>
    <n v="9.8050688955885174E-2"/>
    <n v="-4.2161796251030621E-2"/>
    <n v="0.5178337857731794"/>
    <n v="-0.22266852788246713"/>
    <n v="9.1901609179760188E-2"/>
    <n v="-3.951769194729688E-2"/>
    <s v="6a"/>
    <n v="-0.4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s v="2010 - 2017"/>
    <s v="2018 - 2019"/>
    <n v="358"/>
    <n v="1"/>
    <n v="0"/>
    <n v="1"/>
    <n v="1"/>
    <x v="1"/>
    <s v="Populaiton density"/>
    <x v="6"/>
  </r>
  <r>
    <m/>
    <s v=""/>
    <n v="7.2774455336555952E-2"/>
    <n v="13.741085321427086"/>
    <n v="5.24"/>
    <n v="0.1400038273230807"/>
    <n v="5.3388799939185043E-2"/>
    <n v="0.15981199666991863"/>
    <n v="6.0942410512840307E-2"/>
    <n v="0.24269077725114846"/>
    <n v="9.2547251039406628E-2"/>
    <n v="0.12537031167123916"/>
    <n v="4.7808482211583153E-2"/>
    <n v="0.36600227018686299"/>
    <n v="0.13957062713150981"/>
    <n v="0.11939879510804453"/>
    <n v="4.5531315156783866E-2"/>
    <s v="6c, 8a"/>
    <n v="0.3813381459635532"/>
    <s v="Derived (6c)"/>
    <n v="7.2774455336555952E-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s v="2018 - 2019"/>
    <n v="48"/>
    <n v="1"/>
    <n v="0"/>
    <n v="1"/>
    <n v="1"/>
    <x v="1"/>
    <s v="jobs per km^%2"/>
    <x v="8"/>
  </r>
  <r>
    <m/>
    <s v=""/>
    <n v="0.18692518582980089"/>
    <n v="5.3497338818243572"/>
    <n v="-2.2599999999999998"/>
    <n v="5.9014950373155579E-2"/>
    <n v="-2.4930920077439196E-2"/>
    <n v="0.14200488319810936"/>
    <n v="-5.9990093548033412E-2"/>
    <n v="0.23509374380792764"/>
    <n v="-9.9315568352108266E-2"/>
    <n v="4.1866616901328091E-2"/>
    <n v="-1.7686590826221586E-2"/>
    <n v="0.22110960115011855"/>
    <n v="-9.3407954421250272E-2"/>
    <n v="3.9241024261193178E-2"/>
    <n v="-1.6577406799916084E-2"/>
    <s v="6c, 8a"/>
    <n v="-0.42245091997534995"/>
    <s v="Derived (6c)"/>
    <n v="0.18692518582980089"/>
    <s v="Derived (8a)"/>
    <s v="Y"/>
    <s v="Neg"/>
    <s v="N"/>
    <s v="Ridership"/>
    <s v="Yearly boardings per capita"/>
    <s v="continuous"/>
    <s v="Aggregate"/>
    <s v="General"/>
    <s v="Europe"/>
    <s v="varies"/>
    <n v="2012"/>
    <s v="2010 - 2017"/>
    <s v="2018 - 2019"/>
    <n v="48"/>
    <n v="1"/>
    <n v="0"/>
    <n v="1"/>
    <n v="1"/>
    <x v="1"/>
    <s v="persons per km^2"/>
    <x v="6"/>
  </r>
  <r>
    <m/>
    <s v=""/>
    <n v="0.10881557747850282"/>
    <n v="9.1898607090290554"/>
    <n v="3.32"/>
    <n v="9.3632754744910202E-2"/>
    <n v="3.3826491564521818E-2"/>
    <n v="0.10688020303157832"/>
    <n v="3.8612366966150724E-2"/>
    <n v="0.16230846298772733"/>
    <n v="5.8636807910463724E-2"/>
    <n v="8.3846048136363066E-2"/>
    <n v="3.0290870408865654E-2"/>
    <n v="0.24477759969664242"/>
    <n v="8.8430244671109243E-2"/>
    <n v="7.9852374845371596E-2"/>
    <n v="2.8848085175672219E-2"/>
    <s v="6c, 8a"/>
    <n v="0.36126771722862933"/>
    <s v="Derived (6c)"/>
    <n v="0.1088155774785028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s v="2018 - 2019"/>
    <n v="48"/>
    <n v="1"/>
    <n v="0"/>
    <n v="1"/>
    <n v="1"/>
    <x v="1"/>
    <s v="jobs per km^%2"/>
    <x v="8"/>
  </r>
  <r>
    <m/>
    <s v=""/>
    <n v="6.7544712088686037E-2"/>
    <n v="14.80500795809156"/>
    <n v="2.08"/>
    <n v="0.1508438183153803"/>
    <n v="2.1192500739218492E-2"/>
    <n v="0.17218566271524494"/>
    <n v="2.4190880508913711E-2"/>
    <n v="0.26148144811792218"/>
    <n v="3.6736313389688122E-2"/>
    <n v="0.13507728236770367"/>
    <n v="1.8977412786277278E-2"/>
    <n v="0.39434050484691452"/>
    <n v="5.5402080998767242E-2"/>
    <n v="0.12864341283178626"/>
    <n v="1.8073499146204285E-2"/>
    <s v="6c, 8a"/>
    <n v="0.14049300114446697"/>
    <s v="Derived (6c)"/>
    <n v="6.7544712088686037E-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s v="2018 - 2019"/>
    <n v="48"/>
    <n v="1"/>
    <n v="0"/>
    <n v="1"/>
    <n v="1"/>
    <x v="1"/>
    <s v="jobs per km^%2"/>
    <x v="8"/>
  </r>
  <r>
    <m/>
    <s v=""/>
    <n v="1.4364089775561098E-3"/>
    <n v="696.18055555555554"/>
    <n v="-4.01"/>
    <n v="4.8677548129373021"/>
    <n v="-2.8038267722518856E-2"/>
    <n v="49.61747560926959"/>
    <n v="-0.28579665950939281"/>
    <n v="9.1621913702417324"/>
    <n v="-5.2774222292592377E-2"/>
    <n v="2.2413643262397658"/>
    <n v="-1.291025851914105E-2"/>
    <n v="5.5680429814948322"/>
    <n v="-3.2071927573410229E-2"/>
    <n v="2.7688865785503207"/>
    <n v="-1.5948786692449847E-2"/>
    <s v="6e, 8a"/>
    <n v="-5.7599999999999995E-3"/>
    <s v="derived (6e)"/>
    <n v="1.4364089775561098E-3"/>
    <s v="Derived (8a)"/>
    <s v="Y"/>
    <s v="Pos"/>
    <s v="Y"/>
    <s v="Ridership"/>
    <s v="boarding + alighting"/>
    <s v="continuous"/>
    <s v="Aggregate"/>
    <s v="General"/>
    <s v="USA"/>
    <s v="San Diego"/>
    <n v="2002"/>
    <s v="Pre-2010"/>
    <s v="Pre-2010"/>
    <n v="3582"/>
    <n v="0"/>
    <n v="0"/>
    <n v="1"/>
    <n v="1"/>
    <x v="0"/>
    <s v="Walkability Index"/>
    <x v="9"/>
  </r>
  <r>
    <m/>
    <s v=""/>
    <n v="8.9943000000000009E-2"/>
    <n v="11.118152607762694"/>
    <n v="2.9523809523809521"/>
    <n v="0.4621762042828777"/>
    <n v="0.12272904234250104"/>
    <n v="0.38844455219525437"/>
    <n v="0.10314989705724102"/>
    <n v="0.39766913236241108"/>
    <n v="0.10559944742230881"/>
    <n v="0.51821722439017803"/>
    <n v="0.13761051106791422"/>
    <n v="0.43703109799841716"/>
    <n v="0.11605185994908769"/>
    <n v="0.51038096198910821"/>
    <n v="0.13552962293235973"/>
    <s v="6e, 8a, 8b"/>
    <n v="0.265546"/>
    <s v="derived (6e)"/>
    <n v="8.9943000000000009E-2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n v="0"/>
    <n v="0"/>
    <n v="0"/>
    <n v="0"/>
    <x v="1"/>
    <s v="natural log of Floor area ratio: total floor area divided by the area of a network buffer"/>
    <x v="2"/>
  </r>
  <r>
    <m/>
    <s v=""/>
    <n v="0.11951100000000001"/>
    <n v="8.3674306130816412"/>
    <n v="2.9410430839002268"/>
    <n v="0.11038744624534937"/>
    <n v="3.8799752318439115E-2"/>
    <n v="0.72687952418456314"/>
    <n v="0.25548870331705953"/>
    <n v="0.88479896763766674"/>
    <n v="0.31099533473806057"/>
    <n v="8.422863738107747E-2"/>
    <n v="2.9605271067162778E-2"/>
    <n v="6.2098367310494354E-2"/>
    <n v="2.1826768830863728E-2"/>
    <n v="6.8303287249288414E-2"/>
    <n v="2.4007717525390635E-2"/>
    <s v="6e, 8a, 8b"/>
    <n v="0.35148699999999999"/>
    <s v="derived (6e)"/>
    <n v="0.11951100000000001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n v="0"/>
    <n v="0"/>
    <n v="0"/>
    <n v="0"/>
    <x v="3"/>
    <s v="Land use mix (entropy)"/>
    <x v="7"/>
  </r>
  <r>
    <m/>
    <s v=""/>
    <n v="7.6229999999999992E-2"/>
    <n v="13.118194936376756"/>
    <n v="0.81341991341991349"/>
    <n v="0.94751478149306345"/>
    <n v="5.8752549056040382E-2"/>
    <n v="1.7820249243599151"/>
    <n v="0.11049801948478524"/>
    <n v="2.1335356257493858"/>
    <n v="0.13229414354584215"/>
    <n v="0.79269090825318889"/>
    <n v="4.9152385148055477E-2"/>
    <n v="0.60224036593753238"/>
    <n v="3.7343118370688565E-2"/>
    <n v="0.79366361569114896"/>
    <n v="4.9212699818161065E-2"/>
    <s v="6e, 8a, 8b"/>
    <n v="6.2006999999999993E-2"/>
    <s v="derived (6e)"/>
    <n v="7.6229999999999992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n v="0"/>
    <n v="0"/>
    <n v="0"/>
    <n v="0"/>
    <x v="0"/>
    <s v="Intersection density"/>
    <x v="0"/>
  </r>
  <r>
    <m/>
    <s v=""/>
    <n v="0.102672"/>
    <n v="9.7397537790244666"/>
    <n v="3.2258064516129031E-2"/>
    <n v="0.10744293054813954"/>
    <n v="3.5585098597543813E-4"/>
    <n v="0.25853484085773881"/>
    <n v="8.5626739292083093E-4"/>
    <n v="0.42801291246611028"/>
    <n v="1.4175787660877571E-3"/>
    <n v="7.6222583999004945E-2"/>
    <n v="2.5244919820470435E-4"/>
    <n v="0.40255330843598119"/>
    <n v="1.3332565575399696E-3"/>
    <n v="7.1442416161906455E-2"/>
    <n v="2.3661728232823417E-4"/>
    <s v="6e, 8a, 8b"/>
    <n v="3.3119999999999998E-3"/>
    <s v="derived (6e)"/>
    <n v="0.10267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n v="0"/>
    <n v="0"/>
    <n v="0"/>
    <n v="0"/>
    <x v="1"/>
    <s v="natural log of Population (total)"/>
    <x v="6"/>
  </r>
  <r>
    <m/>
    <s v=""/>
    <n v="-6.2118000000000007E-2"/>
    <n v="-16.098393380340639"/>
    <n v="0.93650793650793629"/>
    <n v="-0.18772664357949329"/>
    <n v="1.0920809763593442E-2"/>
    <n v="-9.9862490415908292E-2"/>
    <n v="5.8094005174550486E-3"/>
    <n v="-9.9862490415908292E-2"/>
    <n v="5.8094005174550486E-3"/>
    <n v="-0.29819830749672216"/>
    <n v="1.7347388340314313E-2"/>
    <n v="-1.1432000214834686"/>
    <n v="6.650451804977929E-2"/>
    <n v="-0.30552111533324783"/>
    <n v="1.7773385363396357E-2"/>
    <s v="6e, 8a, 8b"/>
    <n v="-5.8173999999999997E-2"/>
    <s v="derived (6e)"/>
    <n v="-6.2118000000000007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n v="0"/>
    <n v="0"/>
    <n v="0"/>
    <n v="0"/>
    <x v="1"/>
    <s v="natural log of 'firm' (business) count"/>
    <x v="1"/>
  </r>
  <r>
    <m/>
    <s v=""/>
    <n v="4.6885330104119514E-2"/>
    <n v="21.328633024002883"/>
    <n v="1"/>
    <n v="0.88662091638259422"/>
    <n v="4.1569514341814877E-2"/>
    <n v="0.74517697285078932"/>
    <n v="3.4937868358097764E-2"/>
    <n v="0.76287304989945404"/>
    <n v="3.5767554772072344E-2"/>
    <n v="0.99412783721086473"/>
    <n v="4.6610011813325782E-2"/>
    <n v="0.83838351910884601"/>
    <n v="3.9307888047271637E-2"/>
    <n v="0.97909505515357276"/>
    <n v="4.5905194864186358E-2"/>
    <s v="7a, 8a, 8b"/>
    <n v="4.6885330104119514E-2"/>
    <s v="Derived (7a)"/>
    <n v="4.6885330104119514E-2"/>
    <s v="derived, 8a, 8b"/>
    <s v="Y"/>
    <s v="Pos"/>
    <s v="Y"/>
    <s v="Probability (mode choice)"/>
    <s v="trip"/>
    <s v="discrete"/>
    <s v="Disaggregate"/>
    <s v="General"/>
    <s v="USA"/>
    <s v="varies"/>
    <n v="2011"/>
    <s v="2010 - 2017"/>
    <s v="2018 - 2019"/>
    <n v="2209"/>
    <n v="1"/>
    <n v="0"/>
    <n v="0"/>
    <n v="0"/>
    <x v="1"/>
    <s v="Activity density (population + employment)"/>
    <x v="2"/>
  </r>
  <r>
    <m/>
    <s v=""/>
    <n v="0.54438577781801722"/>
    <n v="1.8369326326050532"/>
    <n v="0.5"/>
    <n v="0.1326799022610794"/>
    <n v="3.6114525896608102E-2"/>
    <n v="0.24953583565029783"/>
    <n v="6.7921879991978143E-2"/>
    <n v="0.29875765932526693"/>
    <n v="8.1319710375437823E-2"/>
    <n v="0.1110000121207073"/>
    <n v="3.0213413968070292E-2"/>
    <n v="8.4331341791160724E-2"/>
    <n v="2.2954391547709046E-2"/>
    <n v="0.11113621973489755"/>
    <n v="3.025048871206814E-2"/>
    <s v="7a, 8a, 8b"/>
    <n v="0.27219288890900861"/>
    <s v="Derived (7a)"/>
    <n v="0.54438577781801722"/>
    <s v="derived, 8a, 8b"/>
    <s v="N"/>
    <s v="Pos"/>
    <s v="insignificant"/>
    <s v="Probability (mode choice)"/>
    <s v="trip"/>
    <s v="discrete"/>
    <s v="Disaggregate"/>
    <s v="General"/>
    <s v="USA"/>
    <s v="varies"/>
    <n v="2011"/>
    <s v="2010 - 2017"/>
    <s v="2018 - 2019"/>
    <n v="2209"/>
    <n v="1"/>
    <n v="0"/>
    <n v="0"/>
    <n v="0"/>
    <x v="0"/>
    <s v="intersection density (intersectoins per square ile)"/>
    <x v="0"/>
  </r>
  <r>
    <m/>
    <s v=""/>
    <n v="0.31248887532820285"/>
    <n v="3.2001139206946601"/>
    <n v="1.4642262895174709"/>
    <n v="4.2217547982698674E-2"/>
    <n v="1.9316825952812967E-2"/>
    <n v="0.27799421250943041"/>
    <n v="0.12719748245764187"/>
    <n v="0.33839031648817747"/>
    <n v="0.15483198717268515"/>
    <n v="3.2213142536602318E-2"/>
    <n v="1.4739265957078128E-2"/>
    <n v="2.3749446977431931E-2"/>
    <n v="1.0866664589961982E-2"/>
    <n v="2.6122511253804558E-2"/>
    <n v="1.1952470653836511E-2"/>
    <s v="7a, 8a, 8b"/>
    <n v="0.45755442643730199"/>
    <s v="Derived (7a)"/>
    <n v="0.31248887532820285"/>
    <s v="derived, 8a, 8b"/>
    <s v="Y"/>
    <s v="Pos"/>
    <s v="Y"/>
    <s v="Probability (mode choice)"/>
    <s v="trip"/>
    <s v="discrete"/>
    <s v="Disaggregate"/>
    <s v="General"/>
    <s v="USA"/>
    <s v="varies"/>
    <n v="2011"/>
    <s v="2010 - 2017"/>
    <s v="2018 - 2019"/>
    <n v="2209"/>
    <n v="1"/>
    <n v="0"/>
    <n v="0"/>
    <n v="0"/>
    <x v="3"/>
    <s v="Land use entropy index (3 land uses: residential, commercial and public land)"/>
    <x v="7"/>
  </r>
  <r>
    <m/>
    <s v=""/>
    <n v="7.9815095923159343E-2"/>
    <n v="12.528958193105893"/>
    <n v="0.17763827951087624"/>
    <n v="0.13821170591411505"/>
    <n v="1.9595954642386993E-3"/>
    <n v="0.33257228940877093"/>
    <n v="4.7152818608713161E-3"/>
    <n v="0.55058433796819262"/>
    <n v="7.8063038454483829E-3"/>
    <n v="9.8050688955885174E-2"/>
    <n v="1.3901838782225001E-3"/>
    <n v="0.5178337857731794"/>
    <n v="7.3419594318678075E-3"/>
    <n v="9.1901609179760188E-2"/>
    <n v="1.3030008949951304E-3"/>
    <s v="6c"/>
    <n v="1.4178216318785578E-2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s v="2010 - 2017"/>
    <n v="78"/>
    <n v="1"/>
    <n v="0"/>
    <n v="1"/>
    <n v="1"/>
    <x v="1"/>
    <s v="Ratio of residential area"/>
    <x v="6"/>
  </r>
  <r>
    <m/>
    <s v=""/>
    <n v="6.0213846039255094E-2"/>
    <n v="16.607475950765078"/>
    <n v="1.1841413972029384E-2"/>
    <n v="0.19366315910577611"/>
    <n v="1.3808513978289644E-4"/>
    <n v="0.10302046103501369"/>
    <n v="7.3455348080676933E-5"/>
    <n v="0.10302046103501369"/>
    <n v="7.3455348080676933E-5"/>
    <n v="0.30762828956325783"/>
    <n v="2.1934422407265608E-4"/>
    <n v="1.1793516542393681"/>
    <n v="8.4089787020300748E-4"/>
    <n v="0.315182667951457"/>
    <n v="2.2473062487559674E-4"/>
    <s v="6c"/>
    <n v="7.1301707779886146E-4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s v="2010 - 2017"/>
    <n v="78"/>
    <n v="1"/>
    <n v="0"/>
    <n v="1"/>
    <n v="1"/>
    <x v="1"/>
    <s v="Ratio of commercial area"/>
    <x v="1"/>
  </r>
  <r>
    <m/>
    <s v=""/>
    <n v="0.11153991466812101"/>
    <n v="8.9654004396132816"/>
    <n v="-3.6759843016919117E-3"/>
    <n v="0.11827617160620325"/>
    <n v="-4.8495474688175319E-5"/>
    <n v="0.77882522210364835"/>
    <n v="-3.1933311952970833E-4"/>
    <n v="0.94803021623224748"/>
    <n v="-3.8871037784338517E-4"/>
    <n v="9.024795035930723E-2"/>
    <n v="-3.7003372132142509E-5"/>
    <n v="6.6536163289405814E-2"/>
    <n v="-2.7281089494449346E-5"/>
    <n v="7.3184511452587267E-2"/>
    <n v="-3.0007038395967842E-5"/>
    <s v="6c"/>
    <n v="-4.1001897533206821E-4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s v="2010 - 2017"/>
    <s v="2010 - 2017"/>
    <n v="78"/>
    <n v="1"/>
    <n v="0"/>
    <n v="1"/>
    <n v="1"/>
    <x v="3"/>
    <s v="Diversity: 1 - Herschman-Herfindal Index"/>
    <x v="7"/>
  </r>
  <r>
    <s v="Exclude - high outlier, NS"/>
    <s v="High outlier"/>
    <n v="7.9815095923159343E-2"/>
    <n v="12.528958193105893"/>
    <n v="591.86287027938954"/>
    <n v="0.13821170591411505"/>
    <n v="6.5290645644863812"/>
    <n v="0.33257228940877093"/>
    <n v="15.710579183923958"/>
    <n v="0.55058433796819262"/>
    <n v="26.009379357658275"/>
    <n v="9.8050688955885174E-2"/>
    <n v="4.6318745185241719"/>
    <n v="0.5178337857731794"/>
    <n v="24.462256641897156"/>
    <n v="9.1901609179760188E-2"/>
    <n v="4.3413945001714183"/>
    <s v="6c"/>
    <n v="47.239591764705885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s v="2018 - 2019"/>
    <n v="78"/>
    <n v="1"/>
    <n v="0"/>
    <n v="1"/>
    <n v="1"/>
    <x v="1"/>
    <s v="Population density"/>
    <x v="6"/>
  </r>
  <r>
    <s v="Exclude - low outlier, NS"/>
    <s v="Low outlier"/>
    <n v="4.9965372243354171E-2"/>
    <n v="20.01386070195862"/>
    <n v="-229.2454140445509"/>
    <n v="0.20391526813503555"/>
    <n v="-2.3357132724046124"/>
    <n v="0.23276582344381003"/>
    <n v="-2.666177124215471"/>
    <n v="0.353478586002267"/>
    <n v="-4.0488612372545347"/>
    <n v="0.18260158460967399"/>
    <n v="-2.091579255617543"/>
    <n v="0.53308150562882506"/>
    <n v="-6.1060927872558377"/>
    <n v="0.1739040838024522"/>
    <n v="-1.9919551899064607"/>
    <s v="6c"/>
    <n v="-11.454332447817837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s v="2010 - 2017"/>
    <s v="2018 - 2019"/>
    <n v="78"/>
    <n v="1"/>
    <n v="0"/>
    <n v="1"/>
    <n v="1"/>
    <x v="1"/>
    <s v="job density"/>
    <x v="8"/>
  </r>
  <r>
    <m/>
    <s v=""/>
    <n v="1.7102396514161219E-2"/>
    <n v="58.471337579617838"/>
    <n v="-4.5900000000000007"/>
    <n v="0.59574705042266585"/>
    <n v="-4.6766143458179268E-2"/>
    <n v="0.68003516374273598"/>
    <n v="-5.3382760353804772E-2"/>
    <n v="1.0327025873264852"/>
    <n v="-8.1067153105129089E-2"/>
    <n v="0.53347822567989167"/>
    <n v="-4.1878040715871499E-2"/>
    <n v="1.5574200868712742"/>
    <n v="-0.12225747681939503"/>
    <n v="0.50806811049165645"/>
    <n v="-3.9883346673595034E-2"/>
    <s v="6e, 8a"/>
    <n v="-7.85E-2"/>
    <s v="derived (6e)"/>
    <n v="1.7102396514161219E-2"/>
    <s v="Derived (8a)"/>
    <s v="Y"/>
    <s v="Neg"/>
    <s v="N"/>
    <s v="Ridership"/>
    <s v="daily ridership"/>
    <s v="Count"/>
    <s v="Aggregate"/>
    <s v="General"/>
    <s v="China"/>
    <s v="Shenzhen"/>
    <n v="2014"/>
    <s v="2010 - 2017"/>
    <s v="2018 - 2019"/>
    <n v="491"/>
    <n v="1"/>
    <n v="0"/>
    <n v="1"/>
    <n v="1"/>
    <x v="1"/>
    <s v="Employment density(logarithm): number of employed peole in TAZ"/>
    <x v="8"/>
  </r>
  <r>
    <m/>
    <s v=""/>
    <n v="2.8279183381088823E-2"/>
    <n v="35.361700036526919"/>
    <n v="-3.4900000000000007"/>
    <n v="0.4665097259155721"/>
    <n v="-4.6041874167915546E-2"/>
    <n v="3.0718743764331644"/>
    <n v="-0.30317664486372647"/>
    <n v="3.7392596524572559"/>
    <n v="-0.36904380088049477"/>
    <n v="0.35595966638773474"/>
    <n v="-3.513120790035433E-2"/>
    <n v="0.26243466353443007"/>
    <n v="-2.5900818534999277E-2"/>
    <n v="0.28865735097246686"/>
    <n v="-2.8488849626949485E-2"/>
    <s v="6e, 8a"/>
    <n v="-9.869435E-2"/>
    <s v="derived (6e)"/>
    <n v="2.8279183381088823E-2"/>
    <s v="Derived (8a)"/>
    <s v="Y"/>
    <s v="Neg"/>
    <s v="N"/>
    <s v="Ridership"/>
    <s v="daily ridership"/>
    <s v="Count"/>
    <s v="Aggregate"/>
    <s v="General"/>
    <s v="China"/>
    <s v="Shenzhen"/>
    <n v="2014"/>
    <s v="2010 - 2017"/>
    <s v="2018 - 2019"/>
    <n v="491"/>
    <n v="1"/>
    <n v="0"/>
    <n v="1"/>
    <n v="1"/>
    <x v="3"/>
    <s v="land use mix (entropy)"/>
    <x v="7"/>
  </r>
  <r>
    <m/>
    <s v=""/>
    <n v="4.5403508771929821E-2"/>
    <n v="22.024729520865534"/>
    <n v="5.7"/>
    <n v="0.22440341185193757"/>
    <n v="5.8075602987281441E-2"/>
    <n v="0.2561526923463473"/>
    <n v="6.6292316779234681E-2"/>
    <n v="0.38899392596232296"/>
    <n v="0.10067162803904917"/>
    <n v="0.20094826135748667"/>
    <n v="5.2005410039317544E-2"/>
    <n v="0.58664223504371749"/>
    <n v="0.15182301042931406"/>
    <n v="0.19137688951478052"/>
    <n v="4.9528339006425191E-2"/>
    <s v="6e, 8a"/>
    <n v="0.25879999999999997"/>
    <s v="derived (6e)"/>
    <n v="4.5403508771929821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n v="1"/>
    <n v="0"/>
    <n v="1"/>
    <n v="1"/>
    <x v="1"/>
    <s v="Employment density(logarithm): number of employed peole in TAZ"/>
    <x v="8"/>
  </r>
  <r>
    <m/>
    <s v=""/>
    <n v="5.8071742424242428E-2"/>
    <n v="17.220079134090927"/>
    <n v="1.9799999999999998"/>
    <n v="0.22717613657689467"/>
    <n v="2.6121177894691334E-2"/>
    <n v="1.4959099759775216"/>
    <n v="0.1720027956533462"/>
    <n v="1.8209064341283134"/>
    <n v="0.20937155465426344"/>
    <n v="0.17334159888833864"/>
    <n v="1.9931172390458898E-2"/>
    <n v="0.1277977492293457"/>
    <n v="1.4694447191776089E-2"/>
    <n v="0.14056740544850627"/>
    <n v="1.6162728441650419E-2"/>
    <s v="6e, 8a"/>
    <n v="0.11498205"/>
    <s v="derived (6e)"/>
    <n v="5.8071742424242428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n v="1"/>
    <n v="0"/>
    <n v="1"/>
    <n v="1"/>
    <x v="3"/>
    <s v="land use mix (entropy)"/>
    <x v="7"/>
  </r>
  <r>
    <m/>
    <s v=""/>
    <n v="4.0343716433941995E-2"/>
    <n v="24.787007454739086"/>
    <n v="9.31"/>
    <n v="0.25254743933056362"/>
    <n v="9.4856818212559688E-2"/>
    <n v="0.28827862284189737"/>
    <n v="0.10827745073941665"/>
    <n v="0.43778042012011098"/>
    <n v="0.16443032579711367"/>
    <n v="0.22615061163707489"/>
    <n v="8.4942169730885322E-2"/>
    <n v="0.66021720900216452"/>
    <n v="0.24797758370121298"/>
    <n v="0.21537882599528177"/>
    <n v="8.0896287043827828E-2"/>
    <s v="6e, 8a"/>
    <n v="0.37559999999999999"/>
    <s v="derived (6e)"/>
    <n v="4.0343716433941995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n v="1"/>
    <n v="0"/>
    <n v="1"/>
    <n v="1"/>
    <x v="1"/>
    <s v="Employment density(logarithm): number of employed peole in TAZ"/>
    <x v="8"/>
  </r>
  <r>
    <m/>
    <s v=""/>
    <n v="4.1372950268817196E-2"/>
    <n v="24.170381698732765"/>
    <n v="7.44"/>
    <n v="0.31886810107837893"/>
    <n v="9.8152304816415931E-2"/>
    <n v="2.099683446560864"/>
    <n v="0.64631353518227064"/>
    <n v="2.5558537337629477"/>
    <n v="0.7867294780948082"/>
    <n v="0.24330507291951292"/>
    <n v="7.4892890194451639E-2"/>
    <n v="0.17937898862479792"/>
    <n v="5.521549853879501E-2"/>
    <n v="0.19730268471093682"/>
    <n v="6.0732676568625833E-2"/>
    <s v="6e, 8a"/>
    <n v="0.30781474999999997"/>
    <s v="derived (6e)"/>
    <n v="4.1372950268817196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n v="1"/>
    <n v="0"/>
    <n v="1"/>
    <n v="1"/>
    <x v="3"/>
    <s v="land use mix (entropy)"/>
    <x v="7"/>
  </r>
  <r>
    <m/>
    <s v=""/>
    <n v="5.031249131340744E-2"/>
    <n v="19.875779829123999"/>
    <n v="0"/>
    <n v="0.82622651466152486"/>
    <n v="0"/>
    <n v="0.69441737918446922"/>
    <n v="0"/>
    <n v="0.71090804367584326"/>
    <n v="0"/>
    <n v="0.92641033263453187"/>
    <n v="0"/>
    <n v="0.781274928375426"/>
    <n v="0"/>
    <n v="0.91240154613360192"/>
    <n v="0"/>
    <s v="7b"/>
    <n v="0"/>
    <s v="derived (7b)"/>
    <m/>
    <m/>
    <s v="Y"/>
    <s v="Neg"/>
    <s v="N"/>
    <s v="Transit users"/>
    <s v="Any transit trip"/>
    <s v="Count"/>
    <s v="Disaggregate"/>
    <s v="General"/>
    <s v="USA"/>
    <s v="varies"/>
    <n v="2012"/>
    <s v="2010 - 2017"/>
    <s v="2018 - 2019"/>
    <n v="2431"/>
    <n v="1"/>
    <n v="0"/>
    <n v="1"/>
    <n v="1"/>
    <x v="1"/>
    <s v="Activity density (populatoin + employment per square mile)"/>
    <x v="2"/>
  </r>
  <r>
    <m/>
    <s v="High outlier"/>
    <n v="1.0698000000000001"/>
    <n v="0.93475415965601039"/>
    <n v="2"/>
    <n v="1.1178623112385247E-7"/>
    <n v="2.3917782011259475E-7"/>
    <e v="#N/A"/>
    <e v="#N/A"/>
    <n v="3.7262935921179038E-8"/>
    <n v="7.972777769695468E-8"/>
    <n v="3.2332678814249584E-3"/>
    <n v="6.9178999590968418E-3"/>
    <n v="2.3521961781255533E-3"/>
    <n v="5.0327589427174345E-3"/>
    <n v="4.6578523507329609E-8"/>
    <n v="9.9659408896282437E-8"/>
    <s v="7b, 8a, 8b"/>
    <n v="2.1396000000000002"/>
    <s v="derived (7b)"/>
    <n v="1.0698000000000001"/>
    <s v="derived, 8a, 8b"/>
    <s v="Y"/>
    <s v="Pos"/>
    <s v="Y"/>
    <s v="Transit users"/>
    <s v="Any transit trip"/>
    <s v="Count"/>
    <s v="Disaggregate"/>
    <s v="General"/>
    <s v="USA"/>
    <s v="varies"/>
    <n v="2012"/>
    <s v="2010 - 2017"/>
    <s v="2018 - 2019"/>
    <n v="2431"/>
    <n v="1"/>
    <n v="0"/>
    <n v="1"/>
    <n v="1"/>
    <x v="2"/>
    <s v="Compactness index"/>
    <x v="3"/>
  </r>
  <r>
    <m/>
    <s v=""/>
    <n v="0.18630000000000002"/>
    <n v="5.3676865271068159"/>
    <n v="2.074074074074074"/>
    <n v="7.0813280130048006E-2"/>
    <n v="2.7362251442250553E-2"/>
    <n v="0.46629145901675423"/>
    <n v="0.18017501976407385"/>
    <n v="0.56759640054398908"/>
    <n v="0.21931924917019738"/>
    <n v="5.4032467429146254E-2"/>
    <n v="2.0878145414622115E-2"/>
    <n v="3.9835952633625812E-2"/>
    <n v="1.5392612097633014E-2"/>
    <n v="4.3816393786632886E-2"/>
    <n v="1.6930654559154948E-2"/>
    <s v="7b, 8a, 8b"/>
    <n v="0.38640000000000002"/>
    <s v="derived (7b)"/>
    <n v="0.18630000000000002"/>
    <s v="derived, 8a, 8b"/>
    <s v="Y"/>
    <s v="Pos"/>
    <s v="Y"/>
    <s v="Transit users"/>
    <s v="Any transit trip"/>
    <s v="Count"/>
    <s v="Disaggregate"/>
    <s v="General"/>
    <s v="USA"/>
    <s v="varies"/>
    <n v="2012"/>
    <s v="2010 - 2017"/>
    <s v="2018 - 2019"/>
    <n v="2431"/>
    <n v="1"/>
    <n v="0"/>
    <n v="1"/>
    <n v="1"/>
    <x v="3"/>
    <s v="Land use entropy index"/>
    <x v="7"/>
  </r>
  <r>
    <m/>
    <s v=""/>
    <n v="0.29561638727755546"/>
    <n v="3.3827624009933381"/>
    <n v="0"/>
    <n v="0.24433372066549225"/>
    <n v="0"/>
    <n v="0.45952716368329077"/>
    <n v="0"/>
    <n v="0.55017051743539791"/>
    <n v="0"/>
    <n v="0.20440960155367024"/>
    <n v="0"/>
    <n v="0.15529850533053888"/>
    <n v="0"/>
    <n v="0.204660431653715"/>
    <n v="0"/>
    <s v="7b"/>
    <n v="0"/>
    <s v="derived (7b)"/>
    <m/>
    <m/>
    <s v="N"/>
    <s v="Pos"/>
    <s v="insignificant"/>
    <s v="Transit users"/>
    <s v="Any transit trip"/>
    <s v="Count"/>
    <s v="Disaggregate"/>
    <s v="General"/>
    <s v="USA"/>
    <s v="varies"/>
    <n v="2012"/>
    <s v="2010 - 2017"/>
    <s v="2018 - 2019"/>
    <n v="2431"/>
    <n v="1"/>
    <n v="0"/>
    <n v="1"/>
    <n v="1"/>
    <x v="0"/>
    <s v="number of intersections per square mile"/>
    <x v="0"/>
  </r>
  <r>
    <m/>
    <s v=""/>
    <n v="5.031249131340744E-2"/>
    <n v="19.875779829123999"/>
    <n v="0"/>
    <n v="0.82622651466152486"/>
    <n v="0"/>
    <n v="0.69441737918446922"/>
    <n v="0"/>
    <n v="0.71090804367584326"/>
    <n v="0"/>
    <n v="0.92641033263453187"/>
    <n v="0"/>
    <n v="0.781274928375426"/>
    <n v="0"/>
    <n v="0.91240154613360192"/>
    <n v="0"/>
    <s v="7b"/>
    <n v="0"/>
    <s v="derived (7b)"/>
    <m/>
    <m/>
    <s v="Y"/>
    <s v="Neg"/>
    <s v="N"/>
    <s v="Ridership"/>
    <s v="Transit trip"/>
    <s v="Count"/>
    <s v="Disaggregate"/>
    <s v="General"/>
    <s v="USA"/>
    <s v="varies"/>
    <n v="2012"/>
    <s v="2010 - 2017"/>
    <s v="2018 - 2019"/>
    <n v="977"/>
    <n v="1"/>
    <n v="0"/>
    <n v="1"/>
    <n v="1"/>
    <x v="1"/>
    <s v="Activity density (populatoin + employment per square mile)"/>
    <x v="2"/>
  </r>
  <r>
    <m/>
    <s v=""/>
    <n v="0.14891809411301526"/>
    <n v="6.7151007132893543"/>
    <n v="0"/>
    <n v="8.0305157522053887E-7"/>
    <n v="0"/>
    <e v="#N/A"/>
    <e v="#N/A"/>
    <n v="2.6769002844089773E-7"/>
    <n v="0"/>
    <n v="2.32271974748978E-2"/>
    <n v="0"/>
    <n v="1.689774158302761E-2"/>
    <n v="0"/>
    <n v="3.346114838827108E-7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s v="2010 - 2017"/>
    <s v="2018 - 2019"/>
    <n v="977"/>
    <n v="1"/>
    <n v="0"/>
    <n v="1"/>
    <n v="1"/>
    <x v="2"/>
    <s v="Compactness index"/>
    <x v="3"/>
  </r>
  <r>
    <m/>
    <s v=""/>
    <n v="8.9700000000000002E-2"/>
    <n v="11.148272017837234"/>
    <n v="1.3846153846153844"/>
    <n v="0.14707373565471513"/>
    <n v="1.8266557968315618E-2"/>
    <n v="0.96845149180402812"/>
    <n v="0.12028167528206028"/>
    <n v="1.1788540626682851"/>
    <n v="0.14641367458340099"/>
    <n v="0.11222127850668839"/>
    <n v="1.3937882790530697E-2"/>
    <n v="8.2736209315992085E-2"/>
    <n v="1.0275837197046216E-2"/>
    <n v="9.1003279403006773E-2"/>
    <n v="1.1302607301853441E-2"/>
    <s v="7b, 8a, 8b"/>
    <n v="0.12419999999999999"/>
    <s v="derived (7b)"/>
    <n v="8.9700000000000002E-2"/>
    <s v="derived, 8a, 8b"/>
    <s v="N"/>
    <s v="Pos"/>
    <s v="insignificant"/>
    <s v="Ridership"/>
    <s v="Transit trip"/>
    <s v="Count"/>
    <s v="Disaggregate"/>
    <s v="General"/>
    <s v="USA"/>
    <s v="varies"/>
    <n v="2012"/>
    <s v="2010 - 2017"/>
    <s v="2018 - 2019"/>
    <n v="977"/>
    <n v="1"/>
    <n v="0"/>
    <n v="1"/>
    <n v="1"/>
    <x v="3"/>
    <s v="Land use entropy index"/>
    <x v="7"/>
  </r>
  <r>
    <m/>
    <s v=""/>
    <n v="0.29561638727755546"/>
    <n v="3.3827624009933381"/>
    <n v="0"/>
    <n v="0.24433372066549225"/>
    <n v="0"/>
    <n v="0.45952716368329077"/>
    <n v="0"/>
    <n v="0.55017051743539791"/>
    <n v="0"/>
    <n v="0.20440960155367024"/>
    <n v="0"/>
    <n v="0.15529850533053888"/>
    <n v="0"/>
    <n v="0.204660431653715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s v="2010 - 2017"/>
    <s v="2018 - 2019"/>
    <n v="977"/>
    <n v="1"/>
    <n v="0"/>
    <n v="1"/>
    <n v="1"/>
    <x v="0"/>
    <s v="number of intersections per square mile"/>
    <x v="0"/>
  </r>
  <r>
    <m/>
    <s v=""/>
    <n v="3.5000000000000001E-3"/>
    <n v="285.71428571428572"/>
    <n v="63.714285714285715"/>
    <n v="3.3317724702488478"/>
    <n v="0.7429852608654931"/>
    <n v="1.7723594799015407"/>
    <n v="0.39523616401804357"/>
    <n v="1.7723594799015407"/>
    <n v="0.39523616401804357"/>
    <n v="5.2924235614518267"/>
    <n v="1.1802104542037575"/>
    <n v="20.289513981288604"/>
    <n v="4.5245616178273584"/>
    <n v="5.4223887549344836"/>
    <n v="1.20919269235039"/>
    <s v="7b, 8a, 8b"/>
    <n v="0.223"/>
    <s v="derived (7b)"/>
    <n v="3.5000000000000001E-3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s v="2010 - 2017"/>
    <s v="2018 - 2019"/>
    <n v="113"/>
    <n v="1"/>
    <n v="0"/>
    <n v="0"/>
    <n v="0"/>
    <x v="1"/>
    <s v="commercial-oriented land use percentage"/>
    <x v="1"/>
  </r>
  <r>
    <s v="Exclude - low outlier, &gt;10"/>
    <s v="High outlier"/>
    <n v="0.5583999999999999"/>
    <n v="1.7908309455587397"/>
    <n v="22.875000000000004"/>
    <n v="0.12935002111965657"/>
    <n v="1.6522395597698212"/>
    <n v="0.24327320914032294"/>
    <n v="3.1074260096330009"/>
    <n v="0.29125970764841635"/>
    <n v="3.720376749676281"/>
    <n v="0.10821423340999391"/>
    <n v="1.3822636890392159"/>
    <n v="8.2214869440218663E-2"/>
    <n v="1.0501634133076889"/>
    <n v="0.10834702260769394"/>
    <n v="1.3839598585771176"/>
    <s v="7b, 8a, 8b"/>
    <n v="12.773399999999999"/>
    <s v="derived (7b)"/>
    <n v="0.5583999999999999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s v="2010 - 2017"/>
    <s v="2018 - 2019"/>
    <n v="113"/>
    <n v="1"/>
    <n v="0"/>
    <n v="0"/>
    <n v="0"/>
    <x v="0"/>
    <s v="density of bikeshare docks"/>
    <x v="0"/>
  </r>
  <r>
    <m/>
    <s v=""/>
    <n v="3.5000000000000001E-3"/>
    <n v="285.71428571428572"/>
    <n v="63.428571428571431"/>
    <n v="3.3317724702488478"/>
    <n v="0.73965348839524425"/>
    <n v="1.7723594799015407"/>
    <n v="0.39346380453814206"/>
    <n v="1.7723594799015407"/>
    <n v="0.39346380453814206"/>
    <n v="5.2924235614518267"/>
    <n v="1.1749180306423055"/>
    <n v="20.289513981288604"/>
    <n v="4.5042721038460698"/>
    <n v="5.4223887549344836"/>
    <n v="1.2037703035954554"/>
    <s v="7b, 8a, 8b"/>
    <n v="0.222"/>
    <s v="derived (7b)"/>
    <n v="3.5000000000000001E-3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s v="2010 - 2017"/>
    <s v="2018 - 2019"/>
    <n v="113"/>
    <n v="1"/>
    <n v="0"/>
    <n v="0"/>
    <n v="0"/>
    <x v="1"/>
    <s v="commercial-oriented land use percentage"/>
    <x v="1"/>
  </r>
  <r>
    <s v="Exclude - low outlier, &gt;10"/>
    <s v="High outlier"/>
    <n v="0.48859999999999998"/>
    <n v="2.0466639377814162"/>
    <n v="26.142857142857139"/>
    <n v="0.14782859556532174"/>
    <n v="1.8882737825940805"/>
    <n v="0.27802652473179756"/>
    <n v="3.5513440110091428"/>
    <n v="0.33286823731247578"/>
    <n v="4.2518591424871781"/>
    <n v="0.12367340961142158"/>
    <n v="1.5797299303305323"/>
    <n v="9.3959850788821297E-2"/>
    <n v="1.2001867580659298"/>
    <n v="0.12382516869450733"/>
    <n v="1.5816684098024196"/>
    <s v="7b, 8a, 8b"/>
    <n v="12.773399999999999"/>
    <s v="derived (7b)"/>
    <n v="0.48859999999999998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s v="2010 - 2017"/>
    <s v="2018 - 2019"/>
    <n v="113"/>
    <n v="1"/>
    <n v="0"/>
    <n v="0"/>
    <n v="0"/>
    <x v="0"/>
    <s v="density of bikeshare docks"/>
    <x v="0"/>
  </r>
  <r>
    <m/>
    <s v=""/>
    <n v="2.0085063408785821E-3"/>
    <n v="497.88242120389293"/>
    <n v="9.8699999999999992"/>
    <n v="5.9541216087963913E-5"/>
    <n v="1.1803425422556548E-6"/>
    <e v="#N/A"/>
    <e v="#N/A"/>
    <n v="1.9847529498482764E-5"/>
    <n v="3.9345658293447128E-7"/>
    <n v="1.7221503906407238"/>
    <n v="3.4139836298142913E-2"/>
    <n v="1.2528611038678503"/>
    <n v="2.4836665382310535E-2"/>
    <n v="2.4809333898514942E-5"/>
    <n v="4.9181918290315377E-7"/>
    <s v="6c, 8a"/>
    <n v="1.9823957584471603E-2"/>
    <s v="Derived (6c)"/>
    <n v="2.0085063408785821E-3"/>
    <s v="Derived (8a)"/>
    <s v="Y"/>
    <s v="Pos"/>
    <s v="Y"/>
    <s v="Ridership"/>
    <s v="Sum of boarding and alighting"/>
    <s v="continuous"/>
    <s v="Aggregate"/>
    <s v="Weekday"/>
    <s v="China"/>
    <s v="Shanghai"/>
    <n v="2015"/>
    <s v="2010 - 2017"/>
    <s v="2018 - 2019"/>
    <n v="286"/>
    <n v="1"/>
    <n v="0"/>
    <n v="0"/>
    <n v="0"/>
    <x v="2"/>
    <s v="Betweenness centrality"/>
    <x v="3"/>
  </r>
  <r>
    <m/>
    <s v=""/>
    <n v="8.8844225904334915E-3"/>
    <n v="112.55655500637411"/>
    <n v="9.7100000000000009"/>
    <n v="1.3460515732903962E-5"/>
    <n v="1.1612083166466477E-6"/>
    <e v="#N/A"/>
    <e v="#N/A"/>
    <n v="4.4869419979416228E-6"/>
    <n v="3.8707836071871495E-7"/>
    <n v="0.38932749363733843"/>
    <n v="3.3586404301415171E-2"/>
    <n v="0.28323500438489807"/>
    <n v="2.4434044666893147E-2"/>
    <n v="5.6086598696685718E-6"/>
    <n v="4.8384643019145126E-7"/>
    <s v="6c, 8a"/>
    <n v="8.6267743353109202E-2"/>
    <s v="Derived (6c)"/>
    <n v="8.8844225904334915E-3"/>
    <s v="Derived (8a)"/>
    <s v="Y"/>
    <s v="Pos"/>
    <s v="Y"/>
    <s v="Ridership"/>
    <s v="Sum of boarding and alighting"/>
    <s v="continuous"/>
    <s v="Aggregate"/>
    <s v="Weekend"/>
    <s v="China"/>
    <s v="Shanghai"/>
    <n v="2015"/>
    <s v="2010 - 2017"/>
    <s v="2018 - 2019"/>
    <n v="286"/>
    <n v="1"/>
    <n v="0"/>
    <n v="0"/>
    <n v="0"/>
    <x v="2"/>
    <s v="Betweenness centrality"/>
    <x v="3"/>
  </r>
  <r>
    <m/>
    <s v="Low outlier"/>
    <n v="1.0906115596986781"/>
    <n v="0.91691674373622734"/>
    <n v="-2.6859999999999999"/>
    <n v="6.6228026973391127E-2"/>
    <n v="-0.19400723311657875"/>
    <n v="0.12455741806137484"/>
    <n v="-0.36487633931690661"/>
    <n v="0.1491268080780391"/>
    <n v="-0.43684948413685198"/>
    <n v="5.5406370305515318E-2"/>
    <n v="-0.1623064598364736"/>
    <n v="4.2094531904743514E-2"/>
    <n v="-0.12331099139429298"/>
    <n v="5.5474359212598044E-2"/>
    <n v="-0.16250562536123006"/>
    <s v="7a (1) , 8a"/>
    <n v="-2.9293826493506492"/>
    <s v="Derived (7a)"/>
    <n v="1.0906115596986781"/>
    <s v="Derived (8a)"/>
    <s v="Y"/>
    <s v="Neg"/>
    <s v="N"/>
    <s v="Probability (mode choice)"/>
    <s v="trip"/>
    <s v="discrete"/>
    <s v="Disaggregate"/>
    <s v="Education"/>
    <s v="Iran"/>
    <s v="Shiraz"/>
    <n v="2016"/>
    <s v="2010 - 2017"/>
    <s v="2018 - 2019"/>
    <n v="770"/>
    <n v="1"/>
    <n v="1"/>
    <n v="0"/>
    <n v="1"/>
    <x v="0"/>
    <s v="intersection density"/>
    <x v="0"/>
  </r>
  <r>
    <m/>
    <s v=""/>
    <n v="4.7642712257316708E-3"/>
    <n v="209.89569078247123"/>
    <n v="0.49300000000000005"/>
    <n v="2.7690518577060885"/>
    <n v="6.5039094454963781E-3"/>
    <n v="18.233659399078459"/>
    <n v="4.2826958715706916E-2"/>
    <n v="22.19504398704877"/>
    <n v="5.2131402244723186E-2"/>
    <n v="2.1128622207070147"/>
    <n v="4.9626606002506251E-3"/>
    <n v="1.5577278504971652"/>
    <n v="3.6587689219927341E-3"/>
    <n v="1.7133772985806617"/>
    <n v="4.024356122087706E-3"/>
    <s v="7a (1) , 8a"/>
    <n v="2.3487857142857138E-3"/>
    <s v="Derived (7a)"/>
    <n v="4.7642712257316708E-3"/>
    <s v="Derived (8a)"/>
    <s v="N"/>
    <s v="Pos"/>
    <m/>
    <s v="Probability (mode choice)"/>
    <s v="trip"/>
    <s v="discrete"/>
    <s v="Disaggregate"/>
    <s v="Education"/>
    <s v="Iran"/>
    <s v="Shiraz"/>
    <n v="2016"/>
    <s v="2010 - 2017"/>
    <s v="2018 - 2019"/>
    <n v="770"/>
    <n v="1"/>
    <n v="1"/>
    <n v="0"/>
    <n v="1"/>
    <x v="3"/>
    <s v="land use diversity"/>
    <x v="7"/>
  </r>
  <r>
    <s v="Exclude - low outlier, &lt;1-10"/>
    <s v="Low outlier"/>
    <n v="1.9105899964971147"/>
    <n v="0.52339853230332256"/>
    <n v="-9.8620000000000001"/>
    <n v="3.7804579698230034E-2"/>
    <n v="-0.71232290878469828"/>
    <n v="7.1100424598167553E-2"/>
    <n v="-1.3396911609617772"/>
    <n v="8.512523411567087E-2"/>
    <n v="-1.6039499674451358"/>
    <n v="3.1627313053521393E-2"/>
    <n v="-0.59592937710621852"/>
    <n v="2.4028589691973416E-2"/>
    <n v="-0.45275241888701323"/>
    <n v="3.1666122786709383E-2"/>
    <n v="-0.596660639356832"/>
    <s v="7a (1) , 8a"/>
    <n v="-18.842238545454546"/>
    <s v="Derived (7a)"/>
    <n v="1.9105899964971147"/>
    <s v="Derived (8a)"/>
    <s v="Y"/>
    <s v="Neg"/>
    <s v="N"/>
    <s v="Probability (mode choice)"/>
    <s v="trip"/>
    <s v="discrete"/>
    <s v="Disaggregate"/>
    <s v="Education"/>
    <s v="Iran"/>
    <s v="Shiraz"/>
    <n v="2016"/>
    <s v="2010 - 2017"/>
    <s v="2018 - 2019"/>
    <n v="770"/>
    <n v="1"/>
    <n v="1"/>
    <n v="0"/>
    <n v="1"/>
    <x v="0"/>
    <s v="intersection density"/>
    <x v="0"/>
  </r>
  <r>
    <m/>
    <s v=""/>
    <n v="1.0752819899902892E-2"/>
    <n v="92.998860699697104"/>
    <n v="3.6509999999999998"/>
    <n v="1.2268887799699024"/>
    <n v="4.8165868936120231E-2"/>
    <n v="8.0788202186484916"/>
    <n v="0.31716273077291268"/>
    <n v="9.8339980029145799"/>
    <n v="0.38606845759733127"/>
    <n v="0.93614965895047286"/>
    <n v="3.6751873938164363E-2"/>
    <n v="0.690185276488404"/>
    <n v="2.7095670049078032E-2"/>
    <n v="0.75914915700610108"/>
    <n v="2.9803091687103885E-2"/>
    <s v="7a (1) , 8a"/>
    <n v="3.9258545454545456E-2"/>
    <s v="Derived (7a)"/>
    <n v="1.0752819899902892E-2"/>
    <s v="Derived (8a)"/>
    <s v="Y"/>
    <s v="Pos"/>
    <s v="Y"/>
    <s v="Probability (mode choice)"/>
    <s v="trip"/>
    <s v="discrete"/>
    <s v="Disaggregate"/>
    <s v="Education"/>
    <s v="Iran"/>
    <s v="Shiraz"/>
    <n v="2016"/>
    <s v="2010 - 2017"/>
    <s v="2018 - 2019"/>
    <n v="770"/>
    <n v="1"/>
    <n v="1"/>
    <n v="0"/>
    <n v="1"/>
    <x v="3"/>
    <s v="land use diversity"/>
    <x v="7"/>
  </r>
  <r>
    <m/>
    <s v="High outlier"/>
    <n v="-0.2572283622984568"/>
    <n v="-3.8875961852127352"/>
    <n v="-3.2930000000000001"/>
    <n v="-4.288555300305142E-2"/>
    <n v="-3.6326336201330654E-2"/>
    <n v="-0.10319347735747338"/>
    <n v="-8.7410344271537196E-2"/>
    <n v="-0.17084018790172156"/>
    <n v="-0.14471069317853652"/>
    <n v="-3.0424036736919294E-2"/>
    <n v="-2.5770771500330841E-2"/>
    <n v="-0.16067805631706975"/>
    <n v="-0.13610282916335273"/>
    <n v="-2.8516045768174087E-2"/>
    <n v="-2.4154602031913133E-2"/>
    <s v="6c, 8a"/>
    <n v="0.84705299704881831"/>
    <s v="Derived (6c)"/>
    <n v="-0.2572283622984568"/>
    <s v="Derived (8a)"/>
    <s v="Y"/>
    <s v="Pos"/>
    <s v="Y"/>
    <s v="Ridership"/>
    <s v="daily station passenger volume"/>
    <s v="continuous"/>
    <s v="Aggregate"/>
    <s v="General"/>
    <s v="China"/>
    <s v="Shanghai"/>
    <n v="2015"/>
    <s v="2010 - 2017"/>
    <s v="2018 - 2019"/>
    <n v="244"/>
    <n v="1"/>
    <n v="0"/>
    <n v="0"/>
    <n v="0"/>
    <x v="1"/>
    <s v="residential density"/>
    <x v="6"/>
  </r>
  <r>
    <m/>
    <s v=""/>
    <n v="-5.7272377706570711E-2"/>
    <n v="-17.460424030645274"/>
    <n v="5.5220000000000002"/>
    <n v="-0.17789906210409531"/>
    <n v="5.6262013981713703E-2"/>
    <n v="-0.20306876507706986"/>
    <n v="6.4222135658760338E-2"/>
    <n v="-0.30838058130126261"/>
    <n v="9.7527847373970106E-2"/>
    <n v="-0.1593046510831686"/>
    <n v="5.0381381445107273E-2"/>
    <n v="-0.46506914731664972"/>
    <n v="0.1470818708053811"/>
    <n v="-0.15171680712030389"/>
    <n v="4.7981664560259638E-2"/>
    <s v="6c, 8a"/>
    <n v="-0.31625806969568349"/>
    <s v="Derived (6c)"/>
    <n v="-5.7272377706570711E-2"/>
    <s v="Derived (8a)"/>
    <s v="Y"/>
    <s v="Neg"/>
    <s v="N"/>
    <s v="Ridership"/>
    <s v="daily station passenger volume"/>
    <s v="continuous"/>
    <s v="Aggregate"/>
    <s v="General"/>
    <s v="China"/>
    <s v="Shanghai"/>
    <n v="2015"/>
    <s v="2010 - 2017"/>
    <s v="2010 - 2017"/>
    <n v="244"/>
    <n v="1"/>
    <n v="0"/>
    <n v="0"/>
    <n v="0"/>
    <x v="1"/>
    <s v="employment density"/>
    <x v="8"/>
  </r>
  <r>
    <m/>
    <s v=""/>
    <n v="0.56377811583155513"/>
    <n v="1.7737474582975452"/>
    <n v="-0.17"/>
    <n v="1.9566883239104875E-2"/>
    <n v="-1.8753346960905593E-3"/>
    <n v="4.708286546630807E-2"/>
    <n v="-4.5125291606927798E-3"/>
    <n v="7.794722873182662E-2"/>
    <n v="-7.4706400972824813E-3"/>
    <n v="1.3881214833610276E-2"/>
    <n v="-1.3304072745387921E-3"/>
    <n v="7.3310673336046739E-2"/>
    <n v="-7.0262620582356413E-3"/>
    <n v="1.3010678396688321E-2"/>
    <n v="-1.2469730778697943E-3"/>
    <s v="6c, 8a"/>
    <n v="-9.5842279691364385E-2"/>
    <s v="Derived (6c)"/>
    <n v="0.56377811583155513"/>
    <s v="Derived (8a)"/>
    <s v="N"/>
    <s v="Neg"/>
    <s v="insignificant"/>
    <s v="Ridership"/>
    <s v="daily station passenger volume"/>
    <s v="continuous"/>
    <s v="Aggregate"/>
    <s v="General"/>
    <s v="China"/>
    <s v="Shanghai"/>
    <n v="2015"/>
    <s v="2010 - 2017"/>
    <s v="2010 - 2017"/>
    <n v="244"/>
    <n v="1"/>
    <n v="0"/>
    <n v="0"/>
    <n v="0"/>
    <x v="1"/>
    <s v="residential density"/>
    <x v="6"/>
  </r>
  <r>
    <m/>
    <s v=""/>
    <n v="0.14963854730989501"/>
    <n v="6.6827700347093248"/>
    <n v="2.9159999999999999"/>
    <n v="6.8088754279136798E-2"/>
    <n v="2.9710255844019765E-2"/>
    <n v="7.7722159316443468E-2"/>
    <n v="3.3913753636534795E-2"/>
    <n v="0.11802900687802824"/>
    <n v="5.1501485502082001E-2"/>
    <n v="6.0971964184828559E-2"/>
    <n v="2.6604872925377186E-2"/>
    <n v="0.17799969555725989"/>
    <n v="7.7669455861733294E-2"/>
    <n v="5.8067806979133919E-2"/>
    <n v="2.533765553381331E-2"/>
    <s v="6c, 8a"/>
    <n v="0.43634600395565382"/>
    <s v="Derived (6c)"/>
    <n v="0.14963854730989501"/>
    <s v="Derived (8a)"/>
    <s v="Y"/>
    <s v="Pos"/>
    <s v="Y"/>
    <s v="Ridership"/>
    <s v="daily station passenger volume"/>
    <s v="continuous"/>
    <s v="Aggregate"/>
    <s v="General"/>
    <s v="China"/>
    <s v="Shanghai"/>
    <n v="2015"/>
    <s v="2010 - 2017"/>
    <s v="2010 - 2017"/>
    <n v="244"/>
    <n v="1"/>
    <n v="0"/>
    <n v="0"/>
    <n v="0"/>
    <x v="1"/>
    <s v="employment density"/>
    <x v="8"/>
  </r>
  <r>
    <m/>
    <s v=""/>
    <n v="7.9815095923159343E-2"/>
    <n v="12.528958193105893"/>
    <n v="-4.1007280166035587"/>
    <n v="0.13821170591411505"/>
    <n v="-4.5236691345689854E-2"/>
    <n v="0.33257228940877093"/>
    <n v="-0.10885091032349072"/>
    <n v="0.55058433796819262"/>
    <n v="-0.18020625381698943"/>
    <n v="9.8050688955885174E-2"/>
    <n v="-3.2091990495261215E-2"/>
    <n v="0.5178337857731794"/>
    <n v="-0.1694869980835616"/>
    <n v="9.1901609179760188E-2"/>
    <n v="-3.0079396684535506E-2"/>
    <s v="4c, 5, 7a"/>
    <n v="-0.32729999999999998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s v="2018 - 2019"/>
    <s v="Pre-2010"/>
    <n v="4762"/>
    <n v="1"/>
    <n v="0"/>
    <n v="1"/>
    <n v="1"/>
    <x v="1"/>
    <s v="Population density (at home)"/>
    <x v="6"/>
  </r>
  <r>
    <m/>
    <s v=""/>
    <n v="4.9965372243354171E-2"/>
    <n v="20.01386070195862"/>
    <n v="-2.4997312016746318"/>
    <n v="0.20391526813503555"/>
    <n v="-2.546901699006594E-2"/>
    <n v="0.23276582344381003"/>
    <n v="-2.9072451348131873E-2"/>
    <n v="0.353478586002267"/>
    <n v="-4.4149475391683145E-2"/>
    <n v="0.18260158460967399"/>
    <n v="-2.2806937917748279E-2"/>
    <n v="0.53308150562882506"/>
    <n v="-6.6581880053040249E-2"/>
    <n v="0.1739040838024522"/>
    <n v="-2.172062006692628E-2"/>
    <s v="4c, 7a"/>
    <n v="-0.1249"/>
    <s v="Derived (7a)"/>
    <m/>
    <m/>
    <s v="N"/>
    <s v="Neg"/>
    <s v="insignificant"/>
    <s v="Mode choice (probability)"/>
    <s v="tour"/>
    <s v="categorical"/>
    <s v="Disaggregate"/>
    <s v="Work"/>
    <s v="USA"/>
    <s v="New York"/>
    <s v="1997/98"/>
    <s v="2018 - 2019"/>
    <s v="Pre-2010"/>
    <n v="4762"/>
    <n v="1"/>
    <n v="0"/>
    <n v="1"/>
    <n v="1"/>
    <x v="1"/>
    <s v="Employment density (at home)"/>
    <x v="8"/>
  </r>
  <r>
    <m/>
    <s v=""/>
    <n v="7.9815095923159343E-2"/>
    <n v="12.528958193105893"/>
    <n v="-4.1959480988711633"/>
    <n v="0.13821170591411505"/>
    <n v="-4.6287100310637125E-2"/>
    <n v="0.33257228940877093"/>
    <n v="-0.11137845972299737"/>
    <n v="0.55058433796819262"/>
    <n v="-0.1843906947855477"/>
    <n v="9.8050688955885174E-2"/>
    <n v="-3.283717573132594E-2"/>
    <n v="0.5178337857731794"/>
    <n v="-0.17342253485543777"/>
    <n v="9.1901609179760188E-2"/>
    <n v="-3.0777848914301686E-2"/>
    <s v="4c, 5, 7a"/>
    <n v="-0.33489999999999998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s v="2018 - 2019"/>
    <s v="Pre-2010"/>
    <n v="4762"/>
    <n v="1"/>
    <n v="0"/>
    <n v="1"/>
    <n v="1"/>
    <x v="1"/>
    <s v="Maximum population density at any stop along tour"/>
    <x v="6"/>
  </r>
  <r>
    <m/>
    <s v=""/>
    <n v="9.0909090909090905E-3"/>
    <n v="110"/>
    <n v="0.55000000000000004"/>
    <n v="1.2134518621762442"/>
    <n v="6.0672593108812211E-3"/>
    <n v="2.9198718098600334"/>
    <n v="1.4599359049300167E-2"/>
    <n v="4.833943592359252"/>
    <n v="2.4169717961796261E-2"/>
    <n v="0.86085176587804191"/>
    <n v="4.3042588293902093E-3"/>
    <n v="4.5464048612112968"/>
    <n v="2.2732024306056486E-2"/>
    <n v="0.80686493273927862"/>
    <n v="4.0343246636963936E-3"/>
    <s v="4a, 7a, 8a"/>
    <n v="5.0000000000000001E-3"/>
    <s v="Source"/>
    <n v="9.0909090909090905E-3"/>
    <s v="Derived (8a)"/>
    <s v="N"/>
    <s v="Pos"/>
    <s v="insignificant"/>
    <s v="Mode choice (probability)"/>
    <s v="trip"/>
    <s v="discrete"/>
    <s v="Disaggregate"/>
    <s v="Work"/>
    <s v="Hong Kong"/>
    <s v="Hong Kong"/>
    <n v="1991"/>
    <s v="Pre-2010"/>
    <s v="Pre-2010"/>
    <n v="20246"/>
    <n v="0"/>
    <n v="0"/>
    <n v="1"/>
    <n v="1"/>
    <x v="1"/>
    <s v="population density (origin)"/>
    <x v="6"/>
  </r>
  <r>
    <m/>
    <s v=""/>
    <n v="2.5114155251141552E-3"/>
    <n v="398.18181818181819"/>
    <n v="4.38"/>
    <n v="4.0569559981545886"/>
    <n v="4.4626515979700472E-2"/>
    <n v="4.6309465309895996"/>
    <n v="5.0940411840885595E-2"/>
    <n v="7.0325634898091769"/>
    <n v="7.7358198387900937E-2"/>
    <n v="3.6329138113590247"/>
    <n v="3.9962051924949268E-2"/>
    <n v="10.605817953435338"/>
    <n v="0.1166639974877887"/>
    <n v="3.4598743994919037"/>
    <n v="3.8058618394410937E-2"/>
    <s v="4a, 7a, 8a"/>
    <n v="1.0999999999999999E-2"/>
    <s v="Source"/>
    <n v="2.5114155251141552E-3"/>
    <s v="Derived (8a)"/>
    <s v="Y"/>
    <s v="Pos"/>
    <s v="Y"/>
    <s v="Mode choice (probability)"/>
    <s v="trip"/>
    <s v="discrete"/>
    <s v="Disaggregate"/>
    <s v="Work"/>
    <s v="Hong Kong"/>
    <s v="Hong Kong"/>
    <n v="1991"/>
    <s v="Pre-2010"/>
    <s v="Pre-2010"/>
    <n v="20246"/>
    <n v="0"/>
    <n v="0"/>
    <n v="1"/>
    <n v="1"/>
    <x v="1"/>
    <s v="Job density (origin)"/>
    <x v="8"/>
  </r>
  <r>
    <m/>
    <s v=""/>
    <n v="5.031249131340744E-2"/>
    <n v="19.875779829123999"/>
    <n v="4.6310567001858924"/>
    <n v="0.82622651466152486"/>
    <n v="0.1925107779161353"/>
    <n v="0.69441737918446922"/>
    <n v="0.16179924934998133"/>
    <n v="0.71090804367584326"/>
    <n v="0.16564157417647149"/>
    <n v="0.92641033263453187"/>
    <n v="0.21585360750384594"/>
    <n v="0.781274928375426"/>
    <n v="0.18203705831147426"/>
    <n v="0.91240154613360192"/>
    <n v="0.21258956024912926"/>
    <s v="6a"/>
    <n v="0.23300000000000001"/>
    <s v="Source (6a)"/>
    <m/>
    <m/>
    <s v="Y"/>
    <s v="Pos"/>
    <s v="Y"/>
    <s v="Ridership"/>
    <s v="boarding"/>
    <s v="continuous"/>
    <s v="Aggregate"/>
    <s v="Peak"/>
    <s v="USA"/>
    <s v="San Francisco"/>
    <n v="2003"/>
    <s v="Pre-2010"/>
    <s v="Pre-2010"/>
    <n v="68"/>
    <n v="0"/>
    <n v="0"/>
    <n v="0"/>
    <n v="0"/>
    <x v="1"/>
    <s v="Total density: population and employment"/>
    <x v="2"/>
  </r>
  <r>
    <m/>
    <s v=""/>
    <n v="6.392694063926941E-3"/>
    <n v="156.42857142857142"/>
    <n v="2.19"/>
    <n v="1.7256231027051783"/>
    <n v="2.4158723437872495E-2"/>
    <n v="4.1522852360996581"/>
    <n v="5.8131993305395216E-2"/>
    <n v="6.8742444592641307"/>
    <n v="9.6239422429697838E-2"/>
    <n v="1.2241982904369557"/>
    <n v="1.713877606611738E-2"/>
    <n v="6.4653419779563244"/>
    <n v="9.0514787691388543E-2"/>
    <n v="1.1474248069474156"/>
    <n v="1.606394729726382E-2"/>
    <s v="4a, 7a, 8a"/>
    <n v="1.4E-2"/>
    <s v="Source"/>
    <n v="6.392694063926941E-3"/>
    <s v="Derived (8a)"/>
    <s v="Y"/>
    <s v="Pos"/>
    <s v="Y"/>
    <s v="Mode choice (probability)"/>
    <s v="trip"/>
    <s v="discrete"/>
    <s v="Disaggregate"/>
    <s v="Non-work"/>
    <s v="Hong Kong"/>
    <s v="Hong Kong"/>
    <n v="1991"/>
    <s v="Pre-2010"/>
    <s v="Pre-2010"/>
    <n v="15281"/>
    <n v="0"/>
    <n v="0"/>
    <n v="1"/>
    <n v="1"/>
    <x v="1"/>
    <s v="population density (origin)"/>
    <x v="6"/>
  </r>
  <r>
    <m/>
    <s v=""/>
    <n v="4.5801526717557254E-3"/>
    <n v="218.33333333333331"/>
    <n v="1.3099999999999998"/>
    <n v="2.2245333307993764"/>
    <n v="1.3347199984796259E-2"/>
    <n v="2.539267104701679"/>
    <n v="1.5235602628210075E-2"/>
    <n v="3.8561354599752753"/>
    <n v="2.3136812759851653E-2"/>
    <n v="1.9920200921492976"/>
    <n v="1.1952120552895787E-2"/>
    <n v="5.8154427971462406"/>
    <n v="3.4892656782877444E-2"/>
    <n v="1.897138131532661"/>
    <n v="1.1382828789195967E-2"/>
    <s v="4a, 7a, 8a"/>
    <n v="6.0000000000000001E-3"/>
    <s v="Source"/>
    <n v="4.5801526717557254E-3"/>
    <s v="Derived (8a)"/>
    <s v="N"/>
    <s v="Pos"/>
    <s v="insignificant"/>
    <s v="Mode choice (probability)"/>
    <s v="trip"/>
    <s v="discrete"/>
    <s v="Disaggregate"/>
    <s v="Non-work"/>
    <s v="Hong Kong"/>
    <s v="Hong Kong"/>
    <n v="1991"/>
    <s v="Pre-2010"/>
    <s v="Pre-2010"/>
    <n v="15281"/>
    <n v="0"/>
    <n v="0"/>
    <n v="1"/>
    <n v="1"/>
    <x v="1"/>
    <s v="Job density (origin)"/>
    <x v="8"/>
  </r>
  <r>
    <m/>
    <s v=""/>
    <n v="7.1637324008172798E-2"/>
    <n v="13.959203722991024"/>
    <n v="2.15"/>
    <n v="0.15398928865600925"/>
    <n v="2.3717468215262952E-2"/>
    <n v="0.37053714035322471"/>
    <n v="5.7070221738173381E-2"/>
    <n v="0.61343639446536247"/>
    <n v="9.4481624759749014E-2"/>
    <n v="0.10924368341080146"/>
    <n v="1.6825739060343545E-2"/>
    <n v="0.57694719695313845"/>
    <n v="8.8861549560038999E-2"/>
    <n v="0.10239265430040945"/>
    <n v="1.5770541867176809E-2"/>
    <s v="6c, 8a"/>
    <n v="0.15402024661757152"/>
    <s v="Derived (6c)"/>
    <n v="7.1637324008172798E-2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1"/>
    <s v="Population density (common catchment area)"/>
    <x v="6"/>
  </r>
  <r>
    <m/>
    <s v=""/>
    <n v="0.11153991466812101"/>
    <n v="8.9654004396132816"/>
    <n v="0.38551221890337106"/>
    <n v="0.11827617160620325"/>
    <n v="5.0858753790667399E-3"/>
    <n v="0.77882522210364835"/>
    <n v="3.3489484550456874E-2"/>
    <n v="0.94803021623224748"/>
    <n v="4.076529929798664E-2"/>
    <n v="9.024795035930723E-2"/>
    <n v="3.8806618654502107E-3"/>
    <n v="6.6536163289405814E-2"/>
    <n v="2.8610550214444499E-3"/>
    <n v="7.3184511452587267E-2"/>
    <n v="3.1469339924612523E-3"/>
    <s v="6a"/>
    <n v="4.2999999999999997E-2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s v="Pre-2010"/>
    <s v="Pre-2010"/>
    <n v="27"/>
    <n v="0"/>
    <n v="0"/>
    <n v="0"/>
    <n v="0"/>
    <x v="3"/>
    <s v="Land use mix:Entropy: maximises eveness --&gt; 1"/>
    <x v="7"/>
  </r>
  <r>
    <m/>
    <s v=""/>
    <n v="3.9358273784503295E-2"/>
    <n v="25.407618369526521"/>
    <n v="7.1369999999999996"/>
    <n v="0.25887065917210195"/>
    <n v="7.2716768161443429E-2"/>
    <n v="0.29549647115062355"/>
    <n v="8.3004958746210153E-2"/>
    <n v="0.44874145716755914"/>
    <n v="0.12605147531836736"/>
    <n v="0.23181291428591638"/>
    <n v="6.5116247622913903E-2"/>
    <n v="0.67674756292993976"/>
    <n v="0.19009839042702006"/>
    <n v="0.22077142735996241"/>
    <n v="6.2014693945413438E-2"/>
    <s v="6a, 8a"/>
    <n v="0.28089999999999998"/>
    <s v="Source (6a)"/>
    <n v="3.9358273784503295E-2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s v="Pre-2010"/>
    <n v="348"/>
    <n v="1"/>
    <n v="0"/>
    <n v="0"/>
    <n v="0"/>
    <x v="1"/>
    <s v="Employment (Common catchment area)"/>
    <x v="8"/>
  </r>
  <r>
    <m/>
    <s v=""/>
    <n v="4.9829870753134364E-9"/>
    <n v="200682840.40995604"/>
    <n v="5.9619999999999997"/>
    <n v="23.999442151628511"/>
    <n v="7.1298908175564485E-7"/>
    <e v="#N/A"/>
    <e v="#N/A"/>
    <n v="7.9999984438992033"/>
    <n v="2.3766850531462185E-7"/>
    <n v="694151.9067317365"/>
    <n v="2.0622259778067684E-2"/>
    <n v="504994.17986157094"/>
    <n v="1.5002654408240669E-2"/>
    <n v="9.9999666254416013"/>
    <n v="2.9708469791981796E-7"/>
    <s v="6e, 8a, 5"/>
    <n v="2.9708568943018707E-8"/>
    <s v="derived (6e)"/>
    <n v="4.9829870753134364E-9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s v="Pre-2010"/>
    <n v="348"/>
    <n v="1"/>
    <n v="0"/>
    <n v="0"/>
    <n v="0"/>
    <x v="2"/>
    <s v="Employment (Common catchment area)"/>
    <x v="3"/>
  </r>
  <r>
    <m/>
    <s v=""/>
    <n v="3.9038128249566727E-2"/>
    <n v="25.615982241953382"/>
    <n v="4.6159999999999997"/>
    <n v="0.2825796486633812"/>
    <n v="5.0920852689141295E-2"/>
    <n v="0.67995804027413542"/>
    <n v="0.1225284388573992"/>
    <n v="1.1256928474588994"/>
    <n v="0.20284985111209367"/>
    <n v="0.20046875952441939"/>
    <n v="3.6124470466300372E-2"/>
    <n v="1.0587329653592648"/>
    <n v="0.19078368035773952"/>
    <n v="0.18789670717003881"/>
    <n v="3.3858986632040997E-2"/>
    <s v="6a, 8a"/>
    <n v="0.1802"/>
    <s v="Source (6a)"/>
    <n v="3.9038128249566727E-2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s v="Pre-2010"/>
    <n v="348"/>
    <n v="1"/>
    <n v="0"/>
    <n v="0"/>
    <n v="0"/>
    <x v="1"/>
    <s v="Households (Common catchment area)"/>
    <x v="6"/>
  </r>
  <r>
    <m/>
    <s v=""/>
    <n v="2.6526526526526529E-2"/>
    <n v="37.698113207547166"/>
    <n v="9.99"/>
    <n v="0.41586223338389977"/>
    <n v="0.11020349184673345"/>
    <n v="1.0006696185420834"/>
    <n v="0.26517744891365208"/>
    <n v="1.6566413889423302"/>
    <n v="0.43900996806971754"/>
    <n v="0.29502261204533919"/>
    <n v="7.8180992192014895E-2"/>
    <n v="1.5580989558662384"/>
    <n v="0.41289622330455317"/>
    <n v="0.2765207779782296"/>
    <n v="7.3278006164230844E-2"/>
    <s v="6a, 8a"/>
    <n v="0.26500000000000001"/>
    <s v="Source (6a)"/>
    <n v="2.6526526526526529E-2"/>
    <s v="Derived (8a)"/>
    <s v="Y"/>
    <s v="Pos"/>
    <s v="Y"/>
    <s v="Ridership"/>
    <s v="boarding"/>
    <s v="continuous"/>
    <s v="Aggregate"/>
    <s v="General"/>
    <s v="USA"/>
    <s v="8 US cities"/>
    <s v="2001 - 2004"/>
    <s v="2018 - 2019"/>
    <s v="Pre-2010"/>
    <n v="868"/>
    <n v="1"/>
    <n v="0"/>
    <n v="0"/>
    <n v="0"/>
    <x v="1"/>
    <s v="Population (common catchment area)"/>
    <x v="6"/>
  </r>
  <r>
    <m/>
    <s v="High outlier"/>
    <n v="7.9815095923159343E-2"/>
    <n v="12.528958193105893"/>
    <n v="11.150772791864245"/>
    <n v="0.13821170591411505"/>
    <n v="0.1230084182635624"/>
    <n v="0.33257228940877093"/>
    <n v="0.29598933757380613"/>
    <n v="0.55058433796819262"/>
    <n v="0.49002006079169141"/>
    <n v="9.8050688955885174E-2"/>
    <n v="8.7265113170737804E-2"/>
    <n v="0.5178337857731794"/>
    <n v="0.46087206933812969"/>
    <n v="9.1901609179760188E-2"/>
    <n v="8.1792432169986565E-2"/>
    <s v="5, 4a"/>
    <n v="0.89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6476"/>
    <n v="0"/>
    <n v="0"/>
    <n v="1"/>
    <n v="1"/>
    <x v="1"/>
    <s v="Population density"/>
    <x v="6"/>
  </r>
  <r>
    <m/>
    <s v="High outlier"/>
    <n v="0.14891809411301526"/>
    <n v="6.7151007132893543"/>
    <n v="27.733365945885033"/>
    <n v="8.0305157522053887E-7"/>
    <n v="3.3166030056608254E-6"/>
    <e v="#N/A"/>
    <e v="#N/A"/>
    <n v="2.6769002844089773E-7"/>
    <n v="1.1055598174609076E-6"/>
    <n v="2.32271974748978E-2"/>
    <n v="9.592832557132791E-2"/>
    <n v="1.689774158302761E-2"/>
    <n v="6.9787672737904025E-2"/>
    <n v="3.346114838827108E-7"/>
    <n v="1.3819454284355957E-6"/>
    <s v="5, 4a"/>
    <n v="4.13"/>
    <s v="Source"/>
    <m/>
    <m/>
    <s v="Y"/>
    <s v="Pos"/>
    <s v="Y"/>
    <s v="Mode choice (probability)"/>
    <s v="trip"/>
    <s v="categorical"/>
    <s v="Disaggregate"/>
    <s v="Work"/>
    <s v="USA"/>
    <s v="various"/>
    <n v="1990"/>
    <s v="Pre-2010"/>
    <s v="Pre-2010"/>
    <n v="6476"/>
    <n v="0"/>
    <n v="0"/>
    <n v="1"/>
    <n v="1"/>
    <x v="2"/>
    <s v="Population centrality"/>
    <x v="3"/>
  </r>
  <r>
    <m/>
    <s v="High outlier"/>
    <n v="0.13431581909649196"/>
    <n v="7.4451394238351325"/>
    <n v="7.0728824526433751"/>
    <n v="0.47504295649583073"/>
    <n v="0.45129080867103916"/>
    <n v="1.2815412121453433"/>
    <n v="1.2174641515380762"/>
    <n v="1.2120627350809876"/>
    <n v="1.1514595983269382"/>
    <n v="0.28706184874577989"/>
    <n v="0.2727087563084909"/>
    <n v="0.45475245082073001"/>
    <n v="0.43201482827969351"/>
    <n v="0.38309988607109297"/>
    <n v="0.3639448917675383"/>
    <s v="5, 4a"/>
    <n v="0.95"/>
    <s v="source (sign reversed)"/>
    <m/>
    <m/>
    <s v="Y"/>
    <s v="Pos"/>
    <s v="Y"/>
    <s v="Mode choice (probability)"/>
    <s v="trip"/>
    <s v="categorical"/>
    <s v="Disaggregate"/>
    <s v="Work"/>
    <s v="USA"/>
    <s v="various"/>
    <n v="1990"/>
    <s v="Pre-2010"/>
    <s v="Pre-2010"/>
    <n v="6476"/>
    <n v="0"/>
    <n v="0"/>
    <n v="1"/>
    <n v="1"/>
    <x v="3"/>
    <s v="jobs-housing balance:Lorenz curve - larger area under the curve (even population of jobs to employment) represents less even distribution (sign is reversed)"/>
    <x v="5"/>
  </r>
  <r>
    <m/>
    <s v="Low outlier"/>
    <n v="7.9815095923159343E-2"/>
    <n v="12.528958193105893"/>
    <n v="-33.828187121385916"/>
    <n v="0.13821170591411505"/>
    <n v="-0.37317160596811066"/>
    <n v="0.33257228940877093"/>
    <n v="-0.89794518140368151"/>
    <n v="0.55058433796819262"/>
    <n v="-1.4865777125141202"/>
    <n v="9.8050688955885174E-2"/>
    <n v="-0.26473686018088999"/>
    <n v="0.5178337857731794"/>
    <n v="-1.3981512215875844"/>
    <n v="9.1901609179760188E-2"/>
    <n v="-0.24813434478535251"/>
    <s v="4a"/>
    <n v="-2.7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6476"/>
    <n v="0"/>
    <n v="0"/>
    <n v="1"/>
    <n v="1"/>
    <x v="1"/>
    <s v="Population density"/>
    <x v="6"/>
  </r>
  <r>
    <m/>
    <s v="Low outlier"/>
    <n v="0.14891809411301526"/>
    <n v="6.7151007132893543"/>
    <n v="-35.925788816098041"/>
    <n v="8.0305157522053887E-7"/>
    <n v="-4.2963259274298823E-6"/>
    <e v="#N/A"/>
    <e v="#N/A"/>
    <n v="2.6769002844089773E-7"/>
    <n v="-1.4321416521588027E-6"/>
    <n v="2.32271974748978E-2"/>
    <n v="-0.12426550649070323"/>
    <n v="1.689774158302761E-2"/>
    <n v="-9.0402917469197708E-2"/>
    <n v="3.346114838827108E-7"/>
    <n v="-1.7901714387725027E-6"/>
    <s v="5, 4a"/>
    <n v="-5.35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6476"/>
    <n v="0"/>
    <n v="0"/>
    <n v="1"/>
    <n v="1"/>
    <x v="2"/>
    <s v="Population centrality"/>
    <x v="3"/>
  </r>
  <r>
    <m/>
    <s v=""/>
    <n v="0.13431581909649196"/>
    <n v="7.4451394238351325"/>
    <n v="5.6583059621147012"/>
    <n v="0.47504295649583073"/>
    <n v="0.36103264693683135"/>
    <n v="1.2815412121453433"/>
    <n v="0.97397132123046093"/>
    <n v="1.2120627350809876"/>
    <n v="0.92116767866155058"/>
    <n v="0.28706184874577989"/>
    <n v="0.21816700504679271"/>
    <n v="0.45475245082073001"/>
    <n v="0.34561186262375482"/>
    <n v="0.38309988607109297"/>
    <n v="0.29115591341403063"/>
    <s v="4a"/>
    <n v="0.76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6476"/>
    <n v="0"/>
    <n v="0"/>
    <n v="1"/>
    <n v="1"/>
    <x v="3"/>
    <s v="jobs-housing balance:Lorenz curve - larger area under the curve (even population of jobs to employment) represents less even distribution (sign is reversed)"/>
    <x v="5"/>
  </r>
  <r>
    <m/>
    <s v="Low outlier"/>
    <n v="7.9815095923159343E-2"/>
    <n v="12.528958193105893"/>
    <n v="-10.399035300277891"/>
    <n v="0.13821170591411505"/>
    <n v="-0.11471571590871549"/>
    <n v="0.33257228940877093"/>
    <n v="-0.27603500020927985"/>
    <n v="0.55058433796819262"/>
    <n v="-0.45698500051359986"/>
    <n v="9.8050688955885174E-2"/>
    <n v="-8.1382071833384695E-2"/>
    <n v="0.5178337857731794"/>
    <n v="-0.4298020421917389"/>
    <n v="9.1901609179760188E-2"/>
    <n v="-7.6278335619200957E-2"/>
    <s v="5, 4a"/>
    <n v="-0.83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4468"/>
    <n v="0"/>
    <n v="0"/>
    <n v="1"/>
    <n v="1"/>
    <x v="1"/>
    <s v="Population density"/>
    <x v="6"/>
  </r>
  <r>
    <m/>
    <s v="High outlier"/>
    <n v="0.14891809411301526"/>
    <n v="6.7151007132893543"/>
    <n v="28.60632903861265"/>
    <n v="8.0305157522053887E-7"/>
    <n v="3.4209997104394953E-6"/>
    <e v="#N/A"/>
    <e v="#N/A"/>
    <n v="2.6769002844089773E-7"/>
    <n v="1.1403595211582242E-6"/>
    <n v="2.32271974748978E-2"/>
    <n v="9.8947861243064622E-2"/>
    <n v="1.689774158302761E-2"/>
    <n v="7.198437914369761E-2"/>
    <n v="3.346114838827108E-7"/>
    <n v="1.4254449213403479E-6"/>
    <s v="5, 4a"/>
    <n v="4.26"/>
    <s v="Source"/>
    <m/>
    <m/>
    <s v="Y"/>
    <s v="Pos"/>
    <s v="Y"/>
    <s v="Mode choice (probability)"/>
    <s v="trip"/>
    <s v="categorical"/>
    <s v="Disaggregate"/>
    <s v="Work"/>
    <s v="USA"/>
    <s v="various"/>
    <n v="1990"/>
    <s v="Pre-2010"/>
    <s v="Pre-2010"/>
    <n v="4468"/>
    <n v="0"/>
    <n v="0"/>
    <n v="1"/>
    <n v="1"/>
    <x v="2"/>
    <s v="Population centrality"/>
    <x v="3"/>
  </r>
  <r>
    <m/>
    <s v="High outlier"/>
    <n v="0.13431581909649196"/>
    <n v="7.4451394238351325"/>
    <n v="6.9239796641666738"/>
    <n v="0.47504295649583073"/>
    <n v="0.44178994954112261"/>
    <n v="1.2815412121453433"/>
    <n v="1.1918333272951693"/>
    <n v="1.2120627350809876"/>
    <n v="1.1272183436253185"/>
    <n v="0.28706184874577989"/>
    <n v="0.26696751933357532"/>
    <n v="0.45475245082073001"/>
    <n v="0.42291977926327895"/>
    <n v="0.38309988607109297"/>
    <n v="0.35628289404611646"/>
    <s v="4a"/>
    <n v="0.93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4468"/>
    <n v="0"/>
    <n v="0"/>
    <n v="1"/>
    <n v="1"/>
    <x v="3"/>
    <s v="jobs-housing balance:Lorenz curve - larger area under the curve (even population of jobs to employment) represents less even distribution (sign is reversed)"/>
    <x v="5"/>
  </r>
  <r>
    <m/>
    <s v="Low outlier"/>
    <n v="7.9815095923159343E-2"/>
    <n v="12.528958193105893"/>
    <n v="-30.194789245385206"/>
    <n v="0.13821170591411505"/>
    <n v="-0.3330902112530173"/>
    <n v="0.33257228940877093"/>
    <n v="-0.80149921747513797"/>
    <n v="0.55058433796819262"/>
    <n v="-1.3269082545033444"/>
    <n v="9.8050688955885174E-2"/>
    <n v="-0.23630216038368329"/>
    <n v="0.5178337857731794"/>
    <n v="-1.2479794237133623"/>
    <n v="9.1901609179760188E-2"/>
    <n v="-0.22148287812322207"/>
    <s v="5, 4a"/>
    <n v="-2.41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4468"/>
    <n v="0"/>
    <n v="0"/>
    <n v="1"/>
    <n v="1"/>
    <x v="1"/>
    <s v="Population density"/>
    <x v="6"/>
  </r>
  <r>
    <m/>
    <s v="High outlier"/>
    <n v="0.14891809411301526"/>
    <n v="6.7151007132893543"/>
    <n v="25.181627674835077"/>
    <n v="8.0305157522053887E-7"/>
    <n v="3.0114434070770208E-6"/>
    <e v="#N/A"/>
    <e v="#N/A"/>
    <n v="2.6769002844089773E-7"/>
    <n v="1.0038376066533666E-6"/>
    <n v="2.32271974748978E-2"/>
    <n v="8.7101990530866744E-2"/>
    <n v="1.689774158302761E-2"/>
    <n v="6.3366530936353541E-2"/>
    <n v="3.346114838827108E-7"/>
    <n v="1.2547930645601654E-6"/>
    <s v="4a"/>
    <n v="3.75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4468"/>
    <n v="0"/>
    <n v="0"/>
    <n v="1"/>
    <n v="1"/>
    <x v="2"/>
    <s v="Population centrality"/>
    <x v="3"/>
  </r>
  <r>
    <m/>
    <s v=""/>
    <n v="0.13431581909649196"/>
    <n v="7.4451394238351325"/>
    <n v="-3.1269585580107555"/>
    <n v="0.47504295649583073"/>
    <n v="-0.19951804172824888"/>
    <n v="1.2815412121453433"/>
    <n v="-0.53824730910104424"/>
    <n v="1.2120627350809876"/>
    <n v="-0.5090663487340148"/>
    <n v="0.28706184874577989"/>
    <n v="-0.12056597647322755"/>
    <n v="0.45475245082073001"/>
    <n v="-0.19099602934470661"/>
    <n v="0.38309988607109297"/>
    <n v="-0.16090195214985903"/>
    <s v="4a"/>
    <n v="-0.42"/>
    <s v="Source"/>
    <m/>
    <m/>
    <s v="N"/>
    <s v="Neg"/>
    <s v="insignificant"/>
    <s v="Mode choice (probability)"/>
    <s v="trip"/>
    <s v="categorical"/>
    <s v="Disaggregate"/>
    <s v="Work"/>
    <s v="USA"/>
    <s v="various"/>
    <n v="1990"/>
    <s v="Pre-2010"/>
    <s v="Pre-2010"/>
    <n v="4468"/>
    <n v="0"/>
    <n v="0"/>
    <n v="1"/>
    <n v="1"/>
    <x v="3"/>
    <s v="jobs-housing balance:Lorenz curve - larger area under the curve (even population of jobs to employment) represents less even distribution (sign is reversed)"/>
    <x v="5"/>
  </r>
  <r>
    <m/>
    <s v=""/>
    <n v="0.29144500000000001"/>
    <n v="3.4311791247062051"/>
    <n v="-1.5191545574636722"/>
    <n v="0.21892907343669199"/>
    <n v="-9.6930847264095371E-2"/>
    <n v="0.59061317783874467"/>
    <n v="-0.26149398448810418"/>
    <n v="0.55859321332922907"/>
    <n v="-0.24731714520151615"/>
    <n v="0.13229579284476559"/>
    <n v="-5.8573962282019963E-2"/>
    <n v="0.20957795782437003"/>
    <n v="-9.2790640826739823E-2"/>
    <n v="0.17655603971044828"/>
    <n v="-7.8170186581800971E-2"/>
    <s v="3, 7b 8a, 8b"/>
    <n v="-0.44274999999999998"/>
    <s v="derived (7b)"/>
    <n v="0.29144500000000001"/>
    <s v="Derived (8a)"/>
    <s v="N"/>
    <s v="Neg"/>
    <s v="insignificant"/>
    <s v="Ridership"/>
    <s v="trip"/>
    <s v="Count"/>
    <s v="Aggregate"/>
    <s v="Work"/>
    <s v="USA"/>
    <s v="Los Angeles"/>
    <n v="2000"/>
    <s v="Pre-2010"/>
    <s v="Pre-2010"/>
    <n v="2576"/>
    <n v="1"/>
    <n v="1"/>
    <n v="1"/>
    <n v="1"/>
    <x v="3"/>
    <s v="jobs-housing balance:Appears to be an absolute value - ratio of the two land uses"/>
    <x v="5"/>
  </r>
  <r>
    <m/>
    <s v="Low outlier"/>
    <n v="0.71242499999999997"/>
    <n v="1.4036565252482718"/>
    <n v="-1.1594202898550725"/>
    <n v="8.9561404790338209E-2"/>
    <n v="-7.3977720356819363E-2"/>
    <n v="0.24161316295078494"/>
    <n v="-0.19957247259734837"/>
    <n v="0.22851415806398875"/>
    <n v="-0.18875269456085469"/>
    <n v="5.4120710735365424E-2"/>
    <n v="-4.4703707067411835E-2"/>
    <n v="8.5735969285361313E-2"/>
    <n v="-7.0817910629708436E-2"/>
    <n v="7.2227076525124195E-2"/>
    <n v="-5.9659565209752581E-2"/>
    <s v="3, 7b, 8a, 8b"/>
    <n v="-0.82599999999999996"/>
    <s v="derived (7b)"/>
    <n v="0.71242499999999997"/>
    <s v="Derived (8a)"/>
    <s v="N"/>
    <s v="Neg"/>
    <s v="insignificant"/>
    <s v="Ridership"/>
    <s v="trip"/>
    <s v="Count"/>
    <s v="Aggregate"/>
    <s v="Work"/>
    <s v="USA"/>
    <s v="Sacramento"/>
    <n v="2000"/>
    <s v="Pre-2010"/>
    <s v="Pre-2010"/>
    <n v="447"/>
    <n v="1"/>
    <n v="1"/>
    <n v="1"/>
    <n v="1"/>
    <x v="3"/>
    <s v="jobs-housing balance:Appears to be an absolute value - ratio of the two land uses"/>
    <x v="5"/>
  </r>
  <r>
    <m/>
    <s v="High outlier"/>
    <n v="1.21818"/>
    <n v="0.82089674760708597"/>
    <n v="1.6695849546044099"/>
    <n v="5.2377960406308342E-2"/>
    <n v="0.10652917666217225"/>
    <n v="0.14130198953784578"/>
    <n v="0.28738775793149535"/>
    <n v="0.13364133302035591"/>
    <n v="0.27180709337011599"/>
    <n v="3.1651272673695767E-2"/>
    <n v="6.4374099183759498E-2"/>
    <n v="5.0140741038371614E-2"/>
    <n v="0.1019789968645973"/>
    <n v="4.2240370875742173E-2"/>
    <n v="8.5910789507482599E-2"/>
    <s v="3, 7b,5, 8a, 8b"/>
    <n v="2.033855"/>
    <s v="derived (7b)"/>
    <n v="1.21818"/>
    <s v="Derived (8a)"/>
    <s v="Y"/>
    <s v="Pos"/>
    <s v="Y"/>
    <s v="Ridership"/>
    <s v="trip"/>
    <s v="Count"/>
    <s v="Aggregate"/>
    <s v="Work"/>
    <s v="USA"/>
    <s v="Santa Clara"/>
    <n v="2000"/>
    <s v="Pre-2010"/>
    <s v="Pre-2010"/>
    <n v="587"/>
    <n v="1"/>
    <n v="1"/>
    <n v="1"/>
    <n v="1"/>
    <x v="3"/>
    <s v="jobs-housing balance:Appears to be an absolute value - ratio of the two land uses"/>
    <x v="5"/>
  </r>
  <r>
    <m/>
    <s v="Low outlier"/>
    <n v="0.45731699999999997"/>
    <n v="2.1866670165333892"/>
    <n v="-1.9555822328931574"/>
    <n v="0.13952200291648179"/>
    <n v="-0.12477745717027092"/>
    <n v="0.37639374354159799"/>
    <n v="-0.33661682911786545"/>
    <n v="0.35598763889979418"/>
    <n v="-0.31836722120850286"/>
    <n v="8.4311205018931523E-2"/>
    <n v="-7.540128118373586E-2"/>
    <n v="0.13356260081764623"/>
    <n v="-0.1194478387258382"/>
    <n v="0.11251795798846664"/>
    <n v="-0.10062717270620349"/>
    <s v="3, 7b,5, 8a, 8b"/>
    <n v="-0.89432100000000003"/>
    <s v="derived (7b)"/>
    <n v="0.45731699999999997"/>
    <s v="Derived (8a)"/>
    <s v="Y"/>
    <s v="Neg"/>
    <s v="N"/>
    <s v="Ridership"/>
    <s v="trip"/>
    <s v="Count"/>
    <s v="Aggregate"/>
    <s v="Work"/>
    <s v="USA"/>
    <s v="San Diego"/>
    <n v="2000"/>
    <s v="Pre-2010"/>
    <s v="Pre-2010"/>
    <n v="865"/>
    <n v="1"/>
    <n v="1"/>
    <n v="1"/>
    <n v="1"/>
    <x v="3"/>
    <s v="jobs-housing balance:Appears to be an absolute value - ratio of the two land uses"/>
    <x v="5"/>
  </r>
  <r>
    <m/>
    <s v=""/>
    <n v="4.8120000000000003E-2"/>
    <n v="20.781379883624272"/>
    <n v="0.8"/>
    <n v="1.3259722320813943"/>
    <n v="5.1044627046205354E-2"/>
    <n v="3.577125054347734"/>
    <n v="0.13770500609217037"/>
    <n v="3.3831920003893843"/>
    <n v="0.13023935924698973"/>
    <n v="0.80126656994269974"/>
    <n v="3.0845557876514169E-2"/>
    <n v="1.2693359916484523"/>
    <n v="4.8864358334498821E-2"/>
    <n v="1.0693344761723109"/>
    <n v="4.1165099994729282E-2"/>
    <s v="3, 7b, 8a, 8b"/>
    <n v="3.8496000000000002E-2"/>
    <s v="derived (7b)"/>
    <n v="4.8120000000000003E-2"/>
    <s v="Derived (8a)"/>
    <s v="N"/>
    <s v="Pos"/>
    <s v="insignificant"/>
    <s v="Ridership"/>
    <s v="trip"/>
    <s v="Count"/>
    <s v="Aggregate"/>
    <s v="Work"/>
    <s v="USA"/>
    <s v="San Francisco"/>
    <n v="2000"/>
    <s v="Pre-2010"/>
    <s v="Pre-2010"/>
    <n v="1887"/>
    <n v="1"/>
    <n v="1"/>
    <n v="1"/>
    <n v="1"/>
    <x v="3"/>
    <s v="jobs-housing balance:Appears to be an absolute value - ratio of the two land uses"/>
    <x v="5"/>
  </r>
  <r>
    <m/>
    <s v=""/>
    <n v="7.1857402652973898E-2"/>
    <n v="13.916450679818913"/>
    <n v="8.1999999999999993"/>
    <n v="0.15351766356645563"/>
    <n v="9.0457320634956387E-2"/>
    <n v="0.36940229121191587"/>
    <n v="0.21766317128047524"/>
    <n v="0.61155761447358359"/>
    <n v="0.36034852233950787"/>
    <n v="0.10890910129524353"/>
    <n v="6.4172586183635846E-2"/>
    <n v="0.57518017292305423"/>
    <n v="0.33891381692666034"/>
    <n v="0.10207905492492342"/>
    <n v="6.0148113167837136E-2"/>
    <s v="6c, 5, 8a"/>
    <n v="0.58923070175438597"/>
    <s v="derived (6c) (assumed mean in percentage digits; assumed density /1000"/>
    <n v="7.1857402652973898E-2"/>
    <s v="Derived (8a)"/>
    <s v="Y"/>
    <s v="Pos"/>
    <s v="Y"/>
    <s v="mode share"/>
    <s v="trip"/>
    <s v="continuous (fraction)"/>
    <s v="Aggregate"/>
    <s v="Work"/>
    <s v="USA"/>
    <s v="Los Angeles"/>
    <n v="2000"/>
    <s v="Pre-2010"/>
    <s v="Pre-2010"/>
    <n v="3394"/>
    <n v="1"/>
    <n v="1"/>
    <n v="1"/>
    <n v="1"/>
    <x v="1"/>
    <s v="Residential density"/>
    <x v="6"/>
  </r>
  <r>
    <m/>
    <s v=""/>
    <n v="0.22972178581468936"/>
    <n v="4.3530917037475678"/>
    <n v="0.96999999999999986"/>
    <n v="0.27775242814465656"/>
    <n v="6.189161029352399E-2"/>
    <n v="0.74930314948041887"/>
    <n v="0.16696731988675656"/>
    <n v="0.7086798427993376"/>
    <n v="0.15791522308697503"/>
    <n v="0.16784192761214908"/>
    <n v="3.7400238925273423E-2"/>
    <n v="0.26588879109356894"/>
    <n v="5.9248034480579817E-2"/>
    <n v="0.22399431908874384"/>
    <n v="4.991268374360925E-2"/>
    <s v="6d, 8a"/>
    <n v="0.22283013224024867"/>
    <s v="derived (6d)"/>
    <n v="0.22972178581468936"/>
    <s v="Derived (8a)"/>
    <s v="N"/>
    <s v="Pos"/>
    <s v="insignificant"/>
    <s v="mode share"/>
    <s v="trip"/>
    <s v="continuous (fraction)"/>
    <s v="Aggregate"/>
    <s v="Work"/>
    <s v="USA"/>
    <s v="Los Angeles"/>
    <n v="2000"/>
    <s v="Pre-2010"/>
    <s v="Pre-2010"/>
    <n v="3394"/>
    <n v="1"/>
    <n v="1"/>
    <n v="1"/>
    <n v="1"/>
    <x v="3"/>
    <s v="jobs to workers (distance decay function:ratio of the two land uses"/>
    <x v="5"/>
  </r>
  <r>
    <m/>
    <s v=""/>
    <n v="1.1914507772020725E-2"/>
    <n v="83.931289410741471"/>
    <n v="42.888888888888893"/>
    <n v="3.4889829388868323"/>
    <n v="1.7828702817711712"/>
    <n v="2.9323803405578905"/>
    <n v="1.4984463540250821"/>
    <n v="3.0020169910893508"/>
    <n v="1.5340306824466583"/>
    <n v="3.9120383909423251"/>
    <n v="1.9990516177715281"/>
    <n v="3.2991617278205814"/>
    <n v="1.6858716429163172"/>
    <n v="3.8528821956025086"/>
    <n v="1.968822801952882"/>
    <s v="8a, 8b"/>
    <n v="0.51100000000000001"/>
    <s v="Source"/>
    <n v="1.1914507772020725E-2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n v="0"/>
    <n v="0"/>
    <n v="1"/>
    <n v="1"/>
    <x v="1"/>
    <s v="Total density (employment and population)"/>
    <x v="2"/>
  </r>
  <r>
    <m/>
    <s v=""/>
    <n v="0.12049612403100773"/>
    <n v="8.2990221307256835"/>
    <n v="2.2241379310344831"/>
    <n v="0.34498631948624031"/>
    <n v="9.2456333622312412E-2"/>
    <n v="0.28995014270423397"/>
    <n v="7.7706638244734713E-2"/>
    <n v="0.29683572861537139"/>
    <n v="7.9551975268919536E-2"/>
    <n v="0.38681751955217619"/>
    <n v="0.10366709523998323"/>
    <n v="0.32621703281639491"/>
    <n v="8.7426164794793843E-2"/>
    <n v="0.38096822809315761"/>
    <n v="0.10209948512896624"/>
    <s v="8a, 8b"/>
    <n v="0.26800000000000002"/>
    <s v="Source"/>
    <n v="0.12049612403100773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n v="0"/>
    <n v="0"/>
    <n v="1"/>
    <n v="1"/>
    <x v="1"/>
    <s v="Total density (employment and population)"/>
    <x v="2"/>
  </r>
  <r>
    <m/>
    <s v=""/>
    <n v="0.23018693887590705"/>
    <n v="4.3442951406512966"/>
    <n v="2.6717415115005472"/>
    <n v="0.27719115654148463"/>
    <n v="0.17047256127301305"/>
    <n v="0.74778898601196619"/>
    <n v="0.45989022639735921"/>
    <n v="0.7072477693727951"/>
    <n v="0.43495737816426899"/>
    <n v="0.16750275899202355"/>
    <n v="0.10301419678009448"/>
    <n v="0.26535149307950867"/>
    <n v="0.16319116824389784"/>
    <n v="0.22354167983940892"/>
    <n v="0.13747813310123649"/>
    <s v="8a, 8b"/>
    <n v="0.61499999999999999"/>
    <s v="Source"/>
    <n v="0.23018693887590705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n v="0"/>
    <n v="0"/>
    <n v="1"/>
    <n v="1"/>
    <x v="3"/>
    <s v="Population to retail employment continuous (fraction) (relative):Entropy: maximises eveness --&gt; 1"/>
    <x v="5"/>
  </r>
  <r>
    <m/>
    <s v=""/>
    <n v="0.24978104259295059"/>
    <n v="4.0035063895126139"/>
    <n v="1.8095848880597016"/>
    <n v="0.25544686316221443"/>
    <n v="0.11546198214932092"/>
    <n v="0.68912858969734692"/>
    <n v="0.31148612254320079"/>
    <n v="0.65176763363919021"/>
    <n v="0.29459897040491401"/>
    <n v="0.154362985058382"/>
    <n v="6.9772069246388665E-2"/>
    <n v="0.24453596351449999"/>
    <n v="0.110530255508554"/>
    <n v="0.20600592606728044"/>
    <n v="9.3114678582410765E-2"/>
    <s v="8a, 8b"/>
    <n v="0.45200000000000001"/>
    <s v="Source"/>
    <n v="0.24978104259295059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n v="0"/>
    <n v="0"/>
    <n v="1"/>
    <n v="1"/>
    <x v="3"/>
    <s v="Population to retail employment continuous (fraction) (relative):Entropy: maximises eveness --&gt; 1"/>
    <x v="5"/>
  </r>
  <r>
    <m/>
    <s v=""/>
    <n v="6.6666666666666666E-2"/>
    <n v="15"/>
    <n v="3.9000000000000004"/>
    <n v="1.0834357768982432"/>
    <n v="0.28169330199354325"/>
    <n v="2.0376563997593444"/>
    <n v="0.52979066393742957"/>
    <n v="2.4395913112631349"/>
    <n v="0.63429374092841506"/>
    <n v="0.90640241904210872"/>
    <n v="0.23566462895094828"/>
    <n v="0.68863174643127134"/>
    <n v="0.17904425407213057"/>
    <n v="0.90751466136204417"/>
    <n v="0.23595381195413148"/>
    <s v="4a, 8a"/>
    <n v="0.26"/>
    <s v="Source"/>
    <n v="6.6666666666666666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n v="0"/>
    <n v="0"/>
    <n v="0"/>
    <n v="0"/>
    <x v="0"/>
    <s v="intersection density"/>
    <x v="0"/>
  </r>
  <r>
    <m/>
    <s v=""/>
    <n v="0.29561638727755546"/>
    <n v="3.3827624009933381"/>
    <n v="-1.0926322555208481"/>
    <n v="0.24433372066549225"/>
    <n v="-7.8919791774953979E-2"/>
    <n v="0.45952716368329077"/>
    <n v="-0.14842727386970289"/>
    <n v="0.55017051743539791"/>
    <n v="-0.1777050771316335"/>
    <n v="0.20440960155367024"/>
    <n v="-6.6024301301835481E-2"/>
    <n v="0.15529850533053888"/>
    <n v="-5.0161417221764051E-2"/>
    <n v="0.204660431653715"/>
    <n v="-6.6105319424149933E-2"/>
    <s v="4b, 7b, "/>
    <n v="-0.32299999999999995"/>
    <s v="derived (7b)"/>
    <m/>
    <m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x v="0"/>
    <s v="Intersection density"/>
    <x v="0"/>
  </r>
  <r>
    <m/>
    <s v=""/>
    <n v="0.35200000000000004"/>
    <n v="2.8409090909090908"/>
    <n v="-6.25E-2"/>
    <n v="3.7478733205193029E-2"/>
    <n v="-8.2453213051424676E-4"/>
    <n v="0.24679005345119695"/>
    <n v="-5.429381175926333E-3"/>
    <n v="0.30040684494700337"/>
    <n v="-6.608950588834075E-3"/>
    <n v="2.8597297392187356E-2"/>
    <n v="-6.2914054262812194E-4"/>
    <n v="2.1083630612626393E-2"/>
    <n v="-4.6383987347778068E-4"/>
    <n v="2.3190324325141214E-2"/>
    <n v="-5.1018713515310675E-4"/>
    <s v="4b, 7b, 8a, 8b"/>
    <n v="-2.2000000000000002E-2"/>
    <s v="derived (7b)"/>
    <n v="0.3520000000000000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x v="3"/>
    <s v="Land use diversity:highest score achieved for pefect balancing"/>
    <x v="7"/>
  </r>
  <r>
    <m/>
    <s v=""/>
    <n v="0.1666"/>
    <n v="6.0024009603841542"/>
    <n v="3.5714285714285716"/>
    <n v="4.1969308006273125E-2"/>
    <n v="2.4971738263732508E-2"/>
    <n v="0.42779704327026502"/>
    <n v="0.25453924074580769"/>
    <n v="7.8995521838549465E-2"/>
    <n v="4.7002335493936932E-2"/>
    <n v="1.9324824971097245E-2"/>
    <n v="1.149827085780286E-2"/>
    <n v="4.8007124405987187E-2"/>
    <n v="2.8564239021562375E-2"/>
    <n v="2.387307046377132E-2"/>
    <n v="1.4204476925943935E-2"/>
    <s v="4b, 7b,  8a, 8b"/>
    <n v="0.59499999999999997"/>
    <s v="derived (7b)"/>
    <n v="0.1666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x v="0"/>
    <s v="Pedestrian amenity at bus stop"/>
    <x v="9"/>
  </r>
  <r>
    <m/>
    <s v=""/>
    <n v="0.16100000000000003"/>
    <n v="6.2111801242236009"/>
    <n v="3.4999999999999991"/>
    <n v="3.501497604318379E-4"/>
    <n v="1.9730939000334066E-4"/>
    <n v="0.12729414362904637"/>
    <n v="7.1730249934967627E-2"/>
    <n v="0.18074983722814297"/>
    <n v="0.10185253327805857"/>
    <n v="1.9807756770174304E-4"/>
    <n v="1.116167093999322E-4"/>
    <n v="2.0636408246238382E-2"/>
    <n v="1.1628616046755328E-2"/>
    <n v="2.308770281324336E-4"/>
    <n v="1.3009920535262634E-4"/>
    <s v="4b, 6e,  8a, 8b"/>
    <n v="0.5635"/>
    <s v="derived (6e)"/>
    <n v="0.1610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x v="2"/>
    <s v="Destination Index- intensity and diversity of land uses"/>
    <x v="4"/>
  </r>
  <r>
    <m/>
    <s v="High outlier"/>
    <n v="0.38279999999999997"/>
    <n v="2.6123301985370952"/>
    <n v="2.2727272727272729"/>
    <n v="1.8265639273367561E-2"/>
    <n v="1.589110616782978E-2"/>
    <n v="0.18618335268763361"/>
    <n v="0.16197951683824124"/>
    <n v="3.4379973715523357E-2"/>
    <n v="2.991057713250532E-2"/>
    <n v="8.4104384539832825E-3"/>
    <n v="7.3170814549654555E-3"/>
    <n v="2.0893382774392542E-2"/>
    <n v="1.8177243013721513E-2"/>
    <n v="1.0389899527858678E-2"/>
    <n v="9.0392125892370494E-3"/>
    <s v="4b, 7b,  8a, 8b"/>
    <n v="0.87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x v="0"/>
    <s v="Quality of pedestrian and bicycle amenity at stop"/>
    <x v="9"/>
  </r>
  <r>
    <m/>
    <s v=""/>
    <n v="0.26619999999999999"/>
    <n v="3.7565740045078888"/>
    <n v="1"/>
    <n v="0.27133377833664996"/>
    <n v="7.2229051793216217E-2"/>
    <n v="0.51030713743033929"/>
    <n v="0.13584375998395631"/>
    <n v="0.61096702010096038"/>
    <n v="0.16263942075087565"/>
    <n v="0.22699785099977679"/>
    <n v="6.0426827936140577E-2"/>
    <n v="0.17245974115483881"/>
    <n v="4.5908783095418092E-2"/>
    <n v="0.22727639903882901"/>
    <n v="6.0500977424136279E-2"/>
    <s v="4b, 7b,  8a, 8b"/>
    <n v="0.26619999999999999"/>
    <s v="derived (7b)"/>
    <n v="0.26619999999999999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x v="0"/>
    <s v="Pedestrian friendliness of road design (fewer lanes and more traffic control devices score more highly)"/>
    <x v="0"/>
  </r>
  <r>
    <m/>
    <s v=""/>
    <n v="0.15749999999999997"/>
    <n v="6.3492063492063506"/>
    <n v="-2.3333333333333339"/>
    <n v="4.4394201357746688E-2"/>
    <n v="-1.6314868998971908E-2"/>
    <n v="0.45251420577032481"/>
    <n v="-0.16629897062059437"/>
    <n v="8.3559707544776776E-2"/>
    <n v="-3.0708192522705464E-2"/>
    <n v="2.0441370413871753E-2"/>
    <n v="-7.5122036270978696E-3"/>
    <n v="5.0780869371666454E-2"/>
    <n v="-1.8661969494087421E-2"/>
    <n v="2.5252403423900331E-2"/>
    <n v="-9.2802582582833717E-3"/>
    <s v="4b, 7b,  8a, 8b"/>
    <n v="-0.36749999999999999"/>
    <s v="derived (7b)"/>
    <n v="0.15749999999999997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x v="0"/>
    <s v="Pedestrian friendly amenities of neighbourhood"/>
    <x v="9"/>
  </r>
  <r>
    <m/>
    <s v=""/>
    <n v="0.32299999999999995"/>
    <n v="3.0959752321981431"/>
    <n v="-1"/>
    <n v="0.22361935539695427"/>
    <n v="-7.2229051793216217E-2"/>
    <n v="0.42056891635899796"/>
    <n v="-0.13584375998395631"/>
    <n v="0.50352761842376381"/>
    <n v="-0.1626394207508757"/>
    <n v="0.18707996265059007"/>
    <n v="-6.0426827936140584E-2"/>
    <n v="0.1421324554037712"/>
    <n v="-4.5908783095418092E-2"/>
    <n v="0.18730952762890493"/>
    <n v="-6.0500977424136286E-2"/>
    <s v="4b, 7b,  8a, 8b"/>
    <n v="-0.32299999999999995"/>
    <s v="derived (7b)"/>
    <n v="0.32299999999999995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x v="0"/>
    <s v="Intersection density"/>
    <x v="0"/>
  </r>
  <r>
    <m/>
    <s v=""/>
    <n v="0.37399999999999994"/>
    <n v="2.6737967914438507"/>
    <n v="-0.27058823529411768"/>
    <n v="3.5274101840181683E-2"/>
    <n v="-3.5697391062263864E-3"/>
    <n v="0.23227299148347952"/>
    <n v="-2.3506026738128127E-2"/>
    <n v="0.28273585406776791"/>
    <n v="-2.8612868431658112E-2"/>
    <n v="2.6915103427941046E-2"/>
    <n v="-2.723808466907634E-3"/>
    <n v="1.9843417047177785E-2"/>
    <n v="-2.0081538051743919E-3"/>
    <n v="2.1826187600132912E-2"/>
    <n v="-2.2088101851334505E-3"/>
    <s v="4b, 7b,  8a, 8b"/>
    <n v="-0.1012"/>
    <s v="derived (7b)"/>
    <n v="0.3739999999999999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x v="3"/>
    <s v="Land use diversity:highest score achieved for pefect balancing"/>
    <x v="7"/>
  </r>
  <r>
    <m/>
    <s v=""/>
    <n v="0.16660000000000003"/>
    <n v="6.0024009603841524"/>
    <n v="3.8571428571428568"/>
    <n v="4.1969308006273111E-2"/>
    <n v="2.6969477324831105E-2"/>
    <n v="0.42779704327026485"/>
    <n v="0.27490238000547224"/>
    <n v="7.8995521838549437E-2"/>
    <n v="5.0762522333451875E-2"/>
    <n v="1.9324824971097238E-2"/>
    <n v="1.2418132526427086E-2"/>
    <n v="4.8007124405987173E-2"/>
    <n v="3.0849378143287361E-2"/>
    <n v="2.3873070463771313E-2"/>
    <n v="1.5340835080019447E-2"/>
    <s v="4b, 7b,  8a, 8b"/>
    <n v="0.64260000000000006"/>
    <s v="derived (7b)"/>
    <n v="0.1666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x v="0"/>
    <s v="Pedestrian amenity at bus stop"/>
    <x v="9"/>
  </r>
  <r>
    <m/>
    <s v=""/>
    <n v="0.17710000000000001"/>
    <n v="5.6465273856578202"/>
    <n v="3.1818181818181817"/>
    <n v="3.1831796402894362E-4"/>
    <n v="1.7937217273030973E-4"/>
    <n v="0.11572194875367853"/>
    <n v="6.5209318122697854E-2"/>
    <n v="0.16431803384376636"/>
    <n v="9.2593212070962341E-2"/>
    <n v="1.8007051609249372E-4"/>
    <n v="1.0146973581812021E-4"/>
    <n v="1.8760371132943991E-2"/>
    <n v="1.0571469133413938E-2"/>
    <n v="2.0988820739312151E-4"/>
    <n v="1.1827200486602397E-4"/>
    <s v="4b, 6e,  8a, 8b"/>
    <n v="0.5635"/>
    <s v="derived (6e)"/>
    <n v="0.17710000000000001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x v="2"/>
    <s v="Destination Index- intensity and diversity of land uses"/>
    <x v="4"/>
  </r>
  <r>
    <m/>
    <s v=""/>
    <n v="0.38279999999999997"/>
    <n v="2.6123301985370952"/>
    <n v="2"/>
    <n v="1.8265639273367561E-2"/>
    <n v="1.3984173427690203E-2"/>
    <n v="0.18618335268763361"/>
    <n v="0.14254197481765229"/>
    <n v="3.4379973715523357E-2"/>
    <n v="2.632130787660468E-2"/>
    <n v="8.4104384539832825E-3"/>
    <n v="6.4390316803696005E-3"/>
    <n v="2.0893382774392542E-2"/>
    <n v="1.5995973852074928E-2"/>
    <n v="1.0389899527858678E-2"/>
    <n v="7.9545070785286033E-3"/>
    <s v="4b, 7b,  8a, 8b"/>
    <n v="0.76559999999999995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x v="0"/>
    <s v="Quality of pedestrian and bicycle amenity at stop"/>
    <x v="9"/>
  </r>
  <r>
    <m/>
    <s v=""/>
    <n v="0.29039999999999994"/>
    <n v="3.4435261707988989"/>
    <n v="1.0833333333333335"/>
    <n v="0.24872263014192916"/>
    <n v="7.824813944265091E-2"/>
    <n v="0.46778154264447774"/>
    <n v="0.14716407331595269"/>
    <n v="0.56005310175921386"/>
    <n v="0.17619270581344867"/>
    <n v="0.20808136341646211"/>
    <n v="6.5462396930818983E-2"/>
    <n v="0.15808809605860227"/>
    <n v="4.9734515020036271E-2"/>
    <n v="0.20833669911892663"/>
    <n v="6.5542725542814317E-2"/>
    <s v="4b, 7b,  8a, 8b"/>
    <n v="0.31459999999999999"/>
    <s v="derived (7b)"/>
    <n v="0.29039999999999994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x v="0"/>
    <s v="Pedestrian friendliness of road design (fewer lanes and more traffic control devices score more highly)"/>
    <x v="0"/>
  </r>
  <r>
    <m/>
    <s v=""/>
    <n v="0.17500000000000002"/>
    <n v="5.7142857142857135"/>
    <n v="-2.0999999999999996"/>
    <n v="3.9954781221972005E-2"/>
    <n v="-1.4683382099074712E-2"/>
    <n v="0.40726278519329218"/>
    <n v="-0.14966907355853487"/>
    <n v="7.5203736790299069E-2"/>
    <n v="-2.7637373270434907E-2"/>
    <n v="1.8397233372484573E-2"/>
    <n v="-6.7609832643880808E-3"/>
    <n v="4.5702782434499795E-2"/>
    <n v="-1.6795772544678674E-2"/>
    <n v="2.272716308151029E-2"/>
    <n v="-8.3522324324550312E-3"/>
    <s v="4b, 7b,  8a, 8b"/>
    <n v="-0.36749999999999999"/>
    <s v="derived (7b)"/>
    <n v="0.17500000000000002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x v="0"/>
    <s v="Pedestrian friendly amenities of neighbourhood"/>
    <x v="9"/>
  </r>
  <r>
    <m/>
    <s v=""/>
    <n v="3.7499999999999999E-2"/>
    <n v="26.666666666666668"/>
    <n v="2.4"/>
    <n v="0.35180037568607858"/>
    <n v="3.1662033811747071E-2"/>
    <n v="2.3165359683952356"/>
    <n v="0.20848823715557119"/>
    <n v="2.8198189179025386"/>
    <n v="0.25378370261122846"/>
    <n v="0.26843329818799866"/>
    <n v="2.4158996836919879E-2"/>
    <n v="0.1979050126838531"/>
    <n v="1.781145114154678E-2"/>
    <n v="0.21767984433199222"/>
    <n v="1.9591185989879301E-2"/>
    <s v="4a, 8a"/>
    <n v="0.09"/>
    <s v="Source"/>
    <n v="3.7499999999999999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n v="0"/>
    <n v="0"/>
    <n v="0"/>
    <n v="0"/>
    <x v="3"/>
    <s v="Land use mix:Entropy: maximises eveness --&gt; 1"/>
    <x v="7"/>
  </r>
  <r>
    <m/>
    <s v=""/>
    <n v="7.7777777777777779E-2"/>
    <n v="12.857142857142858"/>
    <n v="1.8000000000000003"/>
    <n v="0.92865923734135136"/>
    <n v="0.13001229322778921"/>
    <n v="1.7465626283651525"/>
    <n v="0.24451876797112138"/>
    <n v="2.091078266796973"/>
    <n v="0.29275095735157625"/>
    <n v="0.77691635917895041"/>
    <n v="0.10876829028505307"/>
    <n v="0.59025578265537548"/>
    <n v="8.263580957175258E-2"/>
    <n v="0.77786970973889502"/>
    <n v="0.10890175936344532"/>
    <s v="4a, 8a"/>
    <n v="0.14000000000000001"/>
    <s v="Source"/>
    <n v="7.7777777777777779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n v="0"/>
    <n v="0"/>
    <n v="0"/>
    <n v="0"/>
    <x v="0"/>
    <s v="intersection density"/>
    <x v="0"/>
  </r>
  <r>
    <m/>
    <s v=""/>
    <n v="0.15"/>
    <n v="6.666666666666667"/>
    <n v="1.6"/>
    <n v="0.48152701195477476"/>
    <n v="0.11556648286914593"/>
    <n v="0.90562506655970876"/>
    <n v="0.2173500159743301"/>
    <n v="1.0842628050058378"/>
    <n v="0.26022307320140109"/>
    <n v="0.40284551957427056"/>
    <n v="9.6682924697824926E-2"/>
    <n v="0.30605855396945397"/>
    <n v="7.345405295266895E-2"/>
    <n v="0.4033398494942419"/>
    <n v="9.6801563878618047E-2"/>
    <s v="4a, 8a"/>
    <n v="0.24"/>
    <s v="Source"/>
    <n v="0.15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n v="0"/>
    <n v="0"/>
    <n v="0"/>
    <n v="0"/>
    <x v="0"/>
    <s v="intersection density"/>
    <x v="0"/>
  </r>
  <r>
    <m/>
    <s v=""/>
    <n v="6.0213846039255094E-2"/>
    <n v="16.607475950765078"/>
    <n v="7.1412146588289831"/>
    <n v="0.19366315910577611"/>
    <n v="8.3275158415483733E-2"/>
    <n v="0.10302046103501369"/>
    <n v="4.4298798245055886E-2"/>
    <n v="0.10302046103501369"/>
    <n v="4.4298798245055886E-2"/>
    <n v="0.30762828956325783"/>
    <n v="0.13228016451220087"/>
    <n v="1.1793516542393681"/>
    <n v="0.5071212113229282"/>
    <n v="0.315182667951457"/>
    <n v="0.13552854721912649"/>
    <m/>
    <n v="0.43"/>
    <s v="Source"/>
    <m/>
    <m/>
    <s v="N"/>
    <s v="Pos"/>
    <s v="insignificant"/>
    <s v="Mode choice (probability)"/>
    <s v="tour"/>
    <s v="binary"/>
    <s v="Disaggregate"/>
    <s v="Work"/>
    <s v="USA"/>
    <s v="Puget Sound"/>
    <n v="1999"/>
    <s v="Pre-2010"/>
    <s v="Pre-2010"/>
    <n v="8707"/>
    <n v="0"/>
    <n v="0"/>
    <n v="0"/>
    <n v="0"/>
    <x v="1"/>
    <s v="Retail floor area continuous (fraction)"/>
    <x v="1"/>
  </r>
  <r>
    <m/>
    <s v=""/>
    <n v="1.2987012987012987E-3"/>
    <n v="770"/>
    <n v="-7.7"/>
    <n v="8.9791268073206449"/>
    <n v="-8.9791268073206448E-2"/>
    <n v="4.7765087983346524"/>
    <n v="-4.7765087983346527E-2"/>
    <n v="4.7765087983346524"/>
    <n v="-4.7765087983346527E-2"/>
    <n v="14.263081498112673"/>
    <n v="-0.14263081498112673"/>
    <n v="54.680240179572785"/>
    <n v="-0.54680240179572781"/>
    <n v="14.613337694548433"/>
    <n v="-0.14613337694548434"/>
    <s v="4a, 8a"/>
    <n v="-0.01"/>
    <s v="Source"/>
    <n v="1.2987012987012987E-3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n v="0"/>
    <n v="0"/>
    <n v="0"/>
    <n v="0"/>
    <x v="1"/>
    <s v="Retail floor area continuous (fraction)"/>
    <x v="1"/>
  </r>
  <r>
    <m/>
    <s v=""/>
    <n v="7.2727272727272724E-2"/>
    <n v="13.75"/>
    <n v="1.1000000000000001"/>
    <n v="0.18139706871313427"/>
    <n v="1.4511765497050742E-2"/>
    <n v="1.1944638587037932"/>
    <n v="9.5557108696303461E-2"/>
    <n v="1.4539691295434962"/>
    <n v="0.11631753036347969"/>
    <n v="0.13841091937818681"/>
    <n v="1.1072873550254944E-2"/>
    <n v="0.10204477216511175"/>
    <n v="8.1635817732089409E-3"/>
    <n v="0.11224116973368349"/>
    <n v="8.97929357869468E-3"/>
    <s v="4a, 8a"/>
    <n v="0.08"/>
    <s v="Source"/>
    <n v="7.2727272727272724E-2"/>
    <s v="Derived (8a)"/>
    <s v="N"/>
    <s v="Pos"/>
    <s v="insignificant"/>
    <s v="Mode choice (probability)"/>
    <s v="tour"/>
    <s v="binary"/>
    <s v="Disaggregate"/>
    <s v="Work"/>
    <s v="USA"/>
    <s v="Puget Sound"/>
    <n v="1999"/>
    <s v="Pre-2010"/>
    <s v="Pre-2010"/>
    <n v="10475"/>
    <n v="0"/>
    <n v="0"/>
    <n v="0"/>
    <n v="0"/>
    <x v="3"/>
    <s v="Land use mix:Entropy: maximises eveness --&gt; 1"/>
    <x v="7"/>
  </r>
  <r>
    <m/>
    <s v=""/>
    <n v="0.18749999999999997"/>
    <n v="5.3333333333333339"/>
    <n v="1.6"/>
    <n v="7.0360075137215719E-2"/>
    <n v="2.1108022541164714E-2"/>
    <n v="0.4633071936790471"/>
    <n v="0.13899215810371413"/>
    <n v="0.56396378358050769"/>
    <n v="0.16918913507415231"/>
    <n v="5.3686659637599735E-2"/>
    <n v="1.6105997891279918E-2"/>
    <n v="3.9581002536770618E-2"/>
    <n v="1.1874300761031185E-2"/>
    <n v="4.3535968866398447E-2"/>
    <n v="1.3060790659919533E-2"/>
    <s v="4a, 8a"/>
    <n v="0.3"/>
    <s v="Source"/>
    <n v="0.18749999999999997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n v="0"/>
    <n v="0"/>
    <n v="0"/>
    <n v="0"/>
    <x v="3"/>
    <s v="Land use mix:Entropy: maximises eveness --&gt; 1"/>
    <x v="7"/>
  </r>
  <r>
    <m/>
    <s v=""/>
    <n v="0.13529411764705884"/>
    <n v="7.391304347826086"/>
    <n v="1.7"/>
    <n v="0.53386690455855457"/>
    <n v="0.12278938804846756"/>
    <n v="1.0040625737944595"/>
    <n v="0.23093439197272569"/>
    <n v="1.2021174577238634"/>
    <n v="0.27648701527648856"/>
    <n v="0.44663307604973468"/>
    <n v="0.10272560749143898"/>
    <n v="0.33932578809656844"/>
    <n v="7.8044931262210737E-2"/>
    <n v="0.44718113748274635"/>
    <n v="0.10285166162103167"/>
    <s v="4a, 8a"/>
    <n v="0.23"/>
    <s v="Source"/>
    <n v="0.13529411764705884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n v="0"/>
    <n v="0"/>
    <n v="0"/>
    <n v="0"/>
    <x v="0"/>
    <s v="intersection density"/>
    <x v="0"/>
  </r>
  <r>
    <m/>
    <s v=""/>
    <n v="0.17435158501440923"/>
    <n v="5.7355371900826446"/>
    <n v="2.7759999999999998"/>
    <n v="0.41427241276439714"/>
    <n v="0.20050784777796821"/>
    <n v="0.77913693742864198"/>
    <n v="0.37710227771546273"/>
    <n v="0.93282444629014638"/>
    <n v="0.45148703200443085"/>
    <n v="0.34658031890645924"/>
    <n v="0.16774487435072627"/>
    <n v="0.26331153279520791"/>
    <n v="0.12744278187288063"/>
    <n v="0.34700560605248409"/>
    <n v="0.16795071332940228"/>
    <s v="8a, 4b"/>
    <n v="0.48399999999999999"/>
    <s v="Source"/>
    <n v="0.17435158501440923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s v="Pre-2010"/>
    <n v="22"/>
    <n v="1"/>
    <n v="1"/>
    <n v="0"/>
    <n v="1"/>
    <x v="0"/>
    <s v="Crosswalk density"/>
    <x v="0"/>
  </r>
  <r>
    <m/>
    <s v=""/>
    <n v="6.0213846039255094E-2"/>
    <n v="16.607475950765078"/>
    <n v="5.6465418232601268"/>
    <n v="0.19366315910577611"/>
    <n v="6.5845474095963877E-2"/>
    <n v="0.10302046103501369"/>
    <n v="3.5026956751904662E-2"/>
    <n v="0.10302046103501369"/>
    <n v="3.5026956751904662E-2"/>
    <n v="0.30762828956325783"/>
    <n v="0.10459361845150766"/>
    <n v="1.1793516542393681"/>
    <n v="0.40097956244138516"/>
    <n v="0.315182667951457"/>
    <n v="0.10716210710349539"/>
    <m/>
    <n v="0.34"/>
    <s v="Source"/>
    <m/>
    <m/>
    <s v="N"/>
    <s v="Pos"/>
    <s v="insignificant"/>
    <s v="Mode choice (probability)"/>
    <s v="tour"/>
    <s v="binary"/>
    <s v="Disaggregate"/>
    <s v="Non-work"/>
    <s v="USA"/>
    <s v="Puget Sound"/>
    <n v="1999"/>
    <s v="Pre-2010"/>
    <s v="Pre-2010"/>
    <n v="10475"/>
    <n v="0"/>
    <n v="0"/>
    <n v="0"/>
    <n v="0"/>
    <x v="1"/>
    <s v="Retail floor area continuous (fraction)"/>
    <x v="1"/>
  </r>
  <r>
    <m/>
    <s v=""/>
    <n v="2.3809523809523807E-3"/>
    <n v="420.00000000000006"/>
    <n v="-4.2000000000000011"/>
    <n v="4.8977055312658067"/>
    <n v="-4.8977055312658065E-2"/>
    <n v="2.6053684354552651"/>
    <n v="-2.6053684354552652E-2"/>
    <n v="2.6053684354552651"/>
    <n v="-2.6053684354552652E-2"/>
    <n v="7.7798626353341858"/>
    <n v="-7.7798626353341865E-2"/>
    <n v="29.825585552494253"/>
    <n v="-0.29825585552494255"/>
    <n v="7.9709114697536911"/>
    <n v="-7.9709114697536915E-2"/>
    <s v="4a, 8a"/>
    <n v="-0.01"/>
    <s v="Source"/>
    <n v="2.3809523809523807E-3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n v="0"/>
    <n v="0"/>
    <n v="0"/>
    <n v="0"/>
    <x v="1"/>
    <s v="Retail floor area continuous (fraction)"/>
    <x v="1"/>
  </r>
  <r>
    <m/>
    <s v=""/>
    <n v="8.9811958026009553E-2"/>
    <n v="11.134374775688554"/>
    <n v="4.4000000000000004"/>
    <n v="0.12282752550661342"/>
    <n v="4.8538074487049769E-2"/>
    <n v="0.2955540638904513"/>
    <n v="0.11679487239440135"/>
    <n v="0.48929945092605609"/>
    <n v="0.19335774369437009"/>
    <n v="8.7136783523631078E-2"/>
    <n v="3.4434070635121682E-2"/>
    <n v="0.46019432369762625"/>
    <n v="0.18185619444845189"/>
    <n v="8.1672150495271503E-2"/>
    <n v="3.2274597309571149E-2"/>
    <s v="6c, 8a, 5"/>
    <n v="0.39517261531444209"/>
    <s v="Derived (6c)"/>
    <n v="8.9811958026009553E-2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s v="2010 - 2017"/>
    <s v="not stated"/>
    <n v="0"/>
    <n v="0"/>
    <n v="1"/>
    <n v="1"/>
    <x v="1"/>
    <s v="Household density"/>
    <x v="6"/>
  </r>
  <r>
    <m/>
    <s v=""/>
    <n v="2.0315119604762753E-2"/>
    <n v="49.224420995560187"/>
    <n v="9.68"/>
    <n v="0.50153297035385169"/>
    <n v="9.8626638055593754E-2"/>
    <n v="0.57249138770387487"/>
    <n v="0.11258063621455996"/>
    <n v="0.86938642121098209"/>
    <n v="0.17096515077508703"/>
    <n v="0.44911161365299984"/>
    <n v="8.8317959505367347E-2"/>
    <n v="1.3111227688045404"/>
    <n v="0.25783276157118595"/>
    <n v="0.42771996674791213"/>
    <n v="8.4111284488104551E-2"/>
    <s v="6c, 8a, 5"/>
    <n v="0.19665035777410345"/>
    <s v="Derived (6c)"/>
    <n v="2.0315119604762753E-2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s v="2010 - 2017"/>
    <s v="not stated"/>
    <n v="0"/>
    <n v="0"/>
    <n v="1"/>
    <n v="1"/>
    <x v="1"/>
    <s v="Employment density"/>
    <x v="8"/>
  </r>
  <r>
    <m/>
    <s v="High outlier"/>
    <n v="0.11214358002166598"/>
    <n v="8.9171399718717854"/>
    <n v="8.14"/>
    <n v="9.8368364583218543E-2"/>
    <n v="8.9795437801042072E-2"/>
    <n v="0.23669914207676834"/>
    <n v="0.21607051392964247"/>
    <n v="0.39186319662909253"/>
    <n v="0.35771182583458466"/>
    <n v="6.9784869921522719E-2"/>
    <n v="6.3703030674975097E-2"/>
    <n v="0.36855389560199503"/>
    <n v="0.33643395972963597"/>
    <n v="6.5408432214827825E-2"/>
    <n v="5.9708005022706616E-2"/>
    <s v="6c, 8a, 5"/>
    <n v="0.91284874137636118"/>
    <s v="Derived (6c)"/>
    <n v="0.11214358002166598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s v="Pre-2010"/>
    <s v="not stated"/>
    <n v="0"/>
    <n v="0"/>
    <n v="1"/>
    <n v="1"/>
    <x v="1"/>
    <s v="residential density (household workers))"/>
    <x v="6"/>
  </r>
  <r>
    <m/>
    <s v=""/>
    <n v="7.9815095923159343E-2"/>
    <n v="12.528958193105893"/>
    <n v="5.9011393089528754"/>
    <n v="0.13821170591411505"/>
    <n v="6.5097713485548186E-2"/>
    <n v="0.33257228940877093"/>
    <n v="0.1566415483115311"/>
    <n v="0.55058433796819262"/>
    <n v="0.2593252231830187"/>
    <n v="9.8050688955885174E-2"/>
    <n v="4.6181874498221913E-2"/>
    <n v="0.5178337857731794"/>
    <n v="0.2438997130991675"/>
    <n v="9.1901609179760188E-2"/>
    <n v="4.3285657923667044E-2"/>
    <s v="4b"/>
    <n v="0.47099999999999997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475"/>
    <n v="0"/>
    <n v="0"/>
    <n v="1"/>
    <n v="1"/>
    <x v="1"/>
    <s v="Population density"/>
    <x v="6"/>
  </r>
  <r>
    <m/>
    <s v=""/>
    <n v="4.9965372243354171E-2"/>
    <n v="20.01386070195862"/>
    <n v="0.6822725113297694"/>
    <n v="0.20391526813503555"/>
    <n v="6.951471490723362E-3"/>
    <n v="0.23276582344381003"/>
    <n v="7.9349869211994845E-3"/>
    <n v="0.353478586002267"/>
    <n v="1.2050084996817282E-2"/>
    <n v="0.18260158460967399"/>
    <n v="6.2248880193437866E-3"/>
    <n v="0.53308150562882506"/>
    <n v="1.8172748526886648E-2"/>
    <n v="0.1739040838024522"/>
    <n v="5.9283902168255961E-3"/>
    <s v="4b, 7b"/>
    <n v="3.4090000000000002E-2"/>
    <s v="derived (7b)"/>
    <m/>
    <m/>
    <s v="N"/>
    <s v="Pos"/>
    <s v="insignificant"/>
    <s v="Ridership"/>
    <s v="boarding"/>
    <s v="Count"/>
    <s v="Aggregate"/>
    <s v="General"/>
    <s v="USA"/>
    <s v="varies"/>
    <n v="2012"/>
    <s v="2010 - 2017"/>
    <s v="2010 - 2017"/>
    <n v="475"/>
    <n v="0"/>
    <n v="0"/>
    <n v="1"/>
    <n v="1"/>
    <x v="1"/>
    <s v="Employment density"/>
    <x v="8"/>
  </r>
  <r>
    <m/>
    <s v=""/>
    <n v="7.9815095923159343E-2"/>
    <n v="12.528958193105893"/>
    <n v="1.4408301922071778"/>
    <n v="0.13821170591411505"/>
    <n v="1.5894346180123232E-2"/>
    <n v="0.33257228940877093"/>
    <n v="3.8245813282008656E-2"/>
    <n v="0.55058433796819262"/>
    <n v="6.3317198866342156E-2"/>
    <n v="9.8050688955885174E-2"/>
    <n v="1.1275829229926796E-2"/>
    <n v="0.5178337857731794"/>
    <n v="5.9550885363915632E-2"/>
    <n v="9.1901609179760188E-2"/>
    <n v="1.0568685055672423E-2"/>
    <s v="4b"/>
    <n v="0.11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432"/>
    <n v="0"/>
    <n v="0"/>
    <n v="1"/>
    <n v="1"/>
    <x v="1"/>
    <s v="Population density"/>
    <x v="6"/>
  </r>
  <r>
    <m/>
    <s v=""/>
    <n v="4.9965372243354171E-2"/>
    <n v="20.01386070195862"/>
    <n v="0.86059601018422061"/>
    <n v="0.20391526813503555"/>
    <n v="8.7683565298065282E-3"/>
    <n v="0.23276582344381003"/>
    <n v="1.000893040808383E-2"/>
    <n v="0.353478586002267"/>
    <n v="1.5199579198097481E-2"/>
    <n v="0.18260158460967399"/>
    <n v="7.8518681382159818E-3"/>
    <n v="0.53308150562882506"/>
    <n v="2.2922504742039475E-2"/>
    <n v="0.1739040838024522"/>
    <n v="7.4778756035054446E-3"/>
    <s v="4b"/>
    <n v="4.2999999999999997E-2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432"/>
    <n v="0"/>
    <n v="0"/>
    <n v="1"/>
    <n v="1"/>
    <x v="1"/>
    <s v="Employment density"/>
    <x v="8"/>
  </r>
  <r>
    <m/>
    <s v=""/>
    <n v="7.9815095923159343E-2"/>
    <n v="12.528958193105893"/>
    <n v="6.5777030513805945"/>
    <n v="0.13821170591411505"/>
    <n v="7.2561145604910407E-2"/>
    <n v="0.33257228940877093"/>
    <n v="0.17460045193960474"/>
    <n v="0.55058433796819262"/>
    <n v="0.28905677743330116"/>
    <n v="9.8050688955885174E-2"/>
    <n v="5.1476611701839717E-2"/>
    <n v="0.5178337857731794"/>
    <n v="0.27186273753091922"/>
    <n v="9.1901609179760188E-2"/>
    <n v="4.8248344819374102E-2"/>
    <s v="4b"/>
    <n v="0.52500000000000002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125"/>
    <n v="0"/>
    <n v="0"/>
    <n v="0"/>
    <n v="0"/>
    <x v="1"/>
    <s v="Population density"/>
    <x v="6"/>
  </r>
  <r>
    <m/>
    <s v="High outlier"/>
    <n v="4.9965372243354171E-2"/>
    <n v="20.01386070195862"/>
    <n v="28.119474286251862"/>
    <n v="0.20391526813503555"/>
    <n v="0.28650095172972495"/>
    <n v="0.23276582344381003"/>
    <n v="0.3270359819385531"/>
    <n v="0.353478586002267"/>
    <n v="0.49663741333318517"/>
    <n v="0.18260158460967399"/>
    <n v="0.25655522637659195"/>
    <n v="0.53308150562882506"/>
    <n v="0.74897951540849927"/>
    <n v="0.1739040838024522"/>
    <n v="0.24433523774244534"/>
    <s v="4b"/>
    <n v="1.40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125"/>
    <n v="0"/>
    <n v="0"/>
    <n v="0"/>
    <n v="0"/>
    <x v="1"/>
    <s v="Employment density"/>
    <x v="8"/>
  </r>
  <r>
    <m/>
    <s v=""/>
    <n v="7.9815095923159343E-2"/>
    <n v="12.528958193105893"/>
    <n v="7.091390337297935"/>
    <n v="0.13821170591411505"/>
    <n v="7.8227825547389107E-2"/>
    <n v="0.33257228940877093"/>
    <n v="0.18823591580536433"/>
    <n v="0.55058433796819262"/>
    <n v="0.31163073528999702"/>
    <n v="9.8050688955885174E-2"/>
    <n v="5.5496689949031001E-2"/>
    <n v="0.5178337857731794"/>
    <n v="0.29309392274761953"/>
    <n v="9.1901609179760188E-2"/>
    <n v="5.2016310795744258E-2"/>
    <s v="4b"/>
    <n v="0.5659999999999999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350"/>
    <n v="0"/>
    <n v="0"/>
    <n v="0"/>
    <n v="0"/>
    <x v="1"/>
    <s v="Population density"/>
    <x v="6"/>
  </r>
  <r>
    <m/>
    <s v="High outlier"/>
    <n v="0.19117647058823528"/>
    <n v="5.2307692307692308"/>
    <n v="5.44"/>
    <n v="6.2554199106370932E-7"/>
    <n v="6.5056367070625776E-7"/>
    <e v="#N/A"/>
    <e v="#N/A"/>
    <n v="2.0851880320741991E-7"/>
    <n v="2.1685955533571672E-7"/>
    <n v="1.8092969123791741E-2"/>
    <n v="1.8816687888743411E-2"/>
    <n v="1.3162600311722521E-2"/>
    <n v="1.3689104324191423E-2"/>
    <n v="2.6064768480566175E-7"/>
    <n v="2.7107359219788824E-7"/>
    <s v="6a, 8a"/>
    <n v="1.04"/>
    <s v="Source (6a)"/>
    <n v="0.19117647058823528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s v="Pre-2010"/>
    <n v="451"/>
    <n v="0"/>
    <n v="0"/>
    <n v="1"/>
    <n v="1"/>
    <x v="2"/>
    <s v="Compactness index"/>
    <x v="3"/>
  </r>
  <r>
    <m/>
    <s v="High outlier"/>
    <n v="0.43606557377049188"/>
    <n v="2.2932330827067666"/>
    <n v="3.05"/>
    <n v="2.7424524486594509E-7"/>
    <n v="3.64746175671707E-7"/>
    <e v="#N/A"/>
    <e v="#N/A"/>
    <n v="9.1417188712673588E-8"/>
    <n v="1.2158486098785589E-7"/>
    <n v="7.932178524528332E-3"/>
    <n v="1.0549797437622683E-2"/>
    <n v="5.7706446523639746E-3"/>
    <n v="7.6749573876440866E-3"/>
    <n v="1.1427112674197796E-7"/>
    <n v="1.519805985668307E-7"/>
    <s v="6a, 8a"/>
    <n v="1.33"/>
    <s v="Source (6a)"/>
    <n v="0.43606557377049188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s v="Pre-2010"/>
    <n v="451"/>
    <n v="0"/>
    <n v="0"/>
    <n v="1"/>
    <n v="1"/>
    <x v="2"/>
    <s v="Density factor"/>
    <x v="3"/>
  </r>
  <r>
    <m/>
    <s v=""/>
    <n v="0.20232558139534881"/>
    <n v="4.9425287356321848"/>
    <n v="0.43000000000000005"/>
    <n v="6.5204379976299062E-2"/>
    <n v="5.6727810579380181E-3"/>
    <n v="0.42935795965946177"/>
    <n v="3.7354142490373173E-2"/>
    <n v="0.5226388511629706"/>
    <n v="4.5469580051178439E-2"/>
    <n v="4.975272337105148E-2"/>
    <n v="4.3284869332814785E-3"/>
    <n v="3.6680670454334846E-2"/>
    <n v="3.1912183295271313E-3"/>
    <n v="4.0345833216705464E-2"/>
    <n v="3.5100874898533752E-3"/>
    <s v="6a, 8a"/>
    <n v="8.6999999999999994E-2"/>
    <s v="Source (6a)"/>
    <n v="0.20232558139534881"/>
    <s v="Derived (8a)"/>
    <s v="N"/>
    <s v="Pos"/>
    <s v="insignificant"/>
    <s v="mode share"/>
    <s v="activity"/>
    <s v="continuous (fraction)"/>
    <s v="Aggregate"/>
    <s v="Work"/>
    <s v="USA"/>
    <s v="varies"/>
    <s v="2007 - 2011"/>
    <s v="2018 - 2019"/>
    <s v="2010 - 2017"/>
    <n v="451"/>
    <n v="0"/>
    <n v="0"/>
    <n v="1"/>
    <n v="1"/>
    <x v="3"/>
    <s v="Mixed Use:Entropy: maximises eveness --&gt; 1"/>
    <x v="7"/>
  </r>
  <r>
    <m/>
    <s v="High outlier"/>
    <n v="0.21501014198782964"/>
    <n v="4.6509433962264142"/>
    <n v="4.9299999999999988"/>
    <n v="5.5620125148825092E-7"/>
    <n v="5.8957332657754597E-7"/>
    <e v="#N/A"/>
    <e v="#N/A"/>
    <n v="1.8540469058772948E-7"/>
    <n v="1.9652897202299327E-7"/>
    <n v="1.6087380565258217E-2"/>
    <n v="1.7052623399173711E-2"/>
    <n v="1.170353848471554E-2"/>
    <n v="1.2405750793798473E-2"/>
    <n v="2.3175513483899636E-7"/>
    <n v="2.4566044292933618E-7"/>
    <s v="6a, 8a"/>
    <n v="1.06"/>
    <s v="Source (6a)"/>
    <n v="0.21501014198782964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s v="Pre-2010"/>
    <n v="451"/>
    <n v="0"/>
    <n v="0"/>
    <n v="1"/>
    <n v="1"/>
    <x v="2"/>
    <s v="Centering factor"/>
    <x v="3"/>
  </r>
  <r>
    <m/>
    <s v=""/>
    <n v="0.22162162162162163"/>
    <n v="4.5121951219512191"/>
    <n v="-0.37"/>
    <n v="0.32591157516451214"/>
    <n v="-2.6724749163489995E-2"/>
    <n v="0.6129535511471198"/>
    <n v="-5.0262191194063825E-2"/>
    <n v="0.73386080094907302"/>
    <n v="-6.0176585677823989E-2"/>
    <n v="0.27265763824843919"/>
    <n v="-2.2357926336372014E-2"/>
    <n v="0.2071493871378621"/>
    <n v="-1.6986249745304691E-2"/>
    <n v="0.27299221520646855"/>
    <n v="-2.2385361646930422E-2"/>
    <s v="6a, 8a"/>
    <n v="-8.2000000000000003E-2"/>
    <s v="Source (6a)"/>
    <n v="0.22162162162162163"/>
    <s v="Derived (8a)"/>
    <s v="N"/>
    <s v="Neg"/>
    <s v="insignificant"/>
    <s v="mode share"/>
    <s v="activity"/>
    <s v="continuous (fraction)"/>
    <s v="Aggregate"/>
    <s v="Work"/>
    <s v="USA"/>
    <s v="varies"/>
    <s v="2007 - 2011"/>
    <s v="2018 - 2019"/>
    <s v="2010 - 2017"/>
    <n v="451"/>
    <n v="0"/>
    <n v="0"/>
    <n v="1"/>
    <n v="1"/>
    <x v="0"/>
    <s v="Street factor"/>
    <x v="0"/>
  </r>
  <r>
    <m/>
    <s v=""/>
    <n v="7.9815095923159343E-2"/>
    <n v="12.528958193105893"/>
    <n v="9.2964869792845732"/>
    <n v="0.13821170591411505"/>
    <n v="0.10255308578827337"/>
    <n v="0.33257228940877093"/>
    <n v="0.24676863874130803"/>
    <n v="0.55058433796819262"/>
    <n v="0.40853357877239893"/>
    <n v="9.8050688955885174E-2"/>
    <n v="7.2753611205266799E-2"/>
    <n v="0.5178337857731794"/>
    <n v="0.38423266904369913"/>
    <n v="9.1901609179760188E-2"/>
    <n v="6.8190994011382053E-2"/>
    <m/>
    <n v="0.74199999999999999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s v="2018 - 2019"/>
    <s v="2010 - 2017"/>
    <n v="130"/>
    <n v="1"/>
    <n v="0"/>
    <n v="1"/>
    <n v="1"/>
    <x v="1"/>
    <s v="Population density"/>
    <x v="6"/>
  </r>
  <r>
    <m/>
    <s v=""/>
    <n v="6.0213846039255094E-2"/>
    <n v="16.607475950765078"/>
    <n v="8.6358874943978403"/>
    <n v="0.19366315910577611"/>
    <n v="0.10070484273500357"/>
    <n v="0.10302046103501369"/>
    <n v="5.3570639738207124E-2"/>
    <n v="0.10302046103501369"/>
    <n v="5.3570639738207124E-2"/>
    <n v="0.30762828956325783"/>
    <n v="0.15996671057289408"/>
    <n v="1.1793516542393681"/>
    <n v="0.61326286020447141"/>
    <n v="0.315182667951457"/>
    <n v="0.16389498733475763"/>
    <m/>
    <n v="0.52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s v="2018 - 2019"/>
    <s v="2010 - 2017"/>
    <n v="130"/>
    <n v="1"/>
    <n v="0"/>
    <n v="1"/>
    <n v="1"/>
    <x v="1"/>
    <s v="Commercial density"/>
    <x v="1"/>
  </r>
  <r>
    <m/>
    <s v="High outlier"/>
    <n v="7.9815095923159343E-2"/>
    <n v="12.528958193105893"/>
    <n v="12.317091461445507"/>
    <n v="0.13821170591411505"/>
    <n v="0.13587452336805605"/>
    <n v="0.33257228940877093"/>
    <n v="0.32694843761584053"/>
    <n v="0.55058433796819262"/>
    <n v="0.54127386678688516"/>
    <n v="9.8050688955885174E-2"/>
    <n v="9.639263577333379E-2"/>
    <n v="0.5178337857731794"/>
    <n v="0.5090771317845455"/>
    <n v="9.1901609179760188E-2"/>
    <n v="9.0347537941661574E-2"/>
    <s v="4a, 7a"/>
    <n v="0.9830898364896000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Pre-2010"/>
    <n v="761"/>
    <n v="1"/>
    <n v="0"/>
    <n v="1"/>
    <n v="1"/>
    <x v="1"/>
    <s v="Population density"/>
    <x v="6"/>
  </r>
  <r>
    <m/>
    <s v=""/>
    <n v="7.9815095923159343E-2"/>
    <n v="12.528958193105893"/>
    <n v="0.93523949995455036"/>
    <n v="0.13821170591411505"/>
    <n v="1.0316982843642077E-2"/>
    <n v="0.33257228940877093"/>
    <n v="2.48252677398626E-2"/>
    <n v="0.55058433796819262"/>
    <n v="4.1099045346605183E-2"/>
    <n v="9.8050688955885174E-2"/>
    <n v="7.3191143186797413E-3"/>
    <n v="0.5178337857731794"/>
    <n v="3.8654340081729001E-2"/>
    <n v="9.1901609179760188E-2"/>
    <n v="6.860108692963135E-3"/>
    <s v="4a, 7a"/>
    <n v="7.46462304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n v="1"/>
    <n v="0"/>
    <n v="1"/>
    <n v="1"/>
    <x v="1"/>
    <s v="Dwelling density"/>
    <x v="6"/>
  </r>
  <r>
    <m/>
    <s v=""/>
    <n v="5.031249131340744E-2"/>
    <n v="19.875779829123999"/>
    <n v="1.2269042535675501"/>
    <n v="0.82622651466152486"/>
    <n v="5.1001813964709951E-2"/>
    <n v="0.69441737918446922"/>
    <n v="4.2865419299133269E-2"/>
    <n v="0.71090804367584326"/>
    <n v="4.3883365089565883E-2"/>
    <n v="0.92641033263453187"/>
    <n v="5.7186021752603164E-2"/>
    <n v="0.781274928375426"/>
    <n v="4.8227015043954637E-2"/>
    <n v="0.91240154613360192"/>
    <n v="5.6321278839717506E-2"/>
    <s v="4a, 7a"/>
    <n v="6.1728609600000005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n v="1"/>
    <n v="0"/>
    <n v="1"/>
    <n v="1"/>
    <x v="1"/>
    <s v="Building density"/>
    <x v="2"/>
  </r>
  <r>
    <m/>
    <s v=""/>
    <n v="0.29561638727755546"/>
    <n v="3.3827624009933381"/>
    <n v="6.4378168528700305E-2"/>
    <n v="0.24433372066549225"/>
    <n v="4.6499740690118963E-3"/>
    <n v="0.45952716368329077"/>
    <n v="8.7453724738194537E-3"/>
    <n v="0.55017051743539791"/>
    <n v="1.0470428038510071E-2"/>
    <n v="0.20440960155367024"/>
    <n v="3.8901685125276343E-3"/>
    <n v="0.15529850533053888"/>
    <n v="2.9555233750643735E-3"/>
    <n v="0.204660431653715"/>
    <n v="3.8949421207621383E-3"/>
    <s v="4a, 7a"/>
    <n v="1.9031241600000002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n v="1"/>
    <n v="0"/>
    <n v="1"/>
    <n v="1"/>
    <x v="0"/>
    <s v="Intersection density"/>
    <x v="0"/>
  </r>
  <r>
    <m/>
    <s v=""/>
    <n v="0.29561638727755546"/>
    <n v="3.3827624009933381"/>
    <n v="0.15230356210844062"/>
    <n v="0.24433372066549225"/>
    <n v="1.100074187582188E-2"/>
    <n v="0.45952716368329077"/>
    <n v="2.0689488535760588E-2"/>
    <n v="0.55017051743539791"/>
    <n v="2.4770563119611799E-2"/>
    <n v="0.20440960155367024"/>
    <n v="9.2032211415880427E-3"/>
    <n v="0.15529850533053888"/>
    <n v="6.9920711974959379E-3"/>
    <n v="0.204660431653715"/>
    <n v="9.2145143727383038E-3"/>
    <s v="4a, 7a"/>
    <n v="4.5023428800000001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n v="1"/>
    <n v="0"/>
    <n v="1"/>
    <n v="1"/>
    <x v="0"/>
    <s v="Sidewalk density"/>
    <x v="0"/>
  </r>
  <r>
    <m/>
    <s v=""/>
    <n v="7.9815095923159343E-2"/>
    <n v="12.528958193105893"/>
    <n v="1.3330589805020485"/>
    <n v="0.13821170591411505"/>
    <n v="1.4705480929827056E-2"/>
    <n v="0.33257228940877093"/>
    <n v="3.5385103073169888E-2"/>
    <n v="0.55058433796819262"/>
    <n v="5.858119924577123E-2"/>
    <n v="9.8050688955885174E-2"/>
    <n v="1.0432419794407006E-2"/>
    <n v="0.5178337857731794"/>
    <n v="5.5096598447598982E-2"/>
    <n v="9.1901609179760188E-2"/>
    <n v="9.7781685876388788E-3"/>
    <s v="4a, 7a"/>
    <n v="0.1063982304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n v="1"/>
    <n v="0"/>
    <n v="1"/>
    <n v="1"/>
    <x v="1"/>
    <s v="Dwelling density"/>
    <x v="6"/>
  </r>
  <r>
    <m/>
    <s v=""/>
    <n v="7.9815095923159343E-2"/>
    <n v="12.528958193105893"/>
    <n v="0.8808177950156526"/>
    <n v="0.13821170591411505"/>
    <n v="9.7166363054519717E-3"/>
    <n v="0.33257228940877093"/>
    <n v="2.3380682266266162E-2"/>
    <n v="0.55058433796819262"/>
    <n v="3.8707486693199268E-2"/>
    <n v="9.8050688955885174E-2"/>
    <n v="6.8932141296002515E-3"/>
    <n v="0.5178337857731794"/>
    <n v="3.6405039137277981E-2"/>
    <n v="9.1901609179760188E-2"/>
    <n v="6.4609180993714932E-3"/>
    <s v="4a, 7a"/>
    <n v="7.03025568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n v="1"/>
    <n v="0"/>
    <n v="1"/>
    <n v="1"/>
    <x v="1"/>
    <s v="Dwelling density"/>
    <x v="6"/>
  </r>
  <r>
    <m/>
    <s v=""/>
    <n v="0.29561638727755546"/>
    <n v="3.3827624009933381"/>
    <n v="0.28753480408443377"/>
    <n v="0.24433372066549225"/>
    <n v="2.0768366256566844E-2"/>
    <n v="0.45952716368329077"/>
    <n v="3.9059808913079717E-2"/>
    <n v="0.55017051743539791"/>
    <n v="4.6764493982008826E-2"/>
    <n v="0.20440960155367024"/>
    <n v="1.7374816132061974E-2"/>
    <n v="0.15529850533053888"/>
    <n v="1.3200372953095806E-2"/>
    <n v="0.204660431653715"/>
    <n v="1.7396136690565778E-2"/>
    <s v="6b, 5"/>
    <n v="8.5000000000000006E-2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2000"/>
    <n v="1"/>
    <n v="0"/>
    <n v="0"/>
    <n v="0"/>
    <x v="0"/>
    <s v="Pedestrian friendly intersection"/>
    <x v="0"/>
  </r>
  <r>
    <m/>
    <s v=""/>
    <n v="4.9965372243354171E-2"/>
    <n v="20.01386070195862"/>
    <n v="9.0062373158813802"/>
    <n v="0.20391526813503555"/>
    <n v="9.1761870660765993E-2"/>
    <n v="0.23276582344381003"/>
    <n v="0.10474462054971452"/>
    <n v="0.353478586002267"/>
    <n v="0.15906536370102015"/>
    <n v="0.18260158460967399"/>
    <n v="8.2170713074353294E-2"/>
    <n v="0.53308150562882506"/>
    <n v="0.23988667753297127"/>
    <n v="0.1739040838024522"/>
    <n v="7.8256837711103491E-2"/>
    <s v="6b, 5"/>
    <n v="0.45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n v="1"/>
    <n v="0"/>
    <n v="0"/>
    <n v="0"/>
    <x v="1"/>
    <s v="Employment (common catchment area)"/>
    <x v="8"/>
  </r>
  <r>
    <m/>
    <s v=""/>
    <n v="4.9965372243354171E-2"/>
    <n v="20.01386070195862"/>
    <n v="7.4851839025325244"/>
    <n v="0.20391526813503555"/>
    <n v="7.62643102825033E-2"/>
    <n v="0.23276582344381003"/>
    <n v="8.7054417967984951E-2"/>
    <n v="0.353478586002267"/>
    <n v="0.13220099116484785"/>
    <n v="0.18260158460967399"/>
    <n v="6.8292992644018072E-2"/>
    <n v="0.53308150562882506"/>
    <n v="0.19937248310518058"/>
    <n v="0.1739040838024522"/>
    <n v="6.5040127342117129E-2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n v="1"/>
    <n v="0"/>
    <n v="0"/>
    <n v="0"/>
    <x v="1"/>
    <s v="Employment (common catchment area)"/>
    <x v="8"/>
  </r>
  <r>
    <m/>
    <s v=""/>
    <n v="5.031249131340744E-2"/>
    <n v="19.875779829123999"/>
    <n v="12.064598356278267"/>
    <n v="0.82622651466152486"/>
    <n v="0.50151949439954557"/>
    <n v="0.69441737918446922"/>
    <n v="0.42151134916497279"/>
    <n v="0.71090804367584326"/>
    <n v="0.43152118251123683"/>
    <n v="0.92641033263453187"/>
    <n v="0.56233107190916087"/>
    <n v="0.781274928375426"/>
    <n v="0.47423388152388357"/>
    <n v="0.91240154613360192"/>
    <n v="0.5538277385030963"/>
    <m/>
    <n v="0.60699999999999998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s v="2010 - 2017"/>
    <n v="1000"/>
    <n v="1"/>
    <n v="0"/>
    <n v="0"/>
    <n v="0"/>
    <x v="1"/>
    <s v="commercial density (common catchment area)"/>
    <x v="2"/>
  </r>
  <r>
    <m/>
    <s v=""/>
    <n v="0.29561638727755546"/>
    <n v="3.3827624009933381"/>
    <n v="0.31797966569337377"/>
    <n v="0.24433372066549225"/>
    <n v="2.2967369742556271E-2"/>
    <n v="0.45952716368329077"/>
    <n v="4.3195553386229331E-2"/>
    <n v="0.55017051743539791"/>
    <n v="5.1716028638927401E-2"/>
    <n v="0.20440960155367024"/>
    <n v="1.9214502546045002E-2"/>
    <n v="0.15529850533053888"/>
    <n v="1.4598059501070654E-2"/>
    <n v="0.204660431653715"/>
    <n v="1.923808057544921E-2"/>
    <s v="6b"/>
    <n v="9.4E-2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n v="1"/>
    <n v="0"/>
    <n v="0"/>
    <n v="0"/>
    <x v="0"/>
    <s v="Pedestrian friendly intersection"/>
    <x v="0"/>
  </r>
  <r>
    <m/>
    <s v=""/>
    <n v="7.9815095923159343E-2"/>
    <n v="12.528958193105893"/>
    <n v="1.5160039413658131"/>
    <n v="0.13821170591411505"/>
    <n v="1.672361641560792E-2"/>
    <n v="0.33257228940877093"/>
    <n v="4.0241247018461282E-2"/>
    <n v="0.55058433796819262"/>
    <n v="6.6620704894151311E-2"/>
    <n v="9.8050688955885174E-2"/>
    <n v="1.1864133363662106E-2"/>
    <n v="0.5178337857731794"/>
    <n v="6.2657888078554699E-2"/>
    <n v="9.1901609179760188E-2"/>
    <n v="1.1120094710750983E-2"/>
    <s v="6b"/>
    <n v="0.121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n v="1"/>
    <n v="0"/>
    <n v="0"/>
    <n v="0"/>
    <x v="1"/>
    <s v="Population (gross)  (common catchment area)"/>
    <x v="6"/>
  </r>
  <r>
    <m/>
    <s v=""/>
    <n v="4.9965372243354171E-2"/>
    <n v="20.01386070195862"/>
    <n v="2.6818573340624554"/>
    <n v="0.20391526813503555"/>
    <n v="2.7324645930094767E-2"/>
    <n v="0.23276582344381003"/>
    <n v="3.1190620341470545E-2"/>
    <n v="0.353478586002267"/>
    <n v="4.736613052430378E-2"/>
    <n v="0.18260158460967399"/>
    <n v="2.4468612337696316E-2"/>
    <n v="0.53308150562882506"/>
    <n v="7.1432921754262566E-2"/>
    <n v="0.1739040838024522"/>
    <n v="2.3303147229528597E-2"/>
    <s v="6b, 5"/>
    <n v="0.13400000000000001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n v="1"/>
    <n v="0"/>
    <n v="0"/>
    <n v="0"/>
    <x v="1"/>
    <s v="Employment (common catchment area)"/>
    <x v="8"/>
  </r>
  <r>
    <m/>
    <s v=""/>
    <n v="4.9965372243354171E-2"/>
    <n v="20.01386070195862"/>
    <n v="7.4851839025325244"/>
    <n v="0.20391526813503555"/>
    <n v="7.62643102825033E-2"/>
    <n v="0.23276582344381003"/>
    <n v="8.7054417967984951E-2"/>
    <n v="0.353478586002267"/>
    <n v="0.13220099116484785"/>
    <n v="0.18260158460967399"/>
    <n v="6.8292992644018072E-2"/>
    <n v="0.53308150562882506"/>
    <n v="0.19937248310518058"/>
    <n v="0.1739040838024522"/>
    <n v="6.5040127342117129E-2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n v="1"/>
    <n v="0"/>
    <n v="0"/>
    <n v="0"/>
    <x v="1"/>
    <s v="Employment (common catchment area)"/>
    <x v="8"/>
  </r>
  <r>
    <m/>
    <s v=""/>
    <n v="5.031249131340744E-2"/>
    <n v="19.875779829123999"/>
    <n v="3.2795036718054602"/>
    <n v="0.82622651466152486"/>
    <n v="0.13632737491915162"/>
    <n v="0.69441737918446922"/>
    <n v="0.11457886756543742"/>
    <n v="0.71090804367584326"/>
    <n v="0.11729982720651415"/>
    <n v="0.92641033263453187"/>
    <n v="0.15285770488469777"/>
    <n v="0.781274928375426"/>
    <n v="0.12891036318194529"/>
    <n v="0.91240154613360192"/>
    <n v="0.15054625511204434"/>
    <m/>
    <n v="0.16500000000000001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s v="2010 - 2017"/>
    <n v="1000"/>
    <n v="1"/>
    <n v="0"/>
    <n v="0"/>
    <n v="0"/>
    <x v="1"/>
    <s v="commercial density (common catchment area)"/>
    <x v="2"/>
  </r>
  <r>
    <m/>
    <s v=""/>
    <n v="5.031249131340744E-2"/>
    <n v="19.875779829123999"/>
    <n v="11.865840557987028"/>
    <n v="0.82622651466152486"/>
    <n v="0.49325722925293031"/>
    <n v="0.69441737918446922"/>
    <n v="0.41456717537312809"/>
    <n v="0.71090804367584326"/>
    <n v="0.42441210207447838"/>
    <n v="0.92641033263453187"/>
    <n v="0.55306696858281545"/>
    <n v="0.781274928375426"/>
    <n v="0.46642113224012932"/>
    <n v="0.91240154613360192"/>
    <n v="0.54470372304176029"/>
    <m/>
    <n v="0.59699999999999998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s v="2010 - 2017"/>
    <n v="1000"/>
    <n v="1"/>
    <n v="0"/>
    <n v="0"/>
    <n v="0"/>
    <x v="1"/>
    <s v="commercial density (common catchment area)"/>
    <x v="2"/>
  </r>
  <r>
    <m/>
    <s v=""/>
    <n v="5.031249131340744E-2"/>
    <n v="19.875779829123999"/>
    <n v="0.93416165196882794"/>
    <n v="0.82622651466152486"/>
    <n v="3.8832646189091671E-2"/>
    <n v="0.69441737918446922"/>
    <n v="3.2637616821670053E-2"/>
    <n v="0.71090804367584326"/>
    <n v="3.3412678052764634E-2"/>
    <n v="0.92641033263453187"/>
    <n v="4.3541285633823E-2"/>
    <n v="0.781274928375426"/>
    <n v="3.6719921633645021E-2"/>
    <n v="0.91240154613360192"/>
    <n v="4.2882872668279289E-2"/>
    <s v="6b"/>
    <n v="4.7E-2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s v="2010 - 2017"/>
    <n v="1000"/>
    <n v="1"/>
    <n v="0"/>
    <n v="0"/>
    <n v="0"/>
    <x v="1"/>
    <s v="commercial density (common catchment area)"/>
    <x v="2"/>
  </r>
  <r>
    <m/>
    <s v=""/>
    <n v="4.9965372243354171E-2"/>
    <n v="20.01386070195862"/>
    <n v="4.9033958719798623"/>
    <n v="0.20391526813503555"/>
    <n v="4.995924069308371E-2"/>
    <n v="0.23276582344381003"/>
    <n v="5.7027626743733455E-2"/>
    <n v="0.353478586002267"/>
    <n v="8.6602253570555413E-2"/>
    <n v="0.18260158460967399"/>
    <n v="4.473738822937013E-2"/>
    <n v="0.53308150562882506"/>
    <n v="0.13060496887906214"/>
    <n v="0.1739040838024522"/>
    <n v="4.260650053160079E-2"/>
    <s v="6b, 5"/>
    <n v="0.245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s v="2010 - 2017"/>
    <n v="1000"/>
    <n v="1"/>
    <n v="0"/>
    <n v="0"/>
    <n v="0"/>
    <x v="1"/>
    <s v="Employment (common catchment area)"/>
    <x v="8"/>
  </r>
  <r>
    <m/>
    <s v=""/>
    <n v="4.9965372243354171E-2"/>
    <n v="20.01386070195862"/>
    <n v="5.123548339701407"/>
    <n v="0.20391526813503555"/>
    <n v="5.2202308642569105E-2"/>
    <n v="0.23276582344381003"/>
    <n v="5.9588050801615368E-2"/>
    <n v="0.353478586002267"/>
    <n v="9.0490518016580354E-2"/>
    <n v="0.18260158460967399"/>
    <n v="4.6746005660076542E-2"/>
    <n v="0.53308150562882506"/>
    <n v="0.13646886544097922"/>
    <n v="0.1739040838024522"/>
    <n v="4.4519445453427765E-2"/>
    <s v="6b, 5"/>
    <n v="0.25600000000000001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s v="2010 - 2017"/>
    <n v="1000"/>
    <n v="1"/>
    <n v="0"/>
    <n v="0"/>
    <n v="0"/>
    <x v="1"/>
    <s v="Employment (common catchment area)"/>
    <x v="8"/>
  </r>
  <r>
    <m/>
    <s v=""/>
    <n v="0.29561638727755546"/>
    <n v="3.3827624009933381"/>
    <n v="-0.59874894497582087"/>
    <n v="0.24433372066549225"/>
    <n v="-4.3247068557792125E-2"/>
    <n v="0.45952716368329077"/>
    <n v="-8.1336307971942468E-2"/>
    <n v="0.55017051743539791"/>
    <n v="-9.7380181586065429E-2"/>
    <n v="0.20440960155367024"/>
    <n v="-3.6180499474999635E-2"/>
    <n v="0.15529850533053888"/>
    <n v="-2.748783544350538E-2"/>
    <n v="0.204660431653715"/>
    <n v="-3.6224896402707554E-2"/>
    <m/>
    <n v="-0.17699999999999999"/>
    <s v="Source"/>
    <m/>
    <m/>
    <s v="Y"/>
    <s v="Neg"/>
    <s v="N"/>
    <s v="Ridership"/>
    <s v="trip"/>
    <s v="Count"/>
    <s v="Aggregate"/>
    <s v="Off-peak"/>
    <s v="South Korea"/>
    <s v="Seoul"/>
    <n v="2010"/>
    <s v="2010 - 2017"/>
    <s v="2010 - 2017"/>
    <n v="1000"/>
    <n v="1"/>
    <n v="0"/>
    <n v="0"/>
    <n v="0"/>
    <x v="0"/>
    <s v="pedestrian friendly intersections"/>
    <x v="0"/>
  </r>
  <r>
    <m/>
    <s v=""/>
    <n v="5.031249131340744E-2"/>
    <n v="19.875779829123999"/>
    <n v="8.5068337668650713"/>
    <n v="0.82622651466152486"/>
    <n v="0.35362494827513263"/>
    <n v="0.69441737918446922"/>
    <n v="0.29721063829095284"/>
    <n v="0.71090804367584326"/>
    <n v="0.30426864269326093"/>
    <n v="0.92641033263453187"/>
    <n v="0.39650362236757963"/>
    <n v="0.781274928375426"/>
    <n v="0.33438566934468233"/>
    <n v="0.91240154613360192"/>
    <n v="0.39050786174518159"/>
    <m/>
    <n v="0.42799999999999999"/>
    <s v="Source"/>
    <m/>
    <m/>
    <s v="N"/>
    <s v="Pos"/>
    <s v="insignificant"/>
    <s v="Ridership"/>
    <s v="trip"/>
    <s v="Count"/>
    <s v="Aggregate"/>
    <s v="Off-peak"/>
    <s v="South Korea"/>
    <s v="Seoul"/>
    <n v="2010"/>
    <s v="2010 - 2017"/>
    <s v="2010 - 2017"/>
    <n v="1000"/>
    <n v="1"/>
    <n v="0"/>
    <n v="0"/>
    <n v="0"/>
    <x v="1"/>
    <s v="commercial density (common catchment area)"/>
    <x v="2"/>
  </r>
  <r>
    <m/>
    <s v=""/>
    <n v="5.031249131340744E-2"/>
    <n v="19.875779829123999"/>
    <n v="9.2819891802009078"/>
    <n v="0.82622651466152486"/>
    <n v="0.38584778234693212"/>
    <n v="0.69441737918446922"/>
    <n v="0.32429291607914712"/>
    <n v="0.71090804367584326"/>
    <n v="0.33199405639661883"/>
    <n v="0.92641033263453187"/>
    <n v="0.4326336253403264"/>
    <n v="0.781274928375426"/>
    <n v="0.36485539155132396"/>
    <n v="0.91240154613360192"/>
    <n v="0.4260915220443921"/>
    <m/>
    <n v="0.46700000000000003"/>
    <s v="Source"/>
    <m/>
    <m/>
    <s v="Y"/>
    <s v="Pos"/>
    <s v="Y"/>
    <s v="Ridership"/>
    <s v="trip"/>
    <s v="Count"/>
    <s v="Aggregate"/>
    <s v="Off-peak"/>
    <s v="South Korea"/>
    <s v="Seoul"/>
    <n v="2010"/>
    <s v="2010 - 2017"/>
    <s v="2010 - 2017"/>
    <n v="1000"/>
    <n v="1"/>
    <n v="0"/>
    <n v="0"/>
    <n v="0"/>
    <x v="1"/>
    <s v="commercial density (common catchment area)"/>
    <x v="2"/>
  </r>
  <r>
    <m/>
    <s v=""/>
    <n v="7.9815095923159343E-2"/>
    <n v="12.528958193105893"/>
    <n v="3.6960426669662385"/>
    <n v="0.13821170591411505"/>
    <n v="4.0772453244663935E-2"/>
    <n v="0.33257228940877093"/>
    <n v="9.8108825375587419E-2"/>
    <n v="0.55058433796819262"/>
    <n v="0.16242237970061682"/>
    <n v="9.8050688955885174E-2"/>
    <n v="2.8924953241986125E-2"/>
    <n v="0.5178337857731794"/>
    <n v="0.15276096680308793"/>
    <n v="9.1901609179760188E-2"/>
    <n v="2.7110974708029253E-2"/>
    <m/>
    <n v="0.29499999999999998"/>
    <s v="Source"/>
    <m/>
    <m/>
    <s v="Y"/>
    <s v="Pos"/>
    <s v="Y"/>
    <s v="Ridership"/>
    <s v="trip"/>
    <s v="Count"/>
    <s v="Aggregate"/>
    <s v="Off-peak"/>
    <s v="South Korea"/>
    <s v="Seoul"/>
    <n v="2010"/>
    <s v="2010 - 2017"/>
    <s v="2010 - 2017"/>
    <n v="1000"/>
    <n v="1"/>
    <n v="0"/>
    <n v="0"/>
    <n v="0"/>
    <x v="1"/>
    <s v="Population (gross)  (common catchment area)"/>
    <x v="6"/>
  </r>
  <r>
    <m/>
    <s v=""/>
    <n v="9.1999999999999998E-2"/>
    <n v="10.869565217391305"/>
    <n v="2.1630434782608696"/>
    <n v="0.11990631049172373"/>
    <n v="2.3861355787853023E-2"/>
    <n v="0.2885248823972365"/>
    <n v="5.7416451597050069E-2"/>
    <n v="0.47766241031217904"/>
    <n v="9.5054819652123632E-2"/>
    <n v="8.5064403742889524E-2"/>
    <n v="1.6927816344835016E-2"/>
    <n v="0.44924949221455501"/>
    <n v="8.9400648950696451E-2"/>
    <n v="7.9729736436687612E-2"/>
    <n v="1.5866217550900837E-2"/>
    <s v="6a, 8a, 8b"/>
    <n v="0.19900000000000001"/>
    <s v="Source (6a)"/>
    <n v="9.1999999999999998E-2"/>
    <s v="Derived (8a)"/>
    <s v="Y"/>
    <s v="Pos"/>
    <s v="Y"/>
    <s v="Ridership"/>
    <s v="trip"/>
    <s v="continuous"/>
    <s v="Aggregate"/>
    <s v="General"/>
    <s v="Global"/>
    <s v="varies"/>
    <s v="2000 - 2009"/>
    <s v="2018 - 2019"/>
    <s v="2010 - 2017"/>
    <n v="41"/>
    <n v="0"/>
    <n v="0"/>
    <n v="1"/>
    <n v="1"/>
    <x v="1"/>
    <s v="Population density"/>
    <x v="6"/>
  </r>
  <r>
    <m/>
    <s v=""/>
    <n v="7.2139303482587069E-2"/>
    <n v="13.86206896551724"/>
    <n v="-0.40199999999999997"/>
    <n v="1.6577497187114325E-6"/>
    <n v="-4.8074741842631545E-8"/>
    <e v="#N/A"/>
    <e v="#N/A"/>
    <n v="5.5259597645130649E-7"/>
    <n v="-1.6025283317087889E-8"/>
    <n v="4.7948203164774661E-2"/>
    <n v="-1.3904978917784652E-3"/>
    <n v="3.4882225775386348E-2"/>
    <n v="-1.0115845474862042E-3"/>
    <n v="6.9074279959147479E-7"/>
    <n v="-2.0031541188152771E-8"/>
    <s v="6a, 8a"/>
    <n v="-2.9000000000000001E-2"/>
    <s v="Source (6a)"/>
    <n v="7.2139303482587069E-2"/>
    <s v="Derived (8a)"/>
    <s v="N"/>
    <s v="Neg"/>
    <s v="insignificant"/>
    <s v="mode share"/>
    <s v="trip"/>
    <s v="continuous (fraction)"/>
    <s v="Aggregate"/>
    <s v="Work"/>
    <s v="USA"/>
    <s v="varies"/>
    <n v="2000"/>
    <s v="Pre-2010"/>
    <s v="2010 - 2017"/>
    <n v="82"/>
    <n v="0"/>
    <n v="0"/>
    <n v="1"/>
    <n v="1"/>
    <x v="2"/>
    <s v="% of MSA employment in CBD"/>
    <x v="3"/>
  </r>
  <r>
    <m/>
    <s v=""/>
    <n v="0.1076923076923077"/>
    <n v="9.2857142857142847"/>
    <n v="0.38999999999999996"/>
    <n v="1.1104684505227611E-6"/>
    <n v="4.6639674921955971E-8"/>
    <e v="#N/A"/>
    <e v="#N/A"/>
    <n v="3.7016468216443235E-7"/>
    <n v="1.5546916650906161E-8"/>
    <n v="3.2118821238663907E-2"/>
    <n v="1.3489904920238841E-3"/>
    <n v="2.3366380805473798E-2"/>
    <n v="9.8138799382989947E-4"/>
    <n v="4.6270439844702556E-7"/>
    <n v="1.9433584734775075E-8"/>
    <s v="6a, 8a"/>
    <n v="4.2000000000000003E-2"/>
    <s v="Source (6a)"/>
    <n v="0.1076923076923077"/>
    <s v="Derived (8a)"/>
    <s v="N"/>
    <s v="Pos"/>
    <s v="insignificant"/>
    <s v="mode share"/>
    <s v="trip"/>
    <s v="continuous (fraction)"/>
    <s v="Aggregate"/>
    <s v="Work"/>
    <s v="USA"/>
    <s v="varies"/>
    <n v="2000"/>
    <s v="Pre-2010"/>
    <s v="2010 - 2017"/>
    <n v="43"/>
    <n v="0"/>
    <n v="0"/>
    <n v="1"/>
    <n v="1"/>
    <x v="2"/>
    <s v="% of MSA employment in CBD"/>
    <x v="3"/>
  </r>
  <r>
    <m/>
    <s v=""/>
    <n v="0.118491921005386"/>
    <n v="8.4393939393939394"/>
    <n v="0.55700000000000005"/>
    <n v="1.0092579227478429E-6"/>
    <n v="6.6611022901357631E-8"/>
    <e v="#N/A"/>
    <e v="#N/A"/>
    <n v="3.364270619485133E-7"/>
    <n v="2.2204186088601878E-8"/>
    <n v="2.9191441494067733E-2"/>
    <n v="1.9266351386084705E-3"/>
    <n v="2.1236717659800081E-2"/>
    <n v="1.4016233655468053E-3"/>
    <n v="4.2053250572143422E-7"/>
    <n v="2.7755145377614659E-8"/>
    <s v="6a, 8a"/>
    <n v="6.6000000000000003E-2"/>
    <s v="Source (6a)"/>
    <n v="0.118491921005386"/>
    <s v="Derived (8a)"/>
    <s v="N"/>
    <s v="Pos"/>
    <s v="insignificant"/>
    <s v="mode share"/>
    <s v="trip"/>
    <s v="continuous (fraction)"/>
    <s v="Aggregate"/>
    <s v="Work"/>
    <s v="USA"/>
    <s v="varies"/>
    <n v="2000"/>
    <s v="Pre-2010"/>
    <s v="2010 - 2017"/>
    <n v="29"/>
    <n v="0"/>
    <n v="0"/>
    <n v="1"/>
    <n v="1"/>
    <x v="2"/>
    <s v="% of MSA employment in CBD"/>
    <x v="3"/>
  </r>
  <r>
    <m/>
    <s v=""/>
    <n v="0.33489510489510493"/>
    <n v="2.9860096053455831"/>
    <n v="1"/>
    <n v="3.2939808328024997E-2"/>
    <n v="1.1031380565238582E-2"/>
    <n v="7.9261502460180475E-2"/>
    <n v="2.6544289180545758E-2"/>
    <n v="0.13122001816803147"/>
    <n v="4.3944941748720476E-2"/>
    <n v="2.3368287651732184E-2"/>
    <n v="7.8259251443458348E-3"/>
    <n v="0.12341462350333442"/>
    <n v="4.1330953283739064E-2"/>
    <n v="2.1902785812509123E-2"/>
    <n v="7.3351357521752591E-3"/>
    <s v="8a, 6c, 8b"/>
    <n v="0.33489510489510493"/>
    <s v="Derived (6c)"/>
    <n v="0.33489510489510493"/>
    <s v="Derived (8a)"/>
    <s v="N"/>
    <s v="Pos"/>
    <s v="insignificant"/>
    <s v="Ridership"/>
    <s v="trip"/>
    <s v="continuous"/>
    <s v="Aggregate"/>
    <s v="Weekday"/>
    <s v="United Kingdom"/>
    <s v="West Sussex, East Sussex, Surrey, Kent, Dorset, Hampshire"/>
    <n v="2012"/>
    <s v="2010 - 2017"/>
    <s v="2010 - 2017"/>
    <n v="200"/>
    <n v="1"/>
    <n v="0"/>
    <n v="0"/>
    <n v="0"/>
    <x v="1"/>
    <s v="Dwelling density (unit density)"/>
    <x v="6"/>
  </r>
  <r>
    <m/>
    <s v=""/>
    <n v="9.2670157068062836E-3"/>
    <n v="107.90960451977401"/>
    <n v="1.91"/>
    <n v="1.2904791989125874E-5"/>
    <n v="2.2841481820752799E-7"/>
    <e v="#N/A"/>
    <e v="#N/A"/>
    <n v="4.3016964802594189E-6"/>
    <n v="7.6140027700591721E-8"/>
    <n v="0.37325392434675048"/>
    <n v="6.6065944609374838E-3"/>
    <n v="0.27154151357599715"/>
    <n v="4.8062847902951497E-3"/>
    <n v="5.3771037003361425E-6"/>
    <n v="9.5174735495949724E-8"/>
    <s v="6a, 8a, 5"/>
    <n v="1.77E-2"/>
    <s v="Source (6a)"/>
    <n v="9.2670157068062836E-3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s v="2010 - 2017"/>
    <n v="6369"/>
    <n v="0"/>
    <n v="0"/>
    <n v="1"/>
    <n v="1"/>
    <x v="2"/>
    <s v="Compactness index"/>
    <x v="3"/>
  </r>
  <r>
    <m/>
    <s v=""/>
    <n v="5.3646529837006018E-4"/>
    <n v="1864.0534682080929"/>
    <n v="1031.9400000000003"/>
    <n v="2.229201225496668E-4"/>
    <n v="1.2340857984349555E-4"/>
    <e v="#N/A"/>
    <e v="#N/A"/>
    <n v="7.4308420264266104E-5"/>
    <n v="4.1137141458297715E-5"/>
    <n v="6.4476677057355465"/>
    <n v="3.5694288418951983"/>
    <n v="4.6906658809138637"/>
    <n v="2.5967526316739149"/>
    <n v="9.2885233396341874E-5"/>
    <n v="5.142126520821486E-5"/>
    <s v="6a, 8a, 5"/>
    <n v="0.55359999999999998"/>
    <s v="Source (6a)"/>
    <n v="5.3646529837006018E-4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s v="2010 - 2017"/>
    <n v="6369"/>
    <n v="0"/>
    <n v="0"/>
    <n v="1"/>
    <n v="1"/>
    <x v="2"/>
    <s v="Compactness index"/>
    <x v="3"/>
  </r>
  <r>
    <m/>
    <s v=""/>
    <n v="8.6956521739130436E-3"/>
    <n v="115"/>
    <n v="-0.46"/>
    <n v="1.3752724656474197E-5"/>
    <n v="-5.5010898625896788E-8"/>
    <e v="#N/A"/>
    <e v="#N/A"/>
    <n v="4.5843472175748939E-6"/>
    <n v="-1.8337388870299574E-8"/>
    <n v="0.39777924764806838"/>
    <n v="-1.5911169905922736E-3"/>
    <n v="0.28938363920625249"/>
    <n v="-1.1575345568250099E-3"/>
    <n v="5.7304160115362404E-6"/>
    <n v="-2.2921664046144962E-8"/>
    <s v="6a, 8a, 5"/>
    <n v="-4.0000000000000001E-3"/>
    <s v="Source (6a)"/>
    <n v="8.6956521739130436E-3"/>
    <s v="Derived (8a)"/>
    <s v="N"/>
    <s v="Neg"/>
    <s v="insignificant"/>
    <s v="Ridership"/>
    <s v="unlinked trip"/>
    <s v="continuous"/>
    <s v="Disaggregate"/>
    <s v="General"/>
    <s v="USA"/>
    <s v="varies"/>
    <s v="2002 - 2010"/>
    <s v="2018 - 2019"/>
    <s v="2010 - 2017"/>
    <n v="6369"/>
    <n v="0"/>
    <n v="0"/>
    <n v="1"/>
    <n v="1"/>
    <x v="2"/>
    <s v="Compactness index"/>
    <x v="3"/>
  </r>
  <r>
    <m/>
    <s v=""/>
    <n v="5.4425956077995313E-4"/>
    <n v="1837.3586282378694"/>
    <n v="1007.24"/>
    <n v="2.1972771573350048E-4"/>
    <n v="1.2045473376510497E-4"/>
    <e v="#N/A"/>
    <e v="#N/A"/>
    <n v="7.3244260130865218E-5"/>
    <n v="4.0152503403740315E-5"/>
    <n v="6.355331589566493"/>
    <n v="3.4839927774003514"/>
    <n v="4.6234915336215874"/>
    <n v="2.5345980587313544"/>
    <n v="9.1555037410335206E-5"/>
    <n v="5.019047150834576E-5"/>
    <s v="6a, 8a, 5"/>
    <n v="0.54820000000000002"/>
    <s v="Source (6a)"/>
    <n v="5.4425956077995313E-4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s v="2010 - 2017"/>
    <n v="6369"/>
    <n v="0"/>
    <n v="0"/>
    <n v="1"/>
    <n v="1"/>
    <x v="2"/>
    <s v="Compactness index"/>
    <x v="3"/>
  </r>
  <r>
    <m/>
    <s v=""/>
    <n v="7.9815095923159343E-2"/>
    <n v="12.528958193105893"/>
    <n v="2.3871113671707818"/>
    <n v="0.13821170591411505"/>
    <n v="2.6333133942867862E-2"/>
    <n v="0.33257228940877093"/>
    <n v="6.3364174436349188E-2"/>
    <n v="0.55058433796819262"/>
    <n v="0.1049014699780285"/>
    <n v="9.8050688955885174E-2"/>
    <n v="1.8681354870695586E-2"/>
    <n v="0.5178337857731794"/>
    <n v="9.8661588399618055E-2"/>
    <n v="9.1901609179760188E-2"/>
    <n v="1.7509785933758366E-2"/>
    <s v="4a, 5, 7a"/>
    <n v="0.19052752274999998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s v="2010 - 2017"/>
    <n v="5000"/>
    <n v="0"/>
    <n v="0"/>
    <n v="1"/>
    <n v="1"/>
    <x v="1"/>
    <s v="Population density"/>
    <x v="6"/>
  </r>
  <r>
    <m/>
    <s v=""/>
    <n v="4.9965372243354171E-2"/>
    <n v="20.01386070195862"/>
    <n v="0.52660962820105406"/>
    <n v="0.20391526813503555"/>
    <n v="5.3654687187165437E-3"/>
    <n v="0.23276582344381003"/>
    <n v="6.1245916301226793E-3"/>
    <n v="0.353478586002267"/>
    <n v="9.3008155459716659E-3"/>
    <n v="0.18260158460967399"/>
    <n v="4.8046578324997145E-3"/>
    <n v="0.53308150562882506"/>
    <n v="1.4026571767464181E-2"/>
    <n v="0.1739040838024522"/>
    <n v="4.5758070508051469E-3"/>
    <s v="4a, 5, 7a"/>
    <n v="2.6312246100000002E-2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s v="2010 - 2017"/>
    <n v="5000"/>
    <n v="0"/>
    <n v="0"/>
    <n v="1"/>
    <n v="1"/>
    <x v="1"/>
    <s v="Employment density"/>
    <x v="8"/>
  </r>
  <r>
    <m/>
    <s v=""/>
    <n v="0.15859818286856112"/>
    <n v="6.3052424807966059"/>
    <n v="1.3946603201835712"/>
    <n v="4.4086802177549678E-2"/>
    <n v="9.751585895082503E-3"/>
    <n v="0.44938085745845063"/>
    <n v="9.9398818119392746E-2"/>
    <n v="8.2981114286847069E-2"/>
    <n v="1.8354641835417917E-2"/>
    <n v="2.0299828043130779E-2"/>
    <n v="4.4901309925082129E-3"/>
    <n v="5.0429246926907284E-2"/>
    <n v="1.1154475007091427E-2"/>
    <n v="2.5077547972667924E-2"/>
    <n v="5.5469176945215923E-3"/>
    <s v="4a, 5, 7a"/>
    <n v="0.22119059250000001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s v="2010 - 2017"/>
    <n v="5000"/>
    <n v="0"/>
    <n v="0"/>
    <n v="1"/>
    <n v="1"/>
    <x v="0"/>
    <s v="pre-1940s housing share"/>
    <x v="9"/>
  </r>
  <r>
    <m/>
    <s v=""/>
    <n v="3.9507320474087846E-3"/>
    <n v="253.11764705882354"/>
    <n v="79.87939037505042"/>
    <n v="2.7922370924836248"/>
    <n v="0.88117995454643705"/>
    <n v="6.71882802022873"/>
    <n v="2.120341637681042"/>
    <n v="11.123240255573188"/>
    <n v="3.5102951569548932"/>
    <n v="1.980879758595302"/>
    <n v="0.6251301296511238"/>
    <n v="10.461593645878187"/>
    <n v="3.3014913519247644"/>
    <n v="1.8566523024476556"/>
    <n v="0.58592617220199661"/>
    <s v="6c, 8a"/>
    <n v="0.31558206748218848"/>
    <s v="Derived (6c)"/>
    <n v="3.9507320474087846E-3"/>
    <s v="Derived (8a)"/>
    <s v="Y"/>
    <s v="Pos"/>
    <s v="Y"/>
    <s v="Ridership"/>
    <s v="average daily boarding"/>
    <s v="continuous"/>
    <s v="Aggregate"/>
    <s v="General"/>
    <s v="USA"/>
    <s v="Los Angeles"/>
    <n v="2008"/>
    <s v="Pre-2010"/>
    <s v="2010 - 2017"/>
    <n v="69"/>
    <n v="0"/>
    <n v="0"/>
    <n v="0"/>
    <n v="0"/>
    <x v="1"/>
    <s v="Population density"/>
    <x v="6"/>
  </r>
  <r>
    <m/>
    <s v="High outlier"/>
    <n v="2.0737327188940089E-2"/>
    <n v="48.222222222222229"/>
    <n v="57.749828740422103"/>
    <n v="2.0045743582608506"/>
    <n v="2.4006323340623292"/>
    <n v="1.6847816519349368"/>
    <n v="2.0176559142355583"/>
    <n v="1.7247909745643777"/>
    <n v="2.0655701625508454"/>
    <n v="2.2476383474425989"/>
    <n v="2.6917201998086147"/>
    <n v="1.8955137125017658"/>
    <n v="2.2700238028776223"/>
    <n v="2.2136505078952093"/>
    <n v="2.6510171417024666"/>
    <s v="6c, 8a"/>
    <n v="1.1975770936953891"/>
    <s v="Derived (6c)"/>
    <n v="2.0737327188940089E-2"/>
    <s v="Derived (8a)"/>
    <s v="Y"/>
    <s v="Pos"/>
    <s v="Y"/>
    <s v="Ridership"/>
    <s v="average daily boarding"/>
    <s v="continuous"/>
    <s v="Aggregate"/>
    <s v="General"/>
    <s v="USA"/>
    <s v="Los Angeles"/>
    <n v="2008"/>
    <s v="Pre-2010"/>
    <s v="Pre-2010"/>
    <n v="69"/>
    <n v="0"/>
    <n v="0"/>
    <n v="0"/>
    <n v="0"/>
    <x v="1"/>
    <s v="Total density (employment and population)"/>
    <x v="2"/>
  </r>
  <r>
    <m/>
    <s v=""/>
    <n v="9.4795794392523364E-2"/>
    <n v="10.548991191099413"/>
    <n v="3.7543859649122808"/>
    <n v="0.76194363110810104"/>
    <n v="0.27117573831137315"/>
    <n v="1.433014627436578"/>
    <n v="0.5100099059046781"/>
    <n v="1.7156818168264985"/>
    <n v="0.61061115860855075"/>
    <n v="0.63744207560442689"/>
    <n v="0.22686563470761553"/>
    <n v="0.48429134846765909"/>
    <n v="0.17235929091963986"/>
    <n v="0.63822427790011804"/>
    <n v="0.22714402050465202"/>
    <s v="8b, 8a"/>
    <n v="0.35589999999999999"/>
    <s v="Source"/>
    <n v="9.4795794392523364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n v="1"/>
    <n v="0"/>
    <n v="0"/>
    <n v="0"/>
    <x v="0"/>
    <s v="intersection density"/>
    <x v="0"/>
  </r>
  <r>
    <m/>
    <s v=""/>
    <n v="0.13431581909649196"/>
    <n v="7.4451394238351325"/>
    <n v="2.4353051055364721"/>
    <n v="0.47504295649583073"/>
    <n v="0.15538655106978624"/>
    <n v="1.2815412121453433"/>
    <n v="0.41919213049274179"/>
    <n v="1.2120627350809876"/>
    <n v="0.39646572064499103"/>
    <n v="0.28706184874577989"/>
    <n v="9.3897930724744602E-2"/>
    <n v="0.45475245082073001"/>
    <n v="0.14874952666346078"/>
    <n v="0.38309988607109297"/>
    <n v="0.1253119727338545"/>
    <m/>
    <n v="0.3271"/>
    <s v="Source"/>
    <m/>
    <m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n v="1"/>
    <n v="0"/>
    <n v="0"/>
    <n v="0"/>
    <x v="3"/>
    <s v="Residential to non-residential balancing index:Higher ratio means more even"/>
    <x v="5"/>
  </r>
  <r>
    <m/>
    <s v=""/>
    <n v="2.6562500000000003E-2"/>
    <n v="37.647058823529406"/>
    <n v="4.7999999999999989"/>
    <n v="0.43901001960925984"/>
    <n v="5.5973777500180628E-2"/>
    <n v="0.2335344255870265"/>
    <n v="2.9775639262345881E-2"/>
    <n v="0.2335344255870265"/>
    <n v="2.9775639262345881E-2"/>
    <n v="0.69735463397953468"/>
    <n v="8.8912715832390674E-2"/>
    <n v="2.6734418422403805"/>
    <n v="0.34086383488564853"/>
    <n v="0.71447945947372005"/>
    <n v="9.1096131082899309E-2"/>
    <s v="8b, 8a"/>
    <n v="0.1275"/>
    <s v="Source"/>
    <n v="2.6562500000000003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n v="1"/>
    <n v="0"/>
    <n v="0"/>
    <n v="0"/>
    <x v="1"/>
    <s v="Commercial density"/>
    <x v="1"/>
  </r>
  <r>
    <m/>
    <s v=""/>
    <n v="5.4350000000000002E-2"/>
    <n v="18.399264029438822"/>
    <n v="6"/>
    <n v="0.20296928362904476"/>
    <n v="6.6188283391431499E-2"/>
    <n v="0.48839538510663766"/>
    <n v="0.15926573508327455"/>
    <n v="0.80855458599301699"/>
    <n v="0.26366965049232283"/>
    <n v="0.14399126300544315"/>
    <n v="4.6955550866075016E-2"/>
    <n v="0.76045912205591648"/>
    <n v="0.24798571970243435"/>
    <n v="0.13496109939604894"/>
    <n v="4.4010814513051562E-2"/>
    <s v="8b, 8a"/>
    <n v="0.3261"/>
    <s v="Source"/>
    <n v="5.4350000000000002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n v="1"/>
    <n v="0"/>
    <n v="0"/>
    <n v="0"/>
    <x v="1"/>
    <s v="Population density"/>
    <x v="6"/>
  </r>
  <r>
    <m/>
    <s v=""/>
    <n v="0.29561638727755546"/>
    <n v="3.3827624009933381"/>
    <n v="-0.43191110335882937"/>
    <n v="0.24433372066549225"/>
    <n v="-3.1196529454570049E-2"/>
    <n v="0.45952716368329077"/>
    <n v="-5.867242825908256E-2"/>
    <n v="0.55017051743539791"/>
    <n v="-7.0245771666151605E-2"/>
    <n v="0.20440960155367024"/>
    <n v="-2.6099017926372613E-2"/>
    <n v="0.15529850533053888"/>
    <n v="-1.9828513160603203E-2"/>
    <n v="0.204660431653715"/>
    <n v="-2.6131043913546328E-2"/>
    <s v="4b, 7a, 5"/>
    <n v="-0.12767999999999999"/>
    <s v="Derived (7a)"/>
    <m/>
    <m/>
    <s v="Y"/>
    <s v="Pos"/>
    <s v="Y"/>
    <s v="Mode choice (probability)"/>
    <s v="trip"/>
    <s v="categorical"/>
    <s v="Disaggregate"/>
    <s v="Work"/>
    <s v="USA"/>
    <s v="Los Angeles"/>
    <n v="2009"/>
    <s v="Pre-2010"/>
    <s v="2010 - 2017"/>
    <n v="4934"/>
    <n v="1"/>
    <n v="0"/>
    <n v="1"/>
    <n v="1"/>
    <x v="0"/>
    <s v="Quality and diversity of non auto transportation infratructure (entropy measure)"/>
    <x v="0"/>
  </r>
  <r>
    <m/>
    <s v=""/>
    <n v="9.1214876538964998E-2"/>
    <n v="10.96312397652396"/>
    <n v="-6.3147594104777998E-3"/>
    <n v="0.97808808423287263"/>
    <n v="-5.6337873651813458E-4"/>
    <e v="#N/A"/>
    <e v="#N/A"/>
    <e v="#N/A"/>
    <e v="#N/A"/>
    <n v="0.97808808423287263"/>
    <n v="-5.6337873651813458E-4"/>
    <n v="1"/>
    <n v="-5.7599999999999991E-4"/>
    <n v="0.97541642890436964"/>
    <n v="-5.618398630489168E-4"/>
    <s v="4a, 7a"/>
    <n v="-5.7599999999999991E-4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s v="Pre-2010"/>
    <s v="2010 - 2017"/>
    <n v="4934"/>
    <n v="1"/>
    <n v="0"/>
    <n v="1"/>
    <n v="1"/>
    <x v="3"/>
    <s v="Residential density Index:Entropy: maximises eveness --&gt; 1"/>
    <x v="10"/>
  </r>
  <r>
    <m/>
    <s v=""/>
    <n v="0.11153991466812101"/>
    <n v="8.9654004396132816"/>
    <n v="-6.024749095420126E-3"/>
    <n v="0.11827617160620325"/>
    <n v="-7.9481587319368588E-5"/>
    <n v="0.77882522210364835"/>
    <n v="-5.2337054925365178E-4"/>
    <n v="0.94803021623224748"/>
    <n v="-6.3707630530807037E-4"/>
    <n v="9.024795035930723E-2"/>
    <n v="-6.0646622641454463E-5"/>
    <n v="6.6536163289405814E-2"/>
    <n v="-4.471230173048071E-5"/>
    <n v="7.3184511452587267E-2"/>
    <n v="-4.9179991696138651E-5"/>
    <s v="4a, 7a"/>
    <n v="-6.7200000000000007E-4"/>
    <s v="Derived (7a)"/>
    <m/>
    <m/>
    <s v="N"/>
    <s v="Neg"/>
    <s v="insignificant"/>
    <s v="Mode choice (probability)"/>
    <s v="trip"/>
    <s v="categorical"/>
    <s v="Disaggregate"/>
    <s v="Work"/>
    <s v="USA"/>
    <s v="Los Angeles"/>
    <n v="2009"/>
    <s v="Pre-2010"/>
    <s v="2010 - 2017"/>
    <n v="4934"/>
    <n v="1"/>
    <n v="0"/>
    <n v="1"/>
    <n v="1"/>
    <x v="3"/>
    <s v="Land use mix:Entropy: maximises eveness --&gt; 1"/>
    <x v="7"/>
  </r>
  <r>
    <m/>
    <s v=""/>
    <n v="9.1214876538964998E-2"/>
    <n v="10.96312397652396"/>
    <n v="-6.3147594104778007E-2"/>
    <n v="0.97808808423287263"/>
    <n v="-5.6337873651813456E-3"/>
    <e v="#N/A"/>
    <e v="#N/A"/>
    <e v="#N/A"/>
    <e v="#N/A"/>
    <n v="0.97808808423287263"/>
    <n v="-5.6337873651813456E-3"/>
    <n v="1"/>
    <n v="-5.7599999999999995E-3"/>
    <n v="0.97541642890436964"/>
    <n v="-5.6183986304891688E-3"/>
    <s v="4a, 7a"/>
    <n v="-5.7599999999999995E-3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s v="Pre-2010"/>
    <s v="2010 - 2017"/>
    <n v="4934"/>
    <n v="1"/>
    <n v="0"/>
    <n v="1"/>
    <n v="1"/>
    <x v="3"/>
    <s v="Housing diversity:Entropy: maximises eveness --&gt; 1"/>
    <x v="10"/>
  </r>
  <r>
    <m/>
    <s v=""/>
    <n v="0.29561638727755546"/>
    <n v="3.3827624009933381"/>
    <n v="-0.45464326669350463"/>
    <n v="0.24433372066549225"/>
    <n v="-3.2838452057442159E-2"/>
    <n v="0.45952716368329077"/>
    <n v="-6.1760450799034278E-2"/>
    <n v="0.55017051743539791"/>
    <n v="-7.3942917543317471E-2"/>
    <n v="0.20440960155367024"/>
    <n v="-2.7472650448813279E-2"/>
    <n v="0.15529850533053888"/>
    <n v="-2.0872119116424424E-2"/>
    <n v="0.204660431653715"/>
    <n v="-2.7506362014259295E-2"/>
    <s v="4a, 7a, 5"/>
    <n v="-0.13439999999999999"/>
    <s v="Derived (7a)"/>
    <m/>
    <m/>
    <s v="Y"/>
    <s v="Pos"/>
    <s v="Y"/>
    <s v="Transit use (probability)"/>
    <s v="individual"/>
    <s v="binary"/>
    <s v="Disaggregate"/>
    <s v="Work"/>
    <s v="USA"/>
    <s v="Los Angeles"/>
    <n v="2009"/>
    <s v="Pre-2010"/>
    <s v="2010 - 2017"/>
    <n v="3334"/>
    <n v="1"/>
    <n v="0"/>
    <n v="1"/>
    <n v="1"/>
    <x v="0"/>
    <s v="Quality and diversity of non auto transportation infratructure (entropy measure)"/>
    <x v="0"/>
  </r>
  <r>
    <m/>
    <s v=""/>
    <n v="9.1214876538964998E-2"/>
    <n v="10.96312397652396"/>
    <n v="0"/>
    <n v="0.97808808423287263"/>
    <n v="0"/>
    <e v="#N/A"/>
    <e v="#N/A"/>
    <e v="#N/A"/>
    <e v="#N/A"/>
    <n v="0.97808808423287263"/>
    <n v="0"/>
    <n v="1"/>
    <n v="0"/>
    <n v="0.97541642890436964"/>
    <n v="0"/>
    <s v="4a, 7a"/>
    <n v="0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s v="Pre-2010"/>
    <s v="2010 - 2017"/>
    <n v="3334"/>
    <n v="1"/>
    <n v="0"/>
    <n v="1"/>
    <n v="1"/>
    <x v="3"/>
    <s v="Residential density Index:Entropy: maximises eveness --&gt; 1"/>
    <x v="10"/>
  </r>
  <r>
    <m/>
    <s v=""/>
    <n v="0.11153991466812101"/>
    <n v="8.9654004396132816"/>
    <n v="-8.6067844220287504E-4"/>
    <n v="0.11827617160620325"/>
    <n v="-1.1354512474195513E-5"/>
    <n v="0.77882522210364835"/>
    <n v="-7.4767221321950239E-5"/>
    <n v="0.94803021623224748"/>
    <n v="-9.1010900758295763E-5"/>
    <n v="9.024795035930723E-2"/>
    <n v="-8.6638032344934937E-6"/>
    <n v="6.6536163289405814E-2"/>
    <n v="-6.3874716757829584E-6"/>
    <n v="7.3184511452587267E-2"/>
    <n v="-7.0257130994483774E-6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s v="Pre-2010"/>
    <s v="2010 - 2017"/>
    <n v="3334"/>
    <n v="1"/>
    <n v="0"/>
    <n v="1"/>
    <n v="1"/>
    <x v="3"/>
    <s v="Land use mix:Entropy: maximises eveness --&gt; 1"/>
    <x v="7"/>
  </r>
  <r>
    <m/>
    <s v=""/>
    <n v="9.1214876538964998E-2"/>
    <n v="10.96312397652396"/>
    <n v="-0.14208208673575051"/>
    <n v="0.97808808423287263"/>
    <n v="-1.2676021571658029E-2"/>
    <e v="#N/A"/>
    <e v="#N/A"/>
    <e v="#N/A"/>
    <e v="#N/A"/>
    <n v="0.97808808423287263"/>
    <n v="-1.2676021571658029E-2"/>
    <n v="1"/>
    <n v="-1.2959999999999999E-2"/>
    <n v="0.97541642890436964"/>
    <n v="-1.2641396918600631E-2"/>
    <s v="4a, 7a"/>
    <n v="-1.2959999999999999E-2"/>
    <s v="Derived (7a)"/>
    <m/>
    <m/>
    <s v="N"/>
    <s v="Pos"/>
    <s v="insignificant"/>
    <s v="Transit use (probability)"/>
    <s v="individual"/>
    <s v="binary"/>
    <s v="Disaggregate"/>
    <s v="Work"/>
    <s v="USA"/>
    <s v="Los Angeles"/>
    <n v="2009"/>
    <s v="Pre-2010"/>
    <s v="2010 - 2017"/>
    <n v="3334"/>
    <n v="1"/>
    <n v="0"/>
    <n v="1"/>
    <n v="1"/>
    <x v="3"/>
    <s v="Housing diversity:Entropy: maximises eveness --&gt; 1"/>
    <x v="10"/>
  </r>
  <r>
    <m/>
    <s v=""/>
    <n v="0.29561638727755546"/>
    <n v="3.3827624009933381"/>
    <n v="-0.36371461335480371"/>
    <n v="0.24433372066549225"/>
    <n v="-2.6270761645953725E-2"/>
    <n v="0.45952716368329077"/>
    <n v="-4.9408360639227419E-2"/>
    <n v="0.55017051743539791"/>
    <n v="-5.9154334034653977E-2"/>
    <n v="0.20440960155367024"/>
    <n v="-2.1978120359050623E-2"/>
    <n v="0.15529850533053888"/>
    <n v="-1.6697695293139539E-2"/>
    <n v="0.204660431653715"/>
    <n v="-2.2005089611407434E-2"/>
    <s v="4a, 7a, 5"/>
    <n v="-0.10751999999999999"/>
    <s v="Derived (7a)"/>
    <m/>
    <m/>
    <s v="Y"/>
    <s v="Pos"/>
    <s v="Y"/>
    <s v="Transit use (probability)"/>
    <s v="individual"/>
    <s v="binary"/>
    <s v="Disaggregate"/>
    <s v="Non-work"/>
    <s v="USA"/>
    <s v="Los Angeles"/>
    <n v="2009"/>
    <s v="Pre-2010"/>
    <s v="2010 - 2017"/>
    <n v="8181"/>
    <n v="1"/>
    <n v="0"/>
    <n v="1"/>
    <n v="1"/>
    <x v="0"/>
    <s v="Quality and diversity of non auto transportation infratructure (entropy measure)"/>
    <x v="0"/>
  </r>
  <r>
    <m/>
    <s v=""/>
    <n v="9.1214876538964998E-2"/>
    <n v="10.96312397652396"/>
    <n v="-1.26295188209556E-2"/>
    <n v="0.97808808423287263"/>
    <n v="-1.1267574730362692E-3"/>
    <e v="#N/A"/>
    <e v="#N/A"/>
    <e v="#N/A"/>
    <e v="#N/A"/>
    <n v="0.97808808423287263"/>
    <n v="-1.1267574730362692E-3"/>
    <n v="1"/>
    <n v="-1.1519999999999998E-3"/>
    <n v="0.97541642890436964"/>
    <n v="-1.1236797260978336E-3"/>
    <s v="4a, 7a"/>
    <n v="-1.1519999999999998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s v="Pre-2010"/>
    <s v="2010 - 2017"/>
    <n v="8181"/>
    <n v="1"/>
    <n v="0"/>
    <n v="1"/>
    <n v="1"/>
    <x v="3"/>
    <s v="Residential density Index:Entropy: maximises eveness --&gt; 1"/>
    <x v="10"/>
  </r>
  <r>
    <m/>
    <s v=""/>
    <n v="0.11153991466812101"/>
    <n v="8.9654004396132816"/>
    <n v="-8.6067844220287504E-4"/>
    <n v="0.11827617160620325"/>
    <n v="-1.1354512474195513E-5"/>
    <n v="0.77882522210364835"/>
    <n v="-7.4767221321950239E-5"/>
    <n v="0.94803021623224748"/>
    <n v="-9.1010900758295763E-5"/>
    <n v="9.024795035930723E-2"/>
    <n v="-8.6638032344934937E-6"/>
    <n v="6.6536163289405814E-2"/>
    <n v="-6.3874716757829584E-6"/>
    <n v="7.3184511452587267E-2"/>
    <n v="-7.0257130994483774E-6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Non-work"/>
    <s v="USA"/>
    <s v="Los Angeles"/>
    <n v="2009"/>
    <s v="Pre-2010"/>
    <s v="2010 - 2017"/>
    <n v="8181"/>
    <n v="1"/>
    <n v="0"/>
    <n v="1"/>
    <n v="1"/>
    <x v="3"/>
    <s v="Land use mix:Entropy: maximises eveness --&gt; 1"/>
    <x v="7"/>
  </r>
  <r>
    <m/>
    <s v=""/>
    <n v="9.1214876538964998E-2"/>
    <n v="10.96312397652396"/>
    <n v="6.3147594104778007E-2"/>
    <n v="0.97808808423287263"/>
    <n v="5.6337873651813456E-3"/>
    <e v="#N/A"/>
    <e v="#N/A"/>
    <e v="#N/A"/>
    <e v="#N/A"/>
    <n v="0.97808808423287263"/>
    <n v="5.6337873651813456E-3"/>
    <n v="1"/>
    <n v="5.7599999999999995E-3"/>
    <n v="0.97541642890436964"/>
    <n v="5.6183986304891688E-3"/>
    <s v="4a, 7a"/>
    <n v="5.7599999999999995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s v="Pre-2010"/>
    <s v="2010 - 2017"/>
    <n v="8181"/>
    <n v="1"/>
    <n v="0"/>
    <n v="1"/>
    <n v="1"/>
    <x v="3"/>
    <s v="Housing diversity:Entropy: maximises eveness --&gt; 1"/>
    <x v="10"/>
  </r>
  <r>
    <m/>
    <s v=""/>
    <n v="7.8909351620947629E-3"/>
    <n v="126.72769189685441"/>
    <n v="3.609"/>
    <n v="9.1534210216526439"/>
    <n v="0.2606746479217173"/>
    <n v="17.215166161357054"/>
    <n v="0.49026012978209826"/>
    <n v="20.61091840319984"/>
    <n v="0.58696566948991025"/>
    <n v="7.6577524329954585"/>
    <n v="0.21808042202153136"/>
    <n v="5.8179141194756623"/>
    <n v="0.16568479819136389"/>
    <n v="7.6671492264644865"/>
    <n v="0.21834802752370783"/>
    <s v="4a, 8a, 7a"/>
    <n v="2.8478384999999998E-2"/>
    <s v="Derived (7a)"/>
    <n v="7.8909351620947629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x v="0"/>
    <s v="City - wide Intersection density"/>
    <x v="0"/>
  </r>
  <r>
    <m/>
    <s v=""/>
    <n v="3.9310596E-3"/>
    <n v="254.38433953023761"/>
    <n v="17.5"/>
    <n v="1.6068608201033019"/>
    <n v="0.11054164892279177"/>
    <e v="#N/A"/>
    <e v="#N/A"/>
    <e v="#N/A"/>
    <e v="#N/A"/>
    <n v="1.6068608201033017"/>
    <n v="0.11054164892279175"/>
    <n v="1.6068608201033017"/>
    <n v="0.11054164892279175"/>
    <n v="1.6068608201033017"/>
    <n v="0.11054164892279175"/>
    <s v="4a, 8a, 7a"/>
    <n v="6.8793542999999999E-2"/>
    <s v="Derived (7a)"/>
    <n v="3.9310596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x v="0"/>
    <s v="Average outside shoulder width"/>
    <x v="11"/>
  </r>
  <r>
    <m/>
    <s v=""/>
    <n v="6.6813276727132383E-3"/>
    <n v="149.67085121180821"/>
    <n v="7.7729999999999997"/>
    <n v="0.94542072506463459"/>
    <n v="4.9099442118677734E-2"/>
    <e v="#N/A"/>
    <e v="#N/A"/>
    <e v="#N/A"/>
    <e v="#N/A"/>
    <n v="0.94542072506463437"/>
    <n v="4.9099442118677721E-2"/>
    <n v="0.94542072506463437"/>
    <n v="4.9099442118677721E-2"/>
    <n v="0.94542072506463437"/>
    <n v="4.9099442118677721E-2"/>
    <s v="4a, 8a, 7a"/>
    <n v="5.1933960000000001E-2"/>
    <s v="Derived (7a)"/>
    <n v="6.6813276727132383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x v="0"/>
    <s v="% raised median"/>
    <x v="11"/>
  </r>
  <r>
    <m/>
    <s v=""/>
    <n v="5.1934054744559336E-3"/>
    <n v="192.55188236669716"/>
    <n v="-10.802899999999999"/>
    <n v="1.2162858617144077"/>
    <n v="-6.8238307379887259E-2"/>
    <e v="#N/A"/>
    <e v="#N/A"/>
    <e v="#N/A"/>
    <e v="#N/A"/>
    <n v="1.2162858617144074"/>
    <n v="-6.8238307379887245E-2"/>
    <n v="1.2162858617144074"/>
    <n v="-6.8238307379887245E-2"/>
    <n v="1.2162858617144074"/>
    <n v="-6.8238307379887245E-2"/>
    <s v="4a, 8a, 7a"/>
    <n v="-5.6103840000000002E-2"/>
    <s v="Derived (7a)"/>
    <n v="5.1934054744559336E-3"/>
    <s v="Derived (8a)"/>
    <s v="Y"/>
    <s v="Neg"/>
    <s v="N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x v="0"/>
    <s v="% painted median"/>
    <x v="11"/>
  </r>
  <r>
    <m/>
    <s v=""/>
    <n v="5.771587875417131E-3"/>
    <n v="173.26254430939022"/>
    <n v="2.8767999999999998"/>
    <n v="12.514589286747364"/>
    <n v="0.20778853619872437"/>
    <n v="23.5366354833744"/>
    <n v="0.39079532872184547"/>
    <n v="28.179319844302153"/>
    <n v="0.46788108561611907"/>
    <n v="10.469705952761457"/>
    <n v="0.17383589860668922"/>
    <n v="7.9542725652600614"/>
    <n v="0.13207038720889874"/>
    <n v="10.48255328171083"/>
    <n v="0.17404921185375524"/>
    <s v="4a, 8a, 7a"/>
    <n v="1.6603704E-2"/>
    <s v="Derived (7a)"/>
    <n v="5.771587875417131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x v="0"/>
    <s v="% bike lanes"/>
    <x v="0"/>
  </r>
  <r>
    <m/>
    <s v=""/>
    <n v="2.729376E-2"/>
    <n v="36.638411124007831"/>
    <n v="7.8"/>
    <n v="0.2314325931176561"/>
    <n v="4.9269992091301465E-2"/>
    <e v="#N/A"/>
    <e v="#N/A"/>
    <e v="#N/A"/>
    <e v="#N/A"/>
    <n v="0.23143259311765607"/>
    <n v="4.9269992091301458E-2"/>
    <n v="0.23143259311765607"/>
    <n v="4.9269992091301458E-2"/>
    <n v="0.23143259311765607"/>
    <n v="4.9269992091301458E-2"/>
    <s v="4a, 8a, 7a"/>
    <n v="0.21289132799999999"/>
    <s v="Derived (7a)"/>
    <n v="2.729376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x v="0"/>
    <s v="% curbs"/>
    <x v="11"/>
  </r>
  <r>
    <m/>
    <s v="High outlier"/>
    <n v="8.0327039057698876E-2"/>
    <n v="12.449108192344802"/>
    <n v="58.58"/>
    <n v="0.16423503521338276"/>
    <n v="0.77281747528839306"/>
    <n v="1.0814552588253947"/>
    <n v="5.0888503885722329"/>
    <n v="1.3164086546921003"/>
    <n v="6.1944372079023999"/>
    <n v="0.1253158189338881"/>
    <n v="0.58968084779448604"/>
    <n v="9.2390284301574657E-2"/>
    <n v="0.43474783661325428"/>
    <n v="0.10162199750181546"/>
    <n v="0.47818819803630386"/>
    <s v="4a, 7a, 8a"/>
    <n v="4.705557948"/>
    <s v="Derived (7a)"/>
    <n v="8.0327039057698876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x v="3"/>
    <s v="Mixed Use:ratio of the two land uses"/>
    <x v="7"/>
  </r>
  <r>
    <m/>
    <s v=""/>
    <n v="8.8303341176470582E-2"/>
    <n v="11.324599801966057"/>
    <n v="6.7999999999999989"/>
    <n v="0.81796510563365243"/>
    <n v="0.49115755219387019"/>
    <n v="1.5383762174126361"/>
    <n v="0.92373756789090267"/>
    <n v="1.8418263520272409"/>
    <n v="1.1059480611059544"/>
    <n v="0.68430964367905467"/>
    <n v="0.41090242996575588"/>
    <n v="0.5198985959508744"/>
    <n v="0.31217972504884295"/>
    <n v="0.68514935695612666"/>
    <n v="0.41140664648412667"/>
    <s v="4a, 8a, 7a"/>
    <n v="0.60046271999999989"/>
    <s v="Derived (7a)"/>
    <n v="8.8303341176470582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x v="0"/>
    <s v="Intersection density"/>
    <x v="0"/>
  </r>
  <r>
    <m/>
    <s v=""/>
    <n v="0.11153991466812101"/>
    <n v="8.9654004396132816"/>
    <n v="2.768398207261823E-2"/>
    <n v="0.11827617160620325"/>
    <n v="3.6522132351126595E-4"/>
    <n v="0.77882522210364835"/>
    <n v="2.4049102582360876E-3"/>
    <n v="0.94803021623224748"/>
    <n v="2.9273931139216355E-3"/>
    <n v="9.024795035930723E-2"/>
    <n v="2.7867384805238765E-4"/>
    <n v="6.6536163289405814E-2"/>
    <n v="2.054549558707902E-4"/>
    <n v="7.3184511452587267E-2"/>
    <n v="2.2598418405214498E-4"/>
    <s v="7a,"/>
    <n v="3.087868998053629E-3"/>
    <s v="Derived (7a)"/>
    <m/>
    <m/>
    <s v="N"/>
    <s v="Pos"/>
    <s v="insignificant"/>
    <s v="Transit use (probability)"/>
    <s v="individual"/>
    <s v="categorical"/>
    <s v="Disaggregate"/>
    <s v="Weekday"/>
    <s v="Australia"/>
    <s v="Victoria"/>
    <n v="2009"/>
    <s v="Pre-2010"/>
    <s v="2010 - 2017"/>
    <n v="16890"/>
    <n v="0"/>
    <n v="0"/>
    <n v="1"/>
    <n v="1"/>
    <x v="3"/>
    <s v="Land use mix:Entropy: maximises eveness --&gt; 1"/>
    <x v="7"/>
  </r>
  <r>
    <m/>
    <s v=""/>
    <n v="4.1892191067381755E-2"/>
    <n v="23.8707972660476"/>
    <n v="1.4390068524281976"/>
    <n v="1.34569498498779E-3"/>
    <n v="8.1122732646638561E-5"/>
    <n v="0.48921664401158188"/>
    <n v="2.9491520337944489E-2"/>
    <n v="0.69465747797540089"/>
    <n v="4.1876140949799238E-2"/>
    <n v="7.6125138331118044E-4"/>
    <n v="4.5890631334854081E-5"/>
    <n v="7.9309810324801264E-2"/>
    <n v="4.781045193010691E-3"/>
    <n v="8.8730621584183966E-4"/>
    <n v="5.3489613713683594E-5"/>
    <s v="7a, 5"/>
    <n v="6.0283150009193667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s v="Pre-2010"/>
    <s v="2010 - 2017"/>
    <n v="16890"/>
    <n v="0"/>
    <n v="0"/>
    <n v="1"/>
    <n v="1"/>
    <x v="2"/>
    <s v="Walk access to amenities"/>
    <x v="4"/>
  </r>
  <r>
    <m/>
    <s v=""/>
    <n v="9.1214876538964998E-2"/>
    <n v="10.96312397652396"/>
    <n v="0.73246480147977699"/>
    <n v="0.97808808423287263"/>
    <n v="6.5347714390667472E-2"/>
    <e v="#N/A"/>
    <e v="#N/A"/>
    <e v="#N/A"/>
    <e v="#N/A"/>
    <n v="0.97808808423287263"/>
    <n v="6.5347714390667472E-2"/>
    <n v="1"/>
    <n v="6.6811686436115361E-2"/>
    <n v="0.97541642890436964"/>
    <n v="6.5169216592594156E-2"/>
    <s v="7a 5"/>
    <n v="6.6811686436115361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s v="Pre-2010"/>
    <s v="2010 - 2017"/>
    <n v="16890"/>
    <n v="0"/>
    <n v="0"/>
    <n v="1"/>
    <n v="1"/>
    <x v="3"/>
    <s v="Housing diversity:Entropy: maximises eveness --&gt; 1"/>
    <x v="10"/>
  </r>
  <r>
    <m/>
    <s v=""/>
    <n v="0.14492753623188406"/>
    <n v="6.8999999999999995"/>
    <n v="-2.0699999999999998"/>
    <n v="7.0302045721445952E-2"/>
    <n v="-2.1090613716433785E-2"/>
    <n v="8.0248593995915662E-2"/>
    <n v="-2.4074578198774697E-2"/>
    <n v="0.12186565499463847"/>
    <n v="-3.6559696498391539E-2"/>
    <n v="6.295391741601597E-2"/>
    <n v="-1.8886175224804791E-2"/>
    <n v="0.18378574946706439"/>
    <n v="-5.5135724840119311E-2"/>
    <n v="5.9955357744619971E-2"/>
    <n v="-1.798660732338599E-2"/>
    <s v="8a"/>
    <n v="-0.3"/>
    <s v="Source"/>
    <n v="0.1449275362318840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s v="2018 - 2019"/>
    <s v="2010 - 2017"/>
    <n v="1813"/>
    <n v="1"/>
    <n v="0"/>
    <n v="0"/>
    <n v="0"/>
    <x v="1"/>
    <s v="Job density"/>
    <x v="8"/>
  </r>
  <r>
    <m/>
    <s v=""/>
    <n v="0.16"/>
    <n v="6.25"/>
    <n v="-2.5"/>
    <n v="6.3679389240440171E-2"/>
    <n v="-2.547175569617607E-2"/>
    <n v="7.268894383688014E-2"/>
    <n v="-2.9075577534752057E-2"/>
    <n v="0.11038555706036095"/>
    <n v="-4.4154222824144385E-2"/>
    <n v="5.702347592030433E-2"/>
    <n v="-2.2809390368121733E-2"/>
    <n v="0.16647259915494964"/>
    <n v="-6.6589039661979862E-2"/>
    <n v="5.4307389261431138E-2"/>
    <n v="-2.1722955704572458E-2"/>
    <s v="8a"/>
    <n v="-0.4"/>
    <s v="Source"/>
    <n v="0.1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s v="2018 - 2019"/>
    <s v="2010 - 2017"/>
    <n v="1813"/>
    <n v="1"/>
    <n v="0"/>
    <n v="0"/>
    <n v="0"/>
    <x v="1"/>
    <s v="Job density"/>
    <x v="8"/>
  </r>
  <r>
    <m/>
    <s v=""/>
    <n v="0.11406844106463879"/>
    <n v="8.7666666666666657"/>
    <n v="2.6299999999999994"/>
    <n v="8.9320956641257415E-2"/>
    <n v="2.6796286992377225E-2"/>
    <n v="0.10195835855519719"/>
    <n v="3.0587507566559157E-2"/>
    <n v="0.15483414136999959"/>
    <n v="4.6450242410999876E-2"/>
    <n v="7.99849288908802E-2"/>
    <n v="2.3995478667264061E-2"/>
    <n v="0.23350556574800932"/>
    <n v="7.0051669724402799E-2"/>
    <n v="7.6175164670700735E-2"/>
    <n v="2.2852549401210221E-2"/>
    <s v="8a"/>
    <n v="0.3"/>
    <s v="Source"/>
    <n v="0.11406844106463879"/>
    <s v="Derived (8a)"/>
    <s v="Y"/>
    <s v="Pos"/>
    <s v="Y"/>
    <s v="Ridership thresholds (probability)"/>
    <s v="Alighting per hour"/>
    <s v="ordered categorical"/>
    <s v="Aggregate"/>
    <s v="Peak"/>
    <s v="Canada"/>
    <s v="Montreal"/>
    <s v="pre-2016"/>
    <s v="2018 - 2019"/>
    <s v="2010 - 2017"/>
    <n v="1813"/>
    <n v="1"/>
    <n v="0"/>
    <n v="0"/>
    <n v="0"/>
    <x v="1"/>
    <s v="Job density"/>
    <x v="8"/>
  </r>
  <r>
    <m/>
    <s v=""/>
    <n v="0.11550411280846065"/>
    <n v="8.6577003682829048"/>
    <n v="4.3505402160864346"/>
    <n v="9.5506387582334956E-2"/>
    <n v="4.7992464788024755E-2"/>
    <n v="0.22981250221421895"/>
    <n v="0.11548199758739236"/>
    <n v="0.38046213836206805"/>
    <n v="0.19118423637138415"/>
    <n v="6.7754515004357391E-2"/>
    <n v="3.4047002068558596E-2"/>
    <n v="0.35783100946611124"/>
    <n v="0.17981197443009647"/>
    <n v="6.3505407503012853E-2"/>
    <n v="3.1911803080291887E-2"/>
    <s v="6c, 8a, 8b"/>
    <n v="0.50250528789659232"/>
    <s v="Derived (6c)"/>
    <n v="0.11550411280846065"/>
    <s v="Derived (8a)"/>
    <s v="Y"/>
    <s v="Pos"/>
    <s v="Y"/>
    <s v="Ridership"/>
    <s v="trip"/>
    <s v="continuous"/>
    <s v="Aggregate"/>
    <s v="General"/>
    <s v="European countries"/>
    <s v="varies"/>
    <s v="prior to 2012"/>
    <s v="2018 - 2019"/>
    <s v="2010 - 2017"/>
    <n v="32"/>
    <n v="0"/>
    <n v="0"/>
    <n v="0"/>
    <n v="0"/>
    <x v="1"/>
    <s v="Population density"/>
    <x v="6"/>
  </r>
  <r>
    <m/>
    <s v=""/>
    <n v="3.8405759702725015E-2"/>
    <n v="26.037761204058327"/>
    <n v="5.19"/>
    <n v="0.26529099690605801"/>
    <n v="5.2879364825261531E-2"/>
    <n v="0.30282517788798274"/>
    <n v="6.0360898962145269E-2"/>
    <n v="0.45987084401834127"/>
    <n v="9.1664166582923742E-2"/>
    <n v="0.23756218384612068"/>
    <n v="4.7352294404220723E-2"/>
    <n v="0.6935318054104801"/>
    <n v="0.13823884633827019"/>
    <n v="0.22624685331279767"/>
    <n v="4.5096856042692424E-2"/>
    <s v="6c, 5, 8a"/>
    <n v="0.19932589285714283"/>
    <s v="Derived (6c)"/>
    <n v="3.8405759702725015E-2"/>
    <s v="Derived (8a)"/>
    <s v="Y"/>
    <s v="Pos"/>
    <s v="Y"/>
    <s v="Ridership"/>
    <s v="BVK"/>
    <s v="continuous"/>
    <s v="Aggregate"/>
    <s v="General"/>
    <s v="varies"/>
    <s v="varies"/>
    <s v="2001 - 2009"/>
    <s v="2018 - 2019"/>
    <s v="2010 - 2017"/>
    <n v="91"/>
    <n v="0"/>
    <n v="0"/>
    <n v="0"/>
    <n v="0"/>
    <x v="1"/>
    <s v="Employment density"/>
    <x v="8"/>
  </r>
  <r>
    <m/>
    <s v=""/>
    <n v="6.2554952233216887E-2"/>
    <n v="15.985944586318407"/>
    <n v="3.1269999999999998"/>
    <n v="0.16287603003012435"/>
    <n v="3.1860072024777024E-2"/>
    <n v="0.18592022851430029"/>
    <n v="3.6367732380467865E-2"/>
    <n v="0.28233878372749099"/>
    <n v="5.5228101908439783E-2"/>
    <n v="0.14585186018899951"/>
    <n v="2.8529985472446655E-2"/>
    <n v="0.42579547923702743"/>
    <n v="8.3289570809204391E-2"/>
    <n v="0.13890478645773785"/>
    <n v="2.7171072995279228E-2"/>
    <s v="6c, 8a"/>
    <n v="0.19560933563326918"/>
    <s v="Derived (6c)"/>
    <n v="6.2554952233216887E-2"/>
    <s v="Derived (8a)"/>
    <s v="Y"/>
    <s v="Pos"/>
    <s v="Y"/>
    <s v="Ridership"/>
    <s v="BRK"/>
    <s v="continuous"/>
    <s v="Aggregate"/>
    <s v="General"/>
    <s v="Australia, North America, Europe"/>
    <s v="varies"/>
    <s v="2003 - 2009"/>
    <s v="2018 - 2019"/>
    <s v="2010 - 2017"/>
    <n v="57"/>
    <n v="0"/>
    <n v="0"/>
    <n v="1"/>
    <n v="1"/>
    <x v="1"/>
    <s v="Job density"/>
    <x v="8"/>
  </r>
  <r>
    <s v="Exclude (duplicate)"/>
    <s v=""/>
    <n v="5.7085714285714288E-2"/>
    <n v="17.517517517517518"/>
    <n v="2.9400000000000004"/>
    <n v="0.19324240229396919"/>
    <n v="3.2432258861801441E-2"/>
    <n v="0.46499005071026106"/>
    <n v="7.8040210190804538E-2"/>
    <n v="0.76980628688949782"/>
    <n v="0.12919812874123821"/>
    <n v="0.13709078080685899"/>
    <n v="2.3008219924376759E-2"/>
    <n v="0.72401569816359723"/>
    <n v="0.12151300265419286"/>
    <n v="0.12849336903209915"/>
    <n v="2.1565299111395268E-2"/>
    <s v="6e, 8a, 5"/>
    <n v="0.16783200000000001"/>
    <s v="derived (6e)"/>
    <n v="5.7085714285714288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1"/>
    <s v="Residential density"/>
    <x v="6"/>
  </r>
  <r>
    <s v="Exclude (duplicate)"/>
    <s v=""/>
    <n v="4.5708865248226961E-2"/>
    <n v="21.87759408529158"/>
    <n v="5.64"/>
    <n v="0.24134006620666412"/>
    <n v="6.2216986387945601E-2"/>
    <n v="0.58072518397457717"/>
    <n v="0.14970979097827805"/>
    <n v="0.96140959768029"/>
    <n v="0.24784947146278344"/>
    <n v="0.17121241364987511"/>
    <n v="4.4138217814110509E-2"/>
    <n v="0.90422181909979238"/>
    <n v="0.23310657652028829"/>
    <n v="0.16047512254660026"/>
    <n v="4.1370165642268461E-2"/>
    <s v="6e, 8a, 5"/>
    <n v="0.25779800000000003"/>
    <s v="derived (6e)"/>
    <n v="4.570886524822696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1"/>
    <s v="Small-scale nieghbourhood living density"/>
    <x v="6"/>
  </r>
  <r>
    <s v="Exclude (duplicate)"/>
    <s v=""/>
    <n v="1.0851428571428571E-2"/>
    <n v="92.153765139547133"/>
    <n v="0.35"/>
    <n v="1.0746238220260238"/>
    <n v="4.0814212760548379E-3"/>
    <n v="0.57165359738793775"/>
    <n v="2.1711403628793874E-3"/>
    <n v="0.57165359738793775"/>
    <n v="2.1711403628793874E-3"/>
    <n v="1.7070086526536301"/>
    <n v="6.4832188627784865E-3"/>
    <n v="6.5441428717952981"/>
    <n v="2.4854654627078539E-2"/>
    <n v="1.7489273893614381"/>
    <n v="6.6424262247947417E-3"/>
    <s v="6e, 8a"/>
    <n v="3.7979999999999997E-3"/>
    <s v="derived (6e)"/>
    <n v="1.0851428571428571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1"/>
    <s v="Commercial density"/>
    <x v="1"/>
  </r>
  <r>
    <s v="Exclude (duplicate)"/>
    <s v=""/>
    <n v="2.4579245283018872E-2"/>
    <n v="40.684731711061637"/>
    <n v="2.6500000000000004"/>
    <n v="0.41452461868345181"/>
    <n v="2.7000061037946638E-2"/>
    <n v="0.47317282853822329"/>
    <n v="3.0820112186837181E-2"/>
    <n v="0.71856108380429928"/>
    <n v="4.6803476193593041E-2"/>
    <n v="0.37119757104796242"/>
    <n v="2.4177953790209036E-2"/>
    <n v="1.0836628854179571"/>
    <n v="7.0584382041698646E-2"/>
    <n v="0.35351704992472249"/>
    <n v="2.3026333046846804E-2"/>
    <s v="6e, 8a, 5"/>
    <n v="6.5135000000000012E-2"/>
    <s v="derived (6e)"/>
    <n v="2.4579245283018872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1"/>
    <s v="Office density"/>
    <x v="8"/>
  </r>
  <r>
    <s v="Exclude (duplicate)"/>
    <s v=""/>
    <n v="9.9003174603174593E-2"/>
    <n v="10.100686205348556"/>
    <n v="-2.5200000000000005"/>
    <n v="0.64448220032846026"/>
    <n v="-0.16079057519554688"/>
    <n v="1.73864381930328"/>
    <n v="-0.43377076919033669"/>
    <n v="1.6443836241743801"/>
    <n v="-0.41025398162801774"/>
    <n v="0.38945162617448392"/>
    <n v="-9.7163507311019637E-2"/>
    <n v="0.61695443770310121"/>
    <n v="-0.1539227287536713"/>
    <n v="0.51974469707319493"/>
    <n v="-0.12967006498339725"/>
    <s v="6e, 8a"/>
    <n v="-0.24948799999999999"/>
    <s v="derived (6e)"/>
    <n v="9.9003174603174593E-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idential to non-residential balancing index:perfect balance between two land uses = 1"/>
    <x v="5"/>
  </r>
  <r>
    <s v="Exclude (duplicate)"/>
    <s v=""/>
    <n v="9.1439936102236427E-2"/>
    <n v="10.936140625491339"/>
    <n v="3.1299999999999994"/>
    <n v="0.97568073262632371"/>
    <n v="0.27924665544278221"/>
    <e v="#N/A"/>
    <e v="#N/A"/>
    <e v="#N/A"/>
    <e v="#N/A"/>
    <n v="0.97568073262632371"/>
    <n v="0.27924665544278221"/>
    <n v="0.99753871696695195"/>
    <n v="0.28550256356696041"/>
    <n v="0.97301565299775095"/>
    <n v="0.27848389099752729"/>
    <s v="6e, 8a, 5"/>
    <n v="0.28620699999999999"/>
    <s v="derived (6e)"/>
    <n v="9.1439936102236427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small-scale neighborhood living balancing index:perfect balance between two land uses = 1"/>
    <x v="10"/>
  </r>
  <r>
    <s v="Exclude (duplicate)"/>
    <s v=""/>
    <n v="2.2195588235294116E-2"/>
    <n v="45.053998542370636"/>
    <n v="-0.68"/>
    <n v="2.8747056906694861"/>
    <n v="-4.3387932989274555E-2"/>
    <n v="7.7552014296922289"/>
    <n v="-0.11704925517834482"/>
    <n v="7.3347548770914521"/>
    <n v="-0.11070345535994129"/>
    <n v="1.7371446495088481"/>
    <n v="-2.6218724195037044E-2"/>
    <n v="2.7519184114704829"/>
    <n v="-4.1534704584323998E-2"/>
    <n v="2.3183154439488431"/>
    <n v="-3.4990334995519894E-2"/>
    <s v="6e, 8a"/>
    <n v="-1.5093000000000001E-2"/>
    <s v="derived (6e)"/>
    <n v="2.2195588235294116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large-scale commercial balancing index:perfect balance between two land uses = 1"/>
    <x v="5"/>
  </r>
  <r>
    <s v="Exclude (duplicate)"/>
    <s v=""/>
    <n v="4.126363636363637E-2"/>
    <n v="24.234412866270098"/>
    <n v="0.43999999999999995"/>
    <n v="1.5462957080531472"/>
    <n v="2.8074544875412943E-2"/>
    <n v="4.1714999642373698"/>
    <n v="7.5737753350693701E-2"/>
    <n v="3.945343004287527"/>
    <n v="7.1631647585844352E-2"/>
    <n v="0.93440498083734247"/>
    <n v="1.6965056832082791E-2"/>
    <n v="1.4802487929045134"/>
    <n v="2.6875397083974347E-2"/>
    <n v="1.247015036191953"/>
    <n v="2.26408049971011E-2"/>
    <s v="6e, 8a"/>
    <n v="1.8156000000000002E-2"/>
    <s v="derived (6e)"/>
    <n v="4.126363636363637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office balancing index:perfect balance between two land uses = 1"/>
    <x v="5"/>
  </r>
  <r>
    <s v="Exclude (duplicate)"/>
    <s v=""/>
    <n v="0.11250909090909089"/>
    <n v="8.8881706528765374"/>
    <n v="0.44000000000000006"/>
    <n v="0.11725731655664791"/>
    <n v="5.8047061988202968E-3"/>
    <n v="0.77211626289837976"/>
    <n v="3.8222843478521389E-2"/>
    <n v="0.93986369071977804"/>
    <n v="4.6527012145391886E-2"/>
    <n v="8.947053612035348E-2"/>
    <n v="4.4291494201019778E-3"/>
    <n v="6.596300721726682E-2"/>
    <n v="3.2654327092835763E-3"/>
    <n v="7.2554085154287989E-2"/>
    <n v="3.591717431477872E-3"/>
    <s v="6e, 8a"/>
    <n v="4.9503999999999992E-2"/>
    <s v="derived (6e)"/>
    <n v="0.11250909090909089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Land use mix index for 5 use types of non-residential facilities:perfect balance between two land uses = 1"/>
    <x v="7"/>
  </r>
  <r>
    <s v="Exclude (duplicate)"/>
    <s v=""/>
    <n v="4.5050802139037428E-2"/>
    <n v="22.197163036381983"/>
    <n v="1.87"/>
    <n v="0.24486535292297645"/>
    <n v="2.0628681656996151E-2"/>
    <n v="0.58920791462544453"/>
    <n v="4.9637820767620577E-2"/>
    <n v="0.97545303662065752"/>
    <n v="8.2177041070107287E-2"/>
    <n v="0.17371333633956573"/>
    <n v="1.4634480019926715E-2"/>
    <n v="0.91742990848824324"/>
    <n v="7.7288882640592055E-2"/>
    <n v="0.16281920418502863"/>
    <n v="1.3716703856567737E-2"/>
    <s v="6e, 8a, 5"/>
    <n v="8.4245E-2"/>
    <s v="derived (6e)"/>
    <n v="4.505080213903742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1"/>
    <s v="Residential density"/>
    <x v="6"/>
  </r>
  <r>
    <s v="Exclude (duplicate)"/>
    <s v=""/>
    <n v="2.7941176470588233E-2"/>
    <n v="35.789473684210527"/>
    <n v="0.68"/>
    <n v="0.39480730444011775"/>
    <n v="7.5013387843622372E-3"/>
    <n v="0.95000613909321663"/>
    <n v="1.8050116642771116E-2"/>
    <n v="1.572766336269996"/>
    <n v="2.9882560389129922E-2"/>
    <n v="0.28008574200816677"/>
    <n v="5.3216290981551685E-3"/>
    <n v="1.4792130648917139"/>
    <n v="2.8105048232942562E-2"/>
    <n v="0.26252064797258828"/>
    <n v="4.9878923114791774E-3"/>
    <s v="6e, 8a"/>
    <n v="1.9E-2"/>
    <s v="derived (6e)"/>
    <n v="2.7941176470588233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1"/>
    <s v="Small-scale nieghbourhood living density"/>
    <x v="6"/>
  </r>
  <r>
    <s v="Exclude (duplicate)"/>
    <s v=""/>
    <n v="7.0643478260869579E-3"/>
    <n v="141.55588380108318"/>
    <n v="1.1499999999999999"/>
    <n v="1.650711988275678"/>
    <n v="1.3410384192751609E-2"/>
    <n v="0.87810769406741751"/>
    <n v="7.1337469066037008E-3"/>
    <n v="0.87810769406741751"/>
    <n v="7.1337469066037008E-3"/>
    <n v="2.6221079314184634"/>
    <n v="2.13020048348436E-2"/>
    <n v="10.052350292305098"/>
    <n v="8.166529377468662E-2"/>
    <n v="2.6864986138123204"/>
    <n v="2.1825114738611293E-2"/>
    <s v="6e, 8a"/>
    <n v="8.124000000000001E-3"/>
    <s v="derived (6e)"/>
    <n v="7.064347826086957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1"/>
    <s v="Commercial density"/>
    <x v="1"/>
  </r>
  <r>
    <s v="Exclude (duplicate)"/>
    <s v=""/>
    <n v="1.3663157894736841E-2"/>
    <n v="73.18952234206472"/>
    <n v="0.19"/>
    <n v="0.74570625304675708"/>
    <n v="1.9358534329093813E-3"/>
    <n v="0.85121105263526819"/>
    <n v="2.209743892641156E-3"/>
    <n v="1.2926505911536876"/>
    <n v="3.3557209346349727E-3"/>
    <n v="0.66776335438260848"/>
    <n v="1.7335136679772515E-3"/>
    <n v="1.9494480024308434"/>
    <n v="5.0607670143104693E-3"/>
    <n v="0.63595710075019518"/>
    <n v="1.6509446335475064E-3"/>
    <s v="6e, 8a"/>
    <n v="2.5959999999999998E-3"/>
    <s v="derived (6e)"/>
    <n v="1.3663157894736841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1"/>
    <s v="Office density"/>
    <x v="8"/>
  </r>
  <r>
    <s v="Exclude (duplicate)"/>
    <s v=""/>
    <n v="8.355555555555555E-2"/>
    <n v="11.968085106382979"/>
    <n v="-0.09"/>
    <n v="0.76363305089070521"/>
    <n v="-5.7425205426981027E-3"/>
    <n v="2.0600815406076021"/>
    <n v="-1.5491813185369166E-2"/>
    <n v="1.9483946695859504"/>
    <n v="-1.4651927915286347E-2"/>
    <n v="0.46145282727497927"/>
    <n v="-3.4701252611078442E-3"/>
    <n v="0.73101599902009551"/>
    <n v="-5.4972403126311176E-3"/>
    <n v="0.61583427518710698"/>
    <n v="-4.6310737494070445E-3"/>
    <s v="6e, 8a"/>
    <n v="-7.5199999999999998E-3"/>
    <s v="derived (6e)"/>
    <n v="8.35555555555555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idential to non-residential balancing index:perfect balance between two land uses = 1"/>
    <x v="5"/>
  </r>
  <r>
    <s v="Exclude (duplicate)"/>
    <s v=""/>
    <n v="0.10297405063291139"/>
    <n v="9.7111844571878141"/>
    <n v="-1.5800000000000003"/>
    <n v="0.86639481790978534"/>
    <n v="-0.14096157047910418"/>
    <e v="#N/A"/>
    <e v="#N/A"/>
    <e v="#N/A"/>
    <e v="#N/A"/>
    <n v="0.86639481790978534"/>
    <n v="-0.14096157047910418"/>
    <n v="0.88580449130950223"/>
    <n v="-0.14411950493156472"/>
    <n v="0.86402825362056646"/>
    <n v="-0.14057653283581256"/>
    <s v="6e, 8a"/>
    <n v="-0.16269900000000001"/>
    <s v="derived (6e)"/>
    <n v="0.10297405063291139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small-scale neighborhood living balancing index:perfect balance between two land uses = 1"/>
    <x v="10"/>
  </r>
  <r>
    <s v="Exclude (duplicate)"/>
    <s v=""/>
    <n v="0.10960384615384615"/>
    <n v="9.1237674141137663"/>
    <n v="-0.52"/>
    <n v="0.58214913113719835"/>
    <n v="-3.3179007580033483E-2"/>
    <n v="1.5704855591801021"/>
    <n v="-8.9508253959910744E-2"/>
    <n v="1.4853420274159268"/>
    <n v="-8.4655583510543336E-2"/>
    <n v="0.35178461977987524"/>
    <n v="-2.004961261973421E-2"/>
    <n v="0.55728380035484848"/>
    <n v="-3.1761832917424238E-2"/>
    <n v="0.46947599741330726"/>
    <n v="-2.6757314996574036E-2"/>
    <s v="6e, 8a"/>
    <n v="-5.6994000000000003E-2"/>
    <s v="derived (6e)"/>
    <n v="0.10960384615384615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large-scale commercial balancing index:perfect balance between two land uses = 1"/>
    <x v="5"/>
  </r>
  <r>
    <s v="Exclude (duplicate)"/>
    <s v=""/>
    <n v="0.10797628458498024"/>
    <n v="9.2612929204187715"/>
    <n v="0.253"/>
    <n v="0.5909240538605478"/>
    <n v="1.6142863303362443E-2"/>
    <n v="1.5941579975345515"/>
    <n v="4.3549208176648875E-2"/>
    <n v="1.507731069692529"/>
    <n v="4.1188197361860503E-2"/>
    <n v="0.35708718348516016"/>
    <n v="9.7549076784476055E-3"/>
    <n v="0.5656839198801249"/>
    <n v="1.5453353323285251E-2"/>
    <n v="0.47655256143689639"/>
    <n v="1.3018462873333135E-2"/>
    <s v="6e, 8a"/>
    <n v="2.7317999999999999E-2"/>
    <s v="derived (6e)"/>
    <n v="0.10797628458498024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office balancing index:perfect balance between two land uses = 1"/>
    <x v="5"/>
  </r>
  <r>
    <s v="Exclude (duplicate)"/>
    <s v=""/>
    <n v="0.11149411764705881"/>
    <n v="8.9690830431571182"/>
    <n v="-0.34"/>
    <n v="0.11832475440533667"/>
    <n v="-4.4854547899975021E-3"/>
    <n v="0.77914513023739718"/>
    <n v="-2.9535833597039249E-2"/>
    <n v="0.94841962654999912"/>
    <n v="-3.5952691203257364E-2"/>
    <n v="9.0285020362376886E-2"/>
    <n v="-3.4225245518969827E-3"/>
    <n v="6.6563493503195292E-2"/>
    <n v="-2.5232889117191271E-3"/>
    <n v="7.3214572523818217E-2"/>
    <n v="-2.7754180152329009E-3"/>
    <s v="6e, 8a"/>
    <n v="-3.7907999999999997E-2"/>
    <s v="derived (6e)"/>
    <n v="0.11149411764705881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Land use mix index for 5 use types of non-residential facilities:perfect balance between two land uses = 1"/>
    <x v="7"/>
  </r>
  <r>
    <m/>
    <s v=""/>
    <n v="7.2423323615160351E-2"/>
    <n v="13.807706552018422"/>
    <n v="3.4300000000000006"/>
    <n v="0.15231806570845347"/>
    <n v="3.7837635338768348E-2"/>
    <n v="0.36651575563689337"/>
    <n v="9.104691188927197E-2"/>
    <n v="0.60677886011187554"/>
    <n v="0.15073115019811123"/>
    <n v="0.10805807789118971"/>
    <n v="2.6842923245106221E-2"/>
    <n v="0.5706856744570511"/>
    <n v="0.14176516976322498"/>
    <n v="0.10128140198525491"/>
    <n v="2.5159515629961146E-2"/>
    <s v="6e, 8a, 5"/>
    <n v="0.24841200000000002"/>
    <s v="derived (6e)"/>
    <n v="7.242332361516035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1"/>
    <s v="Residential density"/>
    <x v="6"/>
  </r>
  <r>
    <m/>
    <s v=""/>
    <n v="5.8728486055776893E-2"/>
    <n v="17.027511982009177"/>
    <n v="5.0199999999999996"/>
    <n v="0.18783696475270314"/>
    <n v="5.5377530437497685E-2"/>
    <n v="0.45198320207565945"/>
    <n v="0.13325233168633968"/>
    <n v="0.74827302217503311"/>
    <n v="0.22060360757857672"/>
    <n v="0.13325603416565562"/>
    <n v="3.9286144224616092E-2"/>
    <n v="0.70376330226672845"/>
    <n v="0.20748138548437009"/>
    <n v="0.12489911190982814"/>
    <n v="3.6822381475919798E-2"/>
    <s v="6e, 8a, 5"/>
    <n v="0.294817"/>
    <s v="derived (6e)"/>
    <n v="5.8728486055776893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1"/>
    <s v="Small-scale nieghbourhood living density"/>
    <x v="6"/>
  </r>
  <r>
    <m/>
    <s v=""/>
    <n v="9.5517241379310339E-3"/>
    <n v="104.69314079422384"/>
    <n v="3.48"/>
    <n v="1.2208480351272855"/>
    <n v="4.0580988687630964E-2"/>
    <n v="0.64943858198558269"/>
    <n v="2.1587338465200768E-2"/>
    <n v="0.64943858198558269"/>
    <n v="2.1587338465200768E-2"/>
    <n v="1.9392815577161027"/>
    <n v="6.4461718978483254E-2"/>
    <n v="7.4346053036129724"/>
    <n v="0.24712628029209519"/>
    <n v="1.9869041827648017"/>
    <n v="6.6044695035102005E-2"/>
    <s v="6e, 8a, 5"/>
    <n v="3.3239999999999999E-2"/>
    <s v="derived (6e)"/>
    <n v="9.5517241379310339E-3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1"/>
    <s v="Commercial density"/>
    <x v="1"/>
  </r>
  <r>
    <m/>
    <s v=""/>
    <n v="2.1901079136690649E-2"/>
    <n v="45.659850537899317"/>
    <n v="2.78"/>
    <n v="0.46521462321011398"/>
    <n v="2.8324592334147788E-2"/>
    <n v="0.53103460981595274"/>
    <n v="3.2332042218644282E-2"/>
    <n v="0.80643008590701393"/>
    <n v="4.9099495780448546E-2"/>
    <n v="0.41658934202761538"/>
    <n v="2.5364042089351363E-2"/>
    <n v="1.2161782393712999"/>
    <n v="7.4047012104121596E-2"/>
    <n v="0.39674676428487426"/>
    <n v="2.415592674348457E-2"/>
    <s v="6e, 8a, 5"/>
    <n v="6.0885000000000002E-2"/>
    <s v="derived (6e)"/>
    <n v="2.1901079136690649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1"/>
    <s v="Office density"/>
    <x v="8"/>
  </r>
  <r>
    <m/>
    <s v=""/>
    <n v="0.106488"/>
    <n v="9.3907294718653738"/>
    <n v="-0.24999999999999997"/>
    <n v="0.59918285447897124"/>
    <n v="-1.5951445951939171E-2"/>
    <n v="1.6164380739164315"/>
    <n v="-4.3032814403803236E-2"/>
    <n v="1.5288032365969608"/>
    <n v="-4.069979976468429E-2"/>
    <n v="0.3620778617838884"/>
    <n v="-9.6392368364106775E-3"/>
    <n v="0.57358996241946059"/>
    <n v="-1.5270111979530879E-2"/>
    <n v="0.48321289716598675"/>
    <n v="-1.2864093748352899E-2"/>
    <s v="6e, 8a"/>
    <n v="-2.6622E-2"/>
    <s v="derived (6e)"/>
    <n v="0.106488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idential to non-residential balancing index:perfect balance between two land uses = 1"/>
    <x v="5"/>
  </r>
  <r>
    <m/>
    <s v=""/>
    <n v="9.6678260869565213E-2"/>
    <n v="10.343586976074834"/>
    <n v="0.22999999999999998"/>
    <n v="0.9228153573004535"/>
    <n v="2.0519722284932883E-2"/>
    <e v="#N/A"/>
    <e v="#N/A"/>
    <e v="#N/A"/>
    <e v="#N/A"/>
    <n v="0.9228153573004535"/>
    <n v="2.0519722284932883E-2"/>
    <n v="0.94348900899271226"/>
    <n v="2.0979421603961948E-2"/>
    <n v="0.92029467986219404"/>
    <n v="2.0463672501415744E-2"/>
    <s v="6e, 8a"/>
    <n v="2.2235999999999999E-2"/>
    <s v="derived (6e)"/>
    <n v="9.6678260869565213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small-scale neighborhood living balancing index:perfect balance between two land uses = 1"/>
    <x v="10"/>
  </r>
  <r>
    <m/>
    <s v=""/>
    <n v="1.7634042553191492E-2"/>
    <n v="56.708494208494201"/>
    <n v="-0.47"/>
    <n v="3.618329921530604"/>
    <n v="-2.9988718389645647E-2"/>
    <n v="9.7613044255731278"/>
    <n v="-8.0901691079150087E-2"/>
    <n v="9.2320974369698927"/>
    <n v="-7.651562355760648E-2"/>
    <n v="2.1865064252475954"/>
    <n v="-1.8121765252452071E-2"/>
    <n v="3.4637802270171401"/>
    <n v="-2.8707810521518058E-2"/>
    <n v="2.9180135433039878"/>
    <n v="-2.4184496246903452E-2"/>
    <s v="6e, 8a"/>
    <n v="-8.2880000000000002E-3"/>
    <s v="derived (6e)"/>
    <n v="1.7634042553191492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large-scale commercial balancing index:perfect balance between two land uses = 1"/>
    <x v="5"/>
  </r>
  <r>
    <m/>
    <s v=""/>
    <n v="3.4474999999999999E-2"/>
    <n v="29.006526468455405"/>
    <n v="0.12000000000000001"/>
    <n v="1.8507841568602379"/>
    <n v="7.6566940569308042E-3"/>
    <n v="4.9929298800641906"/>
    <n v="2.0655750913825557E-2"/>
    <n v="4.7222392765406003"/>
    <n v="1.9535903887048463E-2"/>
    <n v="1.1184031137242267"/>
    <n v="4.6268336814771259E-3"/>
    <n v="1.7717316292421621"/>
    <n v="7.3296537501748244E-3"/>
    <n v="1.4925707032171605"/>
    <n v="6.1747649992093933E-3"/>
    <s v="6e, 8a"/>
    <n v="4.1370000000000001E-3"/>
    <s v="derived (6e)"/>
    <n v="3.4474999999999999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office balancing index:perfect balance between two land uses = 1"/>
    <x v="5"/>
  </r>
  <r>
    <m/>
    <s v=""/>
    <n v="0.13734285714285716"/>
    <n v="7.2810484709798207"/>
    <n v="0.98000000000000009"/>
    <n v="9.6055334530471839E-2"/>
    <n v="1.2928663806463389E-2"/>
    <n v="0.63250540014952072"/>
    <n v="8.513269683852491E-2"/>
    <n v="0.76992143327378437"/>
    <n v="0.10362834523291829"/>
    <n v="7.3292844574942423E-2"/>
    <n v="9.8649237084089524E-3"/>
    <n v="5.4035849625037893E-2"/>
    <n v="7.2730092161316017E-3"/>
    <n v="5.9435156165121648E-2"/>
    <n v="7.9997342792007143E-3"/>
    <s v="6e, 8a"/>
    <n v="0.13459600000000002"/>
    <s v="derived (6e)"/>
    <n v="0.13734285714285716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Land use mix index for 5 use types of non-residential facilities:perfect balance between two land uses = 1"/>
    <x v="7"/>
  </r>
  <r>
    <s v="Exclude (duplicate)"/>
    <s v=""/>
    <n v="6.1961002785515321E-2"/>
    <n v="16.139183600071931"/>
    <n v="3.5900000000000003"/>
    <n v="0.17803747630465078"/>
    <n v="3.9602656229206522E-2"/>
    <n v="0.42840315661823092"/>
    <n v="9.5293998158159282E-2"/>
    <n v="0.70923548317706575"/>
    <n v="0.1577623408779065"/>
    <n v="0.12630404274501686"/>
    <n v="2.809507126820155E-2"/>
    <n v="0.66704784341226064"/>
    <n v="0.14837812228862327"/>
    <n v="0.11838310263580824"/>
    <n v="2.6333137350309184E-2"/>
    <s v="6e, 8a, 5"/>
    <n v="0.22244"/>
    <s v="derived (6e)"/>
    <n v="6.196100278551532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1"/>
    <s v="Residential density"/>
    <x v="6"/>
  </r>
  <r>
    <s v="Exclude (duplicate)"/>
    <s v=""/>
    <n v="4.7301818181818188E-2"/>
    <n v="21.140836408364081"/>
    <n v="1.65"/>
    <n v="0.23321261188811576"/>
    <n v="1.8201777932643659E-2"/>
    <n v="0.56116847514222656"/>
    <n v="4.3798077147900502E-2"/>
    <n v="0.92903282448478841"/>
    <n v="7.2509153885388769E-2"/>
    <n v="0.16544660322071836"/>
    <n v="1.2912776488170628E-2"/>
    <n v="0.87377092197326567"/>
    <n v="6.819607291816944E-2"/>
    <n v="0.15507090496987977"/>
    <n v="1.2102973991089177E-2"/>
    <s v="6e, 8a, 5"/>
    <n v="7.8048000000000006E-2"/>
    <s v="derived (6e)"/>
    <n v="4.7301818181818188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1"/>
    <s v="Small-scale nieghbourhood living density"/>
    <x v="6"/>
  </r>
  <r>
    <s v="Exclude (duplicate)"/>
    <s v=""/>
    <n v="9.4975609756097583E-3"/>
    <n v="105.29019003595272"/>
    <n v="0.40999999999999992"/>
    <n v="1.2278103479216989"/>
    <n v="4.7810934948070956E-3"/>
    <n v="0.65314223257799442"/>
    <n v="2.5433358536587104E-3"/>
    <n v="0.65314223257799442"/>
    <n v="2.5433358536587104E-3"/>
    <n v="1.9503409888760577"/>
    <n v="7.594627810683369E-3"/>
    <n v="7.4770037398944886"/>
    <n v="2.9115452563149142E-2"/>
    <n v="1.9982351985955269"/>
    <n v="7.7811278633309828E-3"/>
    <s v="6e, 8a"/>
    <n v="3.8940000000000003E-3"/>
    <s v="derived (6e)"/>
    <n v="9.4975609756097583E-3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1"/>
    <s v="Commercial density"/>
    <x v="1"/>
  </r>
  <r>
    <s v="Exclude (duplicate)"/>
    <s v=""/>
    <n v="1.8853333333333333E-2"/>
    <n v="53.041018387553045"/>
    <n v="2.25"/>
    <n v="0.54041914489765364"/>
    <n v="2.2924580126558469E-2"/>
    <n v="0.61687929705980316"/>
    <n v="2.6168019781276849E-2"/>
    <n v="0.93679397788142249"/>
    <n v="3.9738800541729943E-2"/>
    <n v="0.48393331756976804"/>
    <n v="2.0528451331309559E-2"/>
    <n v="1.4127801908482289"/>
    <n v="5.9930135695781872E-2"/>
    <n v="0.46088307718329113"/>
    <n v="1.9550660134115209E-2"/>
    <s v="6e, 8a, 5"/>
    <n v="4.2419999999999999E-2"/>
    <s v="derived (6e)"/>
    <n v="1.8853333333333333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1"/>
    <s v="Office density"/>
    <x v="8"/>
  </r>
  <r>
    <s v="Exclude (duplicate)"/>
    <s v=""/>
    <n v="0.11308263473053892"/>
    <n v="8.8430907396424629"/>
    <n v="-1.6699999999999997"/>
    <n v="0.56424033592600231"/>
    <n v="-0.10655565895895368"/>
    <n v="1.5221723302201009"/>
    <n v="-0.28745920021740562"/>
    <n v="1.4396480896175288"/>
    <n v="-0.27187466242809105"/>
    <n v="0.34096258402113511"/>
    <n v="-6.4390102067223315E-2"/>
    <n v="0.54013994335797189"/>
    <n v="-0.10200434802326627"/>
    <n v="0.45503339319980812"/>
    <n v="-8.5932146238997364E-2"/>
    <s v="6e, 8a, 5"/>
    <n v="-0.18884799999999999"/>
    <s v="derived (6e)"/>
    <n v="0.1130826347305389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idential to non-residential balancing index:perfect balance between two land uses = 1"/>
    <x v="5"/>
  </r>
  <r>
    <s v="Exclude (duplicate)"/>
    <s v=""/>
    <n v="0.12597"/>
    <n v="7.9383980312772886"/>
    <n v="0.9"/>
    <n v="0.70823357821333877"/>
    <n v="8.0294565462780854E-2"/>
    <e v="#N/A"/>
    <e v="#N/A"/>
    <e v="#N/A"/>
    <e v="#N/A"/>
    <n v="0.70823357821333877"/>
    <n v="8.0294565462780854E-2"/>
    <n v="0.72409999634012068"/>
    <n v="8.2093388885068508E-2"/>
    <n v="0.70629903259974758"/>
    <n v="8.0075240222931179E-2"/>
    <s v="6e, 8a"/>
    <n v="0.113373"/>
    <s v="derived (6e)"/>
    <n v="0.12597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small-scale neighborhood living balancing index:perfect balance between two land uses = 1"/>
    <x v="10"/>
  </r>
  <r>
    <s v="Exclude (duplicate)"/>
    <s v=""/>
    <n v="3.4643452380952379E-2"/>
    <n v="28.865483410937959"/>
    <n v="-1.68"/>
    <n v="1.8417847940246947"/>
    <n v="-0.10719371679703125"/>
    <n v="4.9686519611958175"/>
    <n v="-0.28918051279355778"/>
    <n v="4.6992775797439643"/>
    <n v="-0.27350265441867844"/>
    <n v="1.112964923982058"/>
    <n v="-6.4775671540679758E-2"/>
    <n v="1.7631166561132547"/>
    <n v="-0.10261515250244753"/>
    <n v="1.4853131387593255"/>
    <n v="-8.6446709988931489E-2"/>
    <s v="6e, 8a, 5"/>
    <n v="-5.8200999999999996E-2"/>
    <s v="derived (6e)"/>
    <n v="3.4643452380952379E-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large-scale commercial balancing index:perfect balance between two land uses = 1"/>
    <x v="5"/>
  </r>
  <r>
    <s v="Exclude (duplicate)"/>
    <s v=""/>
    <n v="5.1176470588235289E-2"/>
    <n v="19.540229885057474"/>
    <n v="0.34"/>
    <n v="1.2467796835998437"/>
    <n v="2.1693966494637278E-2"/>
    <n v="3.3634843442053115"/>
    <n v="5.8524627589172415E-2"/>
    <n v="3.1811337747109567"/>
    <n v="5.5351727679970646E-2"/>
    <n v="0.75341161479991514"/>
    <n v="1.3109362097518522E-2"/>
    <n v="1.1935259938024141"/>
    <n v="2.0767352292162002E-2"/>
    <n v="1.0054693964229855"/>
    <n v="1.7495167497759947E-2"/>
    <s v="6e, 8a"/>
    <n v="1.7399999999999999E-2"/>
    <s v="derived (6e)"/>
    <n v="5.1176470588235289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office balancing index:perfect balance between two land uses = 1"/>
    <x v="5"/>
  </r>
  <r>
    <s v="Exclude (duplicate)"/>
    <s v=""/>
    <n v="0.12141666666666666"/>
    <n v="8.2361015785861369"/>
    <n v="2.2799999999999998"/>
    <n v="0.10865488610757404"/>
    <n v="3.0078932121159717E-2"/>
    <n v="0.71547095798068361"/>
    <n v="0.19806382529779262"/>
    <n v="0.87091181403990559"/>
    <n v="0.24109451748066704"/>
    <n v="8.2906646660672212E-2"/>
    <n v="2.2951046995073887E-2"/>
    <n v="6.1123717026584694E-2"/>
    <n v="1.6920878584469438E-2"/>
    <n v="6.7231249107341462E-2"/>
    <n v="1.8611626690385335E-2"/>
    <s v="6e, 8a, 5"/>
    <n v="0.27682999999999996"/>
    <s v="derived (6e)"/>
    <n v="0.12141666666666666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Land use mix index for 5 use types of non-residential facilities:perfect balance between two land uses = 1"/>
    <x v="7"/>
  </r>
  <r>
    <s v="Exclude (duplicate)"/>
    <s v=""/>
    <n v="5.0904494382022471E-2"/>
    <n v="19.644630835448627"/>
    <n v="1.78"/>
    <n v="0.21670739880945458"/>
    <n v="1.9635857406124679E-2"/>
    <n v="0.52145276174121458"/>
    <n v="4.7248834741371454E-2"/>
    <n v="0.86328215773890793"/>
    <n v="7.8221996312722447E-2"/>
    <n v="0.15373741040652894"/>
    <n v="1.3930146756935586E-2"/>
    <n v="0.81193131933622709"/>
    <n v="7.356909684505554E-2"/>
    <n v="0.14409603397938378"/>
    <n v="1.3056541638871964E-2"/>
    <s v="6e, 8a, 5"/>
    <n v="9.0609999999999996E-2"/>
    <s v="derived (6e)"/>
    <n v="5.090449438202247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1"/>
    <s v="Residential density"/>
    <x v="6"/>
  </r>
  <r>
    <s v="Exclude (duplicate)"/>
    <s v=""/>
    <n v="3.8204444444444444E-2"/>
    <n v="26.174965100046535"/>
    <n v="0.9"/>
    <n v="0.28874600130045153"/>
    <n v="9.9282425087147252E-3"/>
    <n v="0.69479584290632812"/>
    <n v="2.3889860262491184E-2"/>
    <n v="1.1502573165963363"/>
    <n v="3.955044757384843E-2"/>
    <n v="0.20484331752882889"/>
    <n v="7.0433326299112519E-3"/>
    <n v="1.0818362597535236"/>
    <n v="3.7197857955365156E-2"/>
    <n v="0.19199692231729101"/>
    <n v="6.6016221769577338E-3"/>
    <s v="6e, 8a"/>
    <n v="3.4383999999999998E-2"/>
    <s v="derived (6e)"/>
    <n v="3.8204444444444444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1"/>
    <s v="Small-scale nieghbourhood living density"/>
    <x v="6"/>
  </r>
  <r>
    <s v="Exclude (duplicate)"/>
    <s v=""/>
    <n v="6.9800000000000001E-3"/>
    <n v="143.26647564469914"/>
    <n v="-1.2"/>
    <n v="1.6706595481190496"/>
    <n v="-1.3993444375045159E-2"/>
    <n v="0.88871893691338011"/>
    <n v="-7.4439098155864719E-3"/>
    <n v="0.88871893691338011"/>
    <n v="-7.4439098155864719E-3"/>
    <n v="2.653794049438595"/>
    <n v="-2.2228178958097672E-2"/>
    <n v="10.173825062250733"/>
    <n v="-8.5215958721412147E-2"/>
    <n v="2.7189628427321906"/>
    <n v="-2.2774032770724827E-2"/>
    <s v="6e, 8a"/>
    <n v="-8.3759999999999998E-3"/>
    <s v="derived (6e)"/>
    <n v="6.9800000000000001E-3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1"/>
    <s v="Commercial density"/>
    <x v="1"/>
  </r>
  <r>
    <s v="Exclude (duplicate)"/>
    <s v=""/>
    <n v="2.2285714285714287E-2"/>
    <n v="44.871794871794869"/>
    <n v="7.0000000000000007E-2"/>
    <n v="0.45718535864931403"/>
    <n v="7.1320915949292995E-4"/>
    <n v="0.52186934036734456"/>
    <n v="8.1411617097305758E-4"/>
    <n v="0.7925116917154118"/>
    <n v="1.2363182390760425E-3"/>
    <n v="0.40939931429962079"/>
    <n v="6.3866293030740849E-4"/>
    <n v="1.1951878913688692"/>
    <n v="1.8644931105354361E-3"/>
    <n v="0.38989920495386454"/>
    <n v="6.082427597280288E-4"/>
    <s v="6e, 8a"/>
    <n v="1.5600000000000002E-3"/>
    <s v="derived (6e)"/>
    <n v="2.2285714285714287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1"/>
    <s v="Office density"/>
    <x v="8"/>
  </r>
  <r>
    <s v="Exclude (duplicate)"/>
    <s v=""/>
    <n v="9.2709727626459154E-2"/>
    <n v="10.786354631836954"/>
    <n v="2.57"/>
    <n v="0.6882318117127838"/>
    <n v="0.16398086438593473"/>
    <n v="1.8566687878617723"/>
    <n v="0.44237733207109731"/>
    <n v="1.7560098948265559"/>
    <n v="0.4183939415809545"/>
    <n v="0.41588890759116681"/>
    <n v="9.9091354678301768E-2"/>
    <n v="0.65883537231632749"/>
    <n v="0.15697675114957746"/>
    <n v="0.55502670874772442"/>
    <n v="0.13224288373306781"/>
    <s v="6e, 8a, 5"/>
    <n v="0.238264"/>
    <s v="derived (6e)"/>
    <n v="9.2709727626459154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idential to non-residential balancing index:perfect balance between two land uses = 1"/>
    <x v="5"/>
  </r>
  <r>
    <s v="Exclude (duplicate)"/>
    <s v=""/>
    <n v="0.10783469387755101"/>
    <n v="9.2734533204640517"/>
    <n v="-0.49"/>
    <n v="0.82734211634004795"/>
    <n v="-4.3715930085291795E-2"/>
    <e v="#N/A"/>
    <e v="#N/A"/>
    <e v="#N/A"/>
    <e v="#N/A"/>
    <n v="0.82734211634004795"/>
    <n v="-4.3715930085291795E-2"/>
    <n v="0.84587689971598345"/>
    <n v="-4.469528950409285E-2"/>
    <n v="0.82508222481366422"/>
    <n v="-4.35965196769292E-2"/>
    <s v="6e, 8a, 5"/>
    <n v="-5.2838999999999997E-2"/>
    <s v="derived (6e)"/>
    <n v="0.10783469387755101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small-scale neighborhood living balancing index:perfect balance between two land uses = 1"/>
    <x v="10"/>
  </r>
  <r>
    <s v="Exclude (duplicate)"/>
    <s v=""/>
    <n v="7.5843333333333332E-2"/>
    <n v="13.1850744956709"/>
    <n v="-0.3"/>
    <n v="0.84128401275994413"/>
    <n v="-1.9141735142327008E-2"/>
    <n v="2.2695634546901018"/>
    <n v="-5.1639377284563887E-2"/>
    <n v="2.1465195674250057"/>
    <n v="-4.8839759717621153E-2"/>
    <n v="0.50837622307795949"/>
    <n v="-1.1567084203692811E-2"/>
    <n v="0.80535025602940524"/>
    <n v="-1.8324134375437055E-2"/>
    <n v="0.6784561375653092"/>
    <n v="-1.5436912498023479E-2"/>
    <s v="6e, 8a"/>
    <n v="-2.2752999999999999E-2"/>
    <s v="derived (6e)"/>
    <n v="7.5843333333333332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office balancing index:perfect balance between two land uses = 1"/>
    <x v="5"/>
  </r>
  <r>
    <s v="Exclude (duplicate)"/>
    <s v=""/>
    <n v="0.11705454545454545"/>
    <n v="8.5430257844050956"/>
    <n v="-1.7600000000000002"/>
    <n v="0.11270398801685884"/>
    <n v="-2.3218824795281191E-2"/>
    <n v="0.74213349406883711"/>
    <n v="-0.15289137391408555"/>
    <n v="0.90336696461229971"/>
    <n v="-0.18610804858156754"/>
    <n v="8.5996222042986528E-2"/>
    <n v="-1.7716597680407915E-2"/>
    <n v="6.3401535983294038E-2"/>
    <n v="-1.3061730837134305E-2"/>
    <n v="6.9736669607756138E-2"/>
    <n v="-1.4366869725911488E-2"/>
    <s v="6e, 8a"/>
    <n v="-0.206016"/>
    <s v="derived (6e)"/>
    <n v="0.11705454545454545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Land use mix index for 5 use types of non-residential facilities:perfect balance between two land uses = 1"/>
    <x v="7"/>
  </r>
  <r>
    <s v="Exclude (duplicate)"/>
    <s v=""/>
    <n v="3.7551724137931029E-2"/>
    <n v="26.629935720844816"/>
    <n v="0.87000000000000011"/>
    <n v="0.29376495536448022"/>
    <n v="9.5973010917575676E-3"/>
    <n v="0.70687271463345014"/>
    <n v="2.3093531587074813E-2"/>
    <n v="1.170250974024696"/>
    <n v="3.8232099321386818E-2"/>
    <n v="0.2084038835500728"/>
    <n v="6.8085548755808783E-3"/>
    <n v="1.1006406292272113"/>
    <n v="3.5957929356852991E-2"/>
    <n v="0.19533419358409787"/>
    <n v="6.3815681043924771E-3"/>
    <s v="6e, 8a, 5"/>
    <n v="3.2669999999999998E-2"/>
    <s v="derived (6e)"/>
    <n v="3.7551724137931029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1"/>
    <s v="Residential density"/>
    <x v="6"/>
  </r>
  <r>
    <s v="Exclude (duplicate)"/>
    <s v=""/>
    <n v="2.5392857142857141E-2"/>
    <n v="39.381153305203945"/>
    <n v="0.84000000000000008"/>
    <n v="0.43442848920770799"/>
    <n v="9.26635967480041E-3"/>
    <n v="1.0453447215967389"/>
    <n v="2.2297202911658438E-2"/>
    <n v="1.730602487994618"/>
    <n v="3.69137510689252E-2"/>
    <n v="0.30819395786453369"/>
    <n v="6.573777121250503E-3"/>
    <n v="1.6276606075171505"/>
    <n v="3.471800075834082E-2"/>
    <n v="0.28886610557089637"/>
    <n v="6.1615140318272187E-3"/>
    <s v="6e, 8a"/>
    <n v="2.1329999999999998E-2"/>
    <s v="derived (6e)"/>
    <n v="2.5392857142857141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1"/>
    <s v="Small-scale nieghbourhood living density"/>
    <x v="6"/>
  </r>
  <r>
    <s v="Exclude (duplicate)"/>
    <s v=""/>
    <n v="8.3799999999999986E-3"/>
    <n v="119.33174224343678"/>
    <n v="5.000000000000001E-2"/>
    <n v="1.3915517477172994"/>
    <n v="5.8306018229354847E-4"/>
    <n v="0.74024560616412816"/>
    <n v="3.101629089827697E-4"/>
    <n v="0.74024560616412816"/>
    <n v="3.101629089827697E-4"/>
    <n v="2.2104394349739138"/>
    <n v="9.2617412325406991E-4"/>
    <n v="8.4741406843090843"/>
    <n v="3.5506649467255064E-3"/>
    <n v="2.2647208403664316"/>
    <n v="9.489180321135348E-4"/>
    <s v="6e, 8a"/>
    <n v="4.1899999999999999E-4"/>
    <s v="derived (6e)"/>
    <n v="8.3799999999999986E-3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1"/>
    <s v="Commercial density"/>
    <x v="1"/>
  </r>
  <r>
    <s v="Exclude (duplicate)"/>
    <s v=""/>
    <n v="8.2242424242424238E-3"/>
    <n v="121.59174649963154"/>
    <n v="-0.65999999999999992"/>
    <n v="1.2388621046039945"/>
    <n v="-6.7245435037904819E-3"/>
    <n v="1.4141401011743815"/>
    <n v="-7.6759524691745419E-3"/>
    <n v="2.1475156274086431"/>
    <n v="-1.1656714825574115E-2"/>
    <n v="1.109373444580718"/>
    <n v="-6.021679057184137E-3"/>
    <n v="3.2386710520933457"/>
    <n v="-1.7579506470762681E-2"/>
    <n v="1.0565328493012396"/>
    <n v="-5.7348603060071281E-3"/>
    <s v="6e, 8a"/>
    <n v="-5.4279999999999997E-3"/>
    <s v="derived (6e)"/>
    <n v="8.2242424242424238E-3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1"/>
    <s v="Office density"/>
    <x v="8"/>
  </r>
  <r>
    <s v="Exclude (duplicate)"/>
    <s v=""/>
    <n v="8.9399999999999993E-2"/>
    <n v="11.185682326621924"/>
    <n v="0.42"/>
    <n v="0.71371122827468347"/>
    <n v="2.6798429199257814E-2"/>
    <n v="1.925405566165693"/>
    <n v="7.2295128198389444E-2"/>
    <n v="1.8210201236995209"/>
    <n v="6.8375663604669609E-2"/>
    <n v="0.43128576449264777"/>
    <n v="1.6193917885169936E-2"/>
    <n v="0.68322648677990527"/>
    <n v="2.5653788125611882E-2"/>
    <n v="0.57557466435583449"/>
    <n v="2.1611677497232872E-2"/>
    <s v="6e, 8a"/>
    <n v="3.7547999999999998E-2"/>
    <s v="derived (6e)"/>
    <n v="8.9399999999999993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idential to non-residential balancing index:perfect balance between two land uses = 1"/>
    <x v="5"/>
  </r>
  <r>
    <s v="Exclude (duplicate)"/>
    <s v=""/>
    <n v="0.16082644628099174"/>
    <n v="6.2178828365878722"/>
    <n v="-1.21"/>
    <n v="0.39673688801328677"/>
    <n v="-7.7204998407385608E-2"/>
    <n v="1.0702919923659182"/>
    <n v="-0.20827882171440767"/>
    <n v="1.0122663456375744"/>
    <n v="-0.19698703086107197"/>
    <n v="0.23974258113169414"/>
    <n v="-4.665390628822768E-2"/>
    <n v="0.37979106876119972"/>
    <n v="-7.3907341980929464E-2"/>
    <n v="0.31994971090456337"/>
    <n v="-6.2262213742028033E-2"/>
    <s v="6e, 8a"/>
    <n v="-0.1946"/>
    <s v="derived (6e)"/>
    <n v="0.16082644628099174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small-scale neighborhood living balancing index:perfect balance between two land uses = 1"/>
    <x v="5"/>
  </r>
  <r>
    <s v="Exclude (duplicate)"/>
    <s v=""/>
    <n v="0.13747499999999999"/>
    <n v="7.274049827241317"/>
    <n v="-0.32"/>
    <n v="0.46412645068380942"/>
    <n v="-2.0417850818482141E-2"/>
    <n v="1.2520913447187705"/>
    <n v="-5.5082002436868144E-2"/>
    <n v="1.1842094857882319"/>
    <n v="-5.2095743698795896E-2"/>
    <n v="0.28046515617852491"/>
    <n v="-1.2338223150605667E-2"/>
    <n v="0.44430222162664873"/>
    <n v="-1.9545743333799531E-2"/>
    <n v="0.37429623563129011"/>
    <n v="-1.6466039997891712E-2"/>
    <s v="6e, 8a"/>
    <n v="-4.3991999999999996E-2"/>
    <s v="derived (6e)"/>
    <n v="0.13747499999999999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office balancing index:perfect balance between two land uses = 1"/>
    <x v="5"/>
  </r>
  <r>
    <s v="Exclude (duplicate)"/>
    <s v=""/>
    <n v="0.13869655172413795"/>
    <n v="7.2099845855501954"/>
    <n v="-0.28999999999999998"/>
    <n v="9.5117823220777289E-2"/>
    <n v="-3.8258290855861044E-3"/>
    <n v="0.62633207340008401"/>
    <n v="-2.5192328656298179E-2"/>
    <n v="0.762406909954505"/>
    <n v="-3.06655307321901E-2"/>
    <n v="7.2577497831895099E-2"/>
    <n v="-2.9192121177944847E-3"/>
    <n v="5.3508453407013622E-2"/>
    <n v="-2.1522170129369021E-3"/>
    <n v="5.8855062083198621E-2"/>
    <n v="-2.3672683071104149E-3"/>
    <s v="6e, 8a"/>
    <n v="-4.0222000000000001E-2"/>
    <s v="derived (6e)"/>
    <n v="0.13869655172413795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Land use mix index for 5 use types of non-residential facilities:perfect balance between two land uses = 1"/>
    <x v="7"/>
  </r>
  <r>
    <s v="Exclude (duplicate)"/>
    <s v=""/>
    <n v="4.1897297297297284E-2"/>
    <n v="23.867888014449758"/>
    <n v="4.4400000000000013"/>
    <n v="0.26329575597589194"/>
    <n v="4.8979329709659312E-2"/>
    <n v="0.63355612158443653"/>
    <n v="0.11785664396162319"/>
    <n v="1.0488729484599781"/>
    <n v="0.19511554136431894"/>
    <n v="0.18678830495471296"/>
    <n v="3.4747107640895517E-2"/>
    <n v="0.98648256450673844"/>
    <n v="0.18350943257980148"/>
    <n v="0.1750741987037058"/>
    <n v="3.256800273965816E-2"/>
    <s v="6e, 8a, 5"/>
    <n v="0.18602399999999997"/>
    <s v="derived (6e)"/>
    <n v="4.189729729729728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1"/>
    <s v="Residential density"/>
    <x v="6"/>
  </r>
  <r>
    <s v="Exclude (duplicate)"/>
    <s v=""/>
    <n v="3.4512750455373407E-2"/>
    <n v="28.974798786119539"/>
    <n v="5.49"/>
    <n v="0.31963203221089759"/>
    <n v="6.056227930315982E-2"/>
    <n v="0.76911543792688331"/>
    <n v="0.14572814760119621"/>
    <n v="1.2732958448369198"/>
    <n v="0.24125773020047539"/>
    <n v="0.2267546063726541"/>
    <n v="4.2964329042458636E-2"/>
    <n v="1.1975560550348459"/>
    <n v="0.22690693352772742"/>
    <n v="0.21253408248814976"/>
    <n v="4.0269895279442178E-2"/>
    <s v="6e, 8a, 5"/>
    <n v="0.189475"/>
    <s v="derived (6e)"/>
    <n v="3.451275045537340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1"/>
    <s v="Small-scale nieghbourhood living density"/>
    <x v="6"/>
  </r>
  <r>
    <s v="Exclude (duplicate)"/>
    <s v=""/>
    <n v="9.1772020725388592E-3"/>
    <n v="108.96567299006324"/>
    <n v="1.93"/>
    <n v="1.2706709031465089"/>
    <n v="2.2506123036530965E-2"/>
    <n v="0.67594220227726454"/>
    <n v="1.1972288286734908E-2"/>
    <n v="0.67594220227726454"/>
    <n v="1.1972288286734908E-2"/>
    <n v="2.0184237329272294"/>
    <n v="3.5750321157607082E-2"/>
    <n v="7.7380119096434354"/>
    <n v="0.13705566694360452"/>
    <n v="2.0679898396331549"/>
    <n v="3.6628236039582436E-2"/>
    <s v="6e, 8a, 5"/>
    <n v="1.7711999999999999E-2"/>
    <s v="derived (6e)"/>
    <n v="9.1772020725388592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1"/>
    <s v="Commercial density"/>
    <x v="1"/>
  </r>
  <r>
    <s v="Exclude (duplicate)"/>
    <s v=""/>
    <n v="1.9616157205240174E-2"/>
    <n v="50.978384274615436"/>
    <n v="2.29"/>
    <n v="0.51940358001151532"/>
    <n v="2.3332128217697281E-2"/>
    <n v="0.59289038582918641"/>
    <n v="2.6633229021832884E-2"/>
    <n v="0.90036437539049108"/>
    <n v="4.0445268106916253E-2"/>
    <n v="0.46511434690232867"/>
    <n v="2.0893401577199506E-2"/>
    <n v="1.3578406609464069"/>
    <n v="6.0995560330373545E-2"/>
    <n v="0.44296047339525763"/>
    <n v="1.9898227425388368E-2"/>
    <s v="6e, 8a, 5"/>
    <n v="4.4921000000000003E-2"/>
    <s v="derived (6e)"/>
    <n v="1.961615720524017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1"/>
    <s v="Office density"/>
    <x v="8"/>
  </r>
  <r>
    <s v="Exclude (duplicate)"/>
    <s v=""/>
    <n v="7.5879310344827589E-2"/>
    <n v="13.178822994773915"/>
    <n v="-1.7400000000000002"/>
    <n v="0.84088513084523708"/>
    <n v="-0.11102206382549666"/>
    <n v="2.268487375978721"/>
    <n v="-0.29950838825047055"/>
    <n v="2.1455018280860614"/>
    <n v="-0.28327060636220269"/>
    <n v="0.50813518428704318"/>
    <n v="-6.7089088381418319E-2"/>
    <n v="0.80496841155445686"/>
    <n v="-0.10627997937753494"/>
    <n v="0.67813445799088223"/>
    <n v="-8.9534092488536193E-2"/>
    <s v="6e, 8a, 5"/>
    <n v="-0.13203000000000001"/>
    <s v="derived (6e)"/>
    <n v="7.5879310344827589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idential to non-residential balancing index:perfect balance between two land uses = 1"/>
    <x v="5"/>
  </r>
  <r>
    <s v="Exclude (duplicate)"/>
    <s v=""/>
    <n v="7.0807999999999996E-2"/>
    <n v="14.122698000225965"/>
    <n v="3.0000000000000004"/>
    <n v="1.2599732212113643"/>
    <n v="0.26764855154260286"/>
    <e v="#N/A"/>
    <e v="#N/A"/>
    <e v="#N/A"/>
    <e v="#N/A"/>
    <n v="1.2599732212113643"/>
    <n v="0.26764855154260286"/>
    <n v="1.2882001544876993"/>
    <n v="0.27364462961689506"/>
    <n v="1.2565315944044488"/>
    <n v="0.26691746740977063"/>
    <s v="6e, 8a, 5"/>
    <n v="0.212424"/>
    <s v="derived (6e)"/>
    <n v="7.080799999999999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small-scale neighborhood living balancing index:perfect balance between two land uses = 1"/>
    <x v="10"/>
  </r>
  <r>
    <s v="Exclude (duplicate)"/>
    <s v=""/>
    <n v="4.7418181818181825E-2"/>
    <n v="21.088957055214721"/>
    <n v="-0.33"/>
    <n v="1.3455974345960957"/>
    <n v="-2.1055908656559708E-2"/>
    <n v="3.6300686997073282"/>
    <n v="-5.6803315013020279E-2"/>
    <n v="3.4332653175730612"/>
    <n v="-5.3723735689383267E-2"/>
    <n v="0.81312580675243429"/>
    <n v="-1.2723792624062093E-2"/>
    <n v="1.2881229430585865"/>
    <n v="-2.0156547812980766E-2"/>
    <n v="1.0851612824530819"/>
    <n v="-1.6980603747825826E-2"/>
    <s v="6e, 8a"/>
    <n v="-1.5648000000000002E-2"/>
    <s v="derived (6e)"/>
    <n v="4.741818181818182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large-scale commercial balancing index:perfect balance between two land uses = 1"/>
    <x v="5"/>
  </r>
  <r>
    <s v="Exclude (duplicate)"/>
    <s v=""/>
    <n v="3.3814285714285706E-2"/>
    <n v="29.573299535276728"/>
    <n v="0.14000000000000001"/>
    <n v="1.8869475566298985"/>
    <n v="8.9328097330859391E-3"/>
    <n v="5.0904892408385765"/>
    <n v="2.4098376066129818E-2"/>
    <n v="4.8145094778671753"/>
    <n v="2.2791887868223205E-2"/>
    <n v="1.1402561530185849"/>
    <n v="5.3979726283899798E-3"/>
    <n v="1.806350382031537"/>
    <n v="8.5512627085372953E-3"/>
    <n v="1.5217347906796843"/>
    <n v="7.2038924990776246E-3"/>
    <s v="6e, 8a"/>
    <n v="4.7339999999999995E-3"/>
    <s v="derived (6e)"/>
    <n v="3.381428571428570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office balancing index:perfect balance between two land uses = 1"/>
    <x v="5"/>
  </r>
  <r>
    <s v="Exclude (duplicate)"/>
    <s v=""/>
    <n v="8.7499999999999994E-2"/>
    <n v="11.428571428571429"/>
    <n v="0.96"/>
    <n v="0.15077158957974798"/>
    <n v="1.266481352469883E-2"/>
    <n v="0.99280112931224374"/>
    <n v="8.3395294862228464E-2"/>
    <n v="1.2084938219582306"/>
    <n v="0.10151348104449136"/>
    <n v="0.11504284208057085"/>
    <n v="9.6635987347679503E-3"/>
    <n v="8.4816434007365604E-2"/>
    <n v="7.12458045661871E-3"/>
    <n v="9.3291361856568097E-2"/>
    <n v="7.8364743959517189E-3"/>
    <s v="6e, 8a"/>
    <n v="8.3999999999999991E-2"/>
    <s v="derived (6e)"/>
    <n v="8.74999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Land use mix index for 5 use types of non-residential facilities:perfect balance between two land uses = 1"/>
    <x v="7"/>
  </r>
  <r>
    <m/>
    <s v=""/>
    <n v="5.4016015624999997E-2"/>
    <n v="18.513027820163291"/>
    <n v="5.12"/>
    <n v="0.20422425529907054"/>
    <n v="5.6480668494021544E-2"/>
    <n v="0.49141516406590308"/>
    <n v="0.13590676060439427"/>
    <n v="0.81355392914951741"/>
    <n v="0.22499810175344881"/>
    <n v="0.14488156991578988"/>
    <n v="4.0068736739050675E-2"/>
    <n v="0.76516108797573057"/>
    <n v="0.21161448081274398"/>
    <n v="0.13579557224469496"/>
    <n v="3.7555895051137322E-2"/>
    <s v="6e, 8a, 5"/>
    <n v="0.27656199999999997"/>
    <s v="derived (6e)"/>
    <n v="5.401601562499999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1"/>
    <s v="Residential density"/>
    <x v="6"/>
  </r>
  <r>
    <m/>
    <s v=""/>
    <n v="4.4792586490939042E-2"/>
    <n v="22.325122935293923"/>
    <n v="6.0699999999999994"/>
    <n v="0.24627692726496353"/>
    <n v="6.6960480030998193E-2"/>
    <n v="0.59260451918567647"/>
    <n v="0.16112383532591276"/>
    <n v="0.98107622692451479"/>
    <n v="0.26674579641473323"/>
    <n v="0.17471474092992861"/>
    <n v="4.7503365626179218E-2"/>
    <n v="0.92271861309236458"/>
    <n v="0.25087888643229611"/>
    <n v="0.16375780741438234"/>
    <n v="4.452427401570383E-2"/>
    <s v="6e, 8a, 5"/>
    <n v="0.27189099999999999"/>
    <s v="derived (6e)"/>
    <n v="4.479258649093904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1"/>
    <s v="Small-scale nieghbourhood living density"/>
    <x v="6"/>
  </r>
  <r>
    <m/>
    <s v=""/>
    <n v="9.2879256965944269E-3"/>
    <n v="107.66666666666667"/>
    <n v="3.23"/>
    <n v="1.2555229258721075"/>
    <n v="3.766568777616322E-2"/>
    <n v="0.66788413067623065"/>
    <n v="2.003652392028692E-2"/>
    <n v="0.66788413067623065"/>
    <n v="2.003652392028692E-2"/>
    <n v="1.9943616120737633"/>
    <n v="5.9830848362212898E-2"/>
    <n v="7.6457651852822561"/>
    <n v="0.22937295555846768"/>
    <n v="2.0433368291511447"/>
    <n v="6.1300104874534335E-2"/>
    <s v="6e, 8a, 5"/>
    <n v="0.03"/>
    <s v="derived (6e)"/>
    <n v="9.2879256965944269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1"/>
    <s v="Commercial density"/>
    <x v="1"/>
  </r>
  <r>
    <m/>
    <s v=""/>
    <n v="1.8147846889952156E-2"/>
    <n v="55.102955522159817"/>
    <n v="2.09"/>
    <n v="0.56142760847908435"/>
    <n v="2.1294387762003191E-2"/>
    <n v="0.64086010227142065"/>
    <n v="2.4307182819052718E-2"/>
    <n v="0.97321127055774459"/>
    <n v="3.6912930280984697E-2"/>
    <n v="0.50274592917687688"/>
    <n v="1.9068650347749766E-2"/>
    <n v="1.4677011563029647"/>
    <n v="5.5668437157415158E-2"/>
    <n v="0.47879962479956156"/>
    <n v="1.8160390969022572E-2"/>
    <s v="6e, 8a, 5"/>
    <n v="3.7929000000000004E-2"/>
    <s v="derived (6e)"/>
    <n v="1.81478468899521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1"/>
    <s v="Office density"/>
    <x v="8"/>
  </r>
  <r>
    <m/>
    <s v=""/>
    <n v="8.4648648648648656E-2"/>
    <n v="11.813537675606641"/>
    <n v="0.37"/>
    <n v="0.75377203093454592"/>
    <n v="2.3608140008869977E-2"/>
    <n v="2.0334790969868708"/>
    <n v="6.3688565317628801E-2"/>
    <n v="1.9232344716389769"/>
    <n v="6.023570365173276E-2"/>
    <n v="0.45549395012413163"/>
    <n v="1.4266070517887803E-2"/>
    <n v="0.72157617272368157"/>
    <n v="2.2599765729705706E-2"/>
    <n v="0.60788182463481133"/>
    <n v="1.9038858747562292E-2"/>
    <s v="6e, 8a"/>
    <n v="3.1320000000000001E-2"/>
    <s v="derived (6e)"/>
    <n v="8.464864864864865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idential to non-residential balancing index:perfect balance between two land uses = 1"/>
    <x v="5"/>
  </r>
  <r>
    <m/>
    <s v=""/>
    <n v="7.2499999999999995E-2"/>
    <n v="13.793103448275863"/>
    <n v="-0.45000000000000007"/>
    <n v="1.2305680530694383"/>
    <n v="-4.0147282731390427E-2"/>
    <e v="#N/A"/>
    <e v="#N/A"/>
    <e v="#N/A"/>
    <e v="#N/A"/>
    <n v="1.2305680530694383"/>
    <n v="-4.0147282731390427E-2"/>
    <n v="1.2581362281236552"/>
    <n v="-4.1046694442534254E-2"/>
    <n v="1.227206746711589"/>
    <n v="-4.0037620111465597E-2"/>
    <s v="6e, 8a"/>
    <n v="-3.2625000000000001E-2"/>
    <s v="derived (6e)"/>
    <n v="7.249999999999999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small-scale neighborhood living balancing index:perfect balance between two land uses = 1"/>
    <x v="10"/>
  </r>
  <r>
    <m/>
    <s v=""/>
    <n v="4.2483690280065892E-2"/>
    <n v="23.538444833951203"/>
    <n v="6.07"/>
    <n v="1.501888922245898"/>
    <n v="0.38730110771308318"/>
    <n v="4.0517021115743335"/>
    <n v="1.0448367337243427"/>
    <n v="3.8320399660555258"/>
    <n v="0.98819113828653471"/>
    <n v="0.90757057806097219"/>
    <n v="0.23404067038805126"/>
    <n v="1.4377387537537802"/>
    <n v="0.37075831886300981"/>
    <n v="1.2112030441375252"/>
    <n v="0.31234019621000847"/>
    <s v="6e, 8a, 5"/>
    <n v="0.25787599999999999"/>
    <s v="derived (6e)"/>
    <n v="4.248369028006589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large-scale commercial balancing index:perfect balance between two land uses = 1"/>
    <x v="5"/>
  </r>
  <r>
    <m/>
    <s v=""/>
    <n v="2.9177777777777778E-2"/>
    <n v="34.272658035034269"/>
    <n v="0.35999999999999993"/>
    <n v="2.1867938091005721"/>
    <n v="2.2970082170792407E-2"/>
    <n v="5.8993957293865824"/>
    <n v="6.1967252741476658E-2"/>
    <n v="5.5795612777175725"/>
    <n v="5.8607711661145381E-2"/>
    <n v="1.3214490712520348"/>
    <n v="1.3880501044431373E-2"/>
    <n v="2.0933893041245684"/>
    <n v="2.1988961250524464E-2"/>
    <n v="1.7635467438716845"/>
    <n v="1.8524294997628175E-2"/>
    <s v="6e, 8a"/>
    <n v="1.0503999999999999E-2"/>
    <s v="derived (6e)"/>
    <n v="2.917777777777777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office balancing index:perfect balance between two land uses = 1"/>
    <x v="5"/>
  </r>
  <r>
    <m/>
    <s v=""/>
    <n v="0.11194594594594597"/>
    <n v="8.9328826653790419"/>
    <n v="0.36999999999999994"/>
    <n v="0.11784718041150022"/>
    <n v="4.8812302126443399E-3"/>
    <n v="0.77600039984268188"/>
    <n v="3.214193656148389E-2"/>
    <n v="0.94459168242148017"/>
    <n v="3.9124987485897711E-2"/>
    <n v="8.9920618357278617E-2"/>
    <n v="3.7245120123584807E-3"/>
    <n v="6.6294834644820402E-2"/>
    <n v="2.7459320509884613E-3"/>
    <n v="7.2919069051337312E-2"/>
    <n v="3.0203078401063919E-3"/>
    <s v="6e, 8a"/>
    <n v="4.1420000000000005E-2"/>
    <s v="derived (6e)"/>
    <n v="0.11194594594594597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Land use mix index for 5 use types of non-residential facilities:perfect balance between two land uses = 1"/>
    <x v="7"/>
  </r>
  <r>
    <s v="Exclude (duplicate)"/>
    <s v=""/>
    <n v="4.9771103327495618E-2"/>
    <n v="20.091979746158422"/>
    <n v="5.71"/>
    <n v="0.22164227488893926"/>
    <n v="6.2989183027512302E-2"/>
    <n v="0.53332732059169752"/>
    <n v="0.15156789122091627"/>
    <n v="0.88294087956140344"/>
    <n v="0.25092561738519392"/>
    <n v="0.15723832949514846"/>
    <n v="4.4686032574214725E-2"/>
    <n v="0.83042067626630522"/>
    <n v="0.23599974325015005"/>
    <n v="0.14737739896802785"/>
    <n v="4.1883625144920736E-2"/>
    <s v="6e, 8a, 5"/>
    <n v="0.28419299999999997"/>
    <s v="derived (6e)"/>
    <n v="4.977110332749561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1"/>
    <s v="Residential density"/>
    <x v="6"/>
  </r>
  <r>
    <s v="Exclude (duplicate)"/>
    <s v=""/>
    <n v="3.8117676767676759E-2"/>
    <n v="26.234547454056425"/>
    <n v="1.9800000000000002"/>
    <n v="0.28940327692250739"/>
    <n v="2.1842133519172396E-2"/>
    <n v="0.69637741414122423"/>
    <n v="5.2557692577480608E-2"/>
    <n v="1.1528756596725527"/>
    <n v="8.7010984662466553E-2"/>
    <n v="0.20530960457123421"/>
    <n v="1.5495331785804756E-2"/>
    <n v="1.0842988552436417"/>
    <n v="8.1835287501803355E-2"/>
    <n v="0.19243396697238774"/>
    <n v="1.4523568789307016E-2"/>
    <s v="6e, 8a, 5"/>
    <n v="7.5472999999999985E-2"/>
    <s v="derived (6e)"/>
    <n v="3.8117676767676759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1"/>
    <s v="Small-scale nieghbourhood living density"/>
    <x v="6"/>
  </r>
  <r>
    <s v="Exclude (duplicate)"/>
    <s v=""/>
    <n v="9.7159999999999989E-3"/>
    <n v="102.92301358583781"/>
    <n v="0.5"/>
    <n v="1.2002062212711988"/>
    <n v="5.8306018229354831E-3"/>
    <n v="0.63845802590113154"/>
    <n v="3.1016290898276968E-3"/>
    <n v="0.63845802590113154"/>
    <n v="3.1016290898276968E-3"/>
    <n v="1.9064926374106006"/>
    <n v="9.2617412325406972E-3"/>
    <n v="7.308902731011746"/>
    <n v="3.5506649467255055E-2"/>
    <n v="1.9533100702213559"/>
    <n v="9.4891803211353456E-3"/>
    <s v="6e, 8a"/>
    <n v="4.8579999999999995E-3"/>
    <s v="derived (6e)"/>
    <n v="9.715999999999998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1"/>
    <s v="Commercial density"/>
    <x v="1"/>
  </r>
  <r>
    <s v="Exclude (duplicate)"/>
    <s v=""/>
    <n v="1.8416494845360825E-2"/>
    <n v="54.29914912673533"/>
    <n v="2.91"/>
    <n v="0.55323786442657386"/>
    <n v="2.964912363034895E-2"/>
    <n v="0.63151164820218297"/>
    <n v="3.3843972250451396E-2"/>
    <n v="0.95901469188132649"/>
    <n v="5.1395515367304058E-2"/>
    <n v="0.49541219563542493"/>
    <n v="2.6550130388493697E-2"/>
    <n v="1.446291277924775"/>
    <n v="7.7509642166544546E-2"/>
    <n v="0.47181520451041825"/>
    <n v="2.528552044012234E-2"/>
    <s v="6e, 8a, 5"/>
    <n v="5.3592000000000008E-2"/>
    <s v="derived (6e)"/>
    <n v="1.8416494845360825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1"/>
    <s v="Office density"/>
    <x v="8"/>
  </r>
  <r>
    <s v="Exclude (duplicate)"/>
    <s v=""/>
    <n v="8.6099999999999996E-2"/>
    <n v="11.614401858304298"/>
    <n v="-1.4"/>
    <n v="0.74106601402737171"/>
    <n v="-8.9328097330859377E-2"/>
    <n v="1.9992015983183853"/>
    <n v="-0.24098376066129815"/>
    <n v="1.8908153200782483"/>
    <n v="-0.22791887868223204"/>
    <n v="0.44781588090177366"/>
    <n v="-5.3979726283899791E-2"/>
    <n v="0.70941286780631274"/>
    <n v="-8.5512627085372939E-2"/>
    <n v="0.59763501734508251"/>
    <n v="-7.2038924990776243E-2"/>
    <s v="6e, 8a"/>
    <n v="-0.12053999999999999"/>
    <s v="derived (6e)"/>
    <n v="8.6099999999999996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idential to non-residential balancing index:perfect balance between two land uses = 1"/>
    <x v="5"/>
  </r>
  <r>
    <s v="Exclude (duplicate)"/>
    <s v=""/>
    <n v="7.4228947368421047E-2"/>
    <n v="13.471833232885455"/>
    <n v="1.52"/>
    <n v="1.2019055504684308"/>
    <n v="0.1356085994482521"/>
    <e v="#N/A"/>
    <e v="#N/A"/>
    <e v="#N/A"/>
    <e v="#N/A"/>
    <n v="1.2019055504684308"/>
    <n v="0.1356085994482521"/>
    <n v="1.2288316050911725"/>
    <n v="0.13864661233922682"/>
    <n v="1.198622535962856"/>
    <n v="0.1352381834876171"/>
    <s v="6e, 8a"/>
    <n v="0.112828"/>
    <s v="derived (6e)"/>
    <n v="7.422894736842104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small-scale neighborhood living balancing index:perfect balance between two land uses = 1"/>
    <x v="10"/>
  </r>
  <r>
    <s v="Exclude (duplicate)"/>
    <s v=""/>
    <n v="2.3108E-2"/>
    <n v="43.275056257573134"/>
    <n v="-1.4999999999999998"/>
    <n v="2.7611988838392199"/>
    <n v="-9.5708675711635036E-2"/>
    <n v="7.4489898569851549"/>
    <n v="-0.2581968864228194"/>
    <n v="7.0451444979546984"/>
    <n v="-0.24419879858810575"/>
    <n v="1.6685540655029734"/>
    <n v="-5.7835421018464062E-2"/>
    <n v="2.6432598198945616"/>
    <n v="-9.1620671877185283E-2"/>
    <n v="2.2267775226506665"/>
    <n v="-7.7184562490117403E-2"/>
    <s v="6e, 8a"/>
    <n v="-3.4661999999999998E-2"/>
    <s v="derived (6e)"/>
    <n v="2.31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large-scale commercial balancing index:perfect balance between two land uses = 1"/>
    <x v="5"/>
  </r>
  <r>
    <s v="Exclude (duplicate)"/>
    <s v=""/>
    <n v="3.7514285714285708E-2"/>
    <n v="26.656511805026661"/>
    <n v="-1.1200000000000001"/>
    <n v="1.7008396293004453"/>
    <n v="-7.1462477864687513E-2"/>
    <n v="4.5884189006340099"/>
    <n v="-0.19278700852903854"/>
    <n v="4.3396587715581125"/>
    <n v="-0.18233510294578564"/>
    <n v="1.0277937220849163"/>
    <n v="-4.3183781027119839E-2"/>
    <n v="1.6281916809857759"/>
    <n v="-6.8410101668298362E-2"/>
    <n v="1.3716474674557551"/>
    <n v="-5.7631139992621004E-2"/>
    <s v="6e, 8a"/>
    <n v="-4.2015999999999998E-2"/>
    <s v="derived (6e)"/>
    <n v="3.75142857142857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office balancing index:perfect balance between two land uses = 1"/>
    <x v="5"/>
  </r>
  <r>
    <s v="Exclude (duplicate)"/>
    <s v=""/>
    <n v="9.6463709677419351E-2"/>
    <n v="10.366592818626426"/>
    <n v="2.48"/>
    <n v="0.1367614218066518"/>
    <n v="3.2717434938805308E-2"/>
    <n v="0.90054694252709477"/>
    <n v="0.21543784506075689"/>
    <n v="1.0961967954058272"/>
    <n v="0.26224315936493603"/>
    <n v="0.10435270129784673"/>
    <n v="2.496429673148387E-2"/>
    <n v="7.6935025622197617E-2"/>
    <n v="1.8405166179598337E-2"/>
    <n v="8.4622436662940587E-2"/>
    <n v="2.0244225522875275E-2"/>
    <s v="6e, 8a, 5"/>
    <n v="0.23923"/>
    <s v="derived (6e)"/>
    <n v="9.6463709677419351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Land use mix index for 5 use types of non-residential facilities:perfect balance between two land uses = 1"/>
    <x v="7"/>
  </r>
  <r>
    <s v="Exclude (duplicate)"/>
    <s v=""/>
    <n v="4.2832281553398056E-2"/>
    <n v="23.346876788557765"/>
    <n v="4.12"/>
    <n v="0.25754828286431591"/>
    <n v="4.5449287928782958E-2"/>
    <n v="0.61972624893804884"/>
    <n v="0.10936247142384853"/>
    <n v="1.0259771404877251"/>
    <n v="0.18105316000472835"/>
    <n v="0.18271091010151838"/>
    <n v="3.2242811594704844E-2"/>
    <n v="0.96494867386909289"/>
    <n v="0.17028352752900494"/>
    <n v="0.17125251063338079"/>
    <n v="3.0220759298962074E-2"/>
    <s v="6e, 8a, 5"/>
    <n v="0.17646899999999999"/>
    <s v="derived (6e)"/>
    <n v="4.28322815533980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1"/>
    <s v="Residential density"/>
    <x v="6"/>
  </r>
  <r>
    <s v="Exclude (duplicate)"/>
    <s v=""/>
    <n v="3.1050399999999995E-2"/>
    <n v="32.205704274341073"/>
    <n v="1.2499999999999998"/>
    <n v="0.35527338022178728"/>
    <n v="1.3789225706548227E-2"/>
    <n v="0.85487752752124802"/>
    <n v="3.3180361475682194E-2"/>
    <n v="1.4152777983124365"/>
    <n v="5.4931177185900591E-2"/>
    <n v="0.25203943087193198"/>
    <n v="9.7824064304322944E-3"/>
    <n v="1.3310924588327064"/>
    <n v="5.166369160467383E-2"/>
    <n v="0.23623321284670279"/>
    <n v="9.1689196902190739E-3"/>
    <s v="6e, 8a"/>
    <n v="3.8812999999999993E-2"/>
    <s v="derived (6e)"/>
    <n v="3.105039999999999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1"/>
    <s v="Small-scale nieghbourhood living density"/>
    <x v="6"/>
  </r>
  <r>
    <s v="Exclude (duplicate)"/>
    <s v=""/>
    <n v="1.0218181818181817E-2"/>
    <n v="97.864768683274036"/>
    <n v="0.55000000000000004"/>
    <n v="1.141220997371714"/>
    <n v="6.413662005229033E-3"/>
    <n v="0.60708042683460262"/>
    <n v="3.4117919988104666E-3"/>
    <n v="0.60708042683460262"/>
    <n v="3.4117919988104666E-3"/>
    <n v="1.8127963266538731"/>
    <n v="1.0187915355794767E-2"/>
    <n v="6.9497000736620231"/>
    <n v="3.9057314413980568E-2"/>
    <n v="1.8573128742435734"/>
    <n v="1.0438098353248883E-2"/>
    <s v="6e, 8a"/>
    <n v="5.62E-3"/>
    <s v="derived (6e)"/>
    <n v="1.021818181818181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1"/>
    <s v="Commercial density"/>
    <x v="1"/>
  </r>
  <r>
    <s v="Exclude (duplicate)"/>
    <s v=""/>
    <n v="1.6048E-2"/>
    <n v="62.31306081754736"/>
    <n v="1.5"/>
    <n v="0.63488922473021114"/>
    <n v="1.5283053417705642E-2"/>
    <n v="0.72471529249132738"/>
    <n v="1.7445346520851234E-2"/>
    <n v="1.1005539088769785"/>
    <n v="2.6492533694486627E-2"/>
    <n v="0.56852917168797934"/>
    <n v="1.3685634220873039E-2"/>
    <n v="1.6597467512956097"/>
    <n v="3.9953423797187915E-2"/>
    <n v="0.54144954398236433"/>
    <n v="1.3033773422743474E-2"/>
    <s v="6e, 8a"/>
    <n v="2.4072E-2"/>
    <s v="derived (6e)"/>
    <n v="1.604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1"/>
    <s v="Office density"/>
    <x v="8"/>
  </r>
  <r>
    <s v="Exclude (duplicate)"/>
    <s v=""/>
    <n v="7.9687499999999994E-2"/>
    <n v="12.549019607843139"/>
    <n v="1.52"/>
    <n v="0.80070003209733909"/>
    <n v="9.698479138779019E-2"/>
    <n v="2.1600785269360059"/>
    <n v="0.26163951157512366"/>
    <n v="2.042970341129251"/>
    <n v="0.2474547825692805"/>
    <n v="0.48385188825904585"/>
    <n v="5.860655996537692E-2"/>
    <n v="0.76649973858037379"/>
    <n v="9.2842280835547755E-2"/>
    <n v="0.64572705874085157"/>
    <n v="7.8213689989985638E-2"/>
    <s v="6e, 8a"/>
    <n v="0.12112499999999998"/>
    <s v="derived (6e)"/>
    <n v="7.96874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idential to non-residential balancing index:perfect balance between two land uses = 1"/>
    <x v="5"/>
  </r>
  <r>
    <s v="Exclude (duplicate)"/>
    <s v=""/>
    <n v="7.85E-2"/>
    <n v="12.738853503184714"/>
    <n v="0.75"/>
    <n v="1.1365118961469336"/>
    <n v="6.6912137885650716E-2"/>
    <e v="#N/A"/>
    <e v="#N/A"/>
    <e v="#N/A"/>
    <e v="#N/A"/>
    <n v="1.1365118961469336"/>
    <n v="6.6912137885650716E-2"/>
    <n v="1.1619729495409554"/>
    <n v="6.8411157404223752E-2"/>
    <n v="1.1334075049247161"/>
    <n v="6.6729366852442656E-2"/>
    <s v="6e, 8a"/>
    <n v="5.8874999999999997E-2"/>
    <s v="derived (6e)"/>
    <n v="7.8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small-scale neighborhood living balancing index:perfect balance between two land uses = 1"/>
    <x v="10"/>
  </r>
  <r>
    <s v="Exclude (duplicate)"/>
    <s v=""/>
    <n v="5.0820000000000004E-2"/>
    <n v="19.677292404565129"/>
    <n v="0.2"/>
    <n v="1.2555250650876957"/>
    <n v="1.276115676155134E-2"/>
    <n v="3.3870770880600736"/>
    <n v="3.4426251523042593E-2"/>
    <n v="3.2034474431077755"/>
    <n v="3.2559839811747433E-2"/>
    <n v="0.75869632714763291"/>
    <n v="7.7113894691285415E-3"/>
    <n v="1.2018978338867281"/>
    <n v="1.2216089583624705E-2"/>
    <n v="1.0125221368243131"/>
    <n v="1.029127499868232E-2"/>
    <s v="6e, 8a"/>
    <n v="1.0164000000000001E-2"/>
    <s v="derived (6e)"/>
    <n v="5.082000000000000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large-scale commercial balancing index:perfect balance between two land uses = 1"/>
    <x v="5"/>
  </r>
  <r>
    <s v="Exclude (duplicate)"/>
    <s v=""/>
    <n v="6.0101449275362324E-2"/>
    <n v="16.63853387991319"/>
    <n v="-2.0700000000000003"/>
    <n v="1.0616346956197762"/>
    <n v="-0.13207797248205635"/>
    <n v="2.8640117616227863"/>
    <n v="-0.35631170326349088"/>
    <n v="2.70873998916153"/>
    <n v="-0.33699434205158596"/>
    <n v="0.64153107471650517"/>
    <n v="-7.981288100548041E-2"/>
    <n v="1.0162891020859715"/>
    <n v="-0.12643652719051571"/>
    <n v="0.85615863866539677"/>
    <n v="-0.10651469623636202"/>
    <s v="6e, 8a"/>
    <n v="-0.12441000000000001"/>
    <s v="derived (6e)"/>
    <n v="6.0101449275362324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office balancing index:perfect balance between two land uses = 1"/>
    <x v="5"/>
  </r>
  <r>
    <s v="Exclude (duplicate)"/>
    <s v=""/>
    <n v="9.889908256880732E-2"/>
    <n v="10.111317254174399"/>
    <n v="-1.0900000000000001"/>
    <n v="0.13339369532623807"/>
    <n v="-1.4379840356168462E-2"/>
    <n v="0.87837112901813785"/>
    <n v="-9.4688407708155259E-2"/>
    <n v="1.0692031379338245"/>
    <n v="-0.11526009826926627"/>
    <n v="0.10178303398362196"/>
    <n v="-1.0972211063434446E-2"/>
    <n v="7.5040513853919258E-2"/>
    <n v="-8.0893673934524946E-3"/>
    <n v="8.2538623720502621E-2"/>
    <n v="-8.8976636370701814E-3"/>
    <s v="6e, 8a"/>
    <n v="-0.10779999999999999"/>
    <s v="derived (6e)"/>
    <n v="9.889908256880732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Land use mix index for 5 use types of non-residential facilities:perfect balance between two land uses = 1"/>
    <x v="7"/>
  </r>
  <r>
    <m/>
    <s v=""/>
    <n v="0.13900000000000001"/>
    <n v="7.1942446043165464"/>
    <n v="2.3453237410071943"/>
    <n v="7.9362450109630084E-2"/>
    <n v="2.587215873573941E-2"/>
    <n v="0.19096610921255941"/>
    <n v="6.2254951603294369E-2"/>
    <n v="0.31615066006273718"/>
    <n v="0.10306511518045232"/>
    <n v="5.6301619743495221E-2"/>
    <n v="1.8354328036379444E-2"/>
    <n v="0.29734498765279899"/>
    <n v="9.6934465974812478E-2"/>
    <n v="5.2770760807016259E-2"/>
    <n v="1.72032680230873E-2"/>
    <s v="6a, 8b, 8a"/>
    <n v="0.32600000000000001"/>
    <s v="Source (6a)"/>
    <n v="0.13900000000000001"/>
    <s v="Derived (8a)"/>
    <s v="Y"/>
    <s v="Pos"/>
    <s v="Y"/>
    <s v="Ridership"/>
    <s v="per capita patronage"/>
    <s v="continuous"/>
    <s v="Aggregate"/>
    <s v="General"/>
    <s v="USA"/>
    <s v="varies"/>
    <s v="2002 - 2007"/>
    <s v="2018 - 2019"/>
    <s v="2010 - 2017"/>
    <n v="54"/>
    <n v="1"/>
    <n v="0"/>
    <n v="1"/>
    <n v="1"/>
    <x v="1"/>
    <s v="Population density"/>
    <x v="6"/>
  </r>
  <r>
    <m/>
    <s v=""/>
    <n v="4.2394822006472495E-2"/>
    <n v="23.587786259541982"/>
    <n v="3.09"/>
    <n v="0.9805328192076942"/>
    <n v="0.12844979931620795"/>
    <n v="0.82410697119482501"/>
    <n v="0.10795801322652208"/>
    <n v="0.84367743699010322"/>
    <n v="0.11052174424570353"/>
    <n v="1.0994269962074552"/>
    <n v="0.14402493650317663"/>
    <n v="0.9271860615730485"/>
    <n v="0.12146137406606936"/>
    <n v="1.0828019246590521"/>
    <n v="0.14184705213033583"/>
    <s v="6a, 5, 8a"/>
    <n v="0.13100000000000001"/>
    <s v="Source (6a)"/>
    <n v="4.2394822006472495E-2"/>
    <s v="Derived (8a)"/>
    <s v="Y"/>
    <s v="Pos"/>
    <s v="Y"/>
    <s v="Ridership"/>
    <s v="stop entrance + stop exit"/>
    <s v="continuous"/>
    <s v="Aggregate"/>
    <s v="General"/>
    <s v="Netherlands"/>
    <s v="Arnhem- Nijmegen"/>
    <n v="2012"/>
    <s v="2010 - 2017"/>
    <s v="2010 - 2017"/>
    <n v="1232"/>
    <n v="1"/>
    <n v="0"/>
    <n v="1"/>
    <n v="1"/>
    <x v="1"/>
    <s v="Sum of number of inhabitants, employees, students,_x000a_and train travelers within service area)"/>
    <x v="2"/>
  </r>
  <r>
    <m/>
    <s v=""/>
    <n v="4.2481203007518793E-2"/>
    <n v="23.539823008849559"/>
    <n v="2.66"/>
    <n v="0.97853901017015554"/>
    <n v="0.11057490814922757"/>
    <n v="0.82243123745610669"/>
    <n v="9.2934729832540058E-2"/>
    <n v="0.84196190879391541"/>
    <n v="9.5141695693712447E-2"/>
    <n v="1.097191428526076"/>
    <n v="0.12398263142344659"/>
    <n v="0.92530072748444747"/>
    <n v="0.10455898220574257"/>
    <n v="1.0806001622896968"/>
    <n v="0.12210781833873574"/>
    <s v="6a, 5, 8a"/>
    <n v="0.113"/>
    <s v="Source (6a)"/>
    <n v="4.2481203007518793E-2"/>
    <s v="Derived (8a)"/>
    <s v="Y"/>
    <s v="Pos"/>
    <s v="Y"/>
    <s v="Ridership"/>
    <s v="stop entrance + stop exit"/>
    <s v="continuous"/>
    <s v="Aggregate"/>
    <s v="General"/>
    <s v="Netherlands"/>
    <s v="Arnhem- Nijmegen"/>
    <n v="2013"/>
    <s v="2010 - 2017"/>
    <s v="2010 - 2017"/>
    <n v="1284"/>
    <n v="1"/>
    <n v="0"/>
    <n v="1"/>
    <n v="1"/>
    <x v="1"/>
    <s v="Sum of number of inhabitants, employees, students,_x000a_and train travelers within service area)"/>
    <x v="2"/>
  </r>
  <r>
    <m/>
    <s v=""/>
    <n v="0.15267175572519082"/>
    <n v="6.5500000000000007"/>
    <n v="3.93"/>
    <n v="7.2255542702312728E-2"/>
    <n v="4.3353325621387634E-2"/>
    <n v="0.17386509413257473"/>
    <n v="0.10431905647954483"/>
    <n v="0.28783936845411912"/>
    <n v="0.17270362107247147"/>
    <n v="5.125980969546523E-2"/>
    <n v="3.0755885817279137E-2"/>
    <n v="0.27071774400849091"/>
    <n v="0.16243064640509455"/>
    <n v="4.8045139176747957E-2"/>
    <n v="2.8827083506048772E-2"/>
    <s v="8a"/>
    <n v="0.6"/>
    <s v="Source"/>
    <n v="0.15267175572519082"/>
    <s v="Derived (8a)"/>
    <s v="Y"/>
    <s v="Pos"/>
    <s v="Y"/>
    <s v="Ridership"/>
    <s v="per capita trip"/>
    <s v="continuous"/>
    <s v="Aggregate"/>
    <s v="General"/>
    <s v="Australia"/>
    <s v="Sydney"/>
    <n v="2009"/>
    <s v="Pre-2010"/>
    <s v="2010 - 2017"/>
    <n v="236"/>
    <n v="0"/>
    <n v="0"/>
    <n v="1"/>
    <n v="1"/>
    <x v="1"/>
    <s v="Population density"/>
    <x v="6"/>
  </r>
  <r>
    <m/>
    <s v=""/>
    <n v="0.2010178117048346"/>
    <n v="4.9746835443037973"/>
    <n v="3.93"/>
    <n v="5.4877627368845099E-2"/>
    <n v="4.3353325621387627E-2"/>
    <n v="0.13204943858170232"/>
    <n v="0.10431905647954483"/>
    <n v="0.21861217857274867"/>
    <n v="0.17270362107247145"/>
    <n v="3.8931501034530552E-2"/>
    <n v="3.0755885817279137E-2"/>
    <n v="0.2056084131710057"/>
    <n v="0.1624306464050945"/>
    <n v="3.6489979121580723E-2"/>
    <n v="2.8827083506048772E-2"/>
    <s v="8a"/>
    <n v="0.79"/>
    <s v="Source"/>
    <n v="0.2010178117048346"/>
    <s v="Derived (8a)"/>
    <s v="Y"/>
    <s v="Pos"/>
    <s v="Y"/>
    <s v="Ridership"/>
    <s v="per capita trip"/>
    <s v="continuous"/>
    <s v="Aggregate"/>
    <s v="General"/>
    <s v="Australia"/>
    <s v="Sydney"/>
    <n v="2009"/>
    <s v="Pre-2010"/>
    <s v="Pre-2010"/>
    <n v="236"/>
    <n v="0"/>
    <n v="0"/>
    <n v="1"/>
    <n v="1"/>
    <x v="1"/>
    <s v="Population density"/>
    <x v="6"/>
  </r>
  <r>
    <m/>
    <s v=""/>
    <n v="0.11666666666666667"/>
    <n v="8.5714285714285712"/>
    <n v="-0.24"/>
    <n v="0.11307869218481097"/>
    <n v="-3.1662033811747071E-3"/>
    <n v="0.74460084698418272"/>
    <n v="-2.0848823715557116E-2"/>
    <n v="0.90637036646867297"/>
    <n v="-2.5378370261122843E-2"/>
    <n v="8.6282131560428132E-2"/>
    <n v="-2.4158996836919876E-3"/>
    <n v="6.3612325505524203E-2"/>
    <n v="-1.7811451141546777E-3"/>
    <n v="6.996852139242607E-2"/>
    <n v="-1.9591185989879301E-3"/>
    <s v="6a, 8a"/>
    <n v="-2.8000000000000001E-2"/>
    <s v="Source (6a)"/>
    <n v="0.11666666666666667"/>
    <s v="Derived (8a)"/>
    <s v="N"/>
    <s v="Neg"/>
    <s v="insignificant"/>
    <s v="Ridership"/>
    <s v="per capita trip"/>
    <s v="continuous"/>
    <s v="Aggregate"/>
    <s v="General"/>
    <s v="Australia"/>
    <s v="Sydney"/>
    <n v="2009"/>
    <s v="Pre-2010"/>
    <s v="2010 - 2017"/>
    <n v="236"/>
    <n v="0"/>
    <n v="0"/>
    <n v="1"/>
    <n v="1"/>
    <x v="3"/>
    <s v="Land use entropy"/>
    <x v="7"/>
  </r>
  <r>
    <m/>
    <s v=""/>
    <n v="7.504076738609114E-2"/>
    <n v="13.326089735395627"/>
    <n v="3.7905300000000004"/>
    <n v="0.13577556085012682"/>
    <n v="3.8620581647610515E-2"/>
    <n v="0.15498550213462362"/>
    <n v="4.4084739565121482E-2"/>
    <n v="0.23536125422048068"/>
    <n v="6.6947162496641593E-2"/>
    <n v="0.12158399314210355"/>
    <n v="3.4583871388830588E-2"/>
    <n v="0.35494860717174481"/>
    <n v="0.10096310100396981"/>
    <n v="0.11579282281486275"/>
    <n v="3.2936606114741217E-2"/>
    <s v="4a, 7a, , 8a"/>
    <n v="0.28444428000000005"/>
    <s v="Derived (7a)"/>
    <n v="7.50407673860911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x v="1"/>
    <s v="Employment density"/>
    <x v="8"/>
  </r>
  <r>
    <m/>
    <s v=""/>
    <n v="8.5705714285714274E-2"/>
    <n v="11.667833450011669"/>
    <n v="0.49699999999999994"/>
    <n v="0.12871231115889936"/>
    <n v="5.4825961409235751E-3"/>
    <n v="0.30971434520755464"/>
    <n v="1.3192511722731242E-2"/>
    <n v="0.51274226129453504"/>
    <n v="2.1840636049114074E-2"/>
    <n v="9.131159117648574E-2"/>
    <n v="3.8894847967398801E-3"/>
    <n v="0.48224267924488023"/>
    <n v="2.054148378201831E-2"/>
    <n v="8.5585142289606994E-2"/>
    <n v="3.6455624688311035E-3"/>
    <s v="4a, 7a, , 8a"/>
    <n v="4.2595739999999993E-2"/>
    <s v="Derived (7a)"/>
    <n v="8.5705714285714274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x v="1"/>
    <s v="Household density"/>
    <x v="6"/>
  </r>
  <r>
    <m/>
    <s v=""/>
    <n v="7.1158509006004012E-2"/>
    <n v="14.053133124467585"/>
    <n v="2.9979999999999998"/>
    <n v="0.14318318948491113"/>
    <n v="3.0545729430854342E-2"/>
    <n v="0.16344118470665986"/>
    <n v="3.4867432579674659E-2"/>
    <n v="0.24820206854204241"/>
    <n v="5.294974401071393E-2"/>
    <n v="0.12821735973246534"/>
    <n v="2.7353020929451577E-2"/>
    <n v="0.374313855600102"/>
    <n v="7.9853576362646242E-2"/>
    <n v="0.12211023534930771"/>
    <n v="2.6050168480923286E-2"/>
    <s v="4a, 7a, , 8a"/>
    <n v="0.21333321000000002"/>
    <s v="Derived (7a)"/>
    <n v="7.1158509006004012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x v="1"/>
    <s v="Employment density"/>
    <x v="8"/>
  </r>
  <r>
    <m/>
    <s v=""/>
    <n v="8.7111538461538435E-2"/>
    <n v="11.479535520332027"/>
    <n v="0.93600000000000005"/>
    <n v="0.1266351250369567"/>
    <n v="1.0325372209063315E-2"/>
    <n v="0.30471611051004016"/>
    <n v="2.4845454672990833E-2"/>
    <n v="0.50446751974335846"/>
    <n v="4.1132465476802361E-2"/>
    <n v="8.9837985673977563E-2"/>
    <n v="7.3250659351077026E-3"/>
    <n v="0.47446014630986616"/>
    <n v="3.8685772273579763E-2"/>
    <n v="8.4203951413553274E-2"/>
    <n v="6.8656870640360435E-3"/>
    <s v="4a, 7a, , 8a"/>
    <n v="8.1536399999999981E-2"/>
    <s v="Derived (7a)"/>
    <n v="8.7111538461538435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x v="1"/>
    <s v="Household density"/>
    <x v="6"/>
  </r>
  <r>
    <m/>
    <s v=""/>
    <n v="6.6174137092853677E-2"/>
    <n v="15.111643973488135"/>
    <n v="6.1709999999999994"/>
    <n v="0.15396804138411249"/>
    <n v="6.2874481760441012E-2"/>
    <n v="0.17575191041148916"/>
    <n v="7.1770155586781959E-2"/>
    <n v="0.26689715809781345"/>
    <n v="0.10899028361911796"/>
    <n v="0.13787495459814603"/>
    <n v="5.6302699184671672E-2"/>
    <n v="0.40250794396332812"/>
    <n v="0.16436838550163105"/>
    <n v="0.13130782906374083"/>
    <n v="5.3620943861166649E-2"/>
    <s v="4a, 7a, , 8a"/>
    <n v="0.40836060000000002"/>
    <s v="Derived (7a)"/>
    <n v="6.6174137092853677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x v="1"/>
    <s v="Employment density"/>
    <x v="8"/>
  </r>
  <r>
    <m/>
    <s v=""/>
    <n v="8.4747657713928809E-2"/>
    <n v="11.799736145812602"/>
    <n v="1.601"/>
    <n v="0.13016737999386035"/>
    <n v="1.766124028494697E-2"/>
    <n v="0.31321560850858815"/>
    <n v="4.2497406978053757E-2"/>
    <n v="0.51853871757800618"/>
    <n v="7.0355851739701464E-2"/>
    <n v="9.2343851800161261E-2"/>
    <n v="1.2529306156097682E-2"/>
    <n v="0.48769434340302786"/>
    <n v="6.6170856207266232E-2"/>
    <n v="8.6552666469384726E-2"/>
    <n v="1.1743552339232591E-2"/>
    <s v="4a, 7a, , 8a"/>
    <n v="0.13568100000000002"/>
    <s v="Derived (7a)"/>
    <n v="8.474765771392880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x v="1"/>
    <s v="Household density"/>
    <x v="6"/>
  </r>
  <r>
    <m/>
    <s v=""/>
    <n v="4.6323073919833424E-2"/>
    <n v="21.587513853907819"/>
    <n v="7.6840000000000002"/>
    <n v="0.21994875158982252"/>
    <n v="7.8289988307766775E-2"/>
    <n v="0.25106777313673234"/>
    <n v="8.936669511081391E-2"/>
    <n v="0.38127195876989983"/>
    <n v="0.13571241927229016"/>
    <n v="0.19695921222840776"/>
    <n v="7.0106942235458949E-2"/>
    <n v="0.57499672648856293"/>
    <n v="0.20466807230506129"/>
    <n v="0.18757784288811349"/>
    <n v="6.6767676653573901E-2"/>
    <s v="4a, 7a, , 8a"/>
    <n v="0.35594650000000005"/>
    <s v="Derived (7a)"/>
    <n v="4.632307391983342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x v="1"/>
    <s v="Employment density"/>
    <x v="8"/>
  </r>
  <r>
    <m/>
    <s v=""/>
    <n v="8.0089053803339499E-2"/>
    <n v="12.486100815418832"/>
    <n v="1.6170000000000002"/>
    <n v="0.13773892987082093"/>
    <n v="1.783774237399079E-2"/>
    <n v="0.33143467078192568"/>
    <n v="4.2922115604942496E-2"/>
    <n v="0.54870097300223175"/>
    <n v="7.1058970807681004E-2"/>
    <n v="9.7715290326223281E-2"/>
    <n v="1.2654520958407217E-2"/>
    <n v="0.51606244949813196"/>
    <n v="6.6832151459806075E-2"/>
    <n v="9.1587244496443343E-2"/>
    <n v="1.1860914511267397E-2"/>
    <s v="4a, 7a, , 8a"/>
    <n v="0.12950399999999998"/>
    <s v="Derived (7a)"/>
    <n v="8.008905380333949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x v="1"/>
    <s v="Household density"/>
    <x v="6"/>
  </r>
  <r>
    <m/>
    <s v=""/>
    <n v="4.430577083581734E-2"/>
    <n v="22.570423245894357"/>
    <n v="8.3870000000000005"/>
    <n v="0.22996332275148576"/>
    <n v="8.545264600953148E-2"/>
    <n v="0.2624992364312686"/>
    <n v="9.7542747513586187E-2"/>
    <n v="0.39863179889378697"/>
    <n v="0.14812858673043955"/>
    <n v="0.20592703783573343"/>
    <n v="7.6520942806974787E-2"/>
    <n v="0.60117712348341257"/>
    <n v="0.22339291025801"/>
    <n v="0.19611852176160624"/>
    <n v="7.2876171797699674E-2"/>
    <s v="4a, 7a, , 8a"/>
    <n v="0.37159250000000005"/>
    <s v="Derived (7a)"/>
    <n v="4.43057708358173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x v="1"/>
    <s v="Employment density"/>
    <x v="8"/>
  </r>
  <r>
    <m/>
    <s v=""/>
    <n v="3.4387203231752414E-2"/>
    <n v="29.080585392784176"/>
    <n v="6.0200000000000005"/>
    <n v="0.32079900452772037"/>
    <n v="6.6408911002736271E-2"/>
    <n v="0.77192346820561808"/>
    <n v="0.15979662086688548"/>
    <n v="1.2779446311045921"/>
    <n v="0.26454854932729727"/>
    <n v="0.22758248443768592"/>
    <n v="4.7112069368961937E-2"/>
    <n v="1.2019283163329473"/>
    <n v="0.24881233876810915"/>
    <n v="0.21331004160879682"/>
    <n v="4.4157517228095064E-2"/>
    <s v="6c, 10, 5"/>
    <n v="0.20701096345514952"/>
    <s v="Derived (6c)"/>
    <n v="3.4387203231752414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x v="1"/>
    <s v="Population density"/>
    <x v="6"/>
  </r>
  <r>
    <m/>
    <s v=""/>
    <n v="9.6625235229886391E-2"/>
    <n v="10.349263291528814"/>
    <n v="4.29"/>
    <n v="0.10544556247888999"/>
    <n v="4.3709532774638134E-2"/>
    <n v="0.12036432290416371"/>
    <n v="4.9893691049634523E-2"/>
    <n v="0.18278547097596046"/>
    <n v="7.5768646366231748E-2"/>
    <n v="9.4424154575581246E-2"/>
    <n v="3.9140913871696881E-2"/>
    <n v="0.27565900151675377"/>
    <n v="0.11426679205995742"/>
    <n v="8.9926635222735266E-2"/>
    <n v="3.7276591989046329E-2"/>
    <s v="6c, 10, 5, 8a"/>
    <n v="0.4145222591362126"/>
    <s v="Derived (6c)"/>
    <n v="9.6625235229886391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x v="1"/>
    <s v="Job density"/>
    <x v="8"/>
  </r>
  <r>
    <m/>
    <s v=""/>
    <n v="4.0616740088105729E-2"/>
    <n v="24.620390455531453"/>
    <n v="2.27"/>
    <n v="0.2715968967797352"/>
    <n v="2.5041233883091586E-2"/>
    <n v="0.65353076398957566"/>
    <n v="6.0255536439838879E-2"/>
    <n v="1.0819416243990831"/>
    <n v="9.9755017769595472E-2"/>
    <n v="0.19267733272955581"/>
    <n v="1.7764850077665047E-2"/>
    <n v="1.0175842077449855"/>
    <n v="9.3821263954087672E-2"/>
    <n v="0.1805939062628833"/>
    <n v="1.6650758157437842E-2"/>
    <s v="6a, 8a, 5"/>
    <n v="9.2200000000000004E-2"/>
    <s v="Source (6a)"/>
    <n v="4.0616740088105729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1"/>
    <n v="0"/>
    <n v="0"/>
    <n v="0"/>
    <x v="1"/>
    <s v="Population density"/>
    <x v="6"/>
  </r>
  <r>
    <m/>
    <s v=""/>
    <n v="5.1030927835051552E-2"/>
    <n v="19.595959595959595"/>
    <n v="3.88"/>
    <n v="0.19965739818416797"/>
    <n v="3.9532164840465261E-2"/>
    <n v="0.22790553704007671"/>
    <n v="4.5125296333935194E-2"/>
    <n v="0.34609774658117209"/>
    <n v="6.8527353823072082E-2"/>
    <n v="0.17878875682487336"/>
    <n v="3.5400173851324927E-2"/>
    <n v="0.52195045229996329"/>
    <n v="0.10334618955539274"/>
    <n v="0.17027286491664873"/>
    <n v="3.3714027253496447E-2"/>
    <s v="6a, 8a, 5"/>
    <n v="0.19800000000000001"/>
    <s v="Source (6a)"/>
    <n v="5.1030927835051552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1"/>
    <n v="0"/>
    <n v="0"/>
    <n v="0"/>
    <x v="1"/>
    <s v="Job density"/>
    <x v="8"/>
  </r>
  <r>
    <m/>
    <s v=""/>
    <n v="6.8193791258575318E-2"/>
    <n v="14.664091577020962"/>
    <n v="4.62"/>
    <n v="0.16176517482962785"/>
    <n v="5.0964978211402258E-2"/>
    <n v="0.38924788739044969"/>
    <n v="0.1226346160141214"/>
    <n v="0.64441265015008864"/>
    <n v="0.20302563087908856"/>
    <n v="0.11476008299159832"/>
    <n v="3.6155774166877756E-2"/>
    <n v="0.60608088391832482"/>
    <n v="0.19094900417087446"/>
    <n v="0.10756310239977855"/>
    <n v="3.38883271750497E-2"/>
    <s v="6c, 10, 5, 8a"/>
    <n v="0.31505531561461797"/>
    <s v="Derived (6c)"/>
    <n v="6.8193791258575318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x v="1"/>
    <s v="Population density"/>
    <x v="6"/>
  </r>
  <r>
    <m/>
    <s v=""/>
    <n v="9.0548314331017815E-2"/>
    <n v="11.043827898819808"/>
    <n v="3.52"/>
    <n v="0.12182866844888049"/>
    <n v="3.8830459589639814E-2"/>
    <n v="0.29315056140645201"/>
    <n v="9.3435897915521066E-2"/>
    <n v="0.48532037369653047"/>
    <n v="0.15468619495549607"/>
    <n v="8.6428170443201974E-2"/>
    <n v="2.7547256508097341E-2"/>
    <n v="0.4564519349597756"/>
    <n v="0.14548495555876148"/>
    <n v="8.1007976861503753E-2"/>
    <n v="2.5819677847656913E-2"/>
    <s v="6c, 10, 5, 8a"/>
    <n v="0.3187300664451827"/>
    <s v="Derived (6c)"/>
    <n v="9.0548314331017815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x v="1"/>
    <s v="Population density"/>
    <x v="6"/>
  </r>
  <r>
    <m/>
    <s v=""/>
    <n v="0.10385725359911406"/>
    <n v="9.6286004621301711"/>
    <n v="3"/>
    <n v="0.10621675600839001"/>
    <n v="3.3094141695715749E-2"/>
    <n v="0.2555843550707198"/>
    <n v="7.9632867541637273E-2"/>
    <n v="0.42312828643001338"/>
    <n v="0.13183482524616141"/>
    <n v="7.5352706461444444E-2"/>
    <n v="2.3477775433037508E-2"/>
    <n v="0.39795923588809046"/>
    <n v="0.12399285985121719"/>
    <n v="7.0627091493182248E-2"/>
    <n v="2.2005407256525781E-2"/>
    <s v="6c, 10, 5, 8a"/>
    <n v="0.31157176079734217"/>
    <s v="Derived (6c)"/>
    <n v="0.10385725359911406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x v="1"/>
    <s v="Population density"/>
    <x v="6"/>
  </r>
  <r>
    <m/>
    <s v=""/>
    <n v="6.5943130740668363E-2"/>
    <n v="15.164581795981993"/>
    <n v="4.25"/>
    <n v="0.15450740909677291"/>
    <n v="4.3301984683499321E-2"/>
    <n v="0.17636758951646561"/>
    <n v="4.9428481809078495E-2"/>
    <n v="0.26783212946190099"/>
    <n v="7.5062178801045445E-2"/>
    <n v="0.13835794638154633"/>
    <n v="3.8775963625806945E-2"/>
    <n v="0.40391797546799307"/>
    <n v="0.11320136742536577"/>
    <n v="0.13176781545299307"/>
    <n v="3.6929024697773177E-2"/>
    <s v="6c, 10, 5"/>
    <n v="0.28025830564784054"/>
    <s v="Derived (6c)"/>
    <n v="6.5943130740668363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x v="1"/>
    <s v="Job density"/>
    <x v="8"/>
  </r>
  <r>
    <m/>
    <s v=""/>
    <n v="6.5261764065138061E-2"/>
    <n v="15.322907897523203"/>
    <n v="4.88"/>
    <n v="0.15612054660828717"/>
    <n v="4.9720867118935683E-2"/>
    <n v="0.17820895865292019"/>
    <n v="5.6755527347836003E-2"/>
    <n v="0.27062843584843244"/>
    <n v="8.6189042952729805E-2"/>
    <n v="0.13980247512375285"/>
    <n v="4.452392999857361E-2"/>
    <n v="0.40813508869001475"/>
    <n v="0.12998180542018467"/>
    <n v="0.133143539809256"/>
    <n v="4.2403209535325427E-2"/>
    <s v="6c, 10, 5, 8a"/>
    <n v="0.31847740863787372"/>
    <s v="Derived (6c)"/>
    <n v="6.5261764065138061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x v="1"/>
    <s v="Job density"/>
    <x v="8"/>
  </r>
  <r>
    <m/>
    <s v=""/>
    <n v="6.9770556478405327E-2"/>
    <n v="14.332693480945789"/>
    <n v="4.8"/>
    <n v="0.14603154672593061"/>
    <n v="4.8905770936658044E-2"/>
    <n v="0.16669253623482985"/>
    <n v="5.5825108866723941E-2"/>
    <n v="0.25313957665113673"/>
    <n v="8.4776107822357186E-2"/>
    <n v="0.1307680002534104"/>
    <n v="4.3794029506793716E-2"/>
    <n v="0.38176011786627967"/>
    <n v="0.12785095615100128"/>
    <n v="0.12453938624551991"/>
    <n v="4.170807495277911E-2"/>
    <s v="6c, 10, 5, 8a"/>
    <n v="0.33489867109634552"/>
    <s v="Derived (6c)"/>
    <n v="6.9770556478405327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x v="1"/>
    <s v="Job density"/>
    <x v="8"/>
  </r>
  <r>
    <m/>
    <s v=""/>
    <n v="7.9815095923159343E-2"/>
    <n v="12.528958193105893"/>
    <n v="1.9169306035452016"/>
    <n v="0.13821170591411505"/>
    <n v="2.1146391004859603E-2"/>
    <n v="0.33257228940877093"/>
    <n v="5.0883560279541953E-2"/>
    <n v="0.55058433796819262"/>
    <n v="8.4239403709133465E-2"/>
    <n v="9.8050688955885174E-2"/>
    <n v="1.5001755410250431E-2"/>
    <n v="0.5178337857731794"/>
    <n v="7.9228569223296449E-2"/>
    <n v="9.1901609179760188E-2"/>
    <n v="1.4060946204503308E-2"/>
    <s v="6a"/>
    <n v="0.153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s v="2010 - 2017"/>
    <s v="2010 - 2017"/>
    <n v="39"/>
    <n v="1"/>
    <n v="0"/>
    <n v="1"/>
    <n v="1"/>
    <x v="1"/>
    <s v="Population density"/>
    <x v="6"/>
  </r>
  <r>
    <m/>
    <s v=""/>
    <n v="4.9965372243354171E-2"/>
    <n v="20.01386070195862"/>
    <n v="1.1207761993096828"/>
    <n v="0.20391526813503555"/>
    <n v="1.1419255015561991E-2"/>
    <n v="0.23276582344381003"/>
    <n v="1.3034886112853361E-2"/>
    <n v="0.353478586002267"/>
    <n v="1.9794800816126952E-2"/>
    <n v="0.18260158460967399"/>
    <n v="1.0225688738141744E-2"/>
    <n v="0.53308150562882506"/>
    <n v="2.9852564315214204E-2"/>
    <n v="0.1739040838024522"/>
    <n v="9.738628692937323E-3"/>
    <s v="6a"/>
    <n v="5.6000000000000001E-2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s v="2010 - 2017"/>
    <s v="2010 - 2017"/>
    <n v="39"/>
    <n v="1"/>
    <n v="0"/>
    <n v="1"/>
    <n v="1"/>
    <x v="1"/>
    <s v="Employment density"/>
    <x v="8"/>
  </r>
  <r>
    <m/>
    <s v=""/>
    <n v="4.9965372243354171E-2"/>
    <n v="20.01386070195862"/>
    <n v="2.6058046633950127"/>
    <n v="0.20391526813503555"/>
    <n v="2.6549767911181632E-2"/>
    <n v="0.23276582344381003"/>
    <n v="3.0306110212384069E-2"/>
    <n v="0.353478586002267"/>
    <n v="4.6022911897495168E-2"/>
    <n v="0.18260158460967399"/>
    <n v="2.3774726316179554E-2"/>
    <n v="0.53308150562882506"/>
    <n v="6.9407212032873034E-2"/>
    <n v="0.1739040838024522"/>
    <n v="2.2642311711079277E-2"/>
    <n v="5"/>
    <n v="0.13020000000000001"/>
    <s v="Source"/>
    <m/>
    <m/>
    <s v="Y"/>
    <s v="Pos"/>
    <s v="Y"/>
    <s v="Ridership"/>
    <s v="boarding"/>
    <s v="continuous"/>
    <s v="Aggregate"/>
    <s v="General"/>
    <s v="USA"/>
    <s v="Baltimore"/>
    <n v="2011"/>
    <s v="2010 - 2017"/>
    <s v="2010 - 2017"/>
    <n v="32"/>
    <n v="1"/>
    <n v="0"/>
    <n v="1"/>
    <n v="1"/>
    <x v="1"/>
    <s v="Employment density"/>
    <x v="8"/>
  </r>
  <r>
    <m/>
    <s v=""/>
    <n v="4.9965372243354171E-2"/>
    <n v="20.01386070195862"/>
    <n v="3.6245101731247065"/>
    <n v="0.20391526813503555"/>
    <n v="3.6929055059254944E-2"/>
    <n v="0.23276582344381003"/>
    <n v="4.2153890625673998E-2"/>
    <n v="0.353478586002267"/>
    <n v="6.4014971925010558E-2"/>
    <n v="0.18260158460967399"/>
    <n v="3.3069146972811964E-2"/>
    <n v="0.53308150562882506"/>
    <n v="9.654106066938023E-2"/>
    <n v="0.1739040838024522"/>
    <n v="3.1494029576624095E-2"/>
    <n v="5"/>
    <n v="0.18110000000000001"/>
    <s v="Source"/>
    <m/>
    <m/>
    <s v="Y"/>
    <s v="Pos"/>
    <s v="Y"/>
    <s v="Ridership"/>
    <s v="boarding"/>
    <s v="continuous"/>
    <s v="Aggregate"/>
    <s v="General"/>
    <s v="USA"/>
    <s v="Baltimore"/>
    <n v="2011"/>
    <s v="2010 - 2017"/>
    <s v="2010 - 2017"/>
    <n v="46"/>
    <n v="1"/>
    <n v="0"/>
    <n v="1"/>
    <n v="1"/>
    <x v="1"/>
    <s v="Employment density"/>
    <x v="8"/>
  </r>
  <r>
    <m/>
    <s v=""/>
    <n v="1.4633995165389142E-2"/>
    <n v="68.334039248905839"/>
    <n v="2.0500211774671753"/>
    <n v="0.75381879251463035"/>
    <n v="2.2614563775438908E-2"/>
    <n v="1.8138784986977206"/>
    <n v="5.4416354960931612E-2"/>
    <n v="3.0029353742479454"/>
    <n v="9.0088061227438357E-2"/>
    <n v="0.53477707597272739"/>
    <n v="1.6043312279181821E-2"/>
    <n v="2.8243109838857188"/>
    <n v="8.4729329516571555E-2"/>
    <n v="0.50123945438519668"/>
    <n v="1.50371836315559E-2"/>
    <s v="4b, 8a, 8b"/>
    <n v="0.03"/>
    <s v="Source"/>
    <n v="1.4633995165389142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2851"/>
    <n v="0"/>
    <n v="0"/>
    <n v="1"/>
    <n v="1"/>
    <x v="1"/>
    <s v="Population density"/>
    <x v="6"/>
  </r>
  <r>
    <m/>
    <s v=""/>
    <n v="4.9965372243354171E-2"/>
    <n v="20.01386070195862"/>
    <n v="0"/>
    <n v="0.20391526813503555"/>
    <n v="0"/>
    <n v="0.23276582344381003"/>
    <n v="0"/>
    <n v="0.353478586002267"/>
    <n v="0"/>
    <n v="0.18260158460967399"/>
    <n v="0"/>
    <n v="0.53308150562882506"/>
    <n v="0"/>
    <n v="0.1739040838024522"/>
    <n v="0"/>
    <s v="4b, 8b"/>
    <n v="0"/>
    <s v="Source"/>
    <m/>
    <m/>
    <s v="N"/>
    <s v="Pos"/>
    <s v="insignificant"/>
    <s v="Transit users"/>
    <s v="individual"/>
    <s v="Count"/>
    <s v="Aggregate"/>
    <s v="General"/>
    <s v="USA"/>
    <s v="Atlanta"/>
    <n v="2009"/>
    <s v="Pre-2010"/>
    <s v="2010 - 2017"/>
    <n v="12851"/>
    <n v="0"/>
    <n v="0"/>
    <n v="1"/>
    <n v="1"/>
    <x v="1"/>
    <s v="Employment density"/>
    <x v="8"/>
  </r>
  <r>
    <m/>
    <s v=""/>
    <n v="3.2161159794204051E-2"/>
    <n v="31.093406033827666"/>
    <n v="4.0421427843975968"/>
    <n v="0.34300319502863863"/>
    <n v="4.4590415353723024E-2"/>
    <n v="0.82535236137004797"/>
    <n v="0.10729580697810624"/>
    <n v="1.3663979169258704"/>
    <n v="0.17763172920036316"/>
    <n v="0.24333466810348645"/>
    <n v="3.1633506853453237E-2"/>
    <n v="1.2851201122164615"/>
    <n v="0.16706561458814001"/>
    <n v="0.22807435425563127"/>
    <n v="2.9649666053232066E-2"/>
    <s v="4b, 8a, 8b"/>
    <n v="0.13"/>
    <s v="Source"/>
    <n v="3.2161159794204051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0491"/>
    <n v="0"/>
    <n v="0"/>
    <n v="1"/>
    <n v="1"/>
    <x v="1"/>
    <s v="Population density"/>
    <x v="6"/>
  </r>
  <r>
    <m/>
    <s v=""/>
    <n v="1.2348825587206395E-2"/>
    <n v="80.979360582760023"/>
    <n v="4.0489680291380017"/>
    <n v="0.82507459567864538"/>
    <n v="4.1253729783932269E-2"/>
    <n v="0.94180867093547338"/>
    <n v="4.7090433546773669E-2"/>
    <n v="1.4302322925311681"/>
    <n v="7.1511614626558404E-2"/>
    <n v="0.73883593891722521"/>
    <n v="3.6941796945861263E-2"/>
    <n v="2.1569351414588702"/>
    <n v="0.10784675707294351"/>
    <n v="0.70364442516955861"/>
    <n v="3.5182221258477933E-2"/>
    <s v="4b, 8a, 8b"/>
    <n v="0.05"/>
    <s v="Source"/>
    <n v="1.2348825587206395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0491"/>
    <n v="0"/>
    <n v="0"/>
    <n v="1"/>
    <n v="1"/>
    <x v="1"/>
    <s v="Employment density"/>
    <x v="8"/>
  </r>
  <r>
    <m/>
    <s v=""/>
    <n v="0.14526459969932454"/>
    <n v="6.8839896442068254"/>
    <n v="1.4456378252834332"/>
    <n v="7.5939909572406844E-2"/>
    <n v="1.5947381010205437E-2"/>
    <n v="0.18273061183170827"/>
    <n v="3.8373428484658738E-2"/>
    <n v="0.3025165239134639"/>
    <n v="6.3528470021827418E-2"/>
    <n v="5.3873587650014536E-2"/>
    <n v="1.1313453406503053E-2"/>
    <n v="0.2845218543904558"/>
    <n v="5.9749589421995715E-2"/>
    <n v="5.0494998556825731E-2"/>
    <n v="1.0603949696933403E-2"/>
    <s v="4b, 8a, 8b"/>
    <n v="0.21"/>
    <s v="Source"/>
    <n v="0.14526459969932454"/>
    <s v="Derived (8a)"/>
    <s v="N"/>
    <s v="Pos"/>
    <s v="insignificant"/>
    <s v="Transit users"/>
    <s v="individual"/>
    <s v="Count"/>
    <s v="Aggregate"/>
    <s v="General"/>
    <s v="USA"/>
    <s v="Atlanta"/>
    <n v="2009"/>
    <s v="Pre-2010"/>
    <s v="2010 - 2017"/>
    <n v="1298"/>
    <n v="0"/>
    <n v="0"/>
    <n v="1"/>
    <n v="1"/>
    <x v="1"/>
    <s v="Population density"/>
    <x v="6"/>
  </r>
  <r>
    <m/>
    <s v=""/>
    <n v="3.8144732508351757E-2"/>
    <n v="26.215939508320076"/>
    <n v="-1.5729563704992044"/>
    <n v="0.26710640260066365"/>
    <n v="-1.6026384156039818E-2"/>
    <n v="0.30489743272821201"/>
    <n v="-1.8293845963692719E-2"/>
    <n v="0.46301777383786186"/>
    <n v="-2.7781066430271711E-2"/>
    <n v="0.23918783924493517"/>
    <n v="-1.435127035469611E-2"/>
    <n v="0.69827769427823605"/>
    <n v="-4.1896661656694159E-2"/>
    <n v="0.22779507707719521"/>
    <n v="-1.3667704624631712E-2"/>
    <s v="4b, 8a, 8b"/>
    <n v="-0.06"/>
    <s v="Source"/>
    <n v="3.8144732508351757E-2"/>
    <s v="Derived (8a)"/>
    <s v="N"/>
    <s v="Neg"/>
    <s v="insignificant"/>
    <s v="Transit users"/>
    <s v="individual"/>
    <s v="Count"/>
    <s v="Aggregate"/>
    <s v="General"/>
    <s v="USA"/>
    <s v="Atlanta"/>
    <n v="2009"/>
    <s v="Pre-2010"/>
    <s v="2010 - 2017"/>
    <n v="1298"/>
    <n v="0"/>
    <n v="0"/>
    <n v="1"/>
    <n v="1"/>
    <x v="1"/>
    <s v="Employment density"/>
    <x v="8"/>
  </r>
  <r>
    <m/>
    <s v=""/>
    <n v="6.9014893026915811E-2"/>
    <n v="14.489626168224298"/>
    <n v="-1.1591700934579439"/>
    <n v="0.15984058050972191"/>
    <n v="-1.2787246440777753E-2"/>
    <n v="0.38461682712734896"/>
    <n v="-3.0769346170187919E-2"/>
    <n v="0.63674577792335263"/>
    <n v="-5.0939662233868213E-2"/>
    <n v="0.11339472976207794"/>
    <n v="-9.0715783809662363E-3"/>
    <n v="0.59887006225772155"/>
    <n v="-4.7909604980617727E-2"/>
    <n v="0.10628337494219627"/>
    <n v="-8.5026699953757012E-3"/>
    <s v="4b, 8a, 8b"/>
    <n v="-0.08"/>
    <s v="Source"/>
    <n v="6.9014893026915811E-2"/>
    <s v="Derived (8a)"/>
    <s v="N"/>
    <s v="Neg"/>
    <s v="insignificant"/>
    <s v="Transit users"/>
    <s v="individual"/>
    <s v="Count"/>
    <s v="Aggregate"/>
    <s v="General"/>
    <s v="USA"/>
    <s v="Atlanta"/>
    <n v="2009"/>
    <s v="Pre-2010"/>
    <s v="2010 - 2017"/>
    <n v="1605"/>
    <n v="0"/>
    <n v="0"/>
    <n v="1"/>
    <n v="1"/>
    <x v="1"/>
    <s v="Population density"/>
    <x v="6"/>
  </r>
  <r>
    <m/>
    <s v=""/>
    <n v="3.4187648600865699E-2"/>
    <n v="29.250329897642565"/>
    <n v="3.2175362887406824"/>
    <n v="0.29802290287412248"/>
    <n v="3.2782519316153474E-2"/>
    <n v="0.34018809394239302"/>
    <n v="3.7420690333663235E-2"/>
    <n v="0.51661023359209679"/>
    <n v="5.6827125695130647E-2"/>
    <n v="0.26687287721266856"/>
    <n v="2.935601649339354E-2"/>
    <n v="0.77910055107204634"/>
    <n v="8.5701060617925096E-2"/>
    <n v="0.2541614482842483"/>
    <n v="2.7957759311267313E-2"/>
    <s v="4b, 8a, 8b"/>
    <n v="0.11"/>
    <s v="Source"/>
    <n v="3.4187648600865699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605"/>
    <n v="0"/>
    <n v="0"/>
    <n v="1"/>
    <n v="1"/>
    <x v="1"/>
    <s v="Employment density"/>
    <x v="8"/>
  </r>
  <r>
    <m/>
    <s v=""/>
    <n v="3.6100723041562928E-2"/>
    <n v="27.700276220193579"/>
    <n v="1.38"/>
    <n v="0.36543628428270941"/>
    <n v="1.8205669441754568E-2"/>
    <n v="2.4063257324460614"/>
    <n v="0.11988073636445341"/>
    <n v="2.9291161093810376"/>
    <n v="0.14592562900145634"/>
    <n v="0.27883786899394319"/>
    <n v="1.3891423181228931E-2"/>
    <n v="0.20557588187638667"/>
    <n v="1.0241584406389398E-2"/>
    <n v="0.22611719308368466"/>
    <n v="1.1264931944180597E-2"/>
    <s v="6c, 8a"/>
    <n v="4.9818997797356837E-2"/>
    <s v="Derived (6c)"/>
    <n v="3.6100723041562928E-2"/>
    <s v="Derived (8a)"/>
    <s v="N"/>
    <s v="Pos"/>
    <s v="insignificant"/>
    <s v="Ridership"/>
    <s v="stop usage"/>
    <s v="continuous"/>
    <s v="Aggregate"/>
    <s v="Weekday"/>
    <s v="USA"/>
    <s v="San Diego"/>
    <n v="2011"/>
    <s v="2010 - 2017"/>
    <s v="2010 - 2017"/>
    <n v="53"/>
    <n v="0"/>
    <n v="0"/>
    <n v="1"/>
    <n v="1"/>
    <x v="3"/>
    <s v="Total acreage with two or more land uses"/>
    <x v="7"/>
  </r>
  <r>
    <m/>
    <s v=""/>
    <n v="7.4985997398378593E-2"/>
    <n v="13.335823149584762"/>
    <n v="-3.11"/>
    <n v="9.3245231862399552E-2"/>
    <n v="-2.1745389680058264E-2"/>
    <n v="0.95045728378038774"/>
    <n v="-0.2216527708414493"/>
    <n v="0.17550815345408621"/>
    <n v="-4.0929633748120274E-2"/>
    <n v="4.29348938719913E-2"/>
    <n v="-1.001269426297473E-2"/>
    <n v="0.10665973919832669"/>
    <n v="-2.4873739339976515E-2"/>
    <n v="5.3039949820688798E-2"/>
    <n v="-1.2369258507111977E-2"/>
    <s v="6c, 8a"/>
    <n v="-0.23320645190895742"/>
    <s v="Derived (6c)"/>
    <n v="7.4985997398378593E-2"/>
    <s v="Derived (8a)"/>
    <s v="Y"/>
    <s v="Neg"/>
    <s v="N"/>
    <s v="Ridership"/>
    <s v="stop usage"/>
    <s v="continuous"/>
    <s v="Aggregate"/>
    <s v="Weekday"/>
    <s v="USA"/>
    <s v="San Diego"/>
    <n v="2011"/>
    <s v="2010 - 2017"/>
    <s v="2010 - 2017"/>
    <n v="53"/>
    <n v="0"/>
    <n v="0"/>
    <n v="1"/>
    <n v="1"/>
    <x v="0"/>
    <s v="Bicycle facilities"/>
    <x v="9"/>
  </r>
  <r>
    <m/>
    <s v="High outlier"/>
    <n v="0.50958053008281146"/>
    <n v="1.9623983668243583"/>
    <n v="1.764"/>
    <n v="0.1417421732762795"/>
    <n v="0.12741204736323342"/>
    <n v="0.26657957273579597"/>
    <n v="0.23962839261169891"/>
    <n v="0.31916333366277805"/>
    <n v="0.28689593820454468"/>
    <n v="0.11858150845425879"/>
    <n v="0.10659292447935198"/>
    <n v="9.0091320969342165E-2"/>
    <n v="8.0983093380317506E-2"/>
    <n v="0.1187270192884024"/>
    <n v="0.10672372417617638"/>
    <s v="6c, 8a"/>
    <n v="0.8989000550660794"/>
    <s v="Derived (6c)"/>
    <n v="0.50958053008281146"/>
    <s v="Derived (8a)"/>
    <s v="Y"/>
    <s v="Pos"/>
    <s v="Y"/>
    <s v="Ridership"/>
    <s v="stop usage"/>
    <s v="continuous"/>
    <s v="Aggregate"/>
    <s v="Weekday"/>
    <s v="USA"/>
    <s v="San Diego"/>
    <n v="2011"/>
    <s v="2010 - 2017"/>
    <s v="2010 - 2017"/>
    <n v="53"/>
    <n v="0"/>
    <n v="0"/>
    <n v="1"/>
    <n v="1"/>
    <x v="0"/>
    <s v="Intersections per catchment"/>
    <x v="0"/>
  </r>
  <r>
    <m/>
    <s v=""/>
    <n v="7.3891791163889428E-2"/>
    <n v="13.533303013078067"/>
    <n v="-1.3800000000000001"/>
    <n v="0.97749764426490471"/>
    <n v="-9.9676091474638379E-2"/>
    <n v="1.8384147662987296"/>
    <n v="-0.1874643887778597"/>
    <n v="2.2010485628930971"/>
    <n v="-0.22444240063620843"/>
    <n v="0.81777457257892128"/>
    <n v="-8.3389022551874012E-2"/>
    <n v="0.6212974725919691"/>
    <n v="-6.3354120671676978E-2"/>
    <n v="0.81877806006823162"/>
    <n v="-8.3491348845308067E-2"/>
    <s v="6c, 8a"/>
    <n v="-0.10197067180616741"/>
    <s v="Derived (6c)"/>
    <n v="7.3891791163889428E-2"/>
    <s v="Derived (8a)"/>
    <s v="N"/>
    <s v="Neg"/>
    <s v="insignificant"/>
    <s v="Ridership"/>
    <s v="stop usage"/>
    <s v="continuous"/>
    <s v="Aggregate"/>
    <s v="Weekday"/>
    <s v="USA"/>
    <s v="San Diego"/>
    <n v="2011"/>
    <s v="2010 - 2017"/>
    <s v="2010 - 2017"/>
    <n v="53"/>
    <n v="0"/>
    <n v="0"/>
    <n v="1"/>
    <n v="1"/>
    <x v="0"/>
    <s v="Class III bike lanes as a proportion of total road miles"/>
    <x v="0"/>
  </r>
  <r>
    <m/>
    <s v=""/>
    <n v="2.5924228998389812E-2"/>
    <n v="38.573953349282299"/>
    <n v="4"/>
    <n v="2.786160074334417"/>
    <n v="0.28891620717286481"/>
    <n v="5.2400308604122321"/>
    <n v="0.54337503993582525"/>
    <n v="6.2736454287985737"/>
    <n v="0.6505576830035027"/>
    <n v="2.3309016418537953"/>
    <n v="0.24170731174456234"/>
    <n v="1.7708832574449773"/>
    <n v="0.18363513238167237"/>
    <n v="2.3337618807446145"/>
    <n v="0.24200390969654514"/>
    <s v="6c, 8a"/>
    <n v="0.10369691599355925"/>
    <s v="Derived (6c)"/>
    <n v="2.5924228998389812E-2"/>
    <s v="Derived (8a)"/>
    <s v="Y"/>
    <s v="Pos"/>
    <s v="Y"/>
    <s v="Ridership"/>
    <s v="boarding"/>
    <s v="continuous"/>
    <s v="Aggregate"/>
    <s v="General"/>
    <s v="USA"/>
    <s v="San Fernando"/>
    <n v="2012"/>
    <s v="2010 - 2017"/>
    <s v="2010 - 2017"/>
    <n v="18"/>
    <n v="0"/>
    <n v="0"/>
    <n v="1"/>
    <n v="1"/>
    <x v="0"/>
    <s v="Connectivity index"/>
    <x v="0"/>
  </r>
  <r>
    <m/>
    <s v=""/>
    <n v="5.4050156871044787E-2"/>
    <n v="18.5013339070568"/>
    <n v="-2"/>
    <n v="1.3363338050163929"/>
    <n v="-0.14445810358643243"/>
    <n v="2.5132907626532566"/>
    <n v="-0.27168751996791263"/>
    <n v="3.0090462297622533"/>
    <n v="-0.32527884150175135"/>
    <n v="1.1179769205908048"/>
    <n v="-0.12085365587228115"/>
    <n v="0.84937372531497479"/>
    <n v="-9.1817566190836183E-2"/>
    <n v="1.1193487850272505"/>
    <n v="-0.12100195484827256"/>
    <s v="6c, 8a, 8b"/>
    <n v="-0.10810031374208957"/>
    <s v="Derived (6c)"/>
    <n v="5.4050156871044787E-2"/>
    <s v="Derived (8a)"/>
    <s v="Y"/>
    <s v="Neg"/>
    <s v="N"/>
    <s v="Ridership"/>
    <s v="boarding"/>
    <s v="continuous"/>
    <s v="Aggregate"/>
    <s v="General"/>
    <s v="USA"/>
    <s v="San Fernando"/>
    <n v="2012"/>
    <s v="2010 - 2017"/>
    <s v="2010 - 2017"/>
    <n v="18"/>
    <n v="0"/>
    <n v="0"/>
    <n v="1"/>
    <n v="1"/>
    <x v="0"/>
    <s v="Sidewalk availability and quality index"/>
    <x v="0"/>
  </r>
  <r>
    <m/>
    <s v=""/>
    <n v="0.29561638727755546"/>
    <n v="3.3827624009933381"/>
    <n v="2.7404657425768817"/>
    <n v="0.24433372066549225"/>
    <n v="0.1979412420581203"/>
    <n v="0.45952716368329077"/>
    <n v="0.37227517057886844"/>
    <n v="0.55017051743539791"/>
    <n v="0.44570776096032233"/>
    <n v="0.20440960155367024"/>
    <n v="0.16559765189158096"/>
    <n v="0.15529850533053888"/>
    <n v="0.12581144735638591"/>
    <n v="0.204660431653715"/>
    <n v="0.16580085602326278"/>
    <s v="6c"/>
    <n v="0.810126582278481"/>
    <s v="Derived (6c)"/>
    <m/>
    <m/>
    <s v="Y"/>
    <s v="Pos"/>
    <s v="Y"/>
    <s v="mode share"/>
    <s v="trip"/>
    <s v="continuous"/>
    <s v="Aggregate"/>
    <s v="Work"/>
    <s v="USA"/>
    <s v="Portland"/>
    <s v="Not stated"/>
    <s v="2018 - 2019"/>
    <s v="2010 - 2017"/>
    <n v="592"/>
    <n v="1"/>
    <n v="0"/>
    <n v="0"/>
    <n v="0"/>
    <x v="0"/>
    <s v="Intersection to cul-de-sac continuous (fraction)"/>
    <x v="0"/>
  </r>
  <r>
    <m/>
    <s v=""/>
    <n v="0.15859818286856112"/>
    <n v="6.3052424807966059"/>
    <n v="-0.88353207927111932"/>
    <n v="4.4086802177549678E-2"/>
    <n v="-6.1777329127275307E-3"/>
    <n v="0.44938085745845063"/>
    <n v="-6.2970203697025925E-2"/>
    <n v="8.2981114286847069E-2"/>
    <n v="-1.1627859938675912E-2"/>
    <n v="2.0299828043130779E-2"/>
    <n v="-2.8445455245247812E-3"/>
    <n v="5.0429246926907284E-2"/>
    <n v="-7.0664780187451098E-3"/>
    <n v="2.5077547972667924E-2"/>
    <n v="-3.5140310893346065E-3"/>
    <s v="6c"/>
    <n v="-0.14012658227848102"/>
    <s v="Derived (6c)"/>
    <m/>
    <m/>
    <s v="Y"/>
    <s v="Neg"/>
    <s v="N"/>
    <s v="mode share"/>
    <s v="trip"/>
    <s v="continuous"/>
    <s v="Aggregate"/>
    <s v="Work"/>
    <s v="USA"/>
    <s v="Portland"/>
    <s v="Not stated"/>
    <s v="2018 - 2019"/>
    <s v="Pre-2010"/>
    <n v="592"/>
    <n v="1"/>
    <n v="0"/>
    <n v="0"/>
    <n v="0"/>
    <x v="0"/>
    <s v="Bicycle facilities"/>
    <x v="9"/>
  </r>
  <r>
    <m/>
    <s v=""/>
    <n v="4.8777320926206448E-4"/>
    <n v="2050.1330967169479"/>
    <n v="46.210000000000008"/>
    <n v="27.046409761180723"/>
    <n v="0.60962607601701346"/>
    <n v="178.09526469533691"/>
    <n v="4.0142672662328938"/>
    <n v="216.78765338777114"/>
    <n v="4.8863937073603614"/>
    <n v="20.637149582853958"/>
    <n v="0.46516135159752825"/>
    <n v="15.214935619100796"/>
    <n v="0.34294464885453196"/>
    <n v="16.735224500745389"/>
    <n v="0.37721196024680109"/>
    <s v="7a, 8a"/>
    <n v="2.2540000000000001E-2"/>
    <s v="Derived (7a)"/>
    <n v="4.8777320926206448E-4"/>
    <s v="Derived (8a)"/>
    <s v="Y"/>
    <s v="Pos"/>
    <s v="Y"/>
    <s v="Mode choice (probability)"/>
    <s v="trip"/>
    <s v="categorical"/>
    <s v="Disaggregate"/>
    <s v="General"/>
    <s v="Australia"/>
    <s v="Melbourne"/>
    <n v="2009"/>
    <s v="Pre-2010"/>
    <s v="2010 - 2017"/>
    <n v="22201"/>
    <n v="1"/>
    <n v="0"/>
    <n v="1"/>
    <n v="1"/>
    <x v="3"/>
    <s v="Land use mix:Entropy: maximises eveness --&gt; 1"/>
    <x v="7"/>
  </r>
  <r>
    <m/>
    <s v=""/>
    <n v="0.29561638727755546"/>
    <n v="3.3827624009933381"/>
    <n v="1.298980761981442"/>
    <n v="0.24433372066549225"/>
    <n v="9.3824148735549021E-2"/>
    <n v="0.45952716368329077"/>
    <n v="0.17645843085438367"/>
    <n v="0.55017051743539791"/>
    <n v="0.2112654786951928"/>
    <n v="0.20440960155367024"/>
    <n v="7.8493286996609374E-2"/>
    <n v="0.15529850533053888"/>
    <n v="5.9634626046926931E-2"/>
    <n v="0.204660431653715"/>
    <n v="7.8589605755026562E-2"/>
    <m/>
    <n v="0.38400000000000001"/>
    <s v="Source"/>
    <m/>
    <m/>
    <s v="Y"/>
    <s v="Pos"/>
    <s v="Y"/>
    <s v="Ridership"/>
    <s v="boarding"/>
    <s v="continuous"/>
    <s v="Aggregate"/>
    <s v="Weekday"/>
    <s v="USA"/>
    <s v="Boston"/>
    <s v="2009 - 2010"/>
    <s v="2018 - 2019"/>
    <s v="2010 - 2017"/>
    <n v="120"/>
    <n v="1"/>
    <n v="0"/>
    <n v="1"/>
    <n v="1"/>
    <x v="0"/>
    <s v="Proportion of intersections that are four-way or more"/>
    <x v="0"/>
  </r>
  <r>
    <m/>
    <s v=""/>
    <n v="7.9815095923159343E-2"/>
    <n v="12.528958193105893"/>
    <n v="7.1916220028427826"/>
    <n v="0.13821170591411505"/>
    <n v="7.9333519194702037E-2"/>
    <n v="0.33257228940877093"/>
    <n v="0.1908964941206345"/>
    <n v="0.55058433796819262"/>
    <n v="0.31603540999374252"/>
    <n v="9.8050688955885174E-2"/>
    <n v="5.6281095460678082E-2"/>
    <n v="0.5178337857731794"/>
    <n v="0.29723659303380495"/>
    <n v="9.1901609179760188E-2"/>
    <n v="5.2751523669182343E-2"/>
    <m/>
    <n v="0.57399999999999995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s v="2010 - 2017"/>
    <n v="120"/>
    <n v="1"/>
    <n v="0"/>
    <n v="1"/>
    <n v="1"/>
    <x v="1"/>
    <s v="Population density"/>
    <x v="6"/>
  </r>
  <r>
    <m/>
    <s v="High outlier"/>
    <n v="0.29561638727755546"/>
    <n v="3.3827624009933381"/>
    <n v="3.0816965473049311"/>
    <n v="0.24433372066549225"/>
    <n v="0.22258801952626345"/>
    <n v="0.45952716368329077"/>
    <n v="0.41862924611547792"/>
    <n v="0.55017051743539791"/>
    <n v="0.50120534138364747"/>
    <n v="0.20440960155367024"/>
    <n v="0.1862171470153936"/>
    <n v="0.15529850533053888"/>
    <n v="0.14147693835612093"/>
    <n v="0.204660431653715"/>
    <n v="0.18644565323653436"/>
    <m/>
    <n v="0.91100000000000003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s v="2010 - 2017"/>
    <n v="120"/>
    <n v="1"/>
    <n v="0"/>
    <n v="1"/>
    <n v="1"/>
    <x v="0"/>
    <s v="Sidewalk density"/>
    <x v="0"/>
  </r>
  <r>
    <m/>
    <s v=""/>
    <n v="4.9965372243354171E-2"/>
    <n v="20.01386070195862"/>
    <n v="-2.7418989161683314"/>
    <n v="0.20391526813503555"/>
    <n v="-2.7936391734499872E-2"/>
    <n v="0.23276582344381003"/>
    <n v="-3.1888917811801976E-2"/>
    <n v="0.353478586002267"/>
    <n v="-4.8426566282310582E-2"/>
    <n v="0.18260158460967399"/>
    <n v="-2.5016417091525339E-2"/>
    <n v="0.53308150562882506"/>
    <n v="-7.3032166271149043E-2"/>
    <n v="0.1739040838024522"/>
    <n v="-2.3824859480935955E-2"/>
    <m/>
    <n v="-0.13700000000000001"/>
    <s v="Source"/>
    <m/>
    <m/>
    <s v="N"/>
    <s v="Neg"/>
    <s v="insignificant"/>
    <s v="Ridership"/>
    <s v="boarding"/>
    <s v="continuous"/>
    <s v="Aggregate"/>
    <s v="Peak"/>
    <s v="USA"/>
    <s v="Boston"/>
    <s v="2009 - 2010"/>
    <s v="2018 - 2019"/>
    <s v="2010 - 2017"/>
    <n v="120"/>
    <n v="1"/>
    <n v="0"/>
    <n v="1"/>
    <n v="1"/>
    <x v="1"/>
    <s v="Employment density"/>
    <x v="8"/>
  </r>
  <r>
    <m/>
    <s v=""/>
    <n v="0.29561638727755546"/>
    <n v="3.3827624009933381"/>
    <n v="0.5310936969559541"/>
    <n v="0.24433372066549225"/>
    <n v="3.8360394144482286E-2"/>
    <n v="0.45952716368329077"/>
    <n v="7.2145764698276646E-2"/>
    <n v="0.55017051743539791"/>
    <n v="8.6376771237357472E-2"/>
    <n v="0.20440960155367024"/>
    <n v="3.209230744392623E-2"/>
    <n v="0.15529850533053888"/>
    <n v="2.4381865336894605E-2"/>
    <n v="0.204660431653715"/>
    <n v="3.2131687769633259E-2"/>
    <m/>
    <n v="0.157"/>
    <s v="Source"/>
    <m/>
    <m/>
    <s v="N"/>
    <s v="Pos"/>
    <s v="insignificant"/>
    <s v="Ridership"/>
    <s v="boarding"/>
    <s v="continuous"/>
    <s v="Aggregate"/>
    <s v="Peak"/>
    <s v="USA"/>
    <s v="Boston"/>
    <s v="2009 - 2010"/>
    <s v="2018 - 2019"/>
    <s v="2010 - 2017"/>
    <n v="120"/>
    <n v="1"/>
    <n v="0"/>
    <n v="1"/>
    <n v="1"/>
    <x v="0"/>
    <s v="Proportion of intersections that are four-way or more"/>
    <x v="0"/>
  </r>
  <r>
    <m/>
    <s v=""/>
    <n v="0.29561638727755546"/>
    <n v="3.3827624009933381"/>
    <n v="0.74082496581754109"/>
    <n v="0.24433372066549225"/>
    <n v="5.3509084825742806E-2"/>
    <n v="0.45952716368329077"/>
    <n v="0.10063644884664068"/>
    <n v="0.55017051743539791"/>
    <n v="0.12048734331835215"/>
    <n v="0.20440960155367024"/>
    <n v="4.4765702740253786E-2"/>
    <n v="0.15529850533053888"/>
    <n v="3.4010372667388017E-2"/>
    <n v="0.204660431653715"/>
    <n v="4.4820634532163589E-2"/>
    <m/>
    <n v="0.219"/>
    <s v="Source"/>
    <m/>
    <m/>
    <s v="N"/>
    <s v="Pos"/>
    <s v="insignificant"/>
    <s v="Ridership"/>
    <s v="boarding"/>
    <s v="continuous"/>
    <s v="Aggregate"/>
    <s v="Off-peak"/>
    <s v="USA"/>
    <s v="Boston"/>
    <s v="2009 - 2010"/>
    <s v="2018 - 2019"/>
    <s v="2010 - 2017"/>
    <n v="120"/>
    <n v="1"/>
    <n v="0"/>
    <n v="1"/>
    <n v="1"/>
    <x v="0"/>
    <s v="Proportion of intersections that are four-way or more"/>
    <x v="0"/>
  </r>
  <r>
    <m/>
    <s v=""/>
    <n v="4.1892191067381755E-2"/>
    <n v="23.8707972660476"/>
    <n v="2.4825629156689502"/>
    <n v="1.34569498498779E-3"/>
    <n v="1.3995227843873015E-4"/>
    <n v="0.48921664401158188"/>
    <n v="5.087853097720451E-2"/>
    <n v="0.69465747797540089"/>
    <n v="7.2244377709441684E-2"/>
    <n v="7.6125138331118044E-4"/>
    <n v="7.9170143864362767E-5"/>
    <n v="7.9309810324801264E-2"/>
    <n v="8.2482202737793314E-3"/>
    <n v="8.8730621584183966E-4"/>
    <n v="9.2279846447551321E-5"/>
    <m/>
    <n v="0.104"/>
    <s v="Source"/>
    <m/>
    <m/>
    <s v="N"/>
    <s v="Pos"/>
    <s v="insignificant"/>
    <s v="Ridership"/>
    <s v="boarding"/>
    <s v="continuous"/>
    <s v="Aggregate"/>
    <s v="Peak"/>
    <s v="USA"/>
    <s v="Boston"/>
    <s v="2009 - 2010"/>
    <s v="2018 - 2019"/>
    <s v="2010 - 2017"/>
    <n v="120"/>
    <n v="1"/>
    <n v="0"/>
    <n v="1"/>
    <n v="1"/>
    <x v="2"/>
    <s v="Walkability index"/>
    <x v="4"/>
  </r>
  <r>
    <m/>
    <s v=""/>
    <n v="4.9965372243354171E-2"/>
    <n v="20.01386070195862"/>
    <n v="10.147027375893021"/>
    <n v="0.20391526813503555"/>
    <n v="0.10338504094446302"/>
    <n v="0.23276582344381003"/>
    <n v="0.11801227248601169"/>
    <n v="0.353478586002267"/>
    <n v="0.17921364310314938"/>
    <n v="0.18260158460967399"/>
    <n v="9.2579003397104717E-2"/>
    <n v="0.53308150562882506"/>
    <n v="0.27027232335381429"/>
    <n v="0.1739040838024522"/>
    <n v="8.8169370487843263E-2"/>
    <m/>
    <n v="0.50700000000000001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s v="2010 - 2017"/>
    <n v="120"/>
    <n v="1"/>
    <n v="0"/>
    <n v="1"/>
    <n v="1"/>
    <x v="1"/>
    <s v="Employment density"/>
    <x v="8"/>
  </r>
  <r>
    <m/>
    <s v=""/>
    <n v="7.9815095923159343E-2"/>
    <n v="12.528958193105893"/>
    <n v="1.5172191162120645"/>
    <n v="0.13821170591411505"/>
    <n v="1.6737021471790226E-2"/>
    <n v="0.33257228940877093"/>
    <n v="4.0273502970985108E-2"/>
    <n v="0.55058433796819262"/>
    <n v="6.6674105681984328E-2"/>
    <n v="9.8050688955885174E-2"/>
    <n v="1.1873643231046161E-2"/>
    <n v="0.5178337857731794"/>
    <n v="6.2708112413356693E-2"/>
    <n v="9.1901609179760188E-2"/>
    <n v="1.1129008183210866E-2"/>
    <s v="1, 6c"/>
    <n v="0.12109698929691697"/>
    <s v="Derived (6c)"/>
    <m/>
    <m/>
    <s v="Y"/>
    <s v="Pos"/>
    <s v="Y"/>
    <s v="mode share"/>
    <s v="trip"/>
    <s v="continuous (fraction)"/>
    <s v="Aggregate"/>
    <s v="General"/>
    <s v="South Korea"/>
    <s v="Seoul metropolitan area"/>
    <n v="2010"/>
    <s v="2010 - 2017"/>
    <s v="2010 - 2017"/>
    <n v="78"/>
    <n v="1"/>
    <n v="0"/>
    <n v="1"/>
    <n v="1"/>
    <x v="1"/>
    <s v="Population density"/>
    <x v="6"/>
  </r>
  <r>
    <m/>
    <s v=""/>
    <n v="4.9965372243354171E-2"/>
    <n v="20.01386070195862"/>
    <n v="-0.83541588357534302"/>
    <n v="0.20391526813503555"/>
    <n v="-8.5118037164544826E-3"/>
    <n v="0.23276582344381003"/>
    <n v="-9.7160797186633136E-3"/>
    <n v="0.353478586002267"/>
    <n v="-1.4754855629686061E-2"/>
    <n v="0.18260158460967399"/>
    <n v="-7.6221308032797339E-3"/>
    <n v="0.53308150562882506"/>
    <n v="-2.2251816562258588E-2"/>
    <n v="0.1739040838024522"/>
    <n v="-7.2590808935213743E-3"/>
    <s v="1, 6c"/>
    <n v="-4.1741865600852641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s v="2010 - 2017"/>
    <s v="2010 - 2017"/>
    <n v="78"/>
    <n v="1"/>
    <n v="0"/>
    <n v="1"/>
    <n v="1"/>
    <x v="1"/>
    <s v="Job density"/>
    <x v="8"/>
  </r>
  <r>
    <m/>
    <s v=""/>
    <n v="0.11153991466812101"/>
    <n v="8.9654004396132816"/>
    <n v="-0.58941103668454498"/>
    <n v="0.11827617160620325"/>
    <n v="-7.7758134052178995E-3"/>
    <n v="0.77882522210364835"/>
    <n v="-5.1202194999332699E-2"/>
    <n v="0.94803021623224748"/>
    <n v="-6.2326214687386014E-2"/>
    <n v="9.024795035930723E-2"/>
    <n v="-5.933158071211495E-3"/>
    <n v="6.6536163289405814E-2"/>
    <n v="-4.3742774509146695E-3"/>
    <n v="7.3184511452587267E-2"/>
    <n v="-4.8113588517393717E-3"/>
    <s v="1, 6c"/>
    <n v="-6.5742856736242888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s v="2010 - 2017"/>
    <s v="2010 - 2017"/>
    <n v="78"/>
    <n v="1"/>
    <n v="0"/>
    <n v="1"/>
    <n v="1"/>
    <x v="3"/>
    <s v="Land use diversity:1 -HHI (where HHI is maximised for a single use)"/>
    <x v="7"/>
  </r>
  <r>
    <m/>
    <s v=""/>
    <n v="0.15118196811434853"/>
    <n v="6.6145454545454552"/>
    <n v="5.4569999999999999"/>
    <n v="6.739363434377349E-2"/>
    <n v="5.5599748333613128E-2"/>
    <n v="7.6928691688311263E-2"/>
    <n v="6.3466170642856784E-2"/>
    <n v="0.11682404555217256"/>
    <n v="9.637983758054236E-2"/>
    <n v="6.0349499752164991E-2"/>
    <n v="4.9788337295536111E-2"/>
    <n v="0.17618249184747836"/>
    <n v="0.14535055577416964"/>
    <n v="5.7474991165988802E-2"/>
    <n v="4.7416867711940758E-2"/>
    <s v="6a, 10, 8a"/>
    <n v="0.82499999999999996"/>
    <s v="Source (6a)"/>
    <n v="0.15118196811434853"/>
    <s v="Derived (8a)"/>
    <s v="Y"/>
    <s v="Pos"/>
    <s v="Y"/>
    <s v="Ridership"/>
    <s v="boarding"/>
    <s v="continuous"/>
    <s v="Aggregate"/>
    <s v="Peak"/>
    <s v="Canada"/>
    <s v="Edmonton"/>
    <s v="2009, 2012"/>
    <s v="2018 - 2019"/>
    <s v="2010 - 2017"/>
    <n v="30"/>
    <n v="1"/>
    <n v="0"/>
    <n v="1"/>
    <n v="1"/>
    <x v="1"/>
    <s v="Employment density"/>
    <x v="8"/>
  </r>
  <r>
    <m/>
    <s v=""/>
    <n v="3.507240887132191E-2"/>
    <n v="28.512441323004829"/>
    <n v="2.024"/>
    <n v="0.29050477587245371"/>
    <n v="2.062193341162415E-2"/>
    <n v="0.33160627935683812"/>
    <n v="2.3539587572135263E-2"/>
    <n v="0.50357787497451889"/>
    <n v="3.5747258798427294E-2"/>
    <n v="0.26014056179383294"/>
    <n v="1.8466482442031355E-2"/>
    <n v="0.75944643444697679"/>
    <n v="5.3910486510338897E-2"/>
    <n v="0.24774979995554205"/>
    <n v="1.7586904938421861E-2"/>
    <s v="6c, 8a"/>
    <n v="7.0986555555555553E-2"/>
    <s v="Derived (6c)"/>
    <n v="3.507240887132191E-2"/>
    <s v="Derived (8a)"/>
    <s v="Y"/>
    <s v="Pos"/>
    <s v="Y"/>
    <s v="Ridership"/>
    <s v="unlinked trip (boarding)"/>
    <s v="continuous"/>
    <s v="Aggregate"/>
    <s v="Weekday"/>
    <s v="USA"/>
    <s v="varies"/>
    <n v="2000"/>
    <s v="Pre-2010"/>
    <s v="Pre-2010"/>
    <n v="268"/>
    <n v="1"/>
    <n v="0"/>
    <n v="0"/>
    <n v="0"/>
    <x v="1"/>
    <s v="Employment density"/>
    <x v="8"/>
  </r>
  <r>
    <m/>
    <s v=""/>
    <n v="1.6617760984839614E-4"/>
    <n v="6017.6578596376503"/>
    <n v="-1.01"/>
    <n v="66.383073961061982"/>
    <n v="-1.1141694370890968E-2"/>
    <n v="159.73445041580584"/>
    <n v="-2.6809732072351218E-2"/>
    <n v="264.44562410550645"/>
    <n v="-4.4384391166207675E-2"/>
    <n v="47.09373995380863"/>
    <n v="-7.9041843957892936E-3"/>
    <n v="248.71553587420891"/>
    <n v="-4.174426281657645E-2"/>
    <n v="44.140337310586581"/>
    <n v="-7.4084871096970119E-3"/>
    <s v="6c, 8a"/>
    <n v="-1.6783938594688009E-4"/>
    <s v="Derived (6c)"/>
    <n v="1.6617760984839614E-4"/>
    <s v="Derived (8a)"/>
    <s v="N"/>
    <s v="Neg"/>
    <s v="insignificant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1"/>
    <s v="Residential floor area (common catchment area)"/>
    <x v="6"/>
  </r>
  <r>
    <m/>
    <s v=""/>
    <n v="1.1212255772646538E-2"/>
    <n v="89.188118811881182"/>
    <n v="18.015999999999998"/>
    <n v="5.0279009480907865E-3"/>
    <n v="1.0156359915143389E-3"/>
    <n v="1.8278531581730932"/>
    <n v="0.36922633795096488"/>
    <n v="2.5954388112270204"/>
    <n v="0.52427863986785816"/>
    <n v="2.8442526683863916E-3"/>
    <n v="5.745390390140511E-4"/>
    <n v="0.29632411131307501"/>
    <n v="5.9857470485241156E-2"/>
    <n v="3.3152295383775338E-3"/>
    <n v="6.6967636675226182E-4"/>
    <s v="8a"/>
    <n v="0.20200000000000001"/>
    <s v="Source"/>
    <n v="1.1212255772646538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s v="2010 - 2017"/>
    <n v="92784"/>
    <n v="0"/>
    <n v="0"/>
    <n v="1"/>
    <n v="1"/>
    <x v="2"/>
    <s v="Walkscore"/>
    <x v="4"/>
  </r>
  <r>
    <m/>
    <s v=""/>
    <n v="1.1194029850746268E-2"/>
    <n v="89.333333333333343"/>
    <n v="18.760000000000002"/>
    <n v="5.036087287704316E-3"/>
    <n v="1.0575783304179064E-3"/>
    <n v="1.8308292364353647"/>
    <n v="0.38447413965142657"/>
    <n v="2.5996646589066388"/>
    <n v="0.54592957837039413"/>
    <n v="2.8488836303982704E-3"/>
    <n v="5.9826556238363679E-4"/>
    <n v="0.29680658100289803"/>
    <n v="6.2329382010608586E-2"/>
    <n v="3.3206273366194164E-3"/>
    <n v="6.9733174069007745E-4"/>
    <s v="8a"/>
    <n v="0.21"/>
    <s v="Source"/>
    <n v="1.1194029850746268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s v="2010 - 2017"/>
    <n v="23196"/>
    <n v="0"/>
    <n v="0"/>
    <n v="1"/>
    <n v="1"/>
    <x v="2"/>
    <s v="Walkscore"/>
    <x v="4"/>
  </r>
  <r>
    <m/>
    <s v=""/>
    <n v="1.174573929064947E-2"/>
    <n v="85.137254901960787"/>
    <n v="21.71"/>
    <n v="4.7995370946470892E-3"/>
    <n v="1.2238819591350078E-3"/>
    <n v="1.7448333065413417"/>
    <n v="0.44493249316804212"/>
    <n v="2.4775557394584338"/>
    <n v="0.63177671356190057"/>
    <n v="2.7150686398571752E-3"/>
    <n v="6.9234250316357968E-4"/>
    <n v="0.28286527100846864"/>
    <n v="7.2130644107159511E-2"/>
    <n v="3.1646540596140266E-3"/>
    <n v="8.0698678520157682E-4"/>
    <s v="8a"/>
    <n v="0.255"/>
    <s v="Source"/>
    <n v="1.174573929064947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s v="2010 - 2017"/>
    <n v="23196"/>
    <n v="0"/>
    <n v="0"/>
    <n v="1"/>
    <n v="1"/>
    <x v="2"/>
    <s v="Walkscore"/>
    <x v="4"/>
  </r>
  <r>
    <m/>
    <s v=""/>
    <n v="9.9850796115331736E-2"/>
    <n v="10.014942683531128"/>
    <n v="4.2"/>
    <n v="0.11047864408108363"/>
    <n v="4.6331798374002052E-2"/>
    <n v="0.26583953471824123"/>
    <n v="0.1114860145582922"/>
    <n v="0.44010607284454972"/>
    <n v="0.184568755344626"/>
    <n v="7.837619176622862E-2"/>
    <n v="3.2868885606252514E-2"/>
    <n v="0.41392712819234939"/>
    <n v="0.17359000379170408"/>
    <n v="7.3460964133955212E-2"/>
    <n v="3.0807570159136089E-2"/>
    <s v="6c, 8a, 5"/>
    <n v="0.41937334368439333"/>
    <s v="Derived (6c)"/>
    <n v="9.9850796115331736E-2"/>
    <s v="Derived (8a)"/>
    <s v="Y"/>
    <s v="Pos"/>
    <s v="Y"/>
    <s v="Ridership"/>
    <s v="trip"/>
    <s v="continuous"/>
    <s v="Aggregate"/>
    <s v="General"/>
    <s v="USA"/>
    <s v="Los Angeles"/>
    <s v="2000 - 2010"/>
    <s v="2018 - 2019"/>
    <s v="2010 - 2017"/>
    <n v="50"/>
    <n v="1"/>
    <n v="0"/>
    <n v="1"/>
    <n v="1"/>
    <x v="1"/>
    <s v="Change in dwelling units per service area"/>
    <x v="6"/>
  </r>
  <r>
    <m/>
    <s v=""/>
    <n v="6.3076860911148364E-2"/>
    <n v="15.853674161252648"/>
    <n v="2.2999999999999998"/>
    <n v="0.18487292292964971"/>
    <n v="2.6820768385503221E-2"/>
    <n v="9.8344433918381838E-2"/>
    <n v="1.4267493813207403E-2"/>
    <n v="9.8344433918381838E-2"/>
    <n v="1.4267493813207403E-2"/>
    <n v="0.29366525533307736"/>
    <n v="4.26040096696872E-2"/>
    <n v="1.1258217024233532"/>
    <n v="0.16333058754937327"/>
    <n v="0.30087674573730105"/>
    <n v="4.3650229477222587E-2"/>
    <s v="6c, 8a, 5"/>
    <n v="0.14507678009564123"/>
    <s v="Derived (6c)"/>
    <n v="6.3076860911148364E-2"/>
    <s v="Derived (8a)"/>
    <s v="Y"/>
    <s v="Pos"/>
    <s v="Y"/>
    <s v="Ridership"/>
    <s v="trip"/>
    <s v="continuous"/>
    <s v="Aggregate"/>
    <s v="General"/>
    <s v="USA"/>
    <s v="Los Angeles"/>
    <s v="2000 - 2010"/>
    <s v="2018 - 2019"/>
    <s v="2010 - 2017"/>
    <n v="50"/>
    <n v="1"/>
    <n v="0"/>
    <n v="1"/>
    <n v="1"/>
    <x v="1"/>
    <s v="Change in commercial area"/>
    <x v="1"/>
  </r>
  <r>
    <m/>
    <s v=""/>
    <n v="1.3006765463539002E-2"/>
    <n v="76.883065417242534"/>
    <n v="2.8000000000000003"/>
    <n v="4.9055842504901923"/>
    <n v="0.17865619466171875"/>
    <n v="13.233978739582644"/>
    <n v="0.48196752132259629"/>
    <n v="12.516501471107579"/>
    <n v="0.45583775736446408"/>
    <n v="2.9643763050642242"/>
    <n v="0.10795945256779958"/>
    <n v="4.6960520730035666"/>
    <n v="0.17102525417074588"/>
    <n v="3.9561238447526272"/>
    <n v="0.14407784998155249"/>
    <s v="6c, 8a, 5"/>
    <n v="3.6418943297909206E-2"/>
    <s v="Derived (6c)"/>
    <n v="1.3006765463539002E-2"/>
    <s v="Derived (8a)"/>
    <s v="Y"/>
    <s v="Neg"/>
    <s v="N"/>
    <s v="Ridership"/>
    <s v="trip"/>
    <s v="continuous"/>
    <s v="Aggregate"/>
    <s v="General"/>
    <s v="USA"/>
    <s v="Los Angeles"/>
    <s v="2000 - 2010"/>
    <s v="2018 - 2019"/>
    <s v="2010 - 2017"/>
    <n v="50"/>
    <n v="1"/>
    <n v="0"/>
    <n v="1"/>
    <n v="1"/>
    <x v="3"/>
    <s v="Change in job and population balance:Perfect balancing when index = 1"/>
    <x v="5"/>
  </r>
  <r>
    <m/>
    <s v=""/>
    <n v="7.9815095923159343E-2"/>
    <n v="12.528958193105893"/>
    <n v="1.1150772791864245"/>
    <n v="0.13821170591411505"/>
    <n v="1.2300841826356239E-2"/>
    <n v="0.33257228940877093"/>
    <n v="2.959893375738061E-2"/>
    <n v="0.55058433796819262"/>
    <n v="4.9002006079169137E-2"/>
    <n v="9.8050688955885174E-2"/>
    <n v="8.7265113170737797E-3"/>
    <n v="0.5178337857731794"/>
    <n v="4.6087206933812963E-2"/>
    <n v="9.1901609179760188E-2"/>
    <n v="8.1792432169986561E-3"/>
    <m/>
    <n v="8.8999999999999996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29"/>
    <n v="1"/>
    <n v="1"/>
    <n v="1"/>
    <n v="1"/>
    <x v="1"/>
    <s v="Gross population density"/>
    <x v="6"/>
  </r>
  <r>
    <m/>
    <s v=""/>
    <n v="6.0213846039255094E-2"/>
    <n v="16.607475950765078"/>
    <n v="0.7473364177844285"/>
    <n v="0.19366315910577611"/>
    <n v="8.7148421597599245E-3"/>
    <n v="0.10302046103501369"/>
    <n v="4.6359207465756164E-3"/>
    <n v="0.10302046103501369"/>
    <n v="4.6359207465756164E-3"/>
    <n v="0.30762828956325783"/>
    <n v="1.3843273030346602E-2"/>
    <n v="1.1793516542393681"/>
    <n v="5.3070824440771561E-2"/>
    <n v="0.315182667951457"/>
    <n v="1.4183220057815565E-2"/>
    <m/>
    <n v="4.4999999999999998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29"/>
    <n v="1"/>
    <n v="1"/>
    <n v="1"/>
    <n v="1"/>
    <x v="1"/>
    <s v="Retail establishment density"/>
    <x v="1"/>
  </r>
  <r>
    <m/>
    <s v=""/>
    <n v="7.9815095923159343E-2"/>
    <n v="12.528958193105893"/>
    <n v="0.90208498990362429"/>
    <n v="0.13821170591411505"/>
    <n v="9.9512428258162824E-3"/>
    <n v="0.33257228940877093"/>
    <n v="2.3945204837431504E-2"/>
    <n v="0.55058433796819262"/>
    <n v="3.9642072333709866E-2"/>
    <n v="9.8050688955885174E-2"/>
    <n v="7.0596496048237322E-3"/>
    <n v="0.5178337857731794"/>
    <n v="3.7284032575668917E-2"/>
    <n v="9.1901609179760188E-2"/>
    <n v="6.616915860942733E-3"/>
    <m/>
    <n v="7.1999999999999995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12"/>
    <n v="1"/>
    <n v="0"/>
    <n v="1"/>
    <n v="1"/>
    <x v="1"/>
    <s v="Gross population density"/>
    <x v="6"/>
  </r>
  <r>
    <m/>
    <s v=""/>
    <n v="6.0213846039255094E-2"/>
    <n v="16.607475950765078"/>
    <n v="0.46500932662142219"/>
    <n v="0.19366315910577611"/>
    <n v="5.4225684549617315E-3"/>
    <n v="0.10302046103501369"/>
    <n v="2.8845729089803833E-3"/>
    <n v="0.10302046103501369"/>
    <n v="2.8845729089803833E-3"/>
    <n v="0.30762828956325783"/>
    <n v="8.6135921077712188E-3"/>
    <n v="1.1793516542393681"/>
    <n v="3.3021846318702308E-2"/>
    <n v="0.315182667951457"/>
    <n v="8.8251147026407965E-3"/>
    <m/>
    <n v="2.8000000000000001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12"/>
    <n v="1"/>
    <n v="0"/>
    <n v="1"/>
    <n v="1"/>
    <x v="1"/>
    <s v="Retail establishment density"/>
    <x v="1"/>
  </r>
  <r>
    <m/>
    <s v=""/>
    <n v="6.0213846039255094E-2"/>
    <n v="16.607475950765078"/>
    <n v="1.278775648208911"/>
    <n v="0.19366315910577611"/>
    <n v="1.4912063251144761E-2"/>
    <n v="0.10302046103501369"/>
    <n v="7.9325754996960544E-3"/>
    <n v="0.10302046103501369"/>
    <n v="7.9325754996960544E-3"/>
    <n v="0.30762828956325783"/>
    <n v="2.3687378296370853E-2"/>
    <n v="1.1793516542393681"/>
    <n v="9.0810077376431333E-2"/>
    <n v="0.315182667951457"/>
    <n v="2.4269065432262187E-2"/>
    <m/>
    <n v="7.6999999999999999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12"/>
    <n v="1"/>
    <n v="0"/>
    <n v="1"/>
    <n v="1"/>
    <x v="1"/>
    <s v="Retail establishment density"/>
    <x v="1"/>
  </r>
  <r>
    <m/>
    <s v=""/>
    <n v="4.9965372243354171E-2"/>
    <n v="20.01386070195862"/>
    <n v="0.6339025129393131"/>
    <n v="0.20391526813503555"/>
    <n v="6.4586439779129087E-3"/>
    <n v="0.23276582344381003"/>
    <n v="7.372432665776466E-3"/>
    <n v="0.353478586002267"/>
    <n v="1.1195789122042997E-2"/>
    <n v="0.18260158460967399"/>
    <n v="5.7835719491864512E-3"/>
    <n v="0.53308150562882506"/>
    <n v="1.6884383830377846E-2"/>
    <n v="0.1739040838024522"/>
    <n v="5.5080944838391465E-3"/>
    <s v="2, 3 (ref case was PT), 4a, 7a, 5"/>
    <n v="3.1673175025010408E-2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1996"/>
    <s v="Pre-2010"/>
    <s v="2010 - 2017"/>
    <s v="not stated"/>
    <n v="1"/>
    <n v="0"/>
    <n v="1"/>
    <n v="1"/>
    <x v="1"/>
    <s v="Population density"/>
    <x v="8"/>
  </r>
  <r>
    <m/>
    <s v=""/>
    <n v="7.9815095923159343E-2"/>
    <n v="12.528958193105893"/>
    <n v="3.3655429035941062"/>
    <n v="0.13821170591411505"/>
    <n v="3.712658457818465E-2"/>
    <n v="0.33257228940877093"/>
    <n v="8.9335944082535604E-2"/>
    <n v="0.55058433796819262"/>
    <n v="0.14789858685126256"/>
    <n v="9.8050688955885174E-2"/>
    <n v="2.6338486833611809E-2"/>
    <n v="0.5178337857731794"/>
    <n v="0.13910109652286751"/>
    <n v="9.1901609179760188E-2"/>
    <n v="2.4686714077632864E-2"/>
    <s v="2, 3 (ref case was PT), 4a, 7a, 5"/>
    <n v="0.26862112968387181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2006"/>
    <s v="Pre-2010"/>
    <s v="2010 - 2017"/>
    <s v="not stated"/>
    <n v="1"/>
    <n v="0"/>
    <n v="1"/>
    <n v="1"/>
    <x v="1"/>
    <s v="Population density"/>
    <x v="6"/>
  </r>
  <r>
    <s v="Exclude (duplicate)"/>
    <m/>
    <n v="9.9507375227318645E-2"/>
    <n v="10.049506357850962"/>
    <n v="2.5224260958205917"/>
    <n v="0.7258663152174728"/>
    <n v="0.18219244511958568"/>
    <n v="1.365162729633149"/>
    <n v="0.34265584513792041"/>
    <n v="1.6344458928731227"/>
    <n v="0.41024591911115382"/>
    <n v="0.60725979152901088"/>
    <n v="0.15242220767378173"/>
    <n v="0.46136060759860487"/>
    <n v="0.11580151250724982"/>
    <n v="0.6080049572800551"/>
    <n v="0.15260924427729383"/>
    <m/>
    <n v="0.251"/>
    <s v="Source"/>
    <n v="9.9507375227318645E-2"/>
    <s v="(8b, 8a)"/>
    <s v="Y"/>
    <s v="Pos"/>
    <s v="Y"/>
    <s v="Probability (mode choice)"/>
    <s v="primary mode"/>
    <s v="discrete"/>
    <s v="Disaggregate"/>
    <s v="Work"/>
    <s v="USA"/>
    <s v="Chapel Hill"/>
    <n v="1997"/>
    <s v="Pre-2010"/>
    <s v="Pre-2010"/>
    <n v="509"/>
    <n v="0"/>
    <n v="0"/>
    <n v="0"/>
    <n v="0"/>
    <x v="4"/>
    <s v="% sidewalk"/>
    <x v="0"/>
  </r>
  <r>
    <s v="Exclude (duplicate)"/>
    <m/>
    <n v="0.35599999999999998"/>
    <n v="2.808988764044944"/>
    <n v="-1"/>
    <n v="3.0987024059658943E-2"/>
    <n v="-1.1031380565238584E-2"/>
    <n v="7.4562610057712808E-2"/>
    <n v="-2.6544289180545758E-2"/>
    <n v="0.12344084760876538"/>
    <n v="-4.3944941748720476E-2"/>
    <n v="2.1982935798724259E-2"/>
    <n v="-7.8259251443458366E-3"/>
    <n v="0.11609818338128951"/>
    <n v="-4.1330953283739064E-2"/>
    <n v="2.0604313910604664E-2"/>
    <n v="-7.33513575217526E-3"/>
    <m/>
    <n v="-0.35599999999999998"/>
    <s v="Source"/>
    <n v="0.35599999999999998"/>
    <s v="approximated from t-stats for bus and active omdes; took absolute value (8b, 8a)"/>
    <s v="Y"/>
    <s v="Neg"/>
    <s v="N"/>
    <s v="Probability (mode choice)"/>
    <s v="primary mode"/>
    <s v="discrete"/>
    <s v="Disaggregate"/>
    <s v="Work"/>
    <s v="USA"/>
    <s v="Chapel Hill"/>
    <n v="1997"/>
    <s v="Pre-2010"/>
    <s v="Pre-2010"/>
    <n v="509"/>
    <n v="0"/>
    <n v="0"/>
    <n v="0"/>
    <n v="0"/>
    <x v="1"/>
    <s v="gross population density at residence"/>
    <x v="6"/>
  </r>
  <r>
    <s v="Exclude (duplicate)"/>
    <m/>
    <n v="0.68308912739150729"/>
    <n v="1.4639378082603527"/>
    <n v="4.0433962264150942"/>
    <n v="0.10573883977488444"/>
    <n v="0.29205067545823082"/>
    <n v="0.19886681625675839"/>
    <n v="0.54927014650116668"/>
    <n v="0.23809399715077023"/>
    <n v="0.6576156201304274"/>
    <n v="8.8461118048959092E-2"/>
    <n v="0.244329608051225"/>
    <n v="6.7207603304606289E-2"/>
    <n v="0.18562740032732258"/>
    <n v="8.8569668287899139E-2"/>
    <n v="0.24462942381117742"/>
    <m/>
    <n v="2.762"/>
    <s v="Source"/>
    <n v="0.68308912739150729"/>
    <s v="(8b, 8a)"/>
    <s v="N"/>
    <s v="Pos"/>
    <s v="insignificant"/>
    <s v="Probability (mode choice)"/>
    <s v="primary mode"/>
    <s v="discrete"/>
    <s v="Disaggregate"/>
    <s v="Work"/>
    <s v="USA"/>
    <s v="Chapel Hill"/>
    <n v="1997"/>
    <s v="Pre-2010"/>
    <s v="Pre-2010"/>
    <n v="509"/>
    <n v="0"/>
    <n v="0"/>
    <n v="0"/>
    <n v="0"/>
    <x v="4"/>
    <s v="% sidewalk"/>
    <x v="0"/>
  </r>
  <r>
    <s v="Exclude (duplicate)"/>
    <m/>
    <n v="0.53700000000000003"/>
    <n v="1.8621973929236497"/>
    <n v="-1"/>
    <n v="2.0542608128935907E-2"/>
    <n v="-1.1031380565238584E-2"/>
    <n v="4.9430706109023753E-2"/>
    <n v="-2.6544289180545758E-2"/>
    <n v="8.1834155956648919E-2"/>
    <n v="-4.3944941748720469E-2"/>
    <n v="1.4573417401016453E-2"/>
    <n v="-7.8259251443458348E-3"/>
    <n v="7.6966393452028048E-2"/>
    <n v="-4.1330953283739064E-2"/>
    <n v="1.3659470674441824E-2"/>
    <n v="-7.33513575217526E-3"/>
    <m/>
    <n v="-0.53700000000000003"/>
    <s v="Source"/>
    <n v="0.53700000000000003"/>
    <s v="approximated from t-stats for bus and active omdes; took absolute value (8b, 8a)"/>
    <s v="Y"/>
    <s v="Neg"/>
    <s v="N"/>
    <s v="Probability (mode choice)"/>
    <s v="primary mode"/>
    <s v="discrete"/>
    <s v="Disaggregate"/>
    <s v="Work"/>
    <s v="USA"/>
    <s v="Chapel Hill"/>
    <n v="1997"/>
    <s v="Pre-2010"/>
    <s v="Pre-2010"/>
    <n v="509"/>
    <n v="0"/>
    <n v="0"/>
    <n v="0"/>
    <n v="0"/>
    <x v="1"/>
    <s v="gross population density at residence"/>
    <x v="6"/>
  </r>
  <r>
    <m/>
    <m/>
    <n v="0.12547624512279093"/>
    <n v="7.9696359978050104"/>
    <n v="2.1916498993963782"/>
    <n v="0.57563925125853843"/>
    <n v="0.15830079409609807"/>
    <n v="1.0826253196453219"/>
    <n v="0.29772196290246355"/>
    <n v="1.2961769822783338"/>
    <n v="0.3564486701265418"/>
    <n v="0.48157982315303544"/>
    <n v="0.13243445136708476"/>
    <n v="0.36587629037266617"/>
    <n v="0.1006159798524832"/>
    <n v="0.48217076758178473"/>
    <n v="0.13259696108499081"/>
    <m/>
    <n v="0.27500000000000002"/>
    <s v="Source"/>
    <n v="0.12547624512279093"/>
    <s v=" (8b, 8a)"/>
    <s v="Y"/>
    <s v="Pos"/>
    <s v="Y"/>
    <s v="Probability (mode choice)"/>
    <s v="primary mode"/>
    <s v="discrete"/>
    <s v="Disaggregate"/>
    <s v="Work"/>
    <s v="USA"/>
    <s v="Chapel Hill"/>
    <n v="1997"/>
    <s v="Pre-2010"/>
    <s v="Pre-2010"/>
    <n v="509"/>
    <n v="0"/>
    <n v="0"/>
    <n v="0"/>
    <n v="0"/>
    <x v="4"/>
    <s v="% sidewalk"/>
    <x v="0"/>
  </r>
  <r>
    <m/>
    <m/>
    <n v="7.9815095923159343E-2"/>
    <n v="12.528958193105893"/>
    <n v="-2.5559074713936019"/>
    <n v="0.13821170591411505"/>
    <n v="-2.8195188006479469E-2"/>
    <n v="0.33257228940877093"/>
    <n v="-6.7844747039389267E-2"/>
    <n v="0.55058433796819262"/>
    <n v="-0.11231920494551129"/>
    <n v="9.8050688955885174E-2"/>
    <n v="-2.0002340547000574E-2"/>
    <n v="0.5178337857731794"/>
    <n v="-0.10563809229772859"/>
    <n v="9.1901609179760188E-2"/>
    <n v="-1.8747928272671077E-2"/>
    <m/>
    <n v="-0.20399999999999999"/>
    <s v="Source"/>
    <m/>
    <m/>
    <s v="N"/>
    <s v="Pos"/>
    <s v="insignificant"/>
    <s v="Probability (mode choice)"/>
    <s v="primary mode"/>
    <s v="discrete"/>
    <s v="Disaggregate"/>
    <s v="Work"/>
    <s v="USA"/>
    <s v="Chapel Hill"/>
    <n v="1997"/>
    <s v="Pre-2010"/>
    <s v="Pre-2010"/>
    <n v="509"/>
    <n v="0"/>
    <n v="0"/>
    <n v="0"/>
    <n v="0"/>
    <x v="1"/>
    <s v="gross population density at residence"/>
    <x v="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5">
  <r>
    <n v="100"/>
    <s v="Spears 2013"/>
    <n v="100.1"/>
    <s v="100.1.1"/>
    <s v="Table 4.5 p. 52 (Model 1)"/>
    <x v="0"/>
    <x v="0"/>
    <x v="0"/>
    <n v="1.2060667870036101"/>
    <n v="0.82914147937398319"/>
    <n v="1.7692307692307694"/>
    <n v="6.1680799007308593E-2"/>
    <n v="0.13161513467745256"/>
    <n v="0.12490814309452172"/>
    <n v="0.26653030343767159"/>
    <n v="0.14345513657338047"/>
    <n v="0.30610607229716036"/>
    <n v="5.0102389508848738E-2"/>
    <n v="0.10690900327163334"/>
    <n v="3.806487633199427E-2"/>
    <n v="8.1223231630355094E-2"/>
    <n v="5.0163869925020317E-2"/>
    <n v="0.10704019082731804"/>
    <s v="5, 7a, 8a, 8b"/>
    <n v="2.1338104693140796"/>
    <s v="Derived (7a)"/>
    <n v="1.2060667870036101"/>
    <s v="Derived (8a)"/>
    <s v="Y"/>
    <s v="Pos"/>
    <s v="Y"/>
    <s v="Transit use (probability)"/>
    <s v="individual"/>
    <s v="ordered categorical"/>
    <s v="Disaggregate"/>
    <s v="General"/>
    <s v="USA"/>
    <s v="South Los Angeles"/>
    <n v="2011"/>
    <s v="2010 - 2017"/>
    <x v="0"/>
    <n v="284"/>
    <x v="0"/>
    <n v="1"/>
    <n v="1"/>
    <x v="0"/>
    <s v="PT-design"/>
    <s v="Intersection density"/>
    <x v="0"/>
    <s v="Binary logistic"/>
    <s v="no transit trip"/>
    <n v="2.3E-2"/>
    <n v="1.02"/>
    <m/>
    <s v="Source"/>
    <n v="1.7692307692307694"/>
    <s v="Derived (8b)"/>
  </r>
  <r>
    <n v="100"/>
    <s v="Spears 2013"/>
    <n v="100.1"/>
    <s v="100.1.2"/>
    <s v="Table 4.5 p. 52 (Model 1)"/>
    <x v="0"/>
    <x v="0"/>
    <x v="1"/>
    <n v="0.57804938628158842"/>
    <n v="1.7299559929172978"/>
    <n v="1.1249999999999998"/>
    <n v="2.0173369131803523E-2"/>
    <n v="1.3118854101604837E-2"/>
    <n v="1.0731363663508095E-2"/>
    <n v="6.9786654521123157E-3"/>
    <n v="1.0731363663508095E-2"/>
    <n v="6.9786654521123157E-3"/>
    <n v="3.2044809500166034E-2"/>
    <n v="2.0838917773216562E-2"/>
    <n v="0.12284988206858333"/>
    <n v="7.9889961301323864E-2"/>
    <n v="3.2831728728841963E-2"/>
    <n v="2.1350655722554526E-2"/>
    <s v="7a, 8a, 8b"/>
    <n v="0.65030555956678693"/>
    <s v="Derived (7a)"/>
    <n v="0.57804938628158842"/>
    <s v="Derived (8a)"/>
    <s v="N"/>
    <s v="Pos"/>
    <s v="insignificant"/>
    <s v="Transit use (probability)"/>
    <s v="individual"/>
    <s v="ordered categorical"/>
    <s v="Disaggregate"/>
    <s v="General"/>
    <s v="USA"/>
    <s v="South Los Angeles"/>
    <n v="2011"/>
    <s v="2010 - 2017"/>
    <x v="0"/>
    <n v="284"/>
    <x v="0"/>
    <n v="1"/>
    <n v="1"/>
    <x v="0"/>
    <s v="Density"/>
    <s v="Commercial density"/>
    <x v="1"/>
    <s v="Binary logistic"/>
    <s v="no transit trip"/>
    <n v="1.7999999999999999E-2"/>
    <n v="1.02"/>
    <m/>
    <s v="Source"/>
    <n v="1.125"/>
    <s v="Derived (8b)"/>
  </r>
  <r>
    <n v="102"/>
    <s v="Tsa et al. 2012"/>
    <n v="102.1"/>
    <s v="102.1.1"/>
    <s v="Table 2 p. 68"/>
    <x v="0"/>
    <x v="0"/>
    <x v="1"/>
    <n v="2.1978021978021976E-2"/>
    <n v="45.500000000000007"/>
    <n v="3.6400000000000006"/>
    <n v="1.891412902552577"/>
    <n v="0.15131303220420617"/>
    <n v="1.5896730102934487"/>
    <n v="0.12717384082347588"/>
    <n v="1.6274237421292919"/>
    <n v="0.13019389937034334"/>
    <n v="2.1207555375063234"/>
    <n v="0.16966044300050587"/>
    <n v="1.7885089061508599"/>
    <n v="0.1430807124920688"/>
    <n v="2.0886863663204798"/>
    <n v="0.16709490930563839"/>
    <s v="8a"/>
    <n v="0.08"/>
    <s v="Source"/>
    <n v="2.1978021978021976E-2"/>
    <s v="Derived (8a)"/>
    <s v="Y"/>
    <s v="Pos"/>
    <s v="Y"/>
    <s v="Ridership"/>
    <s v="per capita trip"/>
    <s v="continuous"/>
    <s v="Aggregate"/>
    <s v="General"/>
    <s v="Australia"/>
    <s v="Sydney"/>
    <s v="1997 - 2010"/>
    <s v="2018 - 2019"/>
    <x v="0"/>
    <n v="1824"/>
    <x v="1"/>
    <n v="0"/>
    <n v="1"/>
    <x v="0"/>
    <s v="Density"/>
    <s v="Population and employment density"/>
    <x v="2"/>
    <s v="Global regression "/>
    <m/>
    <n v="2E-3"/>
    <m/>
    <m/>
    <s v=""/>
    <n v="3.64"/>
    <m/>
  </r>
  <r>
    <n v="102"/>
    <s v="Tsa et al. 2012"/>
    <n v="102.1"/>
    <s v="102.1.3"/>
    <s v="Table 2 p. 68"/>
    <x v="0"/>
    <x v="0"/>
    <x v="1"/>
    <n v="4.6808510638297871E-2"/>
    <n v="21.363636363636363"/>
    <n v="4.7"/>
    <n v="1.5892657566783304"/>
    <n v="0.34963846646923269"/>
    <n v="3.2183797509963901"/>
    <n v="0.70804354521920587"/>
    <n v="3.6962610706238133"/>
    <n v="0.81317743553723887"/>
    <n v="1.2909367786357306"/>
    <n v="0.28400609129986076"/>
    <n v="0.98077854794756825"/>
    <n v="0.21577128054846501"/>
    <n v="1.2925208813338205"/>
    <n v="0.28435459389344053"/>
    <s v="8a"/>
    <n v="0.22"/>
    <s v="Source"/>
    <n v="4.6808510638297871E-2"/>
    <s v="Derived (8a)"/>
    <s v="Y"/>
    <s v="Pos"/>
    <s v="Y"/>
    <s v="Ridership"/>
    <s v="per capita trip"/>
    <s v="continuous"/>
    <s v="Aggregate"/>
    <s v="General"/>
    <s v="Australia"/>
    <s v="Sydney"/>
    <s v="1997 - 2010"/>
    <s v="2018 - 2019"/>
    <x v="0"/>
    <n v="1824"/>
    <x v="1"/>
    <n v="0"/>
    <n v="1"/>
    <x v="0"/>
    <s v="PT-design"/>
    <s v="Road link density"/>
    <x v="0"/>
    <s v="Global regression "/>
    <m/>
    <n v="0.16"/>
    <m/>
    <m/>
    <s v=""/>
    <n v="4.7"/>
    <m/>
  </r>
  <r>
    <n v="103"/>
    <s v="Renneet al. 2016"/>
    <n v="103.1"/>
    <s v="103.1.1"/>
    <s v="Table 3 p. 40"/>
    <x v="0"/>
    <x v="0"/>
    <x v="1"/>
    <n v="0.21624649859943978"/>
    <n v="4.6243523316062172"/>
    <n v="1.7849999999999999"/>
    <n v="5.53021255053085E-7"/>
    <n v="2.1346620445049081E-7"/>
    <e v="#N/A"/>
    <e v="#N/A"/>
    <n v="1.8434466734334725E-7"/>
    <n v="7.1157041594532038E-8"/>
    <n v="1.5995403402834018E-2"/>
    <n v="6.1742257134939308E-3"/>
    <n v="1.1636625275583703E-2"/>
    <n v="4.4917373563753095E-3"/>
    <n v="2.3043010994801053E-7"/>
    <n v="8.894602243993206E-8"/>
    <s v="6a, 8a"/>
    <n v="0.38600000000000001"/>
    <s v="derived (6a)"/>
    <n v="0.21624649859943978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x v="0"/>
    <n v="4399"/>
    <x v="1"/>
    <n v="0"/>
    <n v="1"/>
    <x v="0"/>
    <s v="PT-Access"/>
    <s v="Sprawl index"/>
    <x v="3"/>
    <s v="multi-level model"/>
    <m/>
    <n v="0.38600000000000001"/>
    <m/>
    <m/>
    <s v=""/>
    <n v="1.7849999999999999"/>
    <m/>
  </r>
  <r>
    <n v="103"/>
    <s v="Renneet al. 2016"/>
    <n v="103.1"/>
    <s v="103.1.2"/>
    <s v="Table 3 p. 40"/>
    <x v="0"/>
    <x v="0"/>
    <x v="1"/>
    <n v="5.5982085732565579E-2"/>
    <n v="17.862857142857145"/>
    <n v="3.1260000000000003"/>
    <n v="0.74255029618579027"/>
    <n v="0.12994630183251329"/>
    <n v="0.62409015135664925"/>
    <n v="0.10921577648741361"/>
    <n v="0.63891072124284654"/>
    <n v="0.11180937621749813"/>
    <n v="0.83258798244832233"/>
    <n v="0.14570289692845639"/>
    <n v="0.70215118877583516"/>
    <n v="0.12287645803577114"/>
    <n v="0.81999793797398046"/>
    <n v="0.14349963914544658"/>
    <s v="6a, 8a"/>
    <n v="0.17499999999999999"/>
    <s v="derived (6a)"/>
    <n v="5.5982085732565579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x v="0"/>
    <n v="4399"/>
    <x v="1"/>
    <n v="0"/>
    <n v="1"/>
    <x v="0"/>
    <s v="Density"/>
    <s v="Population and job density within retail precinct"/>
    <x v="2"/>
    <s v="multi-level model"/>
    <m/>
    <n v="0.17499999999999999"/>
    <m/>
    <m/>
    <s v=""/>
    <n v="3.1259999999999999"/>
    <m/>
  </r>
  <r>
    <n v="103"/>
    <s v="Renneet al. 2016"/>
    <n v="103.1"/>
    <s v="103.1.5"/>
    <s v="Table 3 p. 40"/>
    <x v="0"/>
    <x v="0"/>
    <x v="1"/>
    <n v="4.4400592007893432E-2"/>
    <n v="22.522222222222226"/>
    <n v="2.0270000000000001"/>
    <n v="1.6754543062249048"/>
    <n v="0.15079088756024142"/>
    <n v="3.3929178869014902"/>
    <n v="0.30536260982113411"/>
    <n v="3.8967155126098905"/>
    <n v="0.35070439613489013"/>
    <n v="1.3609464469617443"/>
    <n v="0.12248518022655698"/>
    <n v="1.0339678148268054"/>
    <n v="9.3057103334412486E-2"/>
    <n v="1.3626164582080473"/>
    <n v="0.12263548123872425"/>
    <s v="6a, 8a"/>
    <n v="0.09"/>
    <s v="derived (6a)"/>
    <n v="4.4400592007893432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x v="0"/>
    <n v="4399"/>
    <x v="1"/>
    <n v="0"/>
    <n v="1"/>
    <x v="0"/>
    <s v="PT-design"/>
    <s v="Block density"/>
    <x v="0"/>
    <s v="multi-level model"/>
    <m/>
    <n v="0.09"/>
    <m/>
    <m/>
    <s v=""/>
    <n v="2.0270000000000001"/>
    <m/>
  </r>
  <r>
    <n v="103"/>
    <s v="Renneet al. 2016"/>
    <n v="103.1"/>
    <s v="103.1.7"/>
    <s v="Table 3 p. 40"/>
    <x v="0"/>
    <x v="0"/>
    <x v="1"/>
    <n v="4.6661031276415896E-2"/>
    <n v="21.431159420289852"/>
    <n v="5.915"/>
    <n v="1.208162569223354E-3"/>
    <n v="3.3345286910564572E-4"/>
    <n v="0.4392178347467221"/>
    <n v="0.12122412239009531"/>
    <n v="0.62366225086927174"/>
    <n v="0.17213078123991901"/>
    <n v="6.8345014089088928E-4"/>
    <n v="1.8863223888588546E-4"/>
    <n v="7.1204206952958371E-2"/>
    <n v="1.9652361119016512E-2"/>
    <n v="7.9662194581861783E-4"/>
    <n v="2.1986765704593855E-4"/>
    <s v="6a, 8a"/>
    <n v="0.27600000000000002"/>
    <s v="derived (6a)"/>
    <n v="4.6661031276415896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x v="0"/>
    <n v="4399"/>
    <x v="1"/>
    <n v="0"/>
    <n v="1"/>
    <x v="0"/>
    <s v="PT-Access"/>
    <s v="Walkscore"/>
    <x v="4"/>
    <s v="multi-level model"/>
    <m/>
    <n v="0.27600000000000002"/>
    <m/>
    <m/>
    <s v=""/>
    <n v="5.915"/>
    <m/>
  </r>
  <r>
    <n v="103"/>
    <s v="Renneet al. 2016"/>
    <n v="103.1"/>
    <s v="103.1.8"/>
    <s v="Table 3 p. 40"/>
    <x v="0"/>
    <x v="0"/>
    <x v="1"/>
    <n v="8.4857351865398695E-2"/>
    <n v="11.784482758620689"/>
    <n v="2.734"/>
    <n v="0.72161289733176703"/>
    <n v="0.16741419218096995"/>
    <n v="2.8233739664362383"/>
    <n v="0.65502276021320727"/>
    <n v="1.988795938808563"/>
    <n v="0.46140065780358663"/>
    <n v="0.45437368121977223"/>
    <n v="0.10541469404298716"/>
    <n v="0.7198014853799557"/>
    <n v="0.16699394460814973"/>
    <n v="0.60638676393097979"/>
    <n v="0.14068172923198732"/>
    <s v="6a, 8a"/>
    <n v="0.23200000000000001"/>
    <s v="derived (6a)"/>
    <n v="8.4857351865398695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x v="0"/>
    <n v="4399"/>
    <x v="1"/>
    <n v="0"/>
    <n v="1"/>
    <x v="0"/>
    <s v="Diversity"/>
    <s v="job-population balance:Perfect balancing when index = 1"/>
    <x v="5"/>
    <s v="multi-level model"/>
    <m/>
    <n v="0.23200000000000001"/>
    <m/>
    <m/>
    <s v=""/>
    <n v="2.734"/>
    <m/>
  </r>
  <r>
    <n v="104"/>
    <s v="Peterson 2011"/>
    <n v="104.1"/>
    <s v="104.1.1"/>
    <s v="Table 5.7 p. 26"/>
    <x v="0"/>
    <x v="0"/>
    <x v="1"/>
    <n v="1.4746376811594204E-2"/>
    <n v="67.813267813267814"/>
    <n v="2.7600000000000002"/>
    <n v="0.74807396462060172"/>
    <n v="3.0446610360058489E-2"/>
    <n v="1.8000549911131767"/>
    <n v="7.326223813830629E-2"/>
    <n v="2.9800501038444351"/>
    <n v="0.12128803922646851"/>
    <n v="0.53070155770011074"/>
    <n v="2.1599553398394505E-2"/>
    <n v="2.802787004007858"/>
    <n v="0.11407343106311982"/>
    <n v="0.49741952520893656"/>
    <n v="2.0244974676003717E-2"/>
    <s v="6e, 4b, 8a"/>
    <n v="4.07E-2"/>
    <s v="derived (6e)"/>
    <n v="1.4746376811594204E-2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x v="0"/>
    <n v="15"/>
    <x v="0"/>
    <n v="0"/>
    <n v="1"/>
    <x v="0"/>
    <s v="Density"/>
    <s v="Household density"/>
    <x v="6"/>
    <s v="OLS"/>
    <m/>
    <n v="1.0999999999999999E-2"/>
    <m/>
    <n v="1.0110607224447195"/>
    <s v="Derived (4b)"/>
    <n v="2.76"/>
    <m/>
  </r>
  <r>
    <n v="104"/>
    <s v="Peterson 2011"/>
    <n v="104.1"/>
    <s v="104.1.2"/>
    <s v="Table 5.7 p. 26"/>
    <x v="0"/>
    <x v="0"/>
    <x v="1"/>
    <n v="1.4376595527417544E-2"/>
    <n v="69.557496981319687"/>
    <n v="9.7929999999999993"/>
    <n v="0.91763825886793293"/>
    <n v="0.12919429046601627"/>
    <n v="6.0424666360788777"/>
    <n v="0.85071887769354515"/>
    <n v="7.355232970120273"/>
    <n v="1.0355432498632333"/>
    <n v="0.70018306231490268"/>
    <n v="9.8578773343315149E-2"/>
    <n v="0.516216649587943"/>
    <n v="7.2678142095486495E-2"/>
    <n v="0.56779744181312575"/>
    <n v="7.994020183286997E-2"/>
    <s v="6e, 4b, 8a"/>
    <n v="0.14079"/>
    <s v="derived (6e)"/>
    <n v="1.4376595527417544E-2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x v="0"/>
    <n v="15"/>
    <x v="0"/>
    <n v="0"/>
    <n v="1"/>
    <x v="0"/>
    <s v="Diversity"/>
    <s v="Proportion of eight land-use types within route area:Closer to 1 implies greater mixture of land use types"/>
    <x v="7"/>
    <s v="OLS"/>
    <m/>
    <n v="0.247"/>
    <m/>
    <n v="1.28017911277827"/>
    <s v="Derived (4b)"/>
    <n v="9.7929999999999993"/>
    <m/>
  </r>
  <r>
    <n v="104"/>
    <s v="Peterson 2011"/>
    <n v="104.2"/>
    <s v="104.2.1"/>
    <s v="Table 5.8 p. 27"/>
    <x v="0"/>
    <x v="0"/>
    <x v="1"/>
    <n v="2.4229339090800045E-4"/>
    <n v="4127.227722772278"/>
    <n v="-8.3369999999999997"/>
    <n v="0.23266879553859288"/>
    <n v="-4.6999096698795753E-4"/>
    <n v="84.584878883709379"/>
    <n v="-0.17086145534509292"/>
    <n v="120.10531399422555"/>
    <n v="-0.24261273426833557"/>
    <n v="0.13161930781714784"/>
    <n v="-2.6587100179063859E-4"/>
    <n v="13.712556150183765"/>
    <n v="-2.76993634233712E-2"/>
    <n v="0.15341401344057232"/>
    <n v="-3.0989630714995601E-4"/>
    <s v="6e, 4b, 8a"/>
    <n v="-2.0199999999999997E-3"/>
    <s v="derived (6e)"/>
    <n v="2.4229339090800045E-4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x v="0"/>
    <n v="15"/>
    <x v="0"/>
    <n v="0"/>
    <n v="1"/>
    <x v="0"/>
    <s v="PT-Access"/>
    <s v="Walkability index"/>
    <x v="4"/>
    <s v="OLS"/>
    <m/>
    <n v="1.4999999999999999E-2"/>
    <m/>
    <n v="1.0151130646157189"/>
    <s v="Derived (4b)"/>
    <n v="8.3369999999999997"/>
    <m/>
  </r>
  <r>
    <n v="106"/>
    <s v="Noland and DiPetrillo 2015"/>
    <n v="106.1"/>
    <s v="106.1.1"/>
    <s v="Table 13 p. 40"/>
    <x v="0"/>
    <x v="0"/>
    <x v="1"/>
    <n v="4.1892191067381755E-2"/>
    <n v="23.8707972660476"/>
    <n v="-0.39221139983874248"/>
    <n v="1.34569498498779E-3"/>
    <n v="-2.2110569158439613E-5"/>
    <n v="0.48921664401158188"/>
    <n v="-8.0381204965075791E-3"/>
    <n v="0.69465747797540089"/>
    <n v="-1.1413635615459846E-2"/>
    <n v="7.6125138331118044E-4"/>
    <n v="-1.2507813096897584E-5"/>
    <n v="7.9309810324801264E-2"/>
    <n v="-1.3031073651100491E-3"/>
    <n v="8.8730621584183966E-4"/>
    <n v="-1.4578968985503316E-5"/>
    <s v="6d"/>
    <n v="-1.643059490084986E-2"/>
    <s v="derived (6d)"/>
    <m/>
    <m/>
    <s v="N"/>
    <s v="Neg"/>
    <s v="insignificant"/>
    <s v="Ridership"/>
    <s v="trip frequency"/>
    <s v="continuous"/>
    <s v="Disaggregate"/>
    <s v="General"/>
    <s v="United Kingdom"/>
    <s v="varies"/>
    <n v="2012"/>
    <s v="2010 - 2017"/>
    <x v="0"/>
    <n v="779"/>
    <x v="0"/>
    <n v="1"/>
    <n v="1"/>
    <x v="0"/>
    <s v="PT-Access"/>
    <s v="Walkability index"/>
    <x v="4"/>
    <s v="SEM"/>
    <m/>
    <n v="-5.8000000000000003E-2"/>
    <m/>
    <m/>
    <s v=""/>
    <s v=""/>
    <m/>
  </r>
  <r>
    <n v="106"/>
    <s v="Noland and DiPetrillo 2015"/>
    <n v="106.1"/>
    <s v="106.1.3"/>
    <s v="Table 13 p. 40"/>
    <x v="0"/>
    <x v="0"/>
    <x v="1"/>
    <n v="7.9815095923159343E-2"/>
    <n v="12.528958193105893"/>
    <n v="0.16681615724531929"/>
    <n v="0.13821170591411505"/>
    <n v="1.8402125150037984E-3"/>
    <n v="0.33257228940877093"/>
    <n v="4.4280163179071484E-3"/>
    <n v="0.55058433796819262"/>
    <n v="7.3307263128909511E-3"/>
    <n v="9.8050688955885174E-2"/>
    <n v="1.3054907594692929E-3"/>
    <n v="0.5178337857731794"/>
    <n v="6.8946708020791603E-3"/>
    <n v="9.1901609179760188E-2"/>
    <n v="1.2236191590506316E-3"/>
    <s v="6d"/>
    <n v="1.331444759206799E-2"/>
    <s v="derived (6d)"/>
    <m/>
    <m/>
    <s v="N"/>
    <s v="Pos"/>
    <s v="insignificant"/>
    <s v="Ridership"/>
    <s v="trip frequency"/>
    <s v="continuous"/>
    <s v="Disaggregate"/>
    <s v="General"/>
    <s v="United Kingdom"/>
    <s v="varies"/>
    <n v="2012"/>
    <s v="2010 - 2017"/>
    <x v="0"/>
    <n v="779"/>
    <x v="0"/>
    <n v="1"/>
    <n v="1"/>
    <x v="0"/>
    <s v="Density"/>
    <s v="Population density"/>
    <x v="6"/>
    <s v="SEM"/>
    <m/>
    <n v="4.7E-2"/>
    <m/>
    <m/>
    <s v=""/>
    <s v=""/>
    <m/>
  </r>
  <r>
    <n v="106"/>
    <s v="Noland and DiPetrillo 2015"/>
    <n v="106.1"/>
    <s v="106.1.4"/>
    <s v="Table 13 p. 40"/>
    <x v="0"/>
    <x v="0"/>
    <x v="1"/>
    <n v="4.9965372243354171E-2"/>
    <n v="20.01386070195862"/>
    <n v="-0.28915209512744749"/>
    <n v="0.20391526813503555"/>
    <n v="-2.9460846104495224E-3"/>
    <n v="0.23276582344381003"/>
    <n v="-3.3629056644856408E-3"/>
    <n v="0.353478586002267"/>
    <n v="-5.1069144153302031E-3"/>
    <n v="0.18260158460967399"/>
    <n v="-2.6381532054088877E-3"/>
    <n v="0.53308150562882506"/>
    <n v="-7.7017441323144701E-3"/>
    <n v="0.1739040838024522"/>
    <n v="-2.5124952617351453E-3"/>
    <s v="6d"/>
    <n v="-1.4447592067988669E-2"/>
    <s v="derived (6d)"/>
    <m/>
    <m/>
    <s v="Y"/>
    <s v="Neg"/>
    <s v="N"/>
    <s v="Ridership"/>
    <s v="trip frequency"/>
    <s v="continuous"/>
    <s v="Disaggregate"/>
    <s v="General"/>
    <s v="United Kingdom"/>
    <s v="varies"/>
    <n v="2012"/>
    <s v="2010 - 2017"/>
    <x v="0"/>
    <n v="779"/>
    <x v="0"/>
    <n v="1"/>
    <n v="1"/>
    <x v="0"/>
    <s v="Density"/>
    <s v="Employment density"/>
    <x v="8"/>
    <s v="SEM"/>
    <m/>
    <n v="-5.0999999999999997E-2"/>
    <m/>
    <m/>
    <s v=""/>
    <s v=""/>
    <m/>
  </r>
  <r>
    <n v="107"/>
    <s v="Brownet al. 2014"/>
    <n v="107.1"/>
    <s v="107.1.1"/>
    <s v="Table 1 p. 947 (Regional bus model)"/>
    <x v="0"/>
    <x v="0"/>
    <x v="1"/>
    <n v="7.9815095923159343E-2"/>
    <n v="12.528958193105893"/>
    <n v="5.8886103507597696"/>
    <n v="0.13821170591411505"/>
    <n v="6.4959501779634068E-2"/>
    <n v="0.33257228940877093"/>
    <n v="0.15630897602212232"/>
    <n v="0.55058433796819262"/>
    <n v="0.25877463884505053"/>
    <n v="9.8050688955885174E-2"/>
    <n v="4.6083823809266032E-2"/>
    <n v="0.5178337857731794"/>
    <n v="0.24338187931339431"/>
    <n v="9.1901609179760188E-2"/>
    <n v="4.3193756314487283E-2"/>
    <s v="4b"/>
    <n v="0.47"/>
    <s v="Source"/>
    <m/>
    <m/>
    <s v="Y"/>
    <s v="Pos"/>
    <s v="Y"/>
    <s v="Ridership"/>
    <s v="trip"/>
    <s v="Count"/>
    <s v="Aggregate"/>
    <s v="Work"/>
    <s v="USA"/>
    <s v="Atlanta"/>
    <n v="2000"/>
    <s v="Pre-2010"/>
    <x v="0"/>
    <n v="40269"/>
    <x v="1"/>
    <n v="0"/>
    <n v="1"/>
    <x v="0"/>
    <s v="Density"/>
    <s v="Population density"/>
    <x v="6"/>
    <s v="Negative binomial regression"/>
    <m/>
    <n v="7.9600000000000004E-2"/>
    <m/>
    <n v="1.0828538394993001"/>
    <s v="Derived (4b)"/>
    <s v=""/>
    <m/>
  </r>
  <r>
    <n v="107"/>
    <s v="Brownet al. 2014"/>
    <n v="107.1"/>
    <s v="107.1.3"/>
    <s v="Table 1 p. 947 (Regional bus model)"/>
    <x v="0"/>
    <x v="0"/>
    <x v="1"/>
    <n v="4.9965372243354171E-2"/>
    <n v="20.01386070195862"/>
    <n v="-3.902702836881931"/>
    <n v="0.20391526813503555"/>
    <n v="-3.9763477286331936E-2"/>
    <n v="0.23276582344381003"/>
    <n v="-4.5389335571542955E-2"/>
    <n v="0.353478586002267"/>
    <n v="-6.8928324270442071E-2"/>
    <n v="0.18260158460967399"/>
    <n v="-3.5607308998886429E-2"/>
    <n v="0.53308150562882506"/>
    <n v="-0.10395089359762089"/>
    <n v="0.1739040838024522"/>
    <n v="-3.391129634147818E-2"/>
    <s v="4b"/>
    <n v="-0.19500000000000001"/>
    <s v="Source"/>
    <m/>
    <m/>
    <s v="Y"/>
    <s v="Neg"/>
    <s v="N"/>
    <s v="Ridership"/>
    <s v="trip"/>
    <s v="Count"/>
    <s v="Aggregate"/>
    <s v="Work"/>
    <s v="USA"/>
    <s v="Atlanta"/>
    <n v="2000"/>
    <s v="Pre-2010"/>
    <x v="0"/>
    <n v="40269"/>
    <x v="1"/>
    <n v="0"/>
    <n v="1"/>
    <x v="0"/>
    <s v="Density"/>
    <s v="Employment density"/>
    <x v="8"/>
    <s v="Negative binomial regression"/>
    <m/>
    <n v="-1.9800000000000002E-2"/>
    <m/>
    <n v="0.98039473264669708"/>
    <s v="Derived (4b)"/>
    <s v=""/>
    <m/>
  </r>
  <r>
    <n v="107"/>
    <s v="Brownet al. 2014"/>
    <n v="107.1"/>
    <s v="107.10.1"/>
    <s v="Table 2 p. 952 (rail to all other destinations)"/>
    <x v="0"/>
    <x v="0"/>
    <x v="1"/>
    <n v="7.9815095923159343E-2"/>
    <n v="12.528958193105893"/>
    <n v="10.060753429064032"/>
    <n v="0.13821170591411505"/>
    <n v="0.1109839998490344"/>
    <n v="0.33257228940877093"/>
    <n v="0.26705554839524309"/>
    <n v="0.55058433796819262"/>
    <n v="0.44211922338845872"/>
    <n v="9.8050688955885174E-2"/>
    <n v="7.8734703231575803E-2"/>
    <n v="0.5178337857731794"/>
    <n v="0.41582052997586311"/>
    <n v="9.1901609179760188E-2"/>
    <n v="7.3796992171347442E-2"/>
    <s v="4b"/>
    <n v="0.80300000000000005"/>
    <s v="Source"/>
    <m/>
    <m/>
    <s v="Y"/>
    <s v="Pos"/>
    <s v="Y"/>
    <s v="Ridership"/>
    <s v="trip"/>
    <s v="Count"/>
    <s v="Aggregate"/>
    <s v="Work"/>
    <s v="USA"/>
    <s v="Atlanta"/>
    <n v="2000"/>
    <s v="Pre-2010"/>
    <x v="1"/>
    <n v="59101"/>
    <x v="1"/>
    <n v="0"/>
    <n v="1"/>
    <x v="0"/>
    <s v="Density"/>
    <s v="Population density"/>
    <x v="6"/>
    <s v="Negative binomial regression"/>
    <m/>
    <n v="0.1646"/>
    <m/>
    <n v="1.1789214558027765"/>
    <s v="Derived (4b)"/>
    <s v=""/>
    <m/>
  </r>
  <r>
    <n v="107"/>
    <s v="Brownet al. 2014"/>
    <n v="107.2"/>
    <s v="107.2.1"/>
    <s v="Table 1 p. 947 (Bus to CBD)"/>
    <x v="0"/>
    <x v="0"/>
    <x v="1"/>
    <n v="7.9815095923159343E-2"/>
    <n v="12.528958193105893"/>
    <n v="8.4821046967326907"/>
    <n v="0.13821170591411505"/>
    <n v="9.3569324903855902E-2"/>
    <n v="0.33257228940877093"/>
    <n v="0.22515143992973793"/>
    <n v="0.55058433796819262"/>
    <n v="0.37274559680446645"/>
    <n v="9.8050688955885174E-2"/>
    <n v="6.6380316423134272E-2"/>
    <n v="0.5178337857731794"/>
    <n v="0.35057347296844249"/>
    <n v="9.1901609179760188E-2"/>
    <n v="6.2217389414697649E-2"/>
    <s v="4b"/>
    <n v="0.67700000000000005"/>
    <s v="Source"/>
    <m/>
    <m/>
    <s v="Y"/>
    <s v="Pos"/>
    <s v="Y"/>
    <s v="Ridership"/>
    <s v="trip"/>
    <s v="Count"/>
    <s v="Aggregate"/>
    <s v="Work"/>
    <s v="USA"/>
    <s v="Atlanta"/>
    <n v="2000"/>
    <s v="Pre-2010"/>
    <x v="0"/>
    <n v="4376"/>
    <x v="1"/>
    <n v="0"/>
    <n v="1"/>
    <x v="0"/>
    <s v="Density"/>
    <s v="Population density"/>
    <x v="6"/>
    <s v="Negative binomial regression"/>
    <m/>
    <n v="0.1129"/>
    <m/>
    <n v="1.1195199753532641"/>
    <s v="Derived (4b)"/>
    <s v=""/>
    <m/>
  </r>
  <r>
    <n v="107"/>
    <s v="Brownet al. 2014"/>
    <n v="107.2"/>
    <s v="107.2.3"/>
    <s v="Table 1 p. 947 (Bus to CBD)"/>
    <x v="0"/>
    <x v="0"/>
    <x v="1"/>
    <n v="4.9965372243354171E-2"/>
    <n v="20.01386070195862"/>
    <n v="-7.6052670667442754"/>
    <n v="0.20391526813503555"/>
    <n v="-7.7487801891313504E-2"/>
    <n v="0.23276582344381003"/>
    <n v="-8.8451012908647805E-2"/>
    <n v="0.353478586002267"/>
    <n v="-0.13432186268086146"/>
    <n v="0.18260158460967399"/>
    <n v="-6.938860215167611E-2"/>
    <n v="0.53308150562882506"/>
    <n v="-0.20257097213895353"/>
    <n v="0.1739040838024522"/>
    <n v="-6.6083551844931837E-2"/>
    <s v="4b"/>
    <n v="-0.38"/>
    <s v="Source"/>
    <m/>
    <m/>
    <s v="Y"/>
    <s v="Neg"/>
    <s v="N"/>
    <s v="Ridership"/>
    <s v="trip"/>
    <s v="Count"/>
    <s v="Aggregate"/>
    <s v="Work"/>
    <s v="USA"/>
    <s v="Atlanta"/>
    <n v="2000"/>
    <s v="Pre-2010"/>
    <x v="0"/>
    <n v="4376"/>
    <x v="1"/>
    <n v="0"/>
    <n v="1"/>
    <x v="0"/>
    <s v="Density"/>
    <s v="Employment density"/>
    <x v="8"/>
    <s v="Negative binomial regression"/>
    <m/>
    <n v="-2.5899999999999999E-2"/>
    <m/>
    <n v="0.97443252798954805"/>
    <s v="Derived (4b)"/>
    <s v=""/>
    <m/>
  </r>
  <r>
    <n v="107"/>
    <s v="Brownet al. 2014"/>
    <n v="107.5"/>
    <s v="107.5.1"/>
    <s v="Table 1 p. 947 (Bus to all other destinations)"/>
    <x v="0"/>
    <x v="0"/>
    <x v="1"/>
    <n v="7.9815095923159343E-2"/>
    <n v="12.528958193105893"/>
    <n v="5.5252705631596992"/>
    <n v="0.13821170591411505"/>
    <n v="6.0951362308124736E-2"/>
    <n v="0.33257228940877093"/>
    <n v="0.14666437962926798"/>
    <n v="0.55058433796819262"/>
    <n v="0.24280769304397296"/>
    <n v="9.8050688955885174E-2"/>
    <n v="4.3240353829545365E-2"/>
    <n v="0.5178337857731794"/>
    <n v="0.2283646995259721"/>
    <n v="9.1901609179760188E-2"/>
    <n v="4.052860964827424E-2"/>
    <s v="4b"/>
    <n v="0.441"/>
    <s v="Source"/>
    <m/>
    <m/>
    <s v="Y"/>
    <s v="Pos"/>
    <s v="Y"/>
    <s v="Ridership"/>
    <s v="trip"/>
    <s v="Count"/>
    <s v="Aggregate"/>
    <s v="Work"/>
    <s v="USA"/>
    <s v="Atlanta"/>
    <n v="2000"/>
    <s v="Pre-2010"/>
    <x v="0"/>
    <n v="33032"/>
    <x v="1"/>
    <n v="0"/>
    <n v="1"/>
    <x v="0"/>
    <s v="Density"/>
    <s v="Population density"/>
    <x v="6"/>
    <s v="Negative binomial regression"/>
    <m/>
    <n v="7.4899999999999994E-2"/>
    <m/>
    <n v="1.0777763678587842"/>
    <s v="Derived (4b)"/>
    <s v=""/>
    <m/>
  </r>
  <r>
    <n v="107"/>
    <s v="Brownet al. 2014"/>
    <n v="107.5"/>
    <s v="107.5.3"/>
    <s v="Table 1 p. 947 (Bus to all other destinations)"/>
    <x v="0"/>
    <x v="0"/>
    <x v="1"/>
    <n v="4.9965372243354171E-2"/>
    <n v="20.01386070195862"/>
    <n v="-3.5624672049486343"/>
    <n v="0.20391526813503555"/>
    <n v="-3.6296917728036324E-2"/>
    <n v="0.23276582344381003"/>
    <n v="-4.143231657299818E-2"/>
    <n v="0.353478586002267"/>
    <n v="-6.2919188308403526E-2"/>
    <n v="0.18260158460967399"/>
    <n v="-3.2503082060521972E-2"/>
    <n v="0.53308150562882506"/>
    <n v="-9.4888508001930855E-2"/>
    <n v="0.1739040838024522"/>
    <n v="-3.0954926916836489E-2"/>
    <s v="4b"/>
    <n v="-0.17799999999999999"/>
    <s v="Source"/>
    <m/>
    <m/>
    <s v="Y"/>
    <s v="Neg"/>
    <s v="N"/>
    <s v="Ridership"/>
    <s v="trip"/>
    <s v="Count"/>
    <s v="Aggregate"/>
    <s v="Work"/>
    <s v="USA"/>
    <s v="Atlanta"/>
    <n v="2000"/>
    <s v="Pre-2010"/>
    <x v="0"/>
    <n v="33032"/>
    <x v="1"/>
    <n v="0"/>
    <n v="1"/>
    <x v="0"/>
    <s v="Density"/>
    <s v="Employment density"/>
    <x v="8"/>
    <s v="Negative binomial regression"/>
    <m/>
    <n v="-2.0400000000000001E-2"/>
    <m/>
    <n v="0.9798066722428721"/>
    <s v="Derived (4b)"/>
    <s v=""/>
    <m/>
  </r>
  <r>
    <n v="107"/>
    <s v="Brownet al. 2014"/>
    <n v="107.6"/>
    <s v="107.6.1"/>
    <s v="Table 2 p. 952 (Regional rail model)"/>
    <x v="0"/>
    <x v="0"/>
    <x v="1"/>
    <n v="7.9815095923159343E-2"/>
    <n v="12.528958193105893"/>
    <n v="6.2644790965529467"/>
    <n v="0.13821170591411505"/>
    <n v="6.9105852957057526E-2"/>
    <n v="0.33257228940877093"/>
    <n v="0.16628614470438546"/>
    <n v="0.55058433796819262"/>
    <n v="0.27529216898409631"/>
    <n v="9.8050688955885174E-2"/>
    <n v="4.9025344477942587E-2"/>
    <n v="0.5178337857731794"/>
    <n v="0.2589168928865897"/>
    <n v="9.1901609179760188E-2"/>
    <n v="4.5950804589880094E-2"/>
    <s v="4b"/>
    <n v="0.5"/>
    <s v="Source"/>
    <m/>
    <m/>
    <s v="Y"/>
    <s v="Pos"/>
    <s v="Y"/>
    <s v="Ridership"/>
    <s v="trip"/>
    <s v="Count"/>
    <s v="Aggregate"/>
    <s v="Work"/>
    <s v="USA"/>
    <s v="Atlanta"/>
    <n v="2000"/>
    <s v="Pre-2010"/>
    <x v="0"/>
    <n v="70409"/>
    <x v="1"/>
    <n v="0"/>
    <n v="1"/>
    <x v="0"/>
    <s v="Density"/>
    <s v="Population density"/>
    <x v="6"/>
    <s v="Negative binomial regression"/>
    <m/>
    <n v="0.1013"/>
    <m/>
    <n v="1.10660857454338"/>
    <s v="Derived (4b)"/>
    <s v=""/>
    <m/>
  </r>
  <r>
    <n v="107"/>
    <s v="Brownet al. 2014"/>
    <n v="107.6"/>
    <s v="107.6.3"/>
    <s v="Table 2 p. 952 (Regional rail model)"/>
    <x v="0"/>
    <x v="0"/>
    <x v="1"/>
    <n v="4.9965372243354171E-2"/>
    <n v="20.01386070195862"/>
    <n v="-1.5410672740508138"/>
    <n v="0.20391526813503555"/>
    <n v="-1.5701475646397737E-2"/>
    <n v="0.23276582344381003"/>
    <n v="-1.7922968405173371E-2"/>
    <n v="0.353478586002267"/>
    <n v="-2.721785112217456E-2"/>
    <n v="0.18260158460967399"/>
    <n v="-1.4060322014944898E-2"/>
    <n v="0.53308150562882506"/>
    <n v="-4.104727593341953E-2"/>
    <n v="0.1739040838024522"/>
    <n v="-1.3390614452788819E-2"/>
    <s v="4b"/>
    <n v="-7.6999999999999999E-2"/>
    <s v="Source"/>
    <m/>
    <m/>
    <s v="Y"/>
    <s v="Neg"/>
    <s v="N"/>
    <s v="Ridership"/>
    <s v="trip"/>
    <s v="Count"/>
    <s v="Aggregate"/>
    <s v="Work"/>
    <s v="USA"/>
    <s v="Atlanta"/>
    <n v="2000"/>
    <s v="Pre-2010"/>
    <x v="0"/>
    <n v="70409"/>
    <x v="1"/>
    <n v="0"/>
    <n v="1"/>
    <x v="0"/>
    <s v="Density"/>
    <s v="Employment density"/>
    <x v="8"/>
    <s v="Negative binomial regression"/>
    <m/>
    <n v="-9.4999999999999998E-3"/>
    <m/>
    <n v="0.99054498244290046"/>
    <s v="Derived (4b)"/>
    <s v=""/>
    <m/>
  </r>
  <r>
    <n v="107"/>
    <s v="Brownet al. 2014"/>
    <n v="107.9"/>
    <s v="107.9.1"/>
    <s v="Table 2 p. 952 (rail to regional centres)"/>
    <x v="0"/>
    <x v="0"/>
    <x v="0"/>
    <n v="7.9815095923159343E-2"/>
    <n v="12.528958193105893"/>
    <n v="13.543803806747469"/>
    <n v="0.13821170591411505"/>
    <n v="0.14940685409315838"/>
    <n v="0.33257228940877093"/>
    <n v="0.35951064485088136"/>
    <n v="0.55058433796819262"/>
    <n v="0.59518166934361616"/>
    <n v="9.8050688955885174E-2"/>
    <n v="0.10599279476131186"/>
    <n v="0.5178337857731794"/>
    <n v="0.55977832242080694"/>
    <n v="9.1901609179760188E-2"/>
    <n v="9.9345639523320761E-2"/>
    <s v="4b"/>
    <n v="1.081"/>
    <s v="Source"/>
    <m/>
    <m/>
    <s v="Y"/>
    <s v="Pos"/>
    <s v="Y"/>
    <s v="Ridership"/>
    <s v="trip"/>
    <s v="Count"/>
    <s v="Aggregate"/>
    <s v="Work"/>
    <s v="USA"/>
    <s v="Atlanta"/>
    <n v="2000"/>
    <s v="Pre-2010"/>
    <x v="1"/>
    <n v="25269"/>
    <x v="1"/>
    <n v="0"/>
    <n v="1"/>
    <x v="0"/>
    <s v="Density"/>
    <s v="Population density"/>
    <x v="6"/>
    <s v="Negative binomial regression"/>
    <m/>
    <n v="0.22270000000000001"/>
    <m/>
    <n v="1.2494456838001653"/>
    <s v="Derived (4b)"/>
    <s v=""/>
    <m/>
  </r>
  <r>
    <n v="108"/>
    <s v="Thompson et al. 2011"/>
    <n v="108.1"/>
    <s v="108.1.1"/>
    <s v="Table 3 p. 3340"/>
    <x v="0"/>
    <x v="0"/>
    <x v="2"/>
    <n v="7.9815095923159343E-2"/>
    <n v="12.528958193105893"/>
    <n v="-16.377954381693566"/>
    <n v="0.13821170591411505"/>
    <n v="-0.18067144766457849"/>
    <n v="0.33257228940877093"/>
    <n v="-0.43474115729346058"/>
    <n v="0.55058433796819262"/>
    <n v="-0.71972825126672513"/>
    <n v="9.8050688955885174E-2"/>
    <n v="-0.12817264500864473"/>
    <n v="0.5178337857731794"/>
    <n v="-0.67691646743298628"/>
    <n v="9.1901609179760188E-2"/>
    <n v="-0.12013451873265595"/>
    <s v="4b, 7b"/>
    <n v="-1.3072079999999999"/>
    <s v="derived (7b)"/>
    <m/>
    <m/>
    <s v="Y"/>
    <s v="Neg"/>
    <s v="N"/>
    <s v="Ridership"/>
    <s v="trip"/>
    <s v="Count"/>
    <s v="Aggregate"/>
    <s v="Work"/>
    <s v="USA"/>
    <s v="Florida"/>
    <n v="2000"/>
    <s v="Pre-2010"/>
    <x v="1"/>
    <n v="40436"/>
    <x v="1"/>
    <n v="0"/>
    <n v="1"/>
    <x v="0"/>
    <s v="Density"/>
    <s v="Population density"/>
    <x v="6"/>
    <s v="Negative binomial regression"/>
    <m/>
    <n v="-0.13020000000000001"/>
    <m/>
    <n v="0.87791982939511504"/>
    <s v="Derived (4b)"/>
    <s v=""/>
    <m/>
  </r>
  <r>
    <n v="108"/>
    <s v="Thompson et al. 2011"/>
    <n v="108.1"/>
    <s v="108.1.2"/>
    <s v="Table 3 p. 3340"/>
    <x v="0"/>
    <x v="0"/>
    <x v="0"/>
    <n v="0.11153991466812101"/>
    <n v="8.9654004396132816"/>
    <n v="8.9107114969316399"/>
    <n v="0.11827617160620325"/>
    <n v="0.11755468695940541"/>
    <n v="0.77882522210364835"/>
    <n v="0.77407438824881614"/>
    <n v="0.94803021623224748"/>
    <n v="0.94224723191323079"/>
    <n v="9.024795035930723E-2"/>
    <n v="8.9697437862115453E-2"/>
    <n v="6.6536163289405814E-2"/>
    <n v="6.6130292693340434E-2"/>
    <n v="7.3184511452587267E-2"/>
    <n v="7.2738085932726487E-2"/>
    <s v="4b, 7b"/>
    <n v="0.99390000000000001"/>
    <s v="derived (7b)"/>
    <m/>
    <m/>
    <s v="N"/>
    <s v="Pos"/>
    <s v="insignificant"/>
    <s v="Ridership"/>
    <s v="trip"/>
    <s v="Count"/>
    <s v="Aggregate"/>
    <s v="Work"/>
    <s v="USA"/>
    <s v="Florida"/>
    <n v="2000"/>
    <s v="Pre-2010"/>
    <x v="1"/>
    <n v="40436"/>
    <x v="1"/>
    <n v="0"/>
    <n v="1"/>
    <x v="0"/>
    <s v="Diversity"/>
    <s v="Entropy:Perfect balancing when index = 1"/>
    <x v="7"/>
    <s v="Negative binomial regression"/>
    <m/>
    <n v="1.3251999999999999"/>
    <m/>
    <n v="3.7629378673196339"/>
    <s v="Derived (4b)"/>
    <s v=""/>
    <m/>
  </r>
  <r>
    <n v="108"/>
    <s v="Thompson et al. 2011"/>
    <n v="108.1"/>
    <s v="108.1.3"/>
    <s v="Table 3 p. 3340"/>
    <x v="0"/>
    <x v="0"/>
    <x v="2"/>
    <n v="0.11153991466812101"/>
    <n v="8.9654004396132816"/>
    <n v="-7.0048377060782094"/>
    <n v="0.11827617160620325"/>
    <n v="-9.2411420123187121E-2"/>
    <n v="0.77882522210364835"/>
    <n v="-0.60851094370880043"/>
    <n v="0.94803021623224748"/>
    <n v="-0.74071402051636337"/>
    <n v="9.024795035930723E-2"/>
    <n v="-7.0512438326783569E-2"/>
    <n v="6.6536163289405814E-2"/>
    <n v="-5.1985968565115261E-2"/>
    <n v="7.3184511452587267E-2"/>
    <n v="-5.718044930362403E-2"/>
    <s v="4b, 7b"/>
    <n v="-0.781318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s v="Pre-2010"/>
    <x v="1"/>
    <n v="40436"/>
    <x v="1"/>
    <n v="0"/>
    <n v="1"/>
    <x v="0"/>
    <s v="Diversity"/>
    <s v="Entropy:Perfect balancing when index = 1"/>
    <x v="7"/>
    <s v="Negative binomial regression"/>
    <m/>
    <n v="-1.0703"/>
    <m/>
    <n v="0.34290563029732091"/>
    <s v="Derived (4b)"/>
    <s v=""/>
    <m/>
  </r>
  <r>
    <n v="108"/>
    <s v="Thompson et al. 2011"/>
    <n v="108.1"/>
    <s v="108.1.4"/>
    <s v="Table 3 p. 3340"/>
    <x v="0"/>
    <x v="0"/>
    <x v="1"/>
    <n v="4.9965372243354171E-2"/>
    <n v="20.01386070195862"/>
    <n v="-6.179679768943763"/>
    <n v="0.20391526813503555"/>
    <n v="-6.2962917342054919E-2"/>
    <n v="0.23276582344381003"/>
    <n v="-7.1871103304745221E-2"/>
    <n v="0.353478586002267"/>
    <n v="-0.10914358299991998"/>
    <n v="0.18260158460967399"/>
    <n v="-5.6381891279929035E-2"/>
    <n v="0.53308150562882506"/>
    <n v="-0.1645995764930123"/>
    <n v="0.1739040838024522"/>
    <n v="-5.3696363955683162E-2"/>
    <s v="4b, 7b"/>
    <n v="-0.30876999999999999"/>
    <s v="derived (7b)"/>
    <m/>
    <m/>
    <s v="Y"/>
    <s v="Neg"/>
    <s v="N"/>
    <s v="Ridership"/>
    <s v="trip"/>
    <s v="Count"/>
    <s v="Aggregate"/>
    <s v="Work"/>
    <s v="USA"/>
    <s v="Florida"/>
    <n v="2000"/>
    <s v="Pre-2010"/>
    <x v="0"/>
    <n v="40436"/>
    <x v="1"/>
    <n v="0"/>
    <n v="1"/>
    <x v="0"/>
    <s v="Density"/>
    <s v="Employment density"/>
    <x v="8"/>
    <s v="Negative binomial regression"/>
    <m/>
    <n v="-4.0099999999999997E-2"/>
    <m/>
    <n v="0.96069336501219504"/>
    <s v="Derived (4b)"/>
    <s v=""/>
    <m/>
  </r>
  <r>
    <n v="108"/>
    <s v="Thompson et al. 2011"/>
    <n v="108.1"/>
    <s v="108.1.5"/>
    <s v="Table 3 p. 3340"/>
    <x v="0"/>
    <x v="0"/>
    <x v="1"/>
    <n v="4.1892191067381755E-2"/>
    <n v="23.8707972660476"/>
    <n v="-7.0036919178583652"/>
    <n v="1.34569498498779E-3"/>
    <n v="-3.9482690859541758E-4"/>
    <n v="0.48921664401158188"/>
    <n v="-0.14353616335299813"/>
    <n v="0.69465747797540089"/>
    <n v="-0.20381250403798262"/>
    <n v="7.6125138331118044E-4"/>
    <n v="-2.2335115586350033E-4"/>
    <n v="7.9309810324801264E-2"/>
    <n v="-2.3269498349296692E-2"/>
    <n v="8.8730621584183966E-4"/>
    <n v="-2.6033564372799576E-4"/>
    <s v="4b, 7b"/>
    <n v="-0.293399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s v="Pre-2010"/>
    <x v="0"/>
    <n v="40436"/>
    <x v="1"/>
    <n v="0"/>
    <n v="1"/>
    <x v="0"/>
    <s v="PT-Access"/>
    <s v="Walkability index"/>
    <x v="4"/>
    <s v="Negative binomial regression"/>
    <m/>
    <n v="-0.1956"/>
    <m/>
    <n v="0.8223411053418056"/>
    <s v="Derived (4b)"/>
    <s v=""/>
    <m/>
  </r>
  <r>
    <n v="108"/>
    <s v="Thompson et al. 2011"/>
    <n v="108.1"/>
    <s v="108.1.6"/>
    <s v="Table 3 p. 3340"/>
    <x v="0"/>
    <x v="0"/>
    <x v="2"/>
    <n v="4.1892191067381755E-2"/>
    <n v="23.8707972660476"/>
    <n v="-15.637759288987782"/>
    <n v="1.34569498498779E-3"/>
    <n v="-8.8156478466550124E-4"/>
    <n v="0.48921664401158188"/>
    <n v="-0.32048582349198729"/>
    <n v="0.69465747797540089"/>
    <n v="-0.45507011382168516"/>
    <n v="7.6125138331118044E-4"/>
    <n v="-4.9869578120715437E-4"/>
    <n v="7.9309810324801264E-2"/>
    <n v="-5.1955856743777312E-2"/>
    <n v="8.8730621584183966E-4"/>
    <n v="-5.8127430199798912E-4"/>
    <s v="4b"/>
    <n v="-0.65510000000000002"/>
    <s v="Source"/>
    <m/>
    <m/>
    <s v="Y"/>
    <s v="Neg"/>
    <s v="N"/>
    <s v="Ridership"/>
    <s v="trip"/>
    <s v="Count"/>
    <s v="Aggregate"/>
    <s v="Work"/>
    <s v="USA"/>
    <s v="Florida"/>
    <n v="2000"/>
    <s v="Pre-2010"/>
    <x v="1"/>
    <n v="40436"/>
    <x v="1"/>
    <n v="0"/>
    <n v="1"/>
    <x v="0"/>
    <s v="PT-Access"/>
    <s v="Walkability index"/>
    <x v="4"/>
    <s v="Negative binomial regression"/>
    <m/>
    <n v="-0.45269999999999999"/>
    <m/>
    <n v="0.63590887767667914"/>
    <s v="Derived (4b)"/>
    <s v=""/>
    <m/>
  </r>
  <r>
    <n v="11"/>
    <s v="Concas and DeSalvo 2008"/>
    <n v="11.1"/>
    <s v="11.1.2"/>
    <s v="Table 4.8 and 4.9, Model I: Exogenous Residential Location and Population Density"/>
    <x v="0"/>
    <x v="0"/>
    <x v="1"/>
    <n v="5.031249131340744E-2"/>
    <n v="19.875779829123999"/>
    <n v="1.9875779829123998E-2"/>
    <n v="0.82622651466152486"/>
    <n v="8.2622651466152488E-4"/>
    <n v="0.69441737918446922"/>
    <n v="6.9441737918446921E-4"/>
    <n v="0.71090804367584326"/>
    <n v="7.1090804367584333E-4"/>
    <n v="0.92641033263453187"/>
    <n v="9.2641033263453191E-4"/>
    <n v="0.781274928375426"/>
    <n v="7.81274928375426E-4"/>
    <n v="0.91240154613360192"/>
    <n v="9.1240154613360196E-4"/>
    <m/>
    <n v="1E-3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1"/>
    <n v="8299"/>
    <x v="0"/>
    <n v="1"/>
    <n v="1"/>
    <x v="0"/>
    <s v="Density"/>
    <s v="Retail density (common catchment area)"/>
    <x v="2"/>
    <s v="2SLS"/>
    <m/>
    <n v="1E-3"/>
    <m/>
    <m/>
    <s v=""/>
    <s v=""/>
    <m/>
  </r>
  <r>
    <n v="11"/>
    <s v="Concas and DeSalvo 2008"/>
    <n v="11.1"/>
    <s v="11.1.3"/>
    <s v="Table 4.8 and 4.9, Model I: Exogenous Residential Location and Population Density"/>
    <x v="0"/>
    <x v="0"/>
    <x v="1"/>
    <n v="7.9815095923159343E-2"/>
    <n v="12.528958193105893"/>
    <n v="5.9512551417252988"/>
    <n v="0.13821170591411505"/>
    <n v="6.5650560309204645E-2"/>
    <n v="0.33257228940877093"/>
    <n v="0.15797183746916618"/>
    <n v="0.55058433796819262"/>
    <n v="0.26152756053489146"/>
    <n v="9.8050688955885174E-2"/>
    <n v="4.6574077254045457E-2"/>
    <n v="0.5178337857731794"/>
    <n v="0.24597104824226021"/>
    <n v="9.1901609179760188E-2"/>
    <n v="4.3653264360386086E-2"/>
    <m/>
    <n v="0.47499999999999998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1"/>
    <n v="8299"/>
    <x v="0"/>
    <n v="1"/>
    <n v="1"/>
    <x v="0"/>
    <s v="Density"/>
    <s v="Population density (gross)"/>
    <x v="6"/>
    <s v="2SLS"/>
    <m/>
    <n v="0.47499999999999998"/>
    <m/>
    <m/>
    <s v=""/>
    <s v=""/>
    <m/>
  </r>
  <r>
    <n v="11"/>
    <s v="Concas and DeSalvo 2008"/>
    <n v="11.2"/>
    <s v="11.2.1"/>
    <s v="Table 4.10 and 4.11, Model I: Exogenous Residential Location and Population Density"/>
    <x v="0"/>
    <x v="0"/>
    <x v="1"/>
    <n v="7.9815095923159343E-2"/>
    <n v="12.528958193105893"/>
    <n v="3.3702897539454857"/>
    <n v="0.13821170591411505"/>
    <n v="3.717894889089695E-2"/>
    <n v="0.33257228940877093"/>
    <n v="8.9461945850959387E-2"/>
    <n v="0.55058433796819262"/>
    <n v="0.14810718691344382"/>
    <n v="9.8050688955885174E-2"/>
    <n v="2.6375635329133115E-2"/>
    <n v="0.5178337857731794"/>
    <n v="0.13929728837298527"/>
    <n v="9.1901609179760188E-2"/>
    <n v="2.4721532869355491E-2"/>
    <m/>
    <n v="0.2690000000000000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1"/>
    <n v="8212"/>
    <x v="0"/>
    <n v="1"/>
    <n v="1"/>
    <x v="0"/>
    <s v="Density"/>
    <s v="Population density (gross)"/>
    <x v="6"/>
    <s v="2SLS"/>
    <m/>
    <n v="0.26900000000000002"/>
    <m/>
    <m/>
    <s v=""/>
    <s v=""/>
    <m/>
  </r>
  <r>
    <n v="11"/>
    <s v="Concas and DeSalvo 2008"/>
    <n v="11.2"/>
    <s v="11.2.2"/>
    <s v="Table 4.10 and 4.11, Model I: Exogenous Residential Location and Population Density"/>
    <x v="0"/>
    <x v="0"/>
    <x v="1"/>
    <n v="5.031249131340744E-2"/>
    <n v="19.875779829123999"/>
    <n v="3.3788825709510801"/>
    <n v="0.82622651466152486"/>
    <n v="0.14045850749245922"/>
    <n v="0.69441737918446922"/>
    <n v="0.11805095446135977"/>
    <n v="0.71090804367584326"/>
    <n v="0.12085436742489336"/>
    <n v="0.92641033263453187"/>
    <n v="0.15748975654787042"/>
    <n v="0.781274928375426"/>
    <n v="0.13281673782382242"/>
    <n v="0.91240154613360192"/>
    <n v="0.15510826284271234"/>
    <m/>
    <n v="0.17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1"/>
    <n v="8212"/>
    <x v="0"/>
    <n v="1"/>
    <n v="1"/>
    <x v="0"/>
    <s v="Density"/>
    <s v="Retail density (common catchment area)"/>
    <x v="2"/>
    <s v="2SLS"/>
    <m/>
    <n v="0.17"/>
    <m/>
    <m/>
    <s v=""/>
    <s v=""/>
    <m/>
  </r>
  <r>
    <n v="11"/>
    <s v="Concas and DeSalvo 2008"/>
    <n v="11.3"/>
    <s v="11.3.1"/>
    <s v="Table 4.12 and 4.13, Model III"/>
    <x v="0"/>
    <x v="0"/>
    <x v="1"/>
    <n v="5.031249131340744E-2"/>
    <n v="19.875779829123999"/>
    <n v="-7.2745354174593837"/>
    <n v="0.82622651466152486"/>
    <n v="-0.3023989043661181"/>
    <n v="0.69441737918446922"/>
    <n v="-0.25415676078151572"/>
    <n v="0.71090804367584326"/>
    <n v="-0.26019234398535862"/>
    <n v="0.92641033263453187"/>
    <n v="-0.33906618174423864"/>
    <n v="0.781274928375426"/>
    <n v="-0.28594662378540592"/>
    <n v="0.91240154613360192"/>
    <n v="-0.3339389658848983"/>
    <m/>
    <n v="-0.36599999999999999"/>
    <s v="Source"/>
    <m/>
    <m/>
    <s v="unspecified"/>
    <s v="Neg"/>
    <s v="N"/>
    <s v="Ridership"/>
    <s v="trip"/>
    <s v="continuous"/>
    <s v="Disaggregate"/>
    <s v="General"/>
    <s v="USA"/>
    <s v="San Francisco"/>
    <n v="2000"/>
    <s v="Pre-2010"/>
    <x v="1"/>
    <n v="8212"/>
    <x v="0"/>
    <n v="1"/>
    <n v="1"/>
    <x v="0"/>
    <s v="Density"/>
    <s v="Retail density (common catchment area)"/>
    <x v="2"/>
    <s v="2SLS"/>
    <m/>
    <n v="-0.36599999999999999"/>
    <m/>
    <m/>
    <s v=""/>
    <s v=""/>
    <m/>
  </r>
  <r>
    <n v="110"/>
    <s v="Chapman and Frank 2004"/>
    <n v="110.1"/>
    <s v="110.1.2"/>
    <s v="Table 105 p. 237"/>
    <x v="1"/>
    <x v="0"/>
    <x v="1"/>
    <n v="7.639096609288433E-2"/>
    <n v="13.090553126191555"/>
    <n v="4.5599999999999996"/>
    <n v="0.13337574846326608"/>
    <n v="4.6460482389825149E-2"/>
    <n v="0.15224615695734939"/>
    <n v="5.3033853423387747E-2"/>
    <n v="0.23120127985006467"/>
    <n v="8.0537302431239341E-2"/>
    <n v="0.11943501455597579"/>
    <n v="4.160432803145403E-2"/>
    <n v="0.34867494452688952"/>
    <n v="0.12145840834345124"/>
    <n v="0.11374620228344465"/>
    <n v="3.9622671205140153E-2"/>
    <s v="4a, 7a, 8a"/>
    <n v="0.3483428053835525"/>
    <s v="Derived (7a); (used average mode shares p. 14 for elasticity calc as model-specific means only given for relative trip time)"/>
    <n v="7.639096609288433E-2"/>
    <s v="Derived (8a)"/>
    <s v="Y"/>
    <s v="Pos"/>
    <s v="Y"/>
    <s v="Mode choice (probability)"/>
    <s v="trip"/>
    <s v="categorical"/>
    <s v="Aggregate"/>
    <s v="Work"/>
    <s v="USA"/>
    <s v="Atlanta"/>
    <s v="2001/2001"/>
    <s v="2018 - 2019"/>
    <x v="1"/>
    <n v="4140"/>
    <x v="1"/>
    <n v="0"/>
    <n v="1"/>
    <x v="0"/>
    <s v="Density"/>
    <s v="Net employment density"/>
    <x v="8"/>
    <s v="Multinomial logistic"/>
    <s v="automobile"/>
    <n v="8.9999999999999993E-3"/>
    <n v="1.0090406217738679"/>
    <m/>
    <s v="Derived (4a)"/>
    <n v="4.5599999999999996"/>
    <m/>
  </r>
  <r>
    <n v="110"/>
    <s v="Chapman and Frank 2004"/>
    <n v="110.1"/>
    <s v="110.1.3"/>
    <s v="Table 105 p. 237"/>
    <x v="1"/>
    <x v="0"/>
    <x v="1"/>
    <n v="4.6614541754089703E-2"/>
    <n v="21.452533101696009"/>
    <n v="-3.8400000000000003"/>
    <n v="1.209367491520604E-3"/>
    <n v="-2.1647658788937952E-4"/>
    <n v="0.43965587460652039"/>
    <n v="-7.8698331357221651E-2"/>
    <n v="0.62428424046832753"/>
    <n v="-0.11174677936792715"/>
    <n v="6.8413175802983718E-4"/>
    <n v="-1.2245947545592566E-4"/>
    <n v="7.127522019140918E-2"/>
    <n v="-1.2758253034154421E-2"/>
    <n v="7.974164312375897E-4"/>
    <n v="-1.4273741387259582E-4"/>
    <s v="4a, 7a, 8a"/>
    <n v="-0.17899984033570446"/>
    <s v="Derived (7a); (used average mode shares p. 14 for elasticity calc as model-specific means only given for relative trip time)"/>
    <n v="4.6614541754089703E-2"/>
    <s v="Derived (8a)"/>
    <s v="Y"/>
    <s v="Neg"/>
    <s v="N"/>
    <s v="Mode choice (probability)"/>
    <s v="trip"/>
    <s v="categorical"/>
    <s v="Aggregate"/>
    <s v="Work"/>
    <s v="USA"/>
    <s v="Atlanta"/>
    <s v="2001/2001"/>
    <s v="2018 - 2019"/>
    <x v="1"/>
    <n v="4140"/>
    <x v="1"/>
    <n v="0"/>
    <n v="1"/>
    <x v="0"/>
    <s v="PT-Access"/>
    <s v="Walkability index"/>
    <x v="4"/>
    <s v="Multinomial logistic"/>
    <s v="automobile"/>
    <n v="-0.33100000000000002"/>
    <n v="0.7182051690405703"/>
    <m/>
    <s v="Derived (4a)"/>
    <n v="-3.84"/>
    <m/>
  </r>
  <r>
    <n v="110"/>
    <s v="Chapman and Frank 2004"/>
    <n v="110.1"/>
    <s v="110.1.4"/>
    <s v="Table 105 p. 237"/>
    <x v="1"/>
    <x v="0"/>
    <x v="1"/>
    <n v="4.6555416234905493E-2"/>
    <n v="21.479777883507307"/>
    <n v="4.58"/>
    <n v="1.2109033918863072E-3"/>
    <n v="2.581934303472287E-4"/>
    <n v="0.4402142388947341"/>
    <n v="9.3864155629186222E-2"/>
    <n v="0.62507708333863854"/>
    <n v="0.13328131497528811"/>
    <n v="6.8500060742815038E-4"/>
    <n v="1.460584368719113E-4"/>
    <n v="7.1365739936255251E-2"/>
    <n v="1.5216874712611265E-2"/>
    <n v="7.9842915251291985E-4"/>
    <n v="1.7024410300429396E-4"/>
    <s v="4a, 7a, 8a"/>
    <n v="0.21322380635586716"/>
    <s v="Derived (7a); (used average mode shares p. 14 for elasticity calc as model-specific means only given for relative trip time)"/>
    <n v="4.6555416234905493E-2"/>
    <s v="Derived (8a)"/>
    <s v="Y"/>
    <s v="Pos"/>
    <s v="Y"/>
    <s v="Mode choice (probability)"/>
    <s v="trip"/>
    <s v="categorical"/>
    <s v="Aggregate"/>
    <s v="Work"/>
    <s v="USA"/>
    <s v="Atlanta"/>
    <s v="2001/2001"/>
    <s v="2018 - 2019"/>
    <x v="1"/>
    <n v="4140"/>
    <x v="1"/>
    <n v="0"/>
    <n v="1"/>
    <x v="0"/>
    <s v="PT-Access"/>
    <s v="Walkability index"/>
    <x v="4"/>
    <s v="Multinomial logistic"/>
    <s v="automobile"/>
    <n v="0.184"/>
    <n v="1.2020158230963014"/>
    <m/>
    <s v="Derived (4a)"/>
    <n v="4.58"/>
    <m/>
  </r>
  <r>
    <n v="110"/>
    <s v="Chapman and Frank 2004"/>
    <n v="110.2"/>
    <s v="110.2.2"/>
    <s v="Table 107, p. 240"/>
    <x v="1"/>
    <x v="0"/>
    <x v="1"/>
    <n v="4.4708591900305676E-2"/>
    <n v="22.367065422902815"/>
    <n v="5.9899999999999993"/>
    <n v="0.22789137043702704"/>
    <n v="6.1030326648037855E-2"/>
    <n v="0.26013413797139301"/>
    <n v="6.9665083773265912E-2"/>
    <n v="0.39504015624202637"/>
    <n v="0.10579351788664991"/>
    <n v="0.20407165064812324"/>
    <n v="5.4651299322019668E-2"/>
    <n v="0.59576056262710952"/>
    <n v="0.15954733903010374"/>
    <n v="0.19435150856919681"/>
    <n v="5.2048201868155598E-2"/>
    <s v="4a, 7a, 8a"/>
    <n v="0.26780446548283099"/>
    <s v="Derived (7a); (used average mode shares p. 14 for elasticity calc as model-specific means only given for relative trip time)"/>
    <n v="4.4708591900305676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8489"/>
    <x v="1"/>
    <n v="0"/>
    <n v="1"/>
    <x v="0"/>
    <s v="Density"/>
    <s v="Net employment density"/>
    <x v="8"/>
    <s v="Multinomial logistic"/>
    <s v="automobile"/>
    <n v="1.2E-2"/>
    <n v="1.0120722888660778"/>
    <m/>
    <s v="Derived (4a)"/>
    <n v="5.99"/>
    <m/>
  </r>
  <r>
    <n v="110"/>
    <s v="Chapman and Frank 2004"/>
    <n v="110.2"/>
    <s v="110.2.4"/>
    <s v="Table 107, p. 240"/>
    <x v="1"/>
    <x v="0"/>
    <x v="1"/>
    <n v="2.960109065147035E-2"/>
    <n v="33.78253902108596"/>
    <n v="3.14"/>
    <n v="1.9044606191470073E-3"/>
    <n v="1.7701470988871137E-4"/>
    <n v="0.69235141926294086"/>
    <n v="6.4352281370228109E-2"/>
    <n v="0.98309633710356303"/>
    <n v="9.1376272712315423E-2"/>
    <n v="1.077341668773835E-3"/>
    <n v="1.001361335759392E-4"/>
    <n v="0.11224119296021096"/>
    <n v="1.0432529824803355E-2"/>
    <n v="1.2557375661249644E-3"/>
    <n v="1.1671757280207051E-4"/>
    <s v="4a, 7a, 8a"/>
    <n v="9.2947424645616908E-2"/>
    <s v="Derived (7a); (used average mode shares p. 14 for elasticity calc as model-specific means only given for relative trip time)"/>
    <n v="2.96010906514703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8489"/>
    <x v="1"/>
    <n v="0"/>
    <n v="1"/>
    <x v="0"/>
    <s v="PT-Access"/>
    <s v="Walkability index"/>
    <x v="4"/>
    <s v="Multinomial logistic"/>
    <s v="automobile"/>
    <n v="0.125"/>
    <n v="1.1331484530668263"/>
    <m/>
    <s v="Derived (4a)"/>
    <n v="3.14"/>
    <m/>
  </r>
  <r>
    <n v="110"/>
    <s v="Chapman and Frank 2004"/>
    <n v="110.3"/>
    <s v="110.3.2"/>
    <s v="Table 109 p. 242"/>
    <x v="1"/>
    <x v="0"/>
    <x v="1"/>
    <n v="7.1735874240982878E-2"/>
    <n v="13.940026668395959"/>
    <n v="3.02"/>
    <n v="0.14203078147822443"/>
    <n v="3.0769880880980691E-2"/>
    <n v="0.16212573049338322"/>
    <n v="3.5123297661980482E-2"/>
    <n v="0.24620441747634805"/>
    <n v="5.3338301171566405E-2"/>
    <n v="0.12718540400858833"/>
    <n v="2.7553743564691049E-2"/>
    <n v="0.37130119548435014"/>
    <n v="8.0439559911671663E-2"/>
    <n v="0.12112743273524966"/>
    <n v="2.6241330491123527E-2"/>
    <s v="4a, 7a, 8a"/>
    <n v="0.21664234020776829"/>
    <s v="Derived (7a); (used average mode shares p. 14 for elasticity calc as model-specific means only given for relative trip time)"/>
    <n v="7.1735874240982878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4224"/>
    <x v="1"/>
    <n v="0"/>
    <n v="1"/>
    <x v="0"/>
    <s v="Density"/>
    <s v="Net employment density"/>
    <x v="8"/>
    <s v="Multinomial logistic"/>
    <s v="automobile"/>
    <n v="6.0000000000000001E-3"/>
    <n v="1.0060180360540649"/>
    <m/>
    <s v="Derived (4a)"/>
    <n v="3.02"/>
    <m/>
  </r>
  <r>
    <n v="110"/>
    <s v="Chapman and Frank 2004"/>
    <n v="110.3"/>
    <s v="110.3.3"/>
    <s v="Table 109 p. 242"/>
    <x v="1"/>
    <x v="0"/>
    <x v="1"/>
    <n v="3.453900589968345E-2"/>
    <n v="28.952773073563328"/>
    <n v="3.0799999999999996"/>
    <n v="1.6321868554428367E-3"/>
    <n v="1.7363226320293981E-4"/>
    <n v="0.59336847110774249"/>
    <n v="6.3122619942771518E-2"/>
    <n v="0.84254665227633929"/>
    <n v="8.9630229284691554E-2"/>
    <n v="9.2331807384974306E-4"/>
    <n v="9.8222704271940363E-5"/>
    <n v="9.6194480446086916E-2"/>
    <n v="1.0233182121144692E-2"/>
    <n v="1.0762093627501449E-3"/>
    <n v="1.144873007103112E-4"/>
    <s v="4a, 7a, 8a"/>
    <n v="0.10638013817102503"/>
    <s v="Derived (7a); (used average mode shares p. 14 for elasticity calc as model-specific means only given for relative trip time)"/>
    <n v="3.45390058996834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4224"/>
    <x v="1"/>
    <n v="0"/>
    <n v="1"/>
    <x v="0"/>
    <s v="PT-Access"/>
    <s v="Walkability index"/>
    <x v="4"/>
    <s v="Multinomial logistic"/>
    <s v="automobile"/>
    <n v="0.108"/>
    <n v="1.1140477453864677"/>
    <m/>
    <s v="Derived (4a)"/>
    <n v="3.08"/>
    <m/>
  </r>
  <r>
    <n v="110"/>
    <s v="Chapman and Frank 2004"/>
    <n v="110.3"/>
    <s v="110.3.4"/>
    <s v="Table 109 p. 242"/>
    <x v="1"/>
    <x v="0"/>
    <x v="1"/>
    <n v="4.3978604725881665E-2"/>
    <n v="22.738329381593459"/>
    <n v="3.88"/>
    <n v="1.2818531142792127E-3"/>
    <n v="2.1873155234656053E-4"/>
    <n v="0.46600744275580486"/>
    <n v="7.9518105642192694E-2"/>
    <n v="0.66170184286463007"/>
    <n v="0.11291080831967638"/>
    <n v="7.2513642937864508E-4"/>
    <n v="1.2373509499192487E-4"/>
    <n v="7.5547229120915993E-2"/>
    <n v="1.2891151503260197E-2"/>
    <n v="8.4521102388331005E-4"/>
    <n v="1.4422426193376865E-4"/>
    <s v="4a, 7a, 8a"/>
    <n v="0.17063698633642085"/>
    <s v="Derived (7a); (used average mode shares p. 14 for elasticity calc as model-specific means only given for relative trip time)"/>
    <n v="4.397860472588166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4224"/>
    <x v="1"/>
    <n v="0"/>
    <n v="1"/>
    <x v="0"/>
    <s v="PT-Access"/>
    <s v="Walkability index"/>
    <x v="4"/>
    <s v="Multinomial logistic"/>
    <s v="automobile"/>
    <n v="0.155"/>
    <n v="1.167657961105125"/>
    <m/>
    <s v="Derived (4a)"/>
    <n v="3.88"/>
    <m/>
  </r>
  <r>
    <n v="110"/>
    <s v="Chapman and Frank 2004"/>
    <n v="110.4"/>
    <s v="110.4.2"/>
    <s v="Table 111 p. 245"/>
    <x v="1"/>
    <x v="0"/>
    <x v="1"/>
    <n v="1.9778878258022964E-2"/>
    <n v="50.558984536666891"/>
    <n v="14.99"/>
    <n v="0.51513044094588911"/>
    <n v="0.15272864715427173"/>
    <n v="0.58801266998967539"/>
    <n v="0.17433716289837334"/>
    <n v="0.89295706759778393"/>
    <n v="0.2647487200535697"/>
    <n v="0.46128784596506611"/>
    <n v="0.13676510464725788"/>
    <n v="1.3466696906326152"/>
    <n v="0.39926788181323125"/>
    <n v="0.43931623262327141"/>
    <n v="0.13025084240461643"/>
    <s v="4a, 7a, 8a"/>
    <n v="0.29648538508776423"/>
    <s v="Derived (7a); (used average mode shares p. 14 for elasticity calc as model-specific means only given for relative trip time)"/>
    <n v="1.9778878258022964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25372"/>
    <x v="1"/>
    <n v="0"/>
    <n v="1"/>
    <x v="0"/>
    <s v="Density"/>
    <s v="Net employment density"/>
    <x v="8"/>
    <s v="Multinomial logistic"/>
    <s v="automobile"/>
    <n v="1.4E-2"/>
    <n v="1.0140984589384923"/>
    <m/>
    <s v="Derived (4a)"/>
    <n v="14.99"/>
    <m/>
  </r>
  <r>
    <n v="110"/>
    <s v="Chapman and Frank 2004"/>
    <n v="110.4"/>
    <s v="110.4.3"/>
    <s v="Table 111 p. 245"/>
    <x v="1"/>
    <x v="0"/>
    <x v="1"/>
    <n v="1.2521961465975258E-2"/>
    <n v="79.859693125330679"/>
    <n v="10.57"/>
    <n v="4.502019238975136E-3"/>
    <n v="5.9587435781008888E-4"/>
    <n v="1.6366730707456534"/>
    <n v="0.21662535480360229"/>
    <n v="2.3239748718923687"/>
    <n v="0.307594650499737"/>
    <n v="2.5467646172393716E-3"/>
    <n v="3.3708246238779537E-4"/>
    <n v="0.26533077399033622"/>
    <n v="3.5118420461201103E-2"/>
    <n v="2.9684807472314628E-3"/>
    <n v="3.9289960016493163E-4"/>
    <s v="4a, 7a, 8a"/>
    <n v="0.13235713269535848"/>
    <s v="Derived (7a); (used average mode shares p. 14 for elasticity calc as model-specific means only given for relative trip time)"/>
    <n v="1.2521961465975258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25372"/>
    <x v="1"/>
    <n v="0"/>
    <n v="1"/>
    <x v="0"/>
    <s v="PT-Access"/>
    <s v="Walkability index"/>
    <x v="4"/>
    <s v="Multinomial logistic"/>
    <s v="automobile"/>
    <n v="0.154"/>
    <n v="1.1664908867784396"/>
    <m/>
    <s v="Derived (4a)"/>
    <n v="10.57"/>
    <m/>
  </r>
  <r>
    <n v="110"/>
    <s v="Chapman and Frank 2004"/>
    <n v="110.4"/>
    <s v="110.4.4"/>
    <s v="Table 111 p. 245"/>
    <x v="1"/>
    <x v="0"/>
    <x v="1"/>
    <n v="1.0036138706752309E-2"/>
    <n v="99.639914235860502"/>
    <n v="9.09"/>
    <n v="5.617111627960805E-3"/>
    <n v="5.1244067289439056E-4"/>
    <n v="2.042055986182004"/>
    <n v="0.18629370625967309"/>
    <n v="2.8995936230088244"/>
    <n v="0.26452557928501502"/>
    <n v="3.1775655291137747E-3"/>
    <n v="2.8988453955582397E-4"/>
    <n v="0.33104980159441499"/>
    <n v="3.0201177104287418E-2"/>
    <n v="3.703735332425513E-3"/>
    <n v="3.3788622190153537E-4"/>
    <s v="4a, 7a, 8a"/>
    <n v="9.1228500844378488E-2"/>
    <s v="Derived (7a); (used average mode shares p. 14 for elasticity calc as model-specific means only given for relative trip time)"/>
    <n v="1.0036138706752309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25372"/>
    <x v="1"/>
    <n v="0"/>
    <n v="1"/>
    <x v="0"/>
    <s v="PT-Access"/>
    <s v="Walkability index"/>
    <x v="4"/>
    <s v="Multinomial logistic"/>
    <s v="automobile"/>
    <n v="0.14099999999999999"/>
    <n v="1.1514246479847441"/>
    <m/>
    <s v="Derived (4a)"/>
    <n v="9.09"/>
    <m/>
  </r>
  <r>
    <n v="111"/>
    <s v="Chatman 2008"/>
    <n v="111.1"/>
    <s v="111.1.1"/>
    <s v="Table 5 p. 1020 (col. 1 Activity Density)"/>
    <x v="1"/>
    <x v="0"/>
    <x v="1"/>
    <n v="6.0213846039255094E-2"/>
    <n v="16.607475950765078"/>
    <n v="2.6893316180871428E-3"/>
    <n v="0.19366315910577611"/>
    <n v="3.1360843669793855E-5"/>
    <n v="0.10302046103501369"/>
    <n v="1.6682618357704942E-5"/>
    <n v="0.10302046103501369"/>
    <n v="1.6682618357704942E-5"/>
    <n v="0.30762828956325783"/>
    <n v="4.9815787070426151E-5"/>
    <n v="1.1793516542393681"/>
    <n v="1.9097831012925205E-4"/>
    <n v="0.315182667951457"/>
    <n v="5.1039105334719182E-5"/>
    <s v="4b, 7b"/>
    <n v="1.6193499999999999E-4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x v="1"/>
    <n v="1000"/>
    <x v="1"/>
    <n v="0"/>
    <n v="1"/>
    <x v="0"/>
    <s v="Density"/>
    <s v="Retail employment density"/>
    <x v="1"/>
    <s v="Negative binomial regression"/>
    <m/>
    <n v="0.23300000000000001"/>
    <m/>
    <n v="1.2623814793272614"/>
    <s v="Derived (4b)"/>
    <s v=""/>
    <m/>
  </r>
  <r>
    <n v="111"/>
    <s v="Chatman 2008"/>
    <n v="111.1"/>
    <s v="111.1.2"/>
    <s v="Table 5 p. 1020 (col. 1 Activity Density)"/>
    <x v="1"/>
    <x v="0"/>
    <x v="1"/>
    <n v="6.0213846039255094E-2"/>
    <n v="16.607475950765078"/>
    <n v="-5.5238457909358747"/>
    <n v="0.19366315910577611"/>
    <n v="-6.4414690676490402E-2"/>
    <n v="0.10302046103501369"/>
    <n v="-3.426584158577798E-2"/>
    <n v="0.10302046103501369"/>
    <n v="-3.426584158577798E-2"/>
    <n v="0.30762828956325783"/>
    <n v="-0.10232086064821432"/>
    <n v="1.1793516542393681"/>
    <n v="-0.39226651241986471"/>
    <n v="0.315182667951457"/>
    <n v="-0.10483353755267003"/>
    <s v="4b, 7b"/>
    <n v="-0.33261200000000002"/>
    <s v="derived (7b)"/>
    <m/>
    <m/>
    <s v="Y"/>
    <s v="Neg"/>
    <s v="N"/>
    <s v="Ridership"/>
    <s v="trip"/>
    <s v="Count"/>
    <s v="Disaggregate"/>
    <s v="Non-work"/>
    <s v="USA"/>
    <s v="San Francisco"/>
    <s v="2003/2004"/>
    <s v="2018 - 2019"/>
    <x v="1"/>
    <n v="1000"/>
    <x v="1"/>
    <n v="0"/>
    <n v="1"/>
    <x v="0"/>
    <s v="Density"/>
    <s v="Retail employment density"/>
    <x v="1"/>
    <s v="Negative binomial regression"/>
    <m/>
    <n v="-0.19600000000000001"/>
    <m/>
    <n v="0.82201223467818652"/>
    <s v="Derived (4b)"/>
    <s v=""/>
    <m/>
  </r>
  <r>
    <n v="111"/>
    <s v="Chatman 2008"/>
    <n v="111.1"/>
    <s v="111.1.3"/>
    <s v="Table 5 p. 1020 (col. 1 Activity Density)"/>
    <x v="1"/>
    <x v="0"/>
    <x v="1"/>
    <n v="6.0213846039255094E-2"/>
    <n v="16.607475950765078"/>
    <n v="0.22546309350758673"/>
    <n v="0.19366315910577611"/>
    <n v="2.6291710480200168E-3"/>
    <n v="0.10302046103501369"/>
    <n v="1.3986057790113461E-3"/>
    <n v="0.10302046103501369"/>
    <n v="1.3986057790113461E-3"/>
    <n v="0.30762828956325783"/>
    <n v="4.1763616591107885E-3"/>
    <n v="1.1793516542393681"/>
    <n v="1.6010878057953662E-2"/>
    <n v="0.315182667951457"/>
    <n v="4.2789199001089804E-3"/>
    <s v="4b, 7b"/>
    <n v="1.3576000000000001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x v="1"/>
    <n v="1000"/>
    <x v="1"/>
    <n v="0"/>
    <n v="1"/>
    <x v="0"/>
    <s v="Density"/>
    <s v="Retail employment density"/>
    <x v="1"/>
    <s v="Negative binomial regression"/>
    <m/>
    <n v="8.0000000000000002E-3"/>
    <m/>
    <n v="1.0080320855042735"/>
    <s v="Derived (4b)"/>
    <s v=""/>
    <m/>
  </r>
  <r>
    <n v="111"/>
    <s v="Chatman 2008"/>
    <n v="111.2"/>
    <s v="111.2.1"/>
    <s v="Table 5 p. 1020 (col. 3 Built form)"/>
    <x v="1"/>
    <x v="0"/>
    <x v="1"/>
    <n v="5.031249131340744E-2"/>
    <n v="19.875779829123999"/>
    <n v="-0.32914291397029338"/>
    <n v="0.82622651466152486"/>
    <n v="-1.368231108279485E-2"/>
    <n v="0.69441737918446922"/>
    <n v="-1.1499551799294809E-2"/>
    <n v="0.71090804367584326"/>
    <n v="-1.1772637203271962E-2"/>
    <n v="0.92641033263453187"/>
    <n v="-1.5341355108427846E-2"/>
    <n v="0.781274928375426"/>
    <n v="-1.2937912813897053E-2"/>
    <n v="0.91240154613360192"/>
    <n v="-1.5109369603972446E-2"/>
    <s v="4b, 7b"/>
    <n v="-1.6559999999999998E-2"/>
    <s v="derived (7b)"/>
    <m/>
    <m/>
    <s v="N"/>
    <s v="Neg"/>
    <s v="insignificant"/>
    <s v="Ridership"/>
    <s v="trip"/>
    <s v="Count"/>
    <s v="Disaggregate"/>
    <s v="Non-work"/>
    <s v="USA"/>
    <s v="San Francisco"/>
    <s v="2003/2004"/>
    <s v="2018 - 2019"/>
    <x v="1"/>
    <n v="1000"/>
    <x v="1"/>
    <n v="0"/>
    <n v="1"/>
    <x v="0"/>
    <s v="Density"/>
    <s v="Building density"/>
    <x v="2"/>
    <s v="Negative binomial regression"/>
    <m/>
    <n v="-0.34499999999999997"/>
    <m/>
    <n v="0.70822035346779999"/>
    <s v="Derived (4b)"/>
    <s v=""/>
    <m/>
  </r>
  <r>
    <n v="111"/>
    <s v="Chatman 2008"/>
    <n v="111.2"/>
    <s v="111.2.2"/>
    <s v="Table 5 p. 1020 (col. 3 Built form)"/>
    <x v="1"/>
    <x v="0"/>
    <x v="1"/>
    <n v="5.031249131340744E-2"/>
    <n v="19.875779829123999"/>
    <n v="0.56236531448523441"/>
    <n v="0.82622651466152486"/>
    <n v="2.3377253005833185E-2"/>
    <n v="0.69441737918446922"/>
    <n v="1.9647845326645371E-2"/>
    <n v="0.71090804367584326"/>
    <n v="2.0114432187764309E-2"/>
    <n v="0.92641033263453187"/>
    <n v="2.6211853951561444E-2"/>
    <n v="0.781274928375426"/>
    <n v="2.2105392823454303E-2"/>
    <n v="0.91240154613360192"/>
    <n v="2.5815489346304132E-2"/>
    <s v="4b, 7b"/>
    <n v="2.8294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x v="1"/>
    <n v="1000"/>
    <x v="1"/>
    <n v="0"/>
    <n v="1"/>
    <x v="0"/>
    <s v="Density"/>
    <s v="Building density"/>
    <x v="2"/>
    <s v="Negative binomial regression"/>
    <m/>
    <n v="0.60199999999999998"/>
    <m/>
    <n v="1.8257666846595977"/>
    <s v="Derived (4b)"/>
    <s v=""/>
    <m/>
  </r>
  <r>
    <n v="111"/>
    <s v="Chatman 2008"/>
    <n v="111.3"/>
    <s v="111.3.1"/>
    <s v="Table 5 p. 1020 (col. 4 combined Density)"/>
    <x v="1"/>
    <x v="0"/>
    <x v="1"/>
    <n v="6.0213846039255094E-2"/>
    <n v="16.607475950765078"/>
    <n v="-4.1321060913098586"/>
    <n v="0.19366315910577611"/>
    <n v="-4.8185330617108148E-2"/>
    <n v="0.10302046103501369"/>
    <n v="-2.5632520910121755E-2"/>
    <n v="0.10302046103501369"/>
    <n v="-2.5632520910121755E-2"/>
    <n v="0.30762828956325783"/>
    <n v="-7.6540994726234171E-2"/>
    <n v="1.1793516542393681"/>
    <n v="-0.29343448509129716"/>
    <n v="0.315182667951457"/>
    <n v="-7.8420599613002004E-2"/>
    <s v="4b, 7b"/>
    <n v="-0.24880999999999998"/>
    <s v="derived (7b)"/>
    <m/>
    <m/>
    <s v="Y"/>
    <s v="Neg"/>
    <s v="N"/>
    <s v="Ridership"/>
    <s v="trip"/>
    <s v="Count"/>
    <s v="Disaggregate"/>
    <s v="Non-work"/>
    <s v="USA"/>
    <s v="San Francisco"/>
    <s v="2003/2004"/>
    <s v="2018 - 2019"/>
    <x v="1"/>
    <n v="1000"/>
    <x v="1"/>
    <n v="0"/>
    <n v="1"/>
    <x v="0"/>
    <s v="Density"/>
    <s v="Retail employment density"/>
    <x v="1"/>
    <s v="Negative binomial regression"/>
    <m/>
    <n v="-0.35799999999999998"/>
    <m/>
    <n v="0.69907307500652571"/>
    <s v="Derived (4b)"/>
    <s v=""/>
    <m/>
  </r>
  <r>
    <n v="111"/>
    <s v="Chatman 2008"/>
    <n v="111.3"/>
    <s v="111.3.2"/>
    <s v="Table 5 p. 1020 (col. 4 combined Density)"/>
    <x v="1"/>
    <x v="0"/>
    <x v="1"/>
    <n v="5.031249131340744E-2"/>
    <n v="19.875779829123999"/>
    <n v="14.531977664265721"/>
    <n v="0.82622651466152486"/>
    <n v="0.60408725392962725"/>
    <n v="0.69441737918446922"/>
    <n v="0.50771632261693278"/>
    <n v="0.71090804367584326"/>
    <n v="0.51977330705315605"/>
    <n v="0.92641033263453187"/>
    <n v="0.67733565060241163"/>
    <n v="0.781274928375426"/>
    <n v="0.57122135113240902"/>
    <n v="0.91240154613360192"/>
    <n v="0.66709326644012168"/>
    <s v="4b, 7b"/>
    <n v="0.73114000000000001"/>
    <s v="derived (7b)"/>
    <m/>
    <m/>
    <s v="Y"/>
    <s v="Pos"/>
    <s v="Y"/>
    <s v="Ridership"/>
    <s v="trip"/>
    <s v="Count"/>
    <s v="Disaggregate"/>
    <s v="Non-work"/>
    <s v="USA"/>
    <s v="San Francisco"/>
    <s v="2003/2004"/>
    <s v="2018 - 2019"/>
    <x v="1"/>
    <n v="1000"/>
    <x v="1"/>
    <n v="0"/>
    <n v="1"/>
    <x v="0"/>
    <s v="Density"/>
    <s v="Building density"/>
    <x v="2"/>
    <s v="Negative binomial regression"/>
    <m/>
    <n v="1.052"/>
    <m/>
    <n v="2.8633721394136336"/>
    <s v="Derived (4b)"/>
    <s v=""/>
    <m/>
  </r>
  <r>
    <n v="113"/>
    <s v="Ewing et al. 2015"/>
    <n v="113.1"/>
    <s v="113.1.12"/>
    <s v="Table 11 p. 2343"/>
    <x v="0"/>
    <x v="0"/>
    <x v="1"/>
    <n v="6.2889289191820838E-2"/>
    <n v="15.90095885723664"/>
    <n v="2.0540000000000003"/>
    <n v="0.97368185149492004"/>
    <n v="0.1257749636941157"/>
    <n v="3.8096159329567634"/>
    <n v="0.49210561429331673"/>
    <n v="2.6835087331517022"/>
    <n v="0.34664116720137789"/>
    <n v="0.61309243340370423"/>
    <n v="7.9195969847950132E-2"/>
    <n v="0.97123768932766763"/>
    <n v="0.12545924002382575"/>
    <n v="0.81820570171277818"/>
    <n v="0.10569139423646744"/>
    <s v="4a, 7a, 5, 8a"/>
    <n v="0.1291746"/>
    <s v="Derived (7a)"/>
    <n v="6.2889289191820838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x v="0"/>
    <n v="62011"/>
    <x v="1"/>
    <n v="0"/>
    <n v="1"/>
    <x v="0"/>
    <s v="Diversity"/>
    <s v="job-population balance:Perfect balancing when index = 1"/>
    <x v="5"/>
    <s v="logistic"/>
    <s v="no transit trip"/>
    <n v="0.246"/>
    <n v="1.2788995735417383"/>
    <m/>
    <s v="Derived (4a)"/>
    <n v="2.0539999999999998"/>
    <m/>
  </r>
  <r>
    <n v="113"/>
    <s v="Ewing et al. 2015"/>
    <n v="113.1"/>
    <s v="113.1.15"/>
    <s v="Table 11 p. 2343"/>
    <x v="0"/>
    <x v="0"/>
    <x v="1"/>
    <n v="6.7926762940735186E-2"/>
    <n v="14.721737893979743"/>
    <n v="2.6659999999999999"/>
    <n v="1.0951672044708656"/>
    <n v="0.19832684076744134"/>
    <n v="2.2177939340939026"/>
    <n v="0.40162640245838355"/>
    <n v="2.5471032058037957"/>
    <n v="0.46126192407282529"/>
    <n v="0.88958792264047459"/>
    <n v="0.1610979232777508"/>
    <n v="0.67585707176231313"/>
    <n v="0.12239281573238463"/>
    <n v="0.89067953196771998"/>
    <n v="0.16129560581274732"/>
    <s v="4a, 7a, 5, 8a"/>
    <n v="0.18109275"/>
    <s v="Derived (7a)"/>
    <n v="6.7926762940735186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x v="0"/>
    <n v="62011"/>
    <x v="1"/>
    <n v="0"/>
    <n v="1"/>
    <x v="0"/>
    <s v="PT-design"/>
    <s v="Four-way intersection density"/>
    <x v="0"/>
    <s v="logistic"/>
    <s v="no transit trip"/>
    <n v="7.4999999999999997E-3"/>
    <n v="1.0075281954445339"/>
    <m/>
    <s v="Derived (4a)"/>
    <n v="2.6659999999999999"/>
    <m/>
  </r>
  <r>
    <n v="113"/>
    <s v="Ewing et al. 2015"/>
    <n v="113.1"/>
    <s v="113.1.3"/>
    <s v="Table 11 p. 2343"/>
    <x v="0"/>
    <x v="0"/>
    <x v="1"/>
    <n v="1.8708913010243081E-2"/>
    <n v="53.450459652706847"/>
    <n v="6.5410000000000013"/>
    <n v="0.70514594199059455"/>
    <n v="8.6292234651099017E-2"/>
    <n v="4.6432467117282643"/>
    <n v="0.56821731634774642"/>
    <n v="5.652023148723341"/>
    <n v="0.69166633282501888"/>
    <n v="0.53804561903402426"/>
    <n v="6.5843332629288723E-2"/>
    <n v="0.39667927108225221"/>
    <n v="4.8543625798690621E-2"/>
    <n v="0.43631579012529964"/>
    <n v="5.3394144816583548E-2"/>
    <s v="4a, 7a, 5, 8a"/>
    <n v="0.12237500000000001"/>
    <s v="Derived (7a)"/>
    <n v="1.8708913010243081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x v="0"/>
    <n v="62011"/>
    <x v="1"/>
    <n v="0"/>
    <n v="1"/>
    <x v="0"/>
    <s v="Diversity"/>
    <s v="Land use entropy:Entropy: maximises eveness --&gt; 1"/>
    <x v="7"/>
    <s v="logistic"/>
    <s v="no transit trip"/>
    <n v="0.625"/>
    <n v="1.8682459574322223"/>
    <m/>
    <s v="Derived (4a)"/>
    <n v="6.5410000000000004"/>
    <m/>
  </r>
  <r>
    <n v="113"/>
    <s v="Ewing et al. 2015"/>
    <n v="113.2"/>
    <s v="113.2.12"/>
    <s v="Table 12 p. 2343"/>
    <x v="0"/>
    <x v="0"/>
    <x v="1"/>
    <n v="5.3991750687442712E-2"/>
    <n v="18.52134793311264"/>
    <n v="2.1819999999999999"/>
    <n v="1.1341391742226519"/>
    <n v="0.13361293611517061"/>
    <n v="4.4374193291940838"/>
    <n v="0.52277237117235498"/>
    <n v="3.1257359618680587"/>
    <n v="0.36824295366767601"/>
    <n v="0.71412663702735257"/>
    <n v="8.4131259108192399E-2"/>
    <n v="1.1312922278019315"/>
    <n v="0.13327753735734554"/>
    <n v="0.95304142462969288"/>
    <n v="0.11227781023562412"/>
    <s v="7b, 8a"/>
    <n v="0.11781"/>
    <s v="derived (7b)"/>
    <n v="5.3991750687442712E-2"/>
    <s v="Derived (8a)"/>
    <s v="Y"/>
    <s v="Pos"/>
    <s v="Y"/>
    <s v="Ridership"/>
    <s v="trip"/>
    <s v="Count"/>
    <s v="Disaggregate"/>
    <s v="General"/>
    <s v="USA"/>
    <s v="15 cities"/>
    <s v="varies"/>
    <s v="2018 - 2019"/>
    <x v="0"/>
    <n v="6719"/>
    <x v="1"/>
    <n v="0"/>
    <n v="1"/>
    <x v="0"/>
    <s v="Diversity"/>
    <s v="job-population balance:Perfect balancing when index = 1"/>
    <x v="5"/>
    <s v="Negative binomial regression"/>
    <m/>
    <n v="0.187"/>
    <m/>
    <n v="1.2056272850499248"/>
    <s v="Derived (4b)"/>
    <n v="2.1819999999999999"/>
    <m/>
  </r>
  <r>
    <n v="113"/>
    <s v="Ewing et al. 2015"/>
    <n v="113.2"/>
    <s v="113.2.8"/>
    <s v="Table 12 p. 2343"/>
    <x v="0"/>
    <x v="0"/>
    <x v="1"/>
    <n v="2.033601841196778E-2"/>
    <n v="49.173834314169305"/>
    <n v="4.3449999999999998"/>
    <n v="0.64872650196186543"/>
    <n v="5.7321473713350425E-2"/>
    <n v="4.271735845975539"/>
    <n v="0.37745057935039861"/>
    <n v="5.1997990599337349"/>
    <n v="0.45945424493574477"/>
    <n v="0.49499604485634935"/>
    <n v="4.3737850523507024E-2"/>
    <n v="0.36494056138722625"/>
    <n v="3.2246148004175308E-2"/>
    <n v="0.4014057224518332"/>
    <n v="3.5468209635843982E-2"/>
    <s v="7b, 8a"/>
    <n v="8.8359999999999994E-2"/>
    <s v="derived (7b)"/>
    <n v="2.033601841196778E-2"/>
    <s v="Derived (8a)"/>
    <s v="Y"/>
    <s v="Pos"/>
    <s v="Y"/>
    <s v="Ridership"/>
    <s v="trip"/>
    <s v="Count"/>
    <s v="Disaggregate"/>
    <s v="General"/>
    <s v="USA"/>
    <s v="15 cities"/>
    <s v="varies"/>
    <s v="2018 - 2019"/>
    <x v="0"/>
    <n v="6719"/>
    <x v="1"/>
    <n v="0"/>
    <n v="1"/>
    <x v="0"/>
    <s v="Diversity"/>
    <s v="Land use entropy:Entropy: maximises eveness --&gt; 1"/>
    <x v="7"/>
    <s v="Negative binomial regression"/>
    <m/>
    <n v="0.188"/>
    <m/>
    <n v="1.2068335153496053"/>
    <s v="Derived (4b)"/>
    <n v="4.3449999999999998"/>
    <m/>
  </r>
  <r>
    <n v="115"/>
    <s v="Lund et al. 2004"/>
    <n v="115.4"/>
    <s v="115.4.1"/>
    <s v="Figure 5-22 p. 78 (imputed from table 5 - 24 p. 77)"/>
    <x v="1"/>
    <x v="0"/>
    <x v="1"/>
    <n v="0.19229397074562971"/>
    <n v="5.2003710575139142"/>
    <n v="2.8029999999999999"/>
    <n v="3.6361445378307641E-2"/>
    <n v="1.959881905890782E-2"/>
    <n v="0.37063558016129805"/>
    <n v="0.19977257770693965"/>
    <n v="6.8440283838704E-2"/>
    <n v="3.6889312989061458E-2"/>
    <n v="1.6742676994504629E-2"/>
    <n v="9.0243029000379952E-3"/>
    <n v="4.1592499728539907E-2"/>
    <n v="2.241835735368301E-2"/>
    <n v="2.0683194193984854E-2"/>
    <n v="1.1148241670557838E-2"/>
    <s v="8a, 4b"/>
    <n v="0.53900000000000003"/>
    <s v="Source"/>
    <n v="0.19229397074562971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x v="1"/>
    <n v="22"/>
    <x v="1"/>
    <n v="1"/>
    <n v="0"/>
    <x v="0"/>
    <s v="PT-design"/>
    <s v="Street tree density "/>
    <x v="9"/>
    <s v="OLS"/>
    <m/>
    <n v="1.2E-2"/>
    <m/>
    <n v="1.0120722888660778"/>
    <s v="Derived (4b)"/>
    <n v="2.8029999999999999"/>
    <m/>
  </r>
  <r>
    <n v="115"/>
    <s v="Lund et al. 2004"/>
    <n v="115.4"/>
    <s v="115.4.2"/>
    <s v="Figure 5-22 p. 78 (imputed from table 5 - 24 p. 77)"/>
    <x v="1"/>
    <x v="0"/>
    <x v="1"/>
    <n v="4.3741588156123827E-2"/>
    <n v="22.861538461538458"/>
    <n v="2.9719999999999995"/>
    <n v="0.15984985933498186"/>
    <n v="2.0780481713547641E-2"/>
    <n v="1.6293644198387021"/>
    <n v="0.21181737457903127"/>
    <n v="0.30087279618949653"/>
    <n v="3.9113463504634551E-2"/>
    <n v="7.3603085207917127E-2"/>
    <n v="9.5684010770292274E-3"/>
    <n v="0.18284628572448725"/>
    <n v="2.3770017144183343E-2"/>
    <n v="9.0926134759180793E-2"/>
    <n v="1.1820397518693503E-2"/>
    <s v="8a, 4b"/>
    <n v="0.13"/>
    <s v="Source"/>
    <n v="4.3741588156123827E-2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x v="1"/>
    <n v="22"/>
    <x v="1"/>
    <n v="1"/>
    <n v="0"/>
    <x v="0"/>
    <s v="PT-design"/>
    <s v="Street Furniture Density"/>
    <x v="9"/>
    <s v="OLS"/>
    <m/>
    <n v="1.6E-2"/>
    <m/>
    <n v="1.0161286854060949"/>
    <s v="Derived (4b)"/>
    <n v="2.972"/>
    <m/>
  </r>
  <r>
    <n v="3"/>
    <s v="Cervero. 2002b"/>
    <n v="3.1"/>
    <s v="3.1.5"/>
    <s v="Table 2 p. 275, Table 4 p. 281"/>
    <x v="1"/>
    <x v="0"/>
    <x v="1"/>
    <n v="0.31385322271857052"/>
    <n v="3.1862027457869737"/>
    <n v="1.0418882978723405"/>
    <n v="0.23702532806319487"/>
    <n v="7.750728227666473E-2"/>
    <n v="0.47999367827961209"/>
    <n v="0.15695793279743317"/>
    <n v="0.55126556977037455"/>
    <n v="0.18026384131491249"/>
    <n v="0.19253212508932813"/>
    <n v="6.2958004904210302E-2"/>
    <n v="0.14627469075435973"/>
    <n v="4.783182387667563E-2"/>
    <n v="0.19276838039157873"/>
    <n v="6.3035260388046244E-2"/>
    <s v="8a, 8b"/>
    <n v="0.32700000000000001"/>
    <s v="Source"/>
    <n v="0.31385322271857052"/>
    <s v="Derived (8a)"/>
    <s v="N"/>
    <s v="Pos"/>
    <s v="insignificant"/>
    <s v="Mode choice (probability)"/>
    <s v="trip"/>
    <s v="binary"/>
    <s v="Disaggregate"/>
    <s v="General"/>
    <s v="USA"/>
    <s v="Montgomery County"/>
    <n v="1994"/>
    <s v="Pre-2010"/>
    <x v="1"/>
    <n v="1960"/>
    <x v="0"/>
    <n v="0"/>
    <n v="1"/>
    <x v="0"/>
    <s v="PT-design"/>
    <s v="continuous (fraction) of sidewalk miles to _x000a_road miles"/>
    <x v="0"/>
    <s v="Binary logistic"/>
    <s v="automobile"/>
    <n v="0.47010000000000002"/>
    <n v="1.6001542006369196"/>
    <m/>
    <s v="Derived (4a)"/>
    <n v="1.0418882978723405"/>
    <s v="Derived (8b)"/>
  </r>
  <r>
    <n v="27"/>
    <s v="Cervero 2007"/>
    <n v="27.1"/>
    <s v="27.1.1"/>
    <s v="Table 1 p. 2072 "/>
    <x v="1"/>
    <x v="0"/>
    <x v="3"/>
    <n v="0.24610350981558596"/>
    <n v="4.0633309161227942"/>
    <m/>
    <n v="0.30227591282344596"/>
    <n v="0.32645798584932167"/>
    <n v="0.61213089941497589"/>
    <n v="0.66110137136817404"/>
    <n v="0.70302319449189654"/>
    <n v="0.75926505005124834"/>
    <n v="0.24553419811615257"/>
    <n v="0.26517693396544478"/>
    <n v="0.18654257767318783"/>
    <n v="0.20146598388704287"/>
    <n v="0.24583549202314017"/>
    <n v="0.26550233138499141"/>
    <m/>
    <n v="1.08"/>
    <s v="Ewing &amp; Cervero 2010"/>
    <n v="0.24610350981558596"/>
    <s v="Derived (8a)"/>
    <s v="Y"/>
    <s v="Pos"/>
    <s v="Y"/>
    <s v="Mode choice (probability)"/>
    <s v="trip"/>
    <s v="binary"/>
    <s v="Disaggregate"/>
    <s v="Work"/>
    <s v="USA"/>
    <s v="California"/>
    <n v="2000"/>
    <s v="Pre-2010"/>
    <x v="1"/>
    <n v="726"/>
    <x v="1"/>
    <n v="1"/>
    <n v="0"/>
    <x v="1"/>
    <s v="Design"/>
    <s v="% 4-way intersections"/>
    <x v="0"/>
    <s v="Binary logistic"/>
    <s v="not choosing transit"/>
    <n v="4.1369999999999996"/>
    <m/>
    <m/>
    <m/>
    <n v="16.809999999999999"/>
    <m/>
  </r>
  <r>
    <n v="115"/>
    <s v="Lund et al. 2004"/>
    <n v="115.1"/>
    <s v="115.1.1"/>
    <s v="Table 5-22 p. 71 (rail and bus, all)"/>
    <x v="1"/>
    <x v="0"/>
    <x v="3"/>
    <n v="0.29561638727755546"/>
    <n v="3.3827624009933381"/>
    <m/>
    <n v="0.25164762942831709"/>
    <n v="0.27177943978258245"/>
    <n v="0.50960491128373531"/>
    <n v="0.55037330418643415"/>
    <n v="0.58527362856841614"/>
    <n v="0.63209551885388948"/>
    <n v="0.20440960155367024"/>
    <n v="0.22076236967796387"/>
    <n v="0.15529850533053888"/>
    <n v="0.16772238575698201"/>
    <n v="0.204660431653715"/>
    <n v="0.22103326618601221"/>
    <m/>
    <n v="1.08"/>
    <s v="Ewing and Cervero 2010"/>
    <m/>
    <m/>
    <s v="Y"/>
    <s v="Pos"/>
    <s v="Y"/>
    <s v="Mode choice (probability)"/>
    <s v="trip"/>
    <s v="binary"/>
    <s v="Disaggregate"/>
    <s v="General"/>
    <s v="USA"/>
    <s v="Sacramento"/>
    <n v="2003"/>
    <s v="Pre-2010"/>
    <x v="1"/>
    <n v="967"/>
    <x v="1"/>
    <n v="1"/>
    <n v="0"/>
    <x v="1"/>
    <s v="Design"/>
    <s v="Proportion of intersections that are four-way or more"/>
    <x v="0"/>
    <s v="Binary logistic"/>
    <s v="not choosing transit"/>
    <n v="4.1369999999999996"/>
    <m/>
    <m/>
    <m/>
    <n v="16.809999999999999"/>
    <m/>
  </r>
  <r>
    <n v="131"/>
    <s v="Zhang 2004"/>
    <n v="131.1"/>
    <s v="131.1.7"/>
    <s v="Table 3 (Boston - work trip, expanded)"/>
    <x v="1"/>
    <x v="0"/>
    <x v="3"/>
    <n v="0.29561638727755546"/>
    <n v="3.3827624009933381"/>
    <m/>
    <n v="0.25164762942831709"/>
    <n v="2.0886753242550321E-2"/>
    <n v="0.50960491128373531"/>
    <n v="4.2297207636550031E-2"/>
    <n v="0.58527362856841614"/>
    <n v="4.8577711171178539E-2"/>
    <n v="0.20440960155367024"/>
    <n v="1.6965996928954633E-2"/>
    <n v="0.15529850533053888"/>
    <n v="1.2889775942434727E-2"/>
    <n v="0.204660431653715"/>
    <n v="1.6986815827258347E-2"/>
    <m/>
    <n v="8.3000000000000004E-2"/>
    <s v="Source"/>
    <m/>
    <m/>
    <s v="Y"/>
    <s v="Pos"/>
    <s v="Y"/>
    <s v="Mode choice (probability)"/>
    <s v="trip"/>
    <s v="discrete"/>
    <s v="Disaggregate"/>
    <s v="Work"/>
    <s v="USA"/>
    <s v="Boston"/>
    <n v="1991"/>
    <s v="Pre-2010"/>
    <x v="1"/>
    <n v="1619"/>
    <x v="0"/>
    <n v="0"/>
    <n v="1"/>
    <x v="0"/>
    <s v="Diversity"/>
    <s v="% non cul-de-sac proportion at intersections"/>
    <x v="0"/>
    <s v="Multinomial logistic"/>
    <s v="drive alone or active modes"/>
    <m/>
    <m/>
    <m/>
    <m/>
    <m/>
    <m/>
  </r>
  <r>
    <n v="117"/>
    <s v="Rajamani et al. 2003"/>
    <n v="117.1"/>
    <s v="117.1.1"/>
    <s v="Table 2 p. 163"/>
    <x v="1"/>
    <x v="0"/>
    <x v="1"/>
    <n v="0.11153991466812101"/>
    <n v="8.9654004396132816"/>
    <n v="-0.33171981626569141"/>
    <n v="0.11827617160620325"/>
    <n v="-4.3762183494295203E-3"/>
    <n v="0.77882522210364835"/>
    <n v="-2.8816533217834988E-2"/>
    <n v="0.94803021623224748"/>
    <n v="-3.5077118000593155E-2"/>
    <n v="9.024795035930723E-2"/>
    <n v="-3.3391741632943675E-3"/>
    <n v="6.6536163289405814E-2"/>
    <n v="-2.4618380417080151E-3"/>
    <n v="7.3184511452587267E-2"/>
    <n v="-2.7078269237457288E-3"/>
    <m/>
    <n v="-3.6999999999999998E-2"/>
    <s v="Source"/>
    <m/>
    <m/>
    <s v="Y"/>
    <s v="Neg"/>
    <s v="N"/>
    <s v="Mode choice (probability)"/>
    <s v="trip"/>
    <s v="categorical"/>
    <s v="Aggregate"/>
    <s v="Non-work"/>
    <s v="USA"/>
    <s v="Portland"/>
    <n v="1995"/>
    <s v="Pre-2010"/>
    <x v="1"/>
    <n v="131"/>
    <x v="0"/>
    <n v="0"/>
    <n v="1"/>
    <x v="0"/>
    <s v="Diversity"/>
    <s v="Land use entropy:Entropy: maximises eveness --&gt; 1"/>
    <x v="7"/>
    <s v="Multinomial logistic"/>
    <s v="shared ride"/>
    <m/>
    <m/>
    <m/>
    <s v=""/>
    <s v=""/>
    <m/>
  </r>
  <r>
    <n v="2"/>
    <s v="Cervero 2006"/>
    <n v="2.1"/>
    <s v="2.1.1"/>
    <s v="Table 1 p. 290"/>
    <x v="1"/>
    <x v="1"/>
    <x v="1"/>
    <n v="7.9815095923159343E-2"/>
    <n v="12.528958193105893"/>
    <n v="7.4171432503186887"/>
    <n v="0.13821170591411505"/>
    <n v="8.1821329901156106E-2"/>
    <n v="0.33257228940877093"/>
    <n v="0.19688279532999237"/>
    <n v="0.55058433796819262"/>
    <n v="0.32594592807716999"/>
    <n v="9.8050688955885174E-2"/>
    <n v="5.8046007861884019E-2"/>
    <n v="0.5178337857731794"/>
    <n v="0.30655760117772218"/>
    <n v="9.1901609179760188E-2"/>
    <n v="5.4405752634418027E-2"/>
    <s v="6a"/>
    <n v="0.59199999999999997"/>
    <s v="Source (6a)"/>
    <m/>
    <m/>
    <s v="Y"/>
    <s v="Pos"/>
    <s v="Y"/>
    <s v="Ridership"/>
    <s v="boarding"/>
    <s v="continuous"/>
    <s v="Aggregate"/>
    <s v="General"/>
    <s v="USA, Canada"/>
    <s v="varies"/>
    <n v="1996"/>
    <s v="Pre-2010"/>
    <x v="1"/>
    <n v="261"/>
    <x v="1"/>
    <n v="0"/>
    <n v="0"/>
    <x v="1"/>
    <s v="Density"/>
    <s v="Population density"/>
    <x v="6"/>
    <s v="OLS"/>
    <m/>
    <n v="0.59199999999999997"/>
    <m/>
    <m/>
    <s v=""/>
    <s v=""/>
    <m/>
  </r>
  <r>
    <n v="127"/>
    <s v="Bordoloi et al. 2013"/>
    <n v="127.1"/>
    <s v="127.1.1"/>
    <s v="Table 4 p. 571"/>
    <x v="0"/>
    <x v="0"/>
    <x v="1"/>
    <n v="4.9189337730145645E-2"/>
    <n v="20.329608938547487"/>
    <n v="3.6390000000000002"/>
    <n v="1.2448665171184907"/>
    <n v="0.22283110656420982"/>
    <n v="4.8706498028465495"/>
    <n v="0.87184631470953233"/>
    <n v="3.4309052440144425"/>
    <n v="0.61413203867858523"/>
    <n v="0.78384766140108286"/>
    <n v="0.14030873139079383"/>
    <n v="1.2417416199667684"/>
    <n v="0.22227174997405152"/>
    <n v="1.046087981011312"/>
    <n v="0.18724974860102483"/>
    <s v="8a, SS calculated as: population/average household size *1% (stated sample size)"/>
    <n v="0.17899999999999999"/>
    <s v="Source"/>
    <n v="4.9189337730145645E-2"/>
    <s v="Derived (8a)"/>
    <s v="Y"/>
    <s v="Pos"/>
    <s v="Y"/>
    <s v="Ridership"/>
    <m/>
    <s v="Count"/>
    <s v="Disaggregate"/>
    <s v="General"/>
    <s v="India"/>
    <s v="Agartala"/>
    <n v="2012"/>
    <s v="2010 - 2017"/>
    <x v="0"/>
    <n v="816"/>
    <x v="0"/>
    <n v="0"/>
    <n v="0"/>
    <x v="1"/>
    <s v="Diversity"/>
    <s v="Area Index"/>
    <x v="5"/>
    <s v="OLS"/>
    <m/>
    <n v="0.29599999999999999"/>
    <m/>
    <m/>
    <m/>
    <n v="3.6389999999999998"/>
    <m/>
  </r>
  <r>
    <n v="127"/>
    <s v="Bordoloi et al. 2013"/>
    <n v="127.2"/>
    <s v="127.2.1"/>
    <s v="Table 4 p. 571"/>
    <x v="0"/>
    <x v="0"/>
    <x v="1"/>
    <n v="8.0974842767295593E-2"/>
    <n v="12.349514563106796"/>
    <n v="2.544"/>
    <n v="0.16292114485656262"/>
    <n v="3.3561755840451894E-2"/>
    <n v="1.0728035504121625"/>
    <n v="0.22099753138490547"/>
    <n v="1.3058773046985541"/>
    <n v="0.26901072476790211"/>
    <n v="0.12431328469483044"/>
    <n v="2.5608536647135069E-2"/>
    <n v="9.1651156359415453E-2"/>
    <n v="1.8880138210039581E-2"/>
    <n v="0.10080901528772843"/>
    <n v="2.0766657149272054E-2"/>
    <s v="8a, SS calculated as: population/average household size *1% (stated sample size)"/>
    <n v="0.20599999999999999"/>
    <s v="Source"/>
    <n v="8.0974842767295593E-2"/>
    <s v="Derived (8a)"/>
    <s v="Y"/>
    <s v="Pos"/>
    <s v="Y"/>
    <s v="Ridership"/>
    <m/>
    <s v="Count"/>
    <s v="Disaggregate"/>
    <s v="General"/>
    <s v="India"/>
    <s v="Agartala"/>
    <n v="2012"/>
    <s v="2010 - 2017"/>
    <x v="0"/>
    <n v="816"/>
    <x v="0"/>
    <n v="0"/>
    <n v="0"/>
    <x v="1"/>
    <s v="Diversity"/>
    <s v="Entropy ( 0 - 1); 0 = homoegoeous"/>
    <x v="7"/>
    <s v="OLS"/>
    <m/>
    <n v="5.7000000000000002E-2"/>
    <m/>
    <m/>
    <m/>
    <n v="2.544"/>
    <m/>
  </r>
  <r>
    <n v="127"/>
    <s v="Bordoloi et al. 2013"/>
    <n v="127.3"/>
    <s v="127.3.1"/>
    <s v="Table 4 p. 571"/>
    <x v="0"/>
    <x v="0"/>
    <x v="1"/>
    <n v="6.6745655608214854E-2"/>
    <n v="14.982248520710058"/>
    <n v="2.532"/>
    <n v="0.19765352468279976"/>
    <n v="3.340344567139316E-2"/>
    <n v="1.3015094094622934"/>
    <n v="0.2199550901991276"/>
    <n v="1.5842710429280829"/>
    <n v="0.267741806254846"/>
    <n v="0.15081503942574243"/>
    <n v="2.548774166295047E-2"/>
    <n v="0.11118982813214112"/>
    <n v="1.8791080954331851E-2"/>
    <n v="0.12230000721492698"/>
    <n v="2.0668701219322662E-2"/>
    <s v="8a, SS calculated as: population/average household size *1% (stated sample size)"/>
    <n v="0.16900000000000001"/>
    <s v="Source"/>
    <n v="6.6745655608214854E-2"/>
    <s v="Derived (8a)"/>
    <s v="Y"/>
    <s v="Pos"/>
    <s v="Y"/>
    <s v="Ridership"/>
    <m/>
    <s v="Count"/>
    <s v="Disaggregate"/>
    <s v="General"/>
    <s v="India"/>
    <s v="Agartala"/>
    <n v="2012"/>
    <s v="2010 - 2017"/>
    <x v="0"/>
    <n v="816"/>
    <x v="0"/>
    <n v="0"/>
    <n v="0"/>
    <x v="1"/>
    <s v="Diversity"/>
    <s v="Dissimilarity of land uses in adjacent actively developed cells (20m cells)"/>
    <x v="7"/>
    <s v="OLS"/>
    <m/>
    <n v="0.20300000000000001"/>
    <m/>
    <m/>
    <m/>
    <n v="2.532"/>
    <m/>
  </r>
  <r>
    <n v="127"/>
    <s v="Bordoloi et al. 2013"/>
    <n v="127.4"/>
    <s v="127.4.1"/>
    <s v="Table 4 p. 571"/>
    <x v="0"/>
    <x v="0"/>
    <x v="0"/>
    <n v="0.50128095644748072"/>
    <n v="1.9948892674616698"/>
    <n v="2.3420000000000001"/>
    <n v="2.6317604765442808E-2"/>
    <n v="3.0896867994629856E-2"/>
    <n v="0.17329622778902179"/>
    <n v="0.20344977142431156"/>
    <n v="0.21094599358159324"/>
    <n v="0.24765059646479046"/>
    <n v="2.0081051459421621E-2"/>
    <n v="2.3575154413360982E-2"/>
    <n v="1.4804946966745655E-2"/>
    <n v="1.7381007738959398E-2"/>
    <n v="1.6284269445023185E-2"/>
    <n v="1.9117732328457218E-2"/>
    <s v="8a, SS calculated as: population/average household size *1% (stated sample size)"/>
    <n v="1.1739999999999999"/>
    <s v="Source"/>
    <n v="0.50128095644748072"/>
    <s v="Derived (8a)"/>
    <s v="Y"/>
    <s v="Pos"/>
    <s v="Y"/>
    <s v="Ridership"/>
    <m/>
    <s v="Count"/>
    <s v="Disaggregate"/>
    <s v="General"/>
    <s v="India"/>
    <s v="Agartala"/>
    <n v="2012"/>
    <s v="2010 - 2017"/>
    <x v="0"/>
    <n v="816"/>
    <x v="0"/>
    <n v="0"/>
    <n v="0"/>
    <x v="1"/>
    <s v="Diversity"/>
    <s v="Mix Type Index: alternative to dissimilarity index"/>
    <x v="7"/>
    <s v="OLS"/>
    <m/>
    <n v="0.28799999999999998"/>
    <m/>
    <m/>
    <m/>
    <n v="2.3420000000000001"/>
    <m/>
  </r>
  <r>
    <n v="2"/>
    <s v="Cervero 2006"/>
    <n v="2.2000000000000002"/>
    <s v="2.2.1"/>
    <s v="Table 1 p. 290"/>
    <x v="1"/>
    <x v="0"/>
    <x v="1"/>
    <n v="7.9815095923159343E-2"/>
    <n v="12.528958193105893"/>
    <n v="2.4055599730763317"/>
    <n v="0.13821170591411505"/>
    <n v="2.6536647535510091E-2"/>
    <n v="0.33257228940877093"/>
    <n v="6.3853879566484015E-2"/>
    <n v="0.55058433796819262"/>
    <n v="0.10571219288989299"/>
    <n v="9.8050688955885174E-2"/>
    <n v="1.8825732279529953E-2"/>
    <n v="0.5178337857731794"/>
    <n v="9.9424086868450445E-2"/>
    <n v="9.1901609179760188E-2"/>
    <n v="1.7645108962513957E-2"/>
    <s v="6a"/>
    <n v="0.192"/>
    <s v="Source (6a)"/>
    <m/>
    <m/>
    <s v="Y"/>
    <s v="Pos"/>
    <s v="Y"/>
    <s v="Ridership"/>
    <s v="boarding"/>
    <s v="continuous"/>
    <s v="Aggregate"/>
    <s v="General"/>
    <s v="USA, Canada"/>
    <s v="varies"/>
    <n v="1998"/>
    <s v="Pre-2010"/>
    <x v="1"/>
    <n v="225"/>
    <x v="1"/>
    <n v="0"/>
    <n v="0"/>
    <x v="1"/>
    <s v="Density"/>
    <s v="Population Density"/>
    <x v="6"/>
    <s v="OLS"/>
    <m/>
    <n v="0.192"/>
    <m/>
    <m/>
    <s v=""/>
    <s v=""/>
    <m/>
  </r>
  <r>
    <n v="128"/>
    <s v="Zhao et al. 2013"/>
    <n v="128.1"/>
    <s v="128.1.2"/>
    <s v="Table  2  p. 120"/>
    <x v="0"/>
    <x v="0"/>
    <x v="1"/>
    <n v="3.4439017243834052E-2"/>
    <n v="29.036833220873618"/>
    <n v="3.3199999999999994"/>
    <n v="0.29584764879708086"/>
    <n v="3.3826491564521818E-2"/>
    <n v="0.33770507827087004"/>
    <n v="3.8612366966150724E-2"/>
    <n v="0.51283952165678859"/>
    <n v="5.8636807910463717E-2"/>
    <n v="0.2649249855955807"/>
    <n v="3.0290870408865651E-2"/>
    <n v="0.77341393560121907"/>
    <n v="8.8430244671109243E-2"/>
    <n v="0.25230633674323821"/>
    <n v="2.8848085175672215E-2"/>
    <s v="6c, 8a"/>
    <n v="0.11433753724952904"/>
    <s v="Derived (6c)"/>
    <n v="3.4439017243834052E-2"/>
    <s v="Derived (8a)"/>
    <s v="Y"/>
    <s v="Pos"/>
    <s v="Y"/>
    <s v="Ridership"/>
    <m/>
    <s v="continuous"/>
    <s v="Aggregate"/>
    <s v="General"/>
    <s v="China"/>
    <s v="Nanjing"/>
    <n v="2010"/>
    <s v="2010 - 2017"/>
    <x v="0"/>
    <n v="55"/>
    <x v="1"/>
    <n v="0"/>
    <n v="0"/>
    <x v="1"/>
    <s v="Density"/>
    <s v="Employment density at work (common catchment area)"/>
    <x v="8"/>
    <s v="OLS"/>
    <m/>
    <n v="0.24060000000000001"/>
    <m/>
    <m/>
    <m/>
    <n v="3.32"/>
    <m/>
  </r>
  <r>
    <n v="2"/>
    <s v="Cervero 2006"/>
    <n v="2.2999999999999998"/>
    <s v="2.3.2"/>
    <s v="Table 2 p, 292"/>
    <x v="1"/>
    <x v="0"/>
    <x v="1"/>
    <n v="7.9815095923159343E-2"/>
    <n v="12.528958193105893"/>
    <n v="0.26310812205522377"/>
    <n v="0.13821170591411505"/>
    <n v="2.9024458241964164E-3"/>
    <n v="0.33257228940877093"/>
    <n v="6.9840180775841898E-3"/>
    <n v="0.55058433796819262"/>
    <n v="1.1562271097332046E-2"/>
    <n v="9.8050688955885174E-2"/>
    <n v="2.0590644680735888E-3"/>
    <n v="0.5178337857731794"/>
    <n v="1.0874509501236768E-2"/>
    <n v="9.1901609179760188E-2"/>
    <n v="1.9299337927749642E-3"/>
    <s v="6a"/>
    <n v="2.1000000000000001E-2"/>
    <s v="Source (6a)"/>
    <m/>
    <m/>
    <s v="N"/>
    <s v="Pos"/>
    <s v="insignificant"/>
    <s v="Ridership"/>
    <s v="boarding"/>
    <s v="continuous"/>
    <s v="Aggregate"/>
    <s v="Peak"/>
    <s v="USA"/>
    <s v="San Francisco"/>
    <n v="2003"/>
    <s v="Pre-2010"/>
    <x v="1"/>
    <n v="68"/>
    <x v="0"/>
    <n v="0"/>
    <n v="0"/>
    <x v="1"/>
    <s v="Density"/>
    <s v="Population (common catchment area)"/>
    <x v="6"/>
    <s v="OLS"/>
    <m/>
    <n v="2.1000000000000001E-2"/>
    <m/>
    <m/>
    <s v=""/>
    <s v=""/>
    <m/>
  </r>
  <r>
    <n v="128"/>
    <s v="Zhao et al. 2013"/>
    <n v="128.1"/>
    <s v="128.1.4"/>
    <s v="Table  2  p. 120"/>
    <x v="0"/>
    <x v="0"/>
    <x v="1"/>
    <n v="1.5181376427462782E-4"/>
    <n v="6587.0180136698382"/>
    <n v="2.4300000000000002"/>
    <n v="67.113165444203631"/>
    <n v="2.4758546536683138E-2"/>
    <n v="76.608541191706337"/>
    <n v="2.8261461363778995E-2"/>
    <n v="116.33786444889238"/>
    <n v="4.2917904585068334E-2"/>
    <n v="60.098346094258055"/>
    <n v="2.2170727437814321E-2"/>
    <n v="175.44928150657464"/>
    <n v="6.4724546551444412E-2"/>
    <n v="57.235800214468291"/>
    <n v="2.1114712944844426E-2"/>
    <s v="6c, 8a"/>
    <n v="3.6890744718734561E-4"/>
    <s v="Derived (6c)"/>
    <n v="1.5181376427462782E-4"/>
    <s v="Derived (8a)"/>
    <s v="Y"/>
    <s v="Pos"/>
    <s v="Y"/>
    <s v="Ridership"/>
    <m/>
    <s v="continuous"/>
    <s v="Aggregate"/>
    <s v="General"/>
    <s v="China"/>
    <s v="Nanjing"/>
    <n v="2010"/>
    <s v="2010 - 2017"/>
    <x v="0"/>
    <n v="55"/>
    <x v="1"/>
    <n v="0"/>
    <n v="0"/>
    <x v="1"/>
    <s v="Density"/>
    <s v="Business/office building floor area (common catchment area)"/>
    <x v="8"/>
    <s v="OLS"/>
    <m/>
    <n v="5.4999999999999997E-3"/>
    <m/>
    <m/>
    <m/>
    <n v="2.4300000000000002"/>
    <m/>
  </r>
  <r>
    <n v="128"/>
    <s v="Zhao et al. 2013"/>
    <n v="128.1"/>
    <s v="128.1.6"/>
    <s v="Table  2  p. 120"/>
    <x v="1"/>
    <x v="0"/>
    <x v="1"/>
    <n v="1.2129181861111369E-2"/>
    <n v="82.445791600025714"/>
    <n v="2.3899999999999997"/>
    <n v="4.6478082425553211E-3"/>
    <n v="1.3473412631656692E-4"/>
    <n v="1.6896734964446001"/>
    <n v="4.8981513527020758E-2"/>
    <n v="2.3992322093078577"/>
    <n v="6.9550729867017144E-2"/>
    <n v="2.6292365606478412E-3"/>
    <n v="7.6218267275953724E-5"/>
    <n v="0.27392298719642999"/>
    <n v="7.9406835290700695E-3"/>
    <n v="3.064609134809024E-3"/>
    <n v="8.8839171655079142E-5"/>
    <s v="6c, 8a"/>
    <n v="2.8988744648056172E-2"/>
    <s v="Derived (6c)"/>
    <n v="1.2129181861111369E-2"/>
    <s v="Derived (8a)"/>
    <s v="Y"/>
    <s v="Pos"/>
    <s v="Y"/>
    <s v="Ridership"/>
    <m/>
    <s v="continuous"/>
    <s v="Aggregate"/>
    <s v="General"/>
    <s v="China"/>
    <s v="Nanjing"/>
    <n v="2010"/>
    <s v="2010 - 2017"/>
    <x v="0"/>
    <n v="55"/>
    <x v="1"/>
    <n v="0"/>
    <n v="0"/>
    <x v="1"/>
    <s v="PT-Access"/>
    <s v="Number of shopping centres"/>
    <x v="4"/>
    <s v="OLS"/>
    <m/>
    <n v="141.05439999999999"/>
    <m/>
    <m/>
    <m/>
    <n v="2.39"/>
    <m/>
  </r>
  <r>
    <n v="129"/>
    <s v="Zhao et al. 2014"/>
    <n v="129.1"/>
    <s v="129.1.1"/>
    <s v="Table 2 p. 143"/>
    <x v="0"/>
    <x v="0"/>
    <x v="1"/>
    <n v="0.10671491150309889"/>
    <n v="9.3707616481597427"/>
    <n v="2.1800000000000002"/>
    <n v="0.10337243792699245"/>
    <n v="2.4048409632220113E-2"/>
    <n v="0.24874020703071981"/>
    <n v="5.7866550413589762E-2"/>
    <n v="0.41179757476952372"/>
    <n v="9.5799973012210632E-2"/>
    <n v="7.3334879204004957E-2"/>
    <n v="1.7060516814673923E-2"/>
    <n v="0.38730251191314397"/>
    <n v="9.0101478158551157E-2"/>
    <n v="6.873580879052929E-2"/>
    <n v="1.5990595939742069E-2"/>
    <s v="6c, 8a"/>
    <n v="0.2326385070767556"/>
    <s v="Derived (6c)"/>
    <n v="0.10671491150309889"/>
    <s v="Derived (8a)"/>
    <s v="Y"/>
    <s v="Pos"/>
    <s v="Y"/>
    <s v="Ridership"/>
    <m/>
    <s v="continuous"/>
    <s v="Aggregate"/>
    <s v="General"/>
    <s v="China"/>
    <s v="Nanjing"/>
    <n v="2010"/>
    <s v="2010 - 2017"/>
    <x v="0"/>
    <n v="55"/>
    <x v="1"/>
    <n v="0"/>
    <n v="0"/>
    <x v="1"/>
    <s v="Density"/>
    <s v="Population density (common catchment area)"/>
    <x v="6"/>
    <s v="OLS"/>
    <m/>
    <n v="0.13450000000000001"/>
    <m/>
    <m/>
    <m/>
    <n v="2.1800000000000002"/>
    <m/>
  </r>
  <r>
    <n v="129"/>
    <s v="Zhao et al. 2014"/>
    <n v="129.1"/>
    <s v="129.1.2"/>
    <s v="Table 2 p. 143"/>
    <x v="0"/>
    <x v="0"/>
    <x v="1"/>
    <n v="4.5169113181222163E-3"/>
    <n v="221.3902221165863"/>
    <n v="3.3300000000000005"/>
    <n v="2.255679060510337"/>
    <n v="3.3928378587306525E-2"/>
    <n v="2.5748194274347136"/>
    <n v="3.8728669276289741E-2"/>
    <n v="3.9101252793690273"/>
    <n v="5.8813424801760314E-2"/>
    <n v="2.0199103999769576"/>
    <n v="3.0382107970338149E-2"/>
    <n v="5.8968649125183576"/>
    <n v="8.8696600829757166E-2"/>
    <n v="1.9236999953856244"/>
    <n v="2.893497699849051E-2"/>
    <s v="6c, 8a"/>
    <n v="1.5041314689346981E-2"/>
    <s v="Derived (6c)"/>
    <n v="4.5169113181222163E-3"/>
    <s v="Derived (8a)"/>
    <s v="Y"/>
    <s v="Pos"/>
    <s v="Y"/>
    <s v="Ridership"/>
    <m/>
    <s v="continuous"/>
    <s v="Aggregate"/>
    <s v="General"/>
    <s v="China"/>
    <s v="Nanjing"/>
    <n v="2010"/>
    <s v="2010 - 2017"/>
    <x v="0"/>
    <n v="55"/>
    <x v="1"/>
    <n v="0"/>
    <n v="0"/>
    <x v="1"/>
    <s v="Density"/>
    <s v="Employment density at work (common catchment area)"/>
    <x v="8"/>
    <s v="OLS"/>
    <m/>
    <n v="1.4200000000000001E-2"/>
    <m/>
    <m/>
    <m/>
    <n v="3.33"/>
    <m/>
  </r>
  <r>
    <n v="129"/>
    <s v="Zhao et al. 2014"/>
    <n v="129.1"/>
    <s v="129.1.3"/>
    <s v="Table 2 p. 143"/>
    <x v="0"/>
    <x v="0"/>
    <x v="1"/>
    <n v="1.7189784164569101E-3"/>
    <n v="581.74087029036707"/>
    <n v="1.05"/>
    <n v="6.4174049305261347"/>
    <n v="1.1582949593500513E-2"/>
    <n v="15.441897889129864"/>
    <n v="2.7871503639573046E-2"/>
    <n v="25.564568657760134"/>
    <n v="4.6142188836156499E-2"/>
    <n v="4.5526605042990127"/>
    <n v="8.2172214015631267E-3"/>
    <n v="24.043904733212866"/>
    <n v="4.3397500947926014E-2"/>
    <n v="4.2671482561684222"/>
    <n v="7.7018925397840231E-3"/>
    <s v="6c, 8a"/>
    <n v="1.8049273372797558E-3"/>
    <s v="Derived (6c)"/>
    <n v="1.7189784164569101E-3"/>
    <s v="Derived (8a)"/>
    <s v="N"/>
    <s v="Pos"/>
    <s v="insignificant"/>
    <s v="Ridership"/>
    <m/>
    <s v="continuous"/>
    <s v="Aggregate"/>
    <s v="General"/>
    <s v="China"/>
    <s v="Nanjing"/>
    <n v="2010"/>
    <s v="2010 - 2017"/>
    <x v="0"/>
    <n v="55"/>
    <x v="1"/>
    <n v="0"/>
    <n v="0"/>
    <x v="1"/>
    <s v="Density"/>
    <s v="Residential floor area (common catchment area)"/>
    <x v="6"/>
    <s v="OLS"/>
    <m/>
    <n v="7.0499999999999993E-2"/>
    <m/>
    <m/>
    <m/>
    <n v="-1.05"/>
    <m/>
  </r>
  <r>
    <n v="129"/>
    <s v="Zhao et al. 2014"/>
    <n v="129.1"/>
    <s v="129.1.4"/>
    <s v="Table 2 p. 143"/>
    <x v="0"/>
    <x v="0"/>
    <x v="1"/>
    <n v="-5.9291718277595397E-4"/>
    <n v="-1686.5761847517088"/>
    <n v="2.4600000000000004"/>
    <n v="-17.184022616393698"/>
    <n v="2.5064207605037258E-2"/>
    <n v="-19.615270651205844"/>
    <n v="2.8610368294196022E-2"/>
    <n v="-29.787784268568899"/>
    <n v="4.3447755258958075E-2"/>
    <n v="-15.38790983343165"/>
    <n v="2.2444440122231787E-2"/>
    <n v="-44.922995383752877"/>
    <n v="6.5523615027388182E-2"/>
    <n v="-14.654967901499271"/>
    <n v="2.1375388413299296E-2"/>
    <s v="6c, 8a"/>
    <n v="-1.4585762696288469E-3"/>
    <s v="Derived (6c)"/>
    <n v="-5.9291718277595397E-4"/>
    <s v="Derived (8a)"/>
    <s v="Y"/>
    <s v="Neg"/>
    <s v="N"/>
    <s v="Ridership"/>
    <m/>
    <s v="continuous"/>
    <s v="Aggregate"/>
    <s v="General"/>
    <s v="China"/>
    <s v="Nanjing"/>
    <n v="2010"/>
    <s v="2010 - 2017"/>
    <x v="0"/>
    <n v="55"/>
    <x v="1"/>
    <n v="0"/>
    <n v="0"/>
    <x v="1"/>
    <s v="Density"/>
    <s v="Business/office building floor area (common catchment area)"/>
    <x v="8"/>
    <s v="OLS"/>
    <m/>
    <n v="-4.3200000000000002E-2"/>
    <m/>
    <m/>
    <m/>
    <n v="2.46"/>
    <m/>
  </r>
  <r>
    <n v="129"/>
    <s v="Zhao et al. 2014"/>
    <n v="129.1"/>
    <s v="129.1.6"/>
    <s v="Table 2 p. 143"/>
    <x v="0"/>
    <x v="0"/>
    <x v="1"/>
    <n v="2.4813226212152498E-6"/>
    <n v="403010.8747044917"/>
    <n v="2.3199999999999994"/>
    <n v="22.719379957901722"/>
    <n v="1.307879385165001E-4"/>
    <n v="8259.4487911608903"/>
    <n v="4.7546908528321399E-2"/>
    <n v="11727.908150645355"/>
    <n v="6.751367920145597E-2"/>
    <n v="12.852213624829643"/>
    <n v="7.3985933087955064E-5"/>
    <n v="1338.9882070301585"/>
    <n v="7.7081112081349617E-3"/>
    <n v="14.980398442148926"/>
    <n v="8.623718754802661E-5"/>
    <s v="6c, 8a"/>
    <n v="5.7566684812193788E-6"/>
    <s v="Derived (6c)"/>
    <n v="2.4813226212152498E-6"/>
    <s v="Derived (8a)"/>
    <s v="Y"/>
    <s v="Pos"/>
    <s v="Y"/>
    <s v="Ridership"/>
    <m/>
    <s v="continuous"/>
    <s v="Aggregate"/>
    <s v="General"/>
    <s v="China"/>
    <s v="Nanjing"/>
    <n v="2010"/>
    <s v="2010 - 2017"/>
    <x v="0"/>
    <n v="55"/>
    <x v="1"/>
    <n v="0"/>
    <n v="0"/>
    <x v="1"/>
    <s v="PT-Access"/>
    <s v="Number of shopping centres"/>
    <x v="4"/>
    <s v="OLS"/>
    <m/>
    <n v="1.41E-2"/>
    <m/>
    <m/>
    <m/>
    <n v="2.3199999999999998"/>
    <m/>
  </r>
  <r>
    <n v="129"/>
    <s v="Zhao et al. 2014"/>
    <n v="129.1"/>
    <s v="129.1.8"/>
    <s v="Table 2 p. 143"/>
    <x v="0"/>
    <x v="0"/>
    <x v="1"/>
    <n v="8.2204627648393579E-4"/>
    <n v="1216.4765276685025"/>
    <n v="4.04"/>
    <n v="8.5057093668153598"/>
    <n v="2.824803032393421E-2"/>
    <n v="86.699483286594386"/>
    <n v="0.2879347891316576"/>
    <n v="16.009626604712832"/>
    <n v="5.3169041910741448E-2"/>
    <n v="3.9164654500417475"/>
    <n v="1.3006843994346593E-2"/>
    <n v="9.7293633641241346"/>
    <n v="3.2311867181191355E-2"/>
    <n v="4.8382355751014998"/>
    <n v="1.6068104298627778E-2"/>
    <s v="6c, 8a"/>
    <n v="3.3210669569951005E-3"/>
    <s v="Derived (6c)"/>
    <n v="8.2204627648393579E-4"/>
    <s v="Derived (8a)"/>
    <s v="Y"/>
    <s v="Pos"/>
    <s v="Y"/>
    <s v="Ridership"/>
    <m/>
    <s v="continuous"/>
    <s v="Aggregate"/>
    <s v="General"/>
    <s v="China"/>
    <s v="Nanjing"/>
    <n v="2010"/>
    <s v="2010 - 2017"/>
    <x v="0"/>
    <n v="55"/>
    <x v="1"/>
    <n v="0"/>
    <n v="0"/>
    <x v="1"/>
    <s v="PT-design"/>
    <s v="Bicycle Park n Ride Space"/>
    <x v="9"/>
    <s v="OLS"/>
    <m/>
    <n v="0.14879999999999999"/>
    <m/>
    <m/>
    <m/>
    <n v="4.04"/>
    <m/>
  </r>
  <r>
    <n v="2"/>
    <s v="Cervero 2006"/>
    <n v="2.4"/>
    <s v="2.4.1"/>
    <s v="Table 3, p. 293"/>
    <x v="1"/>
    <x v="0"/>
    <x v="1"/>
    <n v="7.9815095923159343E-2"/>
    <n v="12.528958193105893"/>
    <n v="1.8166989380003544"/>
    <n v="0.13821170591411505"/>
    <n v="2.0040697357546679E-2"/>
    <n v="0.33257228940877093"/>
    <n v="4.8222981964271779E-2"/>
    <n v="0.55058433796819262"/>
    <n v="7.9834729005387919E-2"/>
    <n v="9.8050688955885174E-2"/>
    <n v="1.4217349898603349E-2"/>
    <n v="0.5178337857731794"/>
    <n v="7.5085898937111012E-2"/>
    <n v="9.1901609179760188E-2"/>
    <n v="1.3325733331065227E-2"/>
    <s v="6a"/>
    <n v="0.14499999999999999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s v="Pre-2010"/>
    <x v="1"/>
    <n v="27"/>
    <x v="0"/>
    <n v="0"/>
    <n v="0"/>
    <x v="1"/>
    <s v="Density"/>
    <s v="Dwelling density"/>
    <x v="6"/>
    <s v="OLS"/>
    <m/>
    <n v="0.14499999999999999"/>
    <m/>
    <m/>
    <s v=""/>
    <s v=""/>
    <m/>
  </r>
  <r>
    <n v="131"/>
    <s v="Zhang 2004"/>
    <n v="131.1"/>
    <s v="131.1.8"/>
    <s v="Table 3 (Boston - work trip, expanded)"/>
    <x v="1"/>
    <x v="0"/>
    <x v="3"/>
    <n v="5.1193058568329723E-2"/>
    <n v="19.533898305084744"/>
    <m/>
    <n v="0.21548586612605874"/>
    <n v="2.5427332202874929E-2"/>
    <n v="0.51851344543354205"/>
    <n v="6.118458656115796E-2"/>
    <n v="0.85841602314237864"/>
    <n v="0.10129309073080067"/>
    <n v="0.15287082591285719"/>
    <n v="1.8038757457717148E-2"/>
    <n v="0.80735463829676724"/>
    <n v="9.5267847319018523E-2"/>
    <n v="0.14328379583698281"/>
    <n v="1.6907487908763969E-2"/>
    <m/>
    <n v="0.11799999999999999"/>
    <s v="Source"/>
    <n v="5.1193058568329723E-2"/>
    <s v="Used average t-values from model"/>
    <s v="Y"/>
    <s v="Pos"/>
    <s v="Y"/>
    <s v="Mode choice (probability)"/>
    <s v="trip"/>
    <s v="discrete"/>
    <s v="Disaggregate"/>
    <s v="Work"/>
    <s v="USA"/>
    <s v="Boston"/>
    <n v="1991"/>
    <s v="Pre-2010"/>
    <x v="1"/>
    <n v="1619"/>
    <x v="0"/>
    <n v="0"/>
    <n v="1"/>
    <x v="0"/>
    <s v="Density"/>
    <s v="Pop density (ave)"/>
    <x v="6"/>
    <s v="Multinomial logistic"/>
    <s v="drive alone or active modes"/>
    <m/>
    <m/>
    <m/>
    <m/>
    <n v="2.3049999999999997"/>
    <m/>
  </r>
  <r>
    <n v="9"/>
    <s v="Kuby et al. 2004"/>
    <n v="9.1"/>
    <s v="9.1.2"/>
    <s v="Table 2 p. 239"/>
    <x v="1"/>
    <x v="0"/>
    <x v="1"/>
    <n v="4.6932524201704955E-2"/>
    <n v="21.307185518133121"/>
    <n v="2.3069999999999999"/>
    <n v="0.23504767222466669"/>
    <n v="2.544939496400541E-2"/>
    <n v="0.56558409401686227"/>
    <n v="6.1237675139519068E-2"/>
    <n v="0.93634302642354039"/>
    <n v="0.10138098061429814"/>
    <n v="0.16674843890159943"/>
    <n v="1.8054409308005843E-2"/>
    <n v="0.88064628925792154"/>
    <n v="9.5350509225586022E-2"/>
    <n v="0.15629109827228921"/>
    <n v="1.6922158180268328E-2"/>
    <s v="6c, 8a"/>
    <n v="0.10827333333333333"/>
    <s v="Derived (6c)"/>
    <n v="4.6932524201704955E-2"/>
    <s v="Derived (8a)"/>
    <s v="Y"/>
    <s v="Pos"/>
    <s v="Y"/>
    <s v="Ridership"/>
    <s v="unlinked trip (boarding)"/>
    <s v="continuous"/>
    <s v="Aggregate"/>
    <s v="Weekday"/>
    <s v="USA"/>
    <s v="varies"/>
    <n v="2000"/>
    <s v="Pre-2010"/>
    <x v="1"/>
    <n v="268"/>
    <x v="1"/>
    <n v="0"/>
    <n v="0"/>
    <x v="1"/>
    <s v="Density"/>
    <s v="Population density"/>
    <x v="6"/>
    <s v="OLS"/>
    <m/>
    <n v="9.1560000000000002E-2"/>
    <m/>
    <m/>
    <s v=""/>
    <n v="2.3069999999999999"/>
    <m/>
  </r>
  <r>
    <n v="131"/>
    <s v="Zhang 2004"/>
    <n v="131.1"/>
    <s v="131.1.9"/>
    <s v="Table 3 (Boston - work trip, expanded)"/>
    <x v="1"/>
    <x v="0"/>
    <x v="3"/>
    <n v="4.9723756906077346E-2"/>
    <n v="20.111111111111111"/>
    <n v="1.8099999999999998"/>
    <n v="0.20490612360034971"/>
    <n v="1.8441551124031473E-2"/>
    <n v="0.23389686816844985"/>
    <n v="2.1050718135160486E-2"/>
    <n v="0.35519619249645035"/>
    <n v="3.1967657324680529E-2"/>
    <n v="0.18348887362800148"/>
    <n v="1.6513998626520133E-2"/>
    <n v="0.53567183016970454"/>
    <n v="4.8210464715273404E-2"/>
    <n v="0.17474911033456064"/>
    <n v="1.5727419930110457E-2"/>
    <m/>
    <n v="0.09"/>
    <s v="Source"/>
    <n v="4.9723756906077346E-2"/>
    <s v="Used average t-values from model"/>
    <s v="Y"/>
    <s v="Pos"/>
    <s v="Y"/>
    <s v="Mode choice (probability)"/>
    <s v="trip"/>
    <s v="discrete"/>
    <s v="Disaggregate"/>
    <s v="Work"/>
    <s v="USA"/>
    <s v="Boston"/>
    <n v="1991"/>
    <s v="Pre-2010"/>
    <x v="1"/>
    <n v="1619"/>
    <x v="0"/>
    <n v="0"/>
    <n v="1"/>
    <x v="0"/>
    <s v="Density"/>
    <s v="Job density (ave)"/>
    <x v="8"/>
    <s v="Multinomial logistic"/>
    <s v="drive alone or active modes"/>
    <m/>
    <m/>
    <m/>
    <m/>
    <n v="1.81"/>
    <m/>
  </r>
  <r>
    <n v="131"/>
    <s v="Zhang 2004"/>
    <n v="131.19999999999999"/>
    <s v="131.1.10"/>
    <s v="Table 3 (Boston - work trip, expanded)"/>
    <x v="1"/>
    <x v="0"/>
    <x v="3"/>
    <n v="0.11153991466812101"/>
    <n v="8.9654004396132816"/>
    <m/>
    <n v="0.11827617160620325"/>
    <n v="0"/>
    <n v="0.77882522210364835"/>
    <n v="0"/>
    <n v="0.94803021623224748"/>
    <n v="0"/>
    <n v="9.024795035930723E-2"/>
    <n v="0"/>
    <n v="6.6536163289405814E-2"/>
    <n v="0"/>
    <n v="7.3184511452587267E-2"/>
    <n v="0"/>
    <m/>
    <n v="0"/>
    <s v="Source, transit only"/>
    <m/>
    <s v="Null value"/>
    <s v="N"/>
    <s v="Pos"/>
    <s v="insignificant"/>
    <s v="Mode choice (probability)"/>
    <s v="trip"/>
    <s v="discrete"/>
    <s v="Disaggregate"/>
    <s v="Work"/>
    <s v="USA"/>
    <s v="Boston"/>
    <n v="1991"/>
    <s v="Pre-2010"/>
    <x v="1"/>
    <n v="1036"/>
    <x v="0"/>
    <n v="0"/>
    <n v="1"/>
    <x v="0"/>
    <s v="Diversity"/>
    <s v="Land use &quot;balance&quot; (average)"/>
    <x v="7"/>
    <s v="Multinomial logistic"/>
    <s v="drive alone (log odds is combinatoin walk or bike ,transit)"/>
    <m/>
    <m/>
    <m/>
    <m/>
    <n v="-0.33999999999999997"/>
    <s v="average for work"/>
  </r>
  <r>
    <n v="117"/>
    <s v="Rajamani et al. 2003"/>
    <n v="117.1"/>
    <s v="117.1.2"/>
    <s v="Table 2 p. 163"/>
    <x v="1"/>
    <x v="0"/>
    <x v="1"/>
    <n v="0.17690025108422736"/>
    <n v="5.6529032258064511"/>
    <n v="0.43809999999999993"/>
    <n v="6.2359326782335779E-2"/>
    <n v="4.8328478256310231E-3"/>
    <n v="0.15005229793544639"/>
    <n v="1.1629053089997095E-2"/>
    <n v="0.24841650296921855"/>
    <n v="1.9252278980114439E-2"/>
    <n v="4.423919749339239E-2"/>
    <n v="3.4285378057379102E-3"/>
    <n v="0.23363987914330428"/>
    <n v="1.810709063360608E-2"/>
    <n v="4.1464812555199758E-2"/>
    <n v="3.213522973027981E-3"/>
    <s v="4a, 8a"/>
    <n v="7.7499999999999999E-2"/>
    <s v="Source"/>
    <n v="0.17690025108422736"/>
    <s v="Derived (8a)"/>
    <s v="Y"/>
    <s v="Pos"/>
    <s v="Y"/>
    <s v="Mode choice (probability)"/>
    <s v="trip"/>
    <s v="categorical"/>
    <s v="Aggregate"/>
    <s v="Non-work"/>
    <s v="USA"/>
    <s v="Portland"/>
    <n v="1995"/>
    <s v="Pre-2010"/>
    <x v="1"/>
    <n v="131"/>
    <x v="0"/>
    <n v="0"/>
    <n v="1"/>
    <x v="0"/>
    <s v="Density"/>
    <s v="Population density"/>
    <x v="6"/>
    <s v="Multinomial logistic"/>
    <s v="shared ride"/>
    <n v="2.8899999999999999E-2"/>
    <n v="1.0293216571626347"/>
    <m/>
    <s v="Derived (4a)"/>
    <n v="0.43809999999999999"/>
    <m/>
  </r>
  <r>
    <n v="131"/>
    <s v="Zhang 2004"/>
    <n v="131.19999999999999"/>
    <s v="131.2.7"/>
    <s v="Table 3 (Boston - non-work trip, expanded)"/>
    <x v="1"/>
    <x v="0"/>
    <x v="3"/>
    <n v="0.29561638727755546"/>
    <n v="3.3827624009933381"/>
    <m/>
    <n v="0.25164762942831709"/>
    <n v="1.1072495694845952E-2"/>
    <n v="0.50960491128373531"/>
    <n v="2.2422616096484351E-2"/>
    <n v="0.58527362856841614"/>
    <n v="2.5752039657010308E-2"/>
    <n v="0.20440960155367024"/>
    <n v="8.994022468361491E-3"/>
    <n v="0.15529850533053888"/>
    <n v="6.8331342345437102E-3"/>
    <n v="0.204660431653715"/>
    <n v="9.0050589927634598E-3"/>
    <m/>
    <n v="4.3999999999999997E-2"/>
    <s v="Source"/>
    <m/>
    <m/>
    <s v="Y"/>
    <s v="Pos"/>
    <s v="Y"/>
    <s v="Mode choice (probability)"/>
    <s v="trip"/>
    <s v="discrete"/>
    <s v="Disaggregate"/>
    <s v="Non-work"/>
    <s v="USA"/>
    <s v="Boston"/>
    <n v="1991"/>
    <s v="Pre-2010"/>
    <x v="1"/>
    <n v="1036"/>
    <x v="0"/>
    <n v="0"/>
    <n v="1"/>
    <x v="0"/>
    <s v="Diversity"/>
    <s v="% non cul-de-sac proportion at intersections"/>
    <x v="0"/>
    <s v="Multinomial logistic"/>
    <s v="drive alone or active modes"/>
    <m/>
    <m/>
    <m/>
    <m/>
    <m/>
    <m/>
  </r>
  <r>
    <n v="131"/>
    <s v="Zhang 2004"/>
    <n v="131.19999999999999"/>
    <s v="131.2.8"/>
    <s v="Table 3 (Boston - non-work trip, expanded)"/>
    <x v="1"/>
    <x v="0"/>
    <x v="3"/>
    <n v="7.3043478260869557E-2"/>
    <n v="13.690476190476192"/>
    <m/>
    <n v="0.15102485297648061"/>
    <n v="1.9029131475036556E-2"/>
    <n v="0.3634039590193765"/>
    <n v="4.5788898836441438E-2"/>
    <n v="0.60162717870272076"/>
    <n v="7.5805024516542821E-2"/>
    <n v="0.10714064185711562"/>
    <n v="1.3499720873996569E-2"/>
    <n v="0.56584043186071342"/>
    <n v="7.129589441444989E-2"/>
    <n v="0.10042150136906607"/>
    <n v="1.2653109172502324E-2"/>
    <m/>
    <n v="0.126"/>
    <s v="Source"/>
    <n v="7.3043478260869557E-2"/>
    <s v="Used average t-values from model"/>
    <s v="Y"/>
    <s v="Pos"/>
    <s v="Y"/>
    <s v="Mode choice (probability)"/>
    <s v="trip"/>
    <s v="discrete"/>
    <s v="Disaggregate"/>
    <s v="Non-work"/>
    <s v="USA"/>
    <s v="Boston"/>
    <n v="1991"/>
    <s v="Pre-2010"/>
    <x v="1"/>
    <n v="1036"/>
    <x v="0"/>
    <n v="0"/>
    <n v="1"/>
    <x v="0"/>
    <s v="Density"/>
    <s v="Pop density (ave)"/>
    <x v="6"/>
    <s v="Multinomial logistic"/>
    <s v="drive alone or active modes"/>
    <m/>
    <m/>
    <m/>
    <m/>
    <n v="1.7250000000000001"/>
    <m/>
  </r>
  <r>
    <n v="131"/>
    <s v="Zhang 2004"/>
    <n v="131.19999999999999"/>
    <s v="131.2.9"/>
    <s v="Table 3 (Boston - non-work trip, expanded)"/>
    <x v="1"/>
    <x v="0"/>
    <x v="3"/>
    <n v="0.11428571428571428"/>
    <n v="8.75"/>
    <n v="3.5000000000000003E-2"/>
    <n v="8.9151144936616245E-2"/>
    <n v="3.5660457974646498E-4"/>
    <n v="0.10176452137163219"/>
    <n v="4.0705808548652879E-4"/>
    <n v="0.15453977988450532"/>
    <n v="6.1815911953802126E-4"/>
    <n v="7.9832866288426063E-2"/>
    <n v="3.1933146515370425E-4"/>
    <n v="0.23306163881692948"/>
    <n v="9.3224655526771795E-4"/>
    <n v="7.6030344966003596E-2"/>
    <n v="3.041213798640144E-4"/>
    <m/>
    <n v="4.0000000000000001E-3"/>
    <s v="Source"/>
    <n v="0.11428571428571428"/>
    <s v="Used average t-values from model"/>
    <s v="Y"/>
    <s v="Pos"/>
    <s v="Y"/>
    <s v="Mode choice (probability)"/>
    <s v="trip"/>
    <s v="discrete"/>
    <s v="Disaggregate"/>
    <s v="Non-work"/>
    <s v="USA"/>
    <s v="Boston"/>
    <n v="1991"/>
    <s v="Pre-2010"/>
    <x v="1"/>
    <n v="1036"/>
    <x v="0"/>
    <n v="0"/>
    <n v="1"/>
    <x v="0"/>
    <s v="Density"/>
    <s v="Job density (ave)"/>
    <x v="8"/>
    <s v="Multinomial logistic"/>
    <s v="drive alone or active modes"/>
    <m/>
    <m/>
    <m/>
    <m/>
    <n v="3.5000000000000003E-2"/>
    <m/>
  </r>
  <r>
    <n v="131"/>
    <s v="Zhang 2004"/>
    <n v="131.19999999999999"/>
    <s v="131.2.10"/>
    <s v="Table 3 (Boston - non-work trip, expanded)"/>
    <x v="1"/>
    <x v="0"/>
    <x v="3"/>
    <n v="0.12604166666666666"/>
    <n v="7.9338842975206614"/>
    <m/>
    <n v="0.10466788036941181"/>
    <n v="1.2664813524698828E-2"/>
    <n v="0.6892173129109791"/>
    <n v="8.3395294862228464E-2"/>
    <n v="0.83895438879744944"/>
    <n v="0.10151348104449139"/>
    <n v="7.9864452353454143E-2"/>
    <n v="9.6635987347679503E-3"/>
    <n v="5.8880830219989348E-2"/>
    <n v="7.1245804566187109E-3"/>
    <n v="6.4764251206212556E-2"/>
    <n v="7.8364743959517189E-3"/>
    <m/>
    <n v="0.121"/>
    <s v="Source, transit only"/>
    <n v="0.12604166666666666"/>
    <s v="Derived (8a)"/>
    <s v="Y"/>
    <s v="Pos"/>
    <s v="Y"/>
    <s v="Mode choice (probability)"/>
    <s v="trip"/>
    <s v="discrete"/>
    <s v="Disaggregate"/>
    <s v="Non-work"/>
    <s v="USA"/>
    <s v="Boston"/>
    <n v="1991"/>
    <s v="Pre-2010"/>
    <x v="1"/>
    <n v="1036"/>
    <x v="0"/>
    <n v="0"/>
    <n v="1"/>
    <x v="0"/>
    <s v="Diversity"/>
    <s v="Land use &quot;balance&quot; (average)"/>
    <x v="7"/>
    <s v="Multinomial logistic"/>
    <s v="drive alone (log odds is combinatoin walk or bike ,transit)"/>
    <m/>
    <m/>
    <m/>
    <m/>
    <n v="0.96"/>
    <s v="average for non-work"/>
  </r>
  <r>
    <n v="139"/>
    <s v="Vergel-Tovar 2016"/>
    <n v="139.1"/>
    <s v="139.1.1"/>
    <s v="Table 38, p. 344 (fully adjusted)"/>
    <x v="0"/>
    <x v="0"/>
    <x v="1"/>
    <n v="8.5199999999999998E-2"/>
    <n v="11.737089201877934"/>
    <n v="0.26877934272300469"/>
    <n v="0.12947629771406788"/>
    <n v="2.9650072176521545E-3"/>
    <n v="0.3115526899125089"/>
    <n v="7.1345565989964534E-3"/>
    <n v="0.51578570127606183"/>
    <n v="1.1811492559221816E-2"/>
    <n v="9.1853581506406518E-2"/>
    <n v="2.1034470164967094E-3"/>
    <n v="0.48510508548989506"/>
    <n v="1.1108906457718597E-2"/>
    <n v="8.6093142631165021E-2"/>
    <n v="1.9715329662536789E-3"/>
    <s v="6a, 8b, 8a"/>
    <n v="2.29E-2"/>
    <s v="Source (6a)"/>
    <n v="8.5199999999999998E-2"/>
    <s v="Derived (8a)"/>
    <s v="N"/>
    <s v="Pos"/>
    <s v="insignificant"/>
    <s v="Ridership"/>
    <m/>
    <s v="continuous"/>
    <s v="Aggregate"/>
    <s v="General"/>
    <s v="Latin America"/>
    <s v="varies"/>
    <s v="2013, 2014"/>
    <s v="2018 - 2019"/>
    <x v="0"/>
    <n v="120"/>
    <x v="1"/>
    <n v="1"/>
    <n v="0"/>
    <x v="0"/>
    <s v="Density"/>
    <s v="population density"/>
    <x v="6"/>
    <s v="OLS"/>
    <m/>
    <n v="2.29E-2"/>
    <m/>
    <m/>
    <m/>
    <n v="0.26877934272300469"/>
    <s v="Derived (8b)"/>
  </r>
  <r>
    <n v="139"/>
    <s v="Vergel-Tovar 2016"/>
    <n v="139.19999999999999"/>
    <s v="139.2.1"/>
    <s v="Table 40, p. 352 (land use model)"/>
    <x v="0"/>
    <x v="0"/>
    <x v="1"/>
    <n v="0.1188"/>
    <n v="8.4175084175084169"/>
    <n v="-1.1313131313131313"/>
    <n v="9.285673876463453E-2"/>
    <n v="-1.247994568996688E-2"/>
    <n v="0.22343677761402153"/>
    <n v="-3.0029902911324492E-2"/>
    <n v="0.36990691707677165"/>
    <n v="-4.9715489655118107E-2"/>
    <n v="6.5874790777321848E-2"/>
    <n v="-8.8535718804720557E-3"/>
    <n v="0.34790364716952071"/>
    <n v="-4.6758250179583578E-2"/>
    <n v="6.1743566937502187E-2"/>
    <n v="-8.2983353964002932E-3"/>
    <s v="6a, 8b, 8a"/>
    <n v="-0.13439999999999999"/>
    <s v="Source (6a)"/>
    <n v="0.1188"/>
    <s v="Derived (8a)"/>
    <s v="N"/>
    <s v="Neg"/>
    <s v="insignificant"/>
    <s v="Ridership"/>
    <m/>
    <s v="continuous"/>
    <s v="Aggregate"/>
    <s v="General"/>
    <s v="Latin America"/>
    <s v="varies"/>
    <s v="2013, 2014"/>
    <s v="2018 - 2019"/>
    <x v="0"/>
    <n v="120"/>
    <x v="1"/>
    <n v="1"/>
    <n v="0"/>
    <x v="0"/>
    <s v="Density"/>
    <s v="population density"/>
    <x v="6"/>
    <s v="OLS"/>
    <m/>
    <n v="-0.13439999999999999"/>
    <m/>
    <m/>
    <m/>
    <n v="-1.1313131313131313"/>
    <s v="Derived (8b)"/>
  </r>
  <r>
    <n v="139"/>
    <s v="Vergel-Tovar 2016"/>
    <n v="139.4"/>
    <s v="139.4.1"/>
    <s v="Table 44 p. 356"/>
    <x v="0"/>
    <x v="0"/>
    <x v="1"/>
    <n v="0.13469999999999999"/>
    <n v="7.4239049740163336"/>
    <n v="9.8737936154417227E-2"/>
    <n v="8.1895921048541834E-2"/>
    <n v="1.0892157499456064E-3"/>
    <n v="0.19706228047918162"/>
    <n v="2.6209283303731154E-3"/>
    <n v="0.32624307163118393"/>
    <n v="4.339032852694746E-3"/>
    <n v="5.8098924605388541E-2"/>
    <n v="7.7271569725166753E-4"/>
    <n v="0.30683706966398716"/>
    <n v="4.0809330265310292E-3"/>
    <n v="5.4455350795658955E-2"/>
    <n v="7.242561655822641E-4"/>
    <s v="6a, 8b, 8a"/>
    <n v="1.3299999999999999E-2"/>
    <s v="Source (6a)"/>
    <n v="0.13469999999999999"/>
    <s v="Derived (8a)"/>
    <s v="N"/>
    <s v="Pos"/>
    <s v="insignificant"/>
    <s v="Ridership"/>
    <m/>
    <s v="continuous"/>
    <s v="Aggregate"/>
    <s v="General"/>
    <s v="Latin America"/>
    <s v="varies"/>
    <s v="2013, 2014"/>
    <s v="2018 - 2019"/>
    <x v="0"/>
    <n v="120"/>
    <x v="1"/>
    <n v="1"/>
    <n v="0"/>
    <x v="0"/>
    <s v="Density"/>
    <s v="population density"/>
    <x v="6"/>
    <s v="OLS"/>
    <m/>
    <n v="1.3299999999999999E-2"/>
    <m/>
    <m/>
    <m/>
    <n v="9.8737936154417227E-2"/>
    <s v="Derived (8b)"/>
  </r>
  <r>
    <n v="14"/>
    <s v="Taylor et al. 2009"/>
    <n v="14.1"/>
    <s v="14.1.1"/>
    <s v="Table 2 p. 68"/>
    <x v="0"/>
    <x v="0"/>
    <x v="1"/>
    <n v="7.9815095923159343E-2"/>
    <n v="12.528958193105893"/>
    <n v="1.3622736243364038"/>
    <n v="0.13821170591411505"/>
    <n v="1.5027758784041728E-2"/>
    <n v="0.33257228940877093"/>
    <n v="3.6160585027415662E-2"/>
    <n v="0.55058433796819262"/>
    <n v="5.986503506728158E-2"/>
    <n v="9.8050688955885174E-2"/>
    <n v="1.0661051410173395E-2"/>
    <n v="0.5178337857731794"/>
    <n v="5.6304067527117793E-2"/>
    <n v="9.1901609179760188E-2"/>
    <n v="9.9924619661153243E-3"/>
    <s v="6aa"/>
    <n v="0.10872999999999999"/>
    <s v="Source (6a)"/>
    <m/>
    <m/>
    <s v="N"/>
    <s v="Pos"/>
    <s v="insignificant"/>
    <s v="Ridership"/>
    <s v="boarding"/>
    <s v="continuous"/>
    <s v="Aggregate"/>
    <s v="other"/>
    <s v="USA"/>
    <s v="varies"/>
    <n v="2000"/>
    <s v="Pre-2010"/>
    <x v="1"/>
    <n v="265"/>
    <x v="0"/>
    <n v="0"/>
    <n v="1"/>
    <x v="0"/>
    <s v="Density"/>
    <s v="Population density"/>
    <x v="6"/>
    <s v="OLS"/>
    <m/>
    <n v="0.10872999999999999"/>
    <m/>
    <m/>
    <s v=""/>
    <s v=""/>
    <m/>
  </r>
  <r>
    <n v="14"/>
    <s v="Taylor et al. 2009"/>
    <n v="14.2"/>
    <s v="14.2.1"/>
    <s v="Table 7 , p 71"/>
    <x v="0"/>
    <x v="0"/>
    <x v="1"/>
    <n v="7.9815095923159343E-2"/>
    <n v="12.528958193105893"/>
    <n v="5.3078931385093124"/>
    <n v="0.13821170591411505"/>
    <n v="5.8553389210514846E-2"/>
    <n v="0.33257228940877093"/>
    <n v="0.14089425040802581"/>
    <n v="0.55058433796819262"/>
    <n v="0.23325505478022482"/>
    <n v="9.8050688955885174E-2"/>
    <n v="4.1539174376160753E-2"/>
    <n v="0.5178337857731794"/>
    <n v="0.21938028334280746"/>
    <n v="9.1901609179760188E-2"/>
    <n v="3.8934116729005409E-2"/>
    <s v="6a"/>
    <n v="0.42365000000000003"/>
    <s v="Source (6a)"/>
    <m/>
    <m/>
    <s v="Y"/>
    <s v="Pos"/>
    <s v="Y"/>
    <s v="Ridership"/>
    <s v="boarding"/>
    <s v="continuous"/>
    <s v="Aggregate"/>
    <s v="other"/>
    <s v="USA"/>
    <s v="varies"/>
    <n v="2000"/>
    <s v="Pre-2010"/>
    <x v="1"/>
    <n v="265"/>
    <x v="0"/>
    <n v="0"/>
    <n v="1"/>
    <x v="0"/>
    <s v="Density"/>
    <s v="Population density"/>
    <x v="6"/>
    <s v="2SLS"/>
    <m/>
    <n v="0.42365000000000003"/>
    <m/>
    <m/>
    <s v=""/>
    <s v=""/>
    <m/>
  </r>
  <r>
    <n v="143"/>
    <s v="Bindong et al. 2017"/>
    <n v="143.1"/>
    <s v="143.1.2"/>
    <s v="Table 3 p. 449, elasticity table 4"/>
    <x v="0"/>
    <x v="0"/>
    <x v="1"/>
    <n v="5.7971014492753631E-2"/>
    <n v="17.249999999999996"/>
    <n v="-2.7599999999999993"/>
    <n v="0.17575511430361485"/>
    <n v="-2.8120818288578375E-2"/>
    <n v="0.20062148498978913"/>
    <n v="-3.2099437598366261E-2"/>
    <n v="0.30466413748659615"/>
    <n v="-4.8746261997855388E-2"/>
    <n v="0.1573847935400399"/>
    <n v="-2.5181566966406384E-2"/>
    <n v="0.45946437366766091"/>
    <n v="-7.3514299786825749E-2"/>
    <n v="0.14988839436154991"/>
    <n v="-2.3982143097847988E-2"/>
    <s v="4a"/>
    <n v="-0.16"/>
    <s v="Source"/>
    <n v="5.7971014492753631E-2"/>
    <s v="Derived (8a)"/>
    <s v="Y"/>
    <s v="Neg"/>
    <s v="N"/>
    <s v="Mode choice (probability)"/>
    <m/>
    <s v="discrete"/>
    <s v="Disaggregate"/>
    <s v="Work"/>
    <s v="China"/>
    <s v="Shanghai"/>
    <n v="2009"/>
    <s v="Pre-2010"/>
    <x v="0"/>
    <n v="857"/>
    <x v="1"/>
    <n v="0"/>
    <n v="1"/>
    <x v="0"/>
    <s v="Density"/>
    <s v="employment density"/>
    <x v="8"/>
    <s v="Multinomial logistic"/>
    <s v="not choosing transit"/>
    <n v="-0.22"/>
    <n v="0.80251879796247849"/>
    <m/>
    <s v="Derived (4a)"/>
    <n v="-2.76"/>
    <m/>
  </r>
  <r>
    <n v="145"/>
    <s v="Wu et al. 2017"/>
    <n v="145.1"/>
    <s v="145.1.1"/>
    <s v="Table 4"/>
    <x v="0"/>
    <x v="0"/>
    <x v="1"/>
    <n v="7.9815095923159343E-2"/>
    <n v="12.528958193105893"/>
    <n v="-0.62496648563854174"/>
    <n v="0.13821170591411505"/>
    <n v="-6.8942431435984669E-3"/>
    <n v="0.33257228940877093"/>
    <n v="-1.6589291122938853E-2"/>
    <n v="0.55058433796819262"/>
    <n v="-2.746411580628827E-2"/>
    <n v="9.8050688955885174E-2"/>
    <n v="-4.8909409343321142E-3"/>
    <n v="0.5178337857731794"/>
    <n v="-2.5830460621829147E-2"/>
    <n v="9.1901609179760188E-2"/>
    <n v="-4.5842140127185941E-3"/>
    <s v="4a, 7a"/>
    <n v="-4.9881759999999997E-2"/>
    <s v="Derived (7a)"/>
    <m/>
    <m/>
    <s v="N"/>
    <s v="Neg"/>
    <s v="insignificant"/>
    <s v="Mode choice (probability)"/>
    <m/>
    <s v="discrete"/>
    <s v="Aggregate"/>
    <s v="Work"/>
    <s v="China"/>
    <s v="Beijing"/>
    <n v="2009"/>
    <s v="Pre-2010"/>
    <x v="0"/>
    <n v="9462"/>
    <x v="0"/>
    <n v="0"/>
    <n v="1"/>
    <x v="0"/>
    <s v="Density"/>
    <s v="population density"/>
    <x v="6"/>
    <s v="Multinomial logistic"/>
    <s v="not choosing transit"/>
    <n v="-0.02"/>
    <n v="0.98019867330675525"/>
    <m/>
    <s v="Derived (4a)"/>
    <m/>
    <m/>
  </r>
  <r>
    <n v="15"/>
    <s v="Gordon 2004"/>
    <n v="15.1"/>
    <s v="15.1.1"/>
    <s v="Model 1-b p. 21 (pooled) (log-log)"/>
    <x v="0"/>
    <x v="0"/>
    <x v="1"/>
    <n v="1.0725890985324948E-2"/>
    <n v="93.232347911067663"/>
    <n v="38.159999999999997"/>
    <n v="1.0284815107977139"/>
    <n v="0.42095748236950431"/>
    <n v="2.4747864039326313"/>
    <n v="1.012930075129626"/>
    <n v="4.0970900980483096"/>
    <n v="1.6769389771311731"/>
    <n v="0.72962937578362341"/>
    <n v="0.29863730350823708"/>
    <n v="3.8533818160456446"/>
    <n v="1.5771891773074822"/>
    <n v="0.68387192842171485"/>
    <n v="0.27990878030300786"/>
    <s v="6a, 8a, 5"/>
    <n v="0.4093"/>
    <s v="derived (6a)"/>
    <n v="1.0725890985324948E-2"/>
    <s v="Derived (8a)"/>
    <s v="Y"/>
    <s v="Pos"/>
    <s v="Y"/>
    <s v="Ridership"/>
    <s v="trip"/>
    <s v="continuous"/>
    <s v="Disaggregate"/>
    <s v="Work"/>
    <s v="USA"/>
    <s v="Los Angeles, San Francisco, San Diego, Sacramento"/>
    <n v="2000"/>
    <s v="Pre-2010"/>
    <x v="1"/>
    <n v="5727"/>
    <x v="0"/>
    <n v="0"/>
    <n v="1"/>
    <x v="0"/>
    <s v="Density"/>
    <s v="Population density"/>
    <x v="6"/>
    <s v="OLS"/>
    <m/>
    <n v="0.4093"/>
    <m/>
    <m/>
    <s v=""/>
    <n v="38.159999999999997"/>
    <m/>
  </r>
  <r>
    <n v="15"/>
    <s v="Gordon 2004"/>
    <n v="15.11"/>
    <s v="15.11.1"/>
    <s v="Model 2-b p. 24 (pooled) (log-log)"/>
    <x v="0"/>
    <x v="0"/>
    <x v="1"/>
    <n v="7.9815095923159343E-2"/>
    <n v="12.528958193105893"/>
    <n v="4.1921894114132323"/>
    <n v="0.13821170591411505"/>
    <n v="4.6245636798862899E-2"/>
    <n v="0.33257228940877093"/>
    <n v="0.11127868803617476"/>
    <n v="0.55058433796819262"/>
    <n v="0.18422551948415725"/>
    <n v="9.8050688955885174E-2"/>
    <n v="3.2807760524639178E-2"/>
    <n v="0.5178337857731794"/>
    <n v="0.17326718471970584"/>
    <n v="9.1901609179760188E-2"/>
    <n v="3.0750278431547758E-2"/>
    <s v="4c, 6a, 5"/>
    <n v="0.33460000000000001"/>
    <s v="Source (6a)"/>
    <m/>
    <m/>
    <s v="Y"/>
    <s v="Pos"/>
    <s v="Y"/>
    <s v="Transit users"/>
    <s v="individual"/>
    <s v="Count"/>
    <s v="Aggregate"/>
    <s v="Work"/>
    <s v="USA"/>
    <s v="Los Angeles, San Francisco, San Diego, Sacramento"/>
    <n v="2000"/>
    <s v="Pre-2010"/>
    <x v="1"/>
    <n v="5727"/>
    <x v="0"/>
    <n v="0"/>
    <n v="1"/>
    <x v="0"/>
    <s v="Density"/>
    <s v="Population density"/>
    <x v="6"/>
    <s v="Negative binomial regression"/>
    <m/>
    <n v="0.33460000000000001"/>
    <m/>
    <n v="1.0033349292474338"/>
    <s v="Derived (4c)"/>
    <m/>
    <m/>
  </r>
  <r>
    <n v="15"/>
    <s v="Gordon 2004"/>
    <n v="15.12"/>
    <s v="15.12.1"/>
    <s v="Model 2-b p. 24 (LA) (log-log)"/>
    <x v="0"/>
    <x v="1"/>
    <x v="1"/>
    <n v="7.9815095923159343E-2"/>
    <n v="12.528958193105893"/>
    <n v="4.3613303470201616"/>
    <n v="0.13821170591411505"/>
    <n v="4.8111494828703451E-2"/>
    <n v="0.33257228940877093"/>
    <n v="0.11576841394319316"/>
    <n v="0.55058433796819262"/>
    <n v="0.19165840804672787"/>
    <n v="9.8050688955885174E-2"/>
    <n v="3.413144482554363E-2"/>
    <n v="0.5178337857731794"/>
    <n v="0.18025794082764376"/>
    <n v="9.1901609179760188E-2"/>
    <n v="3.1990950155474526E-2"/>
    <s v="4c, 6a, 5"/>
    <n v="0.34810000000000002"/>
    <s v="Source (6a)"/>
    <m/>
    <m/>
    <s v="Y"/>
    <s v="Pos"/>
    <s v="Y"/>
    <s v="Transit users"/>
    <s v="individual"/>
    <s v="Count"/>
    <s v="Aggregate"/>
    <s v="Work"/>
    <s v="USA"/>
    <s v="Los Angeles"/>
    <n v="2000"/>
    <s v="Pre-2010"/>
    <x v="1"/>
    <n v="3307"/>
    <x v="0"/>
    <n v="0"/>
    <n v="1"/>
    <x v="0"/>
    <s v="Density"/>
    <s v="Population density"/>
    <x v="6"/>
    <s v="Negative binomial regression"/>
    <m/>
    <n v="0.34810000000000002"/>
    <m/>
    <n v="1.0034697157459149"/>
    <s v="Derived (4c)"/>
    <m/>
    <m/>
  </r>
  <r>
    <n v="15"/>
    <s v="Gordon 2004"/>
    <n v="15.13"/>
    <s v="15.13.1"/>
    <s v="Model 2-b p. 24 (SF) (log-log)"/>
    <x v="0"/>
    <x v="1"/>
    <x v="1"/>
    <n v="7.9815095923159343E-2"/>
    <n v="12.528958193105893"/>
    <n v="4.4427685752753501"/>
    <n v="0.13821170591411505"/>
    <n v="4.9009870917145204E-2"/>
    <n v="0.33257228940877093"/>
    <n v="0.11793013382435018"/>
    <n v="0.55058433796819262"/>
    <n v="0.19523720624352112"/>
    <n v="9.8050688955885174E-2"/>
    <n v="3.4768774303756883E-2"/>
    <n v="0.5178337857731794"/>
    <n v="0.18362386043516943"/>
    <n v="9.1901609179760188E-2"/>
    <n v="3.2588310615142967E-2"/>
    <s v="4c, 6a, 5"/>
    <n v="0.35460000000000003"/>
    <s v="Source (6a)"/>
    <m/>
    <m/>
    <s v="Y"/>
    <s v="Pos"/>
    <s v="Y"/>
    <s v="Transit users"/>
    <s v="individual"/>
    <s v="Count"/>
    <s v="Aggregate"/>
    <s v="Work"/>
    <s v="USA"/>
    <s v="San Francisco"/>
    <n v="2000"/>
    <s v="Pre-2010"/>
    <x v="1"/>
    <n v="1430"/>
    <x v="0"/>
    <n v="0"/>
    <n v="1"/>
    <x v="0"/>
    <s v="Density"/>
    <s v="Population density"/>
    <x v="6"/>
    <s v="Negative binomial regression"/>
    <m/>
    <n v="0.35460000000000003"/>
    <m/>
    <n v="1.0035346194066574"/>
    <s v="Derived (4c)"/>
    <m/>
    <m/>
  </r>
  <r>
    <n v="15"/>
    <s v="Gordon 2004"/>
    <n v="15.14"/>
    <s v="15.14.1"/>
    <s v="Model 2-b p. 24(SD) (log-log)"/>
    <x v="0"/>
    <x v="1"/>
    <x v="1"/>
    <n v="7.9815095923159343E-2"/>
    <n v="12.528958193105893"/>
    <n v="3.9666681639373258"/>
    <n v="0.13821170591411505"/>
    <n v="4.3757826092408823E-2"/>
    <n v="0.33257228940877093"/>
    <n v="0.10529238682681687"/>
    <n v="0.55058433796819262"/>
    <n v="0.17431500140072978"/>
    <n v="9.8050688955885174E-2"/>
    <n v="3.1042848123433244E-2"/>
    <n v="0.5178337857731794"/>
    <n v="0.16394617657578858"/>
    <n v="9.1901609179760188E-2"/>
    <n v="2.9096049466312075E-2"/>
    <s v="4c, 6a, 5"/>
    <n v="0.31659999999999999"/>
    <s v="Source (6a)"/>
    <m/>
    <m/>
    <s v="Y"/>
    <s v="Pos"/>
    <s v="Y"/>
    <s v="Transit users"/>
    <s v="individual"/>
    <s v="Count"/>
    <s v="Aggregate"/>
    <s v="Work"/>
    <s v="USA"/>
    <s v="San Diego"/>
    <n v="2000"/>
    <s v="Pre-2010"/>
    <x v="1"/>
    <n v="593"/>
    <x v="0"/>
    <n v="0"/>
    <n v="1"/>
    <x v="0"/>
    <s v="Density"/>
    <s v="Population density"/>
    <x v="6"/>
    <s v="Negative binomial regression"/>
    <m/>
    <n v="0.31659999999999999"/>
    <m/>
    <n v="1.0031552420783894"/>
    <s v="Derived (4c)"/>
    <m/>
    <m/>
  </r>
  <r>
    <n v="15"/>
    <s v="Gordon 2004"/>
    <n v="15.2"/>
    <s v="15.2.1"/>
    <s v="Model 1-b p. 21 (LA) (log-log)"/>
    <x v="0"/>
    <x v="1"/>
    <x v="1"/>
    <n v="1.4377150722642808E-2"/>
    <n v="69.554810914313066"/>
    <n v="29.06"/>
    <n v="0.7672855893389976"/>
    <n v="0.32057191922583322"/>
    <n v="1.8462830148077063"/>
    <n v="0.77137704358665971"/>
    <n v="3.0565821139727545"/>
    <n v="1.2770400072178167"/>
    <n v="0.54433074364454281"/>
    <n v="0.22742138469468998"/>
    <n v="2.8747666405587773"/>
    <n v="1.2010775024254572"/>
    <n v="0.51019398027336771"/>
    <n v="0.21315904495821303"/>
    <s v="6a, 8a, 5"/>
    <n v="0.4178"/>
    <s v="derived (6a)"/>
    <n v="1.4377150722642808E-2"/>
    <s v="Derived (8a)"/>
    <s v="Y"/>
    <s v="Pos"/>
    <s v="Y"/>
    <s v="Ridership"/>
    <s v="trip"/>
    <s v="continuous"/>
    <s v="Disaggregate"/>
    <s v="Work"/>
    <s v="USA"/>
    <s v="Los Angeles"/>
    <n v="2000"/>
    <s v="Pre-2010"/>
    <x v="1"/>
    <n v="3307"/>
    <x v="0"/>
    <n v="0"/>
    <n v="1"/>
    <x v="0"/>
    <s v="Density"/>
    <s v="Population density"/>
    <x v="6"/>
    <s v="OLS"/>
    <m/>
    <n v="0.4178"/>
    <m/>
    <m/>
    <s v=""/>
    <n v="29.06"/>
    <m/>
  </r>
  <r>
    <n v="15"/>
    <s v="Gordon 2004"/>
    <n v="15.3"/>
    <s v="15.3.1"/>
    <s v="Model 1-b p. 21 (SF) (log-log)"/>
    <x v="0"/>
    <x v="1"/>
    <x v="1"/>
    <n v="2.0450272142503709E-2"/>
    <n v="48.899104766513432"/>
    <n v="20.21"/>
    <n v="0.53942463397888163"/>
    <n v="0.22294420122347178"/>
    <n v="1.297991977592136"/>
    <n v="0.53646008433882986"/>
    <n v="2.1488683105290125"/>
    <n v="0.88812727274164083"/>
    <n v="0.38268073352825877"/>
    <n v="0.15816194716722934"/>
    <n v="2.0210466147214285"/>
    <n v="0.83529856586436646"/>
    <n v="0.35868157162221637"/>
    <n v="0.14824309355146204"/>
    <s v="6a, 8a, 5"/>
    <n v="0.4133"/>
    <s v="Source (6a)"/>
    <n v="2.0450272142503709E-2"/>
    <s v="Derived (8a)"/>
    <s v="Y"/>
    <s v="Pos"/>
    <s v="Y"/>
    <s v="Ridership"/>
    <s v="trip"/>
    <s v="continuous"/>
    <s v="Disaggregate"/>
    <s v="Work"/>
    <s v="USA"/>
    <s v="San Francisco"/>
    <n v="2000"/>
    <s v="Pre-2010"/>
    <x v="1"/>
    <n v="1430"/>
    <x v="0"/>
    <n v="0"/>
    <n v="1"/>
    <x v="0"/>
    <s v="Density"/>
    <s v="Population density"/>
    <x v="6"/>
    <s v="OLS"/>
    <m/>
    <n v="0.4133"/>
    <m/>
    <m/>
    <s v=""/>
    <n v="20.21"/>
    <m/>
  </r>
  <r>
    <n v="15"/>
    <s v="Gordon 2004"/>
    <n v="15.4"/>
    <s v="15.4.1"/>
    <s v="Model 1-b p. 21 (SD) (log-log)"/>
    <x v="0"/>
    <x v="1"/>
    <x v="1"/>
    <n v="3.292877906976744E-2"/>
    <n v="30.368572059148093"/>
    <n v="13.760000000000002"/>
    <n v="0.33500727560733373"/>
    <n v="0.15179179657768291"/>
    <n v="0.80611215873826891"/>
    <n v="0.36524941912430964"/>
    <n v="1.3345451301310831"/>
    <n v="0.6046823984623938"/>
    <n v="0.23766217167556544"/>
    <n v="0.1076847299861987"/>
    <n v="1.2551620330705131"/>
    <n v="0.56871391718424946"/>
    <n v="0.22275759865356784"/>
    <n v="0.10093146794993159"/>
    <s v="6a, 8a, 5"/>
    <n v="0.4531"/>
    <s v="Source (6a)"/>
    <n v="3.292877906976744E-2"/>
    <s v="Derived (8a)"/>
    <s v="Y"/>
    <s v="Pos"/>
    <s v="Y"/>
    <s v="Ridership"/>
    <s v="trip"/>
    <s v="continuous"/>
    <s v="Disaggregate"/>
    <s v="Work"/>
    <s v="USA"/>
    <s v="San Diego"/>
    <n v="2000"/>
    <s v="Pre-2010"/>
    <x v="1"/>
    <n v="593"/>
    <x v="0"/>
    <n v="0"/>
    <n v="1"/>
    <x v="0"/>
    <s v="Density"/>
    <s v="Population density"/>
    <x v="6"/>
    <s v="OLS"/>
    <m/>
    <n v="0.4531"/>
    <m/>
    <m/>
    <s v=""/>
    <n v="13.76"/>
    <m/>
  </r>
  <r>
    <n v="15"/>
    <s v="Gordon 2004"/>
    <n v="15.5"/>
    <s v="15.5.1"/>
    <s v="Model 1-b p. 21 (Sacramento) (log-log)"/>
    <x v="0"/>
    <x v="1"/>
    <x v="1"/>
    <n v="3.6766826923076923E-2"/>
    <n v="27.198430859758091"/>
    <n v="8.32"/>
    <n v="0.30003624159132075"/>
    <n v="9.1781086302785017E-2"/>
    <n v="0.7219630139984986"/>
    <n v="0.22084848598214071"/>
    <n v="1.1952334597886707"/>
    <n v="0.36562191534935434"/>
    <n v="0.21285288395213256"/>
    <n v="6.5111697200957358E-2"/>
    <n v="1.1241370752556685"/>
    <n v="0.34387353132070902"/>
    <n v="0.19950418260247846"/>
    <n v="6.1028329458098163E-2"/>
    <s v="6a, 8a, 5"/>
    <n v="0.30590000000000001"/>
    <s v="Source (6a)"/>
    <n v="3.6766826923076923E-2"/>
    <s v="Derived (8a)"/>
    <s v="Y"/>
    <s v="Pos"/>
    <s v="Y"/>
    <s v="Ridership"/>
    <s v="trip"/>
    <s v="continuous"/>
    <s v="Disaggregate"/>
    <s v="Work"/>
    <s v="USA"/>
    <s v="Sacramento"/>
    <n v="2000"/>
    <s v="Pre-2010"/>
    <x v="1"/>
    <n v="397"/>
    <x v="0"/>
    <n v="0"/>
    <n v="1"/>
    <x v="0"/>
    <s v="Density"/>
    <s v="Population density"/>
    <x v="6"/>
    <s v="OLS"/>
    <m/>
    <n v="0.30590000000000001"/>
    <m/>
    <m/>
    <s v=""/>
    <n v="8.32"/>
    <m/>
  </r>
  <r>
    <n v="150"/>
    <s v="He et al. 2018"/>
    <n v="150.1"/>
    <s v="150.1.10"/>
    <s v="Table 3 p. 1602"/>
    <x v="0"/>
    <x v="0"/>
    <x v="1"/>
    <n v="4.5586743292623091E-2"/>
    <n v="21.936201794038254"/>
    <n v="4.944"/>
    <n v="0.25580251633720014"/>
    <n v="5.765299082518606E-2"/>
    <n v="0.13607592320943909"/>
    <n v="3.0668908440216257E-2"/>
    <n v="0.13607592320943909"/>
    <n v="3.0668908440216257E-2"/>
    <n v="0.40633484928235458"/>
    <n v="9.1580097307362399E-2"/>
    <n v="1.5577620554877756"/>
    <n v="0.35108974993221798"/>
    <n v="0.41631314876888331"/>
    <n v="9.3829015015386291E-2"/>
    <s v="6c, 8a"/>
    <n v="0.22538085883872855"/>
    <s v="derived 6c)"/>
    <n v="4.5586743292623091E-2"/>
    <s v="Derived (8a)"/>
    <s v="Y"/>
    <s v="Pos"/>
    <s v="Y"/>
    <s v="Ridership"/>
    <s v="Average boardings and alighting"/>
    <s v="continuous"/>
    <s v="Aggregate"/>
    <s v="Weekday"/>
    <s v="Taiwan"/>
    <s v="Taipei"/>
    <n v="2015"/>
    <s v="2010 - 2017"/>
    <x v="2"/>
    <n v="108"/>
    <x v="1"/>
    <n v="0"/>
    <n v="0"/>
    <x v="1"/>
    <s v="Density"/>
    <s v="Count_Shopping malls"/>
    <x v="1"/>
    <s v="OLS"/>
    <m/>
    <n v="1333"/>
    <m/>
    <m/>
    <m/>
    <n v="4.944"/>
    <s v="source"/>
  </r>
  <r>
    <n v="150"/>
    <s v="He et al. 2018"/>
    <n v="150.1"/>
    <s v="150.1.6"/>
    <s v="Table 3 p. 1602"/>
    <x v="0"/>
    <x v="0"/>
    <x v="1"/>
    <n v="6.2340116200624504E-2"/>
    <n v="16.041035226526933"/>
    <n v="1.774"/>
    <n v="0.16343733216153936"/>
    <n v="1.8074757842006541E-2"/>
    <n v="0.18656094538662912"/>
    <n v="2.063202981866006E-2"/>
    <n v="0.28331177748880781"/>
    <n v="3.1331836516012852E-2"/>
    <n v="0.14635449375625792"/>
    <n v="1.6185543405219181E-2"/>
    <n v="0.42726285236736716"/>
    <n v="4.7251582544140906E-2"/>
    <n v="0.13938347907253237"/>
    <n v="1.5414609367964615E-2"/>
    <s v="6c, 8a"/>
    <n v="0.11059136613990787"/>
    <s v="derived 6c)"/>
    <n v="6.2340116200624504E-2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s v="2010 - 2017"/>
    <x v="2"/>
    <n v="108"/>
    <x v="1"/>
    <n v="0"/>
    <n v="0"/>
    <x v="1"/>
    <s v="Density"/>
    <s v="Count_offices"/>
    <x v="8"/>
    <s v="OLS"/>
    <m/>
    <n v="1007"/>
    <m/>
    <m/>
    <m/>
    <n v="1.774"/>
    <s v="source"/>
  </r>
  <r>
    <n v="150"/>
    <s v="He et al. 2018"/>
    <n v="150.1"/>
    <s v="150.1.8"/>
    <s v="Table 3 p. 1602"/>
    <x v="0"/>
    <x v="0"/>
    <x v="1"/>
    <n v="3.4794708177195047E-3"/>
    <n v="287.40002500018505"/>
    <n v="1.7909999999999999"/>
    <n v="3.1704190502361245"/>
    <n v="1.9757202592342302E-2"/>
    <n v="7.6288293741009925"/>
    <n v="4.7540821922357451E-2"/>
    <n v="12.629777357213939"/>
    <n v="7.870539067195835E-2"/>
    <n v="2.2491710821345698"/>
    <n v="1.4016231933523389E-2"/>
    <n v="11.878517007028087"/>
    <n v="7.4023737331176648E-2"/>
    <n v="2.1081181985549211"/>
    <n v="1.3137228132145891E-2"/>
    <s v="6c, 8a"/>
    <n v="6.2317322345356325E-3"/>
    <s v="derived 6c)"/>
    <n v="3.4794708177195047E-3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s v="2010 - 2017"/>
    <x v="2"/>
    <n v="108"/>
    <x v="1"/>
    <n v="0"/>
    <n v="0"/>
    <x v="1"/>
    <s v="Density"/>
    <s v="Count_Residential units"/>
    <x v="6"/>
    <s v="OLS"/>
    <m/>
    <n v="32.14"/>
    <m/>
    <m/>
    <m/>
    <n v="1.7909999999999999"/>
    <s v="source"/>
  </r>
  <r>
    <n v="150"/>
    <s v="He et al. 2018"/>
    <n v="150.19999999999999"/>
    <s v="150.2.10"/>
    <s v="Table 4 p.1602"/>
    <x v="0"/>
    <x v="0"/>
    <x v="1"/>
    <n v="5.2345707764125851E-2"/>
    <n v="19.103763091829492"/>
    <n v="7.1020000000000003"/>
    <n v="0.22277287181629729"/>
    <n v="8.2817868292975605E-2"/>
    <n v="0.11850557466159009"/>
    <n v="4.40555395919126E-2"/>
    <n v="0.11850557466159009"/>
    <n v="4.40555395919126E-2"/>
    <n v="0.35386822064857271"/>
    <n v="0.13155377246700806"/>
    <n v="1.356621239214149"/>
    <n v="0.50433644903289088"/>
    <n v="0.3625581055812403"/>
    <n v="0.13478431728140647"/>
    <s v="6c, 8a"/>
    <n v="0.37175921654082184"/>
    <s v="derived 6c)"/>
    <n v="5.2345707764125851E-2"/>
    <s v="Derived (8a)"/>
    <s v="Y"/>
    <s v="Pos"/>
    <s v="Y"/>
    <s v="Ridership"/>
    <s v="Average boardings and alighting"/>
    <s v="continuous"/>
    <s v="Aggregate"/>
    <s v="Weekend"/>
    <s v="Taiwan"/>
    <s v="Taipei"/>
    <n v="2015"/>
    <s v="2010 - 2017"/>
    <x v="2"/>
    <n v="108"/>
    <x v="1"/>
    <n v="0"/>
    <n v="0"/>
    <x v="1"/>
    <s v="Density"/>
    <s v="Count_Shopping malls"/>
    <x v="1"/>
    <s v="OLS"/>
    <m/>
    <n v="2003"/>
    <m/>
    <m/>
    <m/>
    <n v="7.1020000000000003"/>
    <s v="source"/>
  </r>
  <r>
    <n v="151"/>
    <s v="Gan et al. 2019"/>
    <n v="151.1"/>
    <s v="151.1.1"/>
    <s v="Table 2 p. 6 "/>
    <x v="0"/>
    <x v="0"/>
    <x v="1"/>
    <n v="8.9512996140375403E-2"/>
    <n v="11.171562154302013"/>
    <n v="5.5236154186973856"/>
    <n v="0.1232377536323221"/>
    <n v="6.0933103779670518E-2"/>
    <n v="0.29654117642223338"/>
    <n v="0.14662044499602472"/>
    <n v="0.49093364811301216"/>
    <n v="0.24273495781699087"/>
    <n v="8.742780916497446E-2"/>
    <n v="4.3227400792880226E-2"/>
    <n v="0.46173131350584379"/>
    <n v="0.2282962908275224"/>
    <n v="8.1944924965668756E-2"/>
    <n v="4.0516468938953706E-2"/>
    <s v="6c, 8a, 8b"/>
    <n v="0.49443536565477714"/>
    <s v="derived 6c)"/>
    <n v="8.9512996140375403E-2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s v="2010 - 2017"/>
    <x v="2"/>
    <n v="112"/>
    <x v="1"/>
    <n v="0"/>
    <n v="0"/>
    <x v="1"/>
    <s v="Density"/>
    <s v="persons per square kilometre"/>
    <x v="6"/>
    <s v="OLS"/>
    <m/>
    <n v="18.700199999999999"/>
    <m/>
    <m/>
    <m/>
    <n v="5.5236154186973856"/>
    <s v="Derived (8b)"/>
  </r>
  <r>
    <n v="151"/>
    <s v="Gan et al. 2019"/>
    <n v="151.1"/>
    <s v="151.1.3"/>
    <s v="Table 2 p. 6 "/>
    <x v="0"/>
    <x v="0"/>
    <x v="1"/>
    <n v="0.11800034066170169"/>
    <n v="8.4745518054640758"/>
    <n v="6.7764164784456673"/>
    <n v="0.6304317653779844"/>
    <n v="0.50410550333629389"/>
    <n v="1.2766705754222565"/>
    <n v="1.020850627080961"/>
    <n v="1.4662370860627139"/>
    <n v="1.1724316966116459"/>
    <n v="0.51209028378468724"/>
    <n v="0.40947735256666407"/>
    <n v="0.38905636066793403"/>
    <n v="0.31109703427317908"/>
    <n v="0.51271866746205541"/>
    <n v="0.40997982037898639"/>
    <s v="6c, 8a, 8b"/>
    <n v="0.79961945292215764"/>
    <s v="derived 6c)"/>
    <n v="0.11800034066170169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s v="2010 - 2017"/>
    <x v="2"/>
    <n v="112"/>
    <x v="1"/>
    <n v="0"/>
    <n v="0"/>
    <x v="1"/>
    <s v="PT-design"/>
    <s v="Number of exits"/>
    <x v="0"/>
    <s v="OLS"/>
    <m/>
    <n v="94176.4"/>
    <m/>
    <m/>
    <m/>
    <n v="6.7764164784456673"/>
    <s v="Derived (8b)"/>
  </r>
  <r>
    <n v="151"/>
    <s v="Gan et al. 2019"/>
    <n v="151.1"/>
    <s v="151.1.7"/>
    <s v="Table 2 p. 6 "/>
    <x v="0"/>
    <x v="0"/>
    <x v="1"/>
    <n v="0.10614764940837212"/>
    <n v="9.4208397979006744"/>
    <n v="-2.2826939162913922"/>
    <n v="0.10392486905478768"/>
    <n v="-2.5181265304565215E-2"/>
    <n v="0.25006949591906974"/>
    <n v="-6.0592487424711225E-2"/>
    <n v="0.41399825614277269"/>
    <n v="-0.10031285118158384"/>
    <n v="7.3726787055244825E-2"/>
    <n v="-1.7864191716350074E-2"/>
    <n v="0.38937228958062253"/>
    <n v="-9.4345915615314899E-2"/>
    <n v="6.9103138817096788E-2"/>
    <n v="-1.6743869756661953E-2"/>
    <s v="6c, 8a, 8b"/>
    <n v="-0.24230259353312264"/>
    <s v="derived 6c)"/>
    <n v="0.10614764940837212"/>
    <s v="derived, 8a, 8b"/>
    <s v="Y"/>
    <s v="Neg"/>
    <s v="N"/>
    <s v="Ridership"/>
    <s v="Monthly boardings and alightings"/>
    <s v="continuous"/>
    <s v="Aggregate"/>
    <s v="General"/>
    <s v="China"/>
    <s v="Nanjing"/>
    <n v="2015"/>
    <s v="2010 - 2017"/>
    <x v="2"/>
    <n v="112"/>
    <x v="1"/>
    <n v="0"/>
    <n v="0"/>
    <x v="1"/>
    <s v="Density"/>
    <s v="Proportion residential"/>
    <x v="6"/>
    <s v="OLS"/>
    <m/>
    <n v="-334297.09999999998"/>
    <m/>
    <m/>
    <m/>
    <n v="-2.2826939162913922"/>
    <s v="Derived (8b)"/>
  </r>
  <r>
    <n v="154"/>
    <s v="Lu et al. 2018"/>
    <n v="154.1"/>
    <s v="154.1.1"/>
    <s v="Tables 3 (diagnostics) and 4 (elasticities) pp 8 - 9"/>
    <x v="0"/>
    <x v="0"/>
    <x v="1"/>
    <n v="0.01"/>
    <n v="100"/>
    <n v="1"/>
    <n v="1.0188702278470427"/>
    <n v="1.0188702278470428E-2"/>
    <n v="1.1630231013900822"/>
    <n v="1.1630231013900823E-2"/>
    <n v="1.7661689129657752"/>
    <n v="1.7661689129657751E-2"/>
    <n v="0.91237561472486928"/>
    <n v="9.1237561472486926E-3"/>
    <n v="2.6635615864791942"/>
    <n v="2.6635615864791941E-2"/>
    <n v="0.86891822818289821"/>
    <n v="8.6891822818289822E-3"/>
    <s v="Source, 8a, 8b"/>
    <n v="0.01"/>
    <s v="Source"/>
    <n v="0.01"/>
    <s v="derived, 8a, 8b"/>
    <s v="Y"/>
    <s v="Pos"/>
    <s v="Y"/>
    <s v="mode share"/>
    <s v="trip"/>
    <s v="Ratio"/>
    <s v="Aggregate"/>
    <s v="Work"/>
    <s v="Hong Kong"/>
    <s v="Hong Kong"/>
    <n v="2011"/>
    <s v="2010 - 2017"/>
    <x v="2"/>
    <n v="4768"/>
    <x v="1"/>
    <n v="0"/>
    <n v="1"/>
    <x v="0"/>
    <s v="Density"/>
    <s v="jobs per km^2 in a TPU"/>
    <x v="8"/>
    <s v="generalized linear mixed models"/>
    <m/>
    <n v="0.01"/>
    <m/>
    <m/>
    <m/>
    <n v="1"/>
    <s v="Derived (8b)"/>
  </r>
  <r>
    <n v="154"/>
    <s v="Lu et al. 2018"/>
    <n v="154.1"/>
    <s v="154.1.2"/>
    <s v="Tables 3 (diagnostics) and 4 (elasticities) pp 8 - 9"/>
    <x v="0"/>
    <x v="0"/>
    <x v="1"/>
    <n v="5.0000000000000001E-3"/>
    <n v="200"/>
    <n v="-2"/>
    <n v="2.2062761130477164"/>
    <n v="-2.2062761130477164E-2"/>
    <n v="5.3088578361091514"/>
    <n v="-5.3088578361091515E-2"/>
    <n v="8.7889883497440948"/>
    <n v="-8.7889883497440952E-2"/>
    <n v="1.5651850288691671"/>
    <n v="-1.565185028869167E-2"/>
    <n v="8.2661906567478116"/>
    <n v="-8.2661906567478113E-2"/>
    <n v="1.4670271504350521"/>
    <n v="-1.467027150435052E-2"/>
    <s v="Source, 8a, 8b"/>
    <n v="-0.01"/>
    <s v="Source"/>
    <n v="5.0000000000000001E-3"/>
    <s v="derived, 8a, 8b"/>
    <s v="Y"/>
    <s v="Neg"/>
    <s v="N"/>
    <s v="mode share"/>
    <s v="trip"/>
    <s v="Ratio"/>
    <s v="Aggregate"/>
    <s v="Work"/>
    <s v="Hong Kong"/>
    <s v="Hong Kong"/>
    <n v="2011"/>
    <s v="2010 - 2017"/>
    <x v="2"/>
    <n v="4768"/>
    <x v="1"/>
    <n v="0"/>
    <n v="1"/>
    <x v="0"/>
    <s v="Density"/>
    <s v="residents per km^2 in a street block"/>
    <x v="6"/>
    <s v="generalized linear mixed models"/>
    <m/>
    <n v="-0.02"/>
    <m/>
    <m/>
    <m/>
    <n v="-2"/>
    <s v="Derived (8b)"/>
  </r>
  <r>
    <n v="154"/>
    <s v="Lu et al. 2018"/>
    <n v="154.1"/>
    <s v="154.1.3"/>
    <s v="Tables 3 (diagnostics) and 4 (elasticities) pp 8 - 9"/>
    <x v="0"/>
    <x v="0"/>
    <x v="1"/>
    <n v="4.1333333333333335E-3"/>
    <n v="241.93548387096774"/>
    <n v="-2.4193548387096775"/>
    <n v="3.1917372794099874"/>
    <n v="-3.1917372794099876E-2"/>
    <n v="21.01695939068258"/>
    <n v="-0.2101695939068258"/>
    <n v="25.583034537422222"/>
    <n v="-0.25583034537422222"/>
    <n v="2.4353827456572459"/>
    <n v="-2.4353827456572458E-2"/>
    <n v="1.795509187655925"/>
    <n v="-1.7955091876559252E-2"/>
    <n v="1.9749179425281551"/>
    <n v="-1.9749179425281552E-2"/>
    <s v="Source, 8a, 8b"/>
    <n v="-0.01"/>
    <s v="Source"/>
    <n v="4.1333333333333335E-3"/>
    <s v="derived, 8a, 8b"/>
    <s v="Y"/>
    <s v="Neg"/>
    <s v="N"/>
    <s v="mode share"/>
    <s v="trip"/>
    <s v="Ratio"/>
    <s v="Aggregate"/>
    <s v="Work"/>
    <s v="Hong Kong"/>
    <s v="Hong Kong"/>
    <n v="2011"/>
    <s v="2010 - 2017"/>
    <x v="2"/>
    <n v="4768"/>
    <x v="1"/>
    <n v="0"/>
    <n v="1"/>
    <x v="0"/>
    <s v="Diversity"/>
    <s v="Entropy score of number of residents and jobs in different industries in a TPU"/>
    <x v="7"/>
    <s v="generalized linear mixed models"/>
    <m/>
    <n v="-1.5"/>
    <m/>
    <m/>
    <m/>
    <n v="-2.4193548387096775"/>
    <s v="Derived (8b)"/>
  </r>
  <r>
    <n v="154"/>
    <s v="Lu et al. 2018"/>
    <n v="154.1"/>
    <s v="154.1.4"/>
    <s v="Tables 3 (diagnostics) and 4 (elasticities) pp 8 - 9"/>
    <x v="0"/>
    <x v="0"/>
    <x v="1"/>
    <n v="4.6363636363636357E-2"/>
    <n v="21.568627450980394"/>
    <n v="1.9999999999999998"/>
    <n v="1.3207367743811909"/>
    <n v="0.12246831907898313"/>
    <n v="5.1674988613575463"/>
    <n v="0.47916807623497243"/>
    <n v="3.6400069106813646"/>
    <n v="0.33752791353590833"/>
    <n v="0.83162043294523502"/>
    <n v="7.711389469128542E-2"/>
    <n v="1.3174214256850174"/>
    <n v="0.12216089583624705"/>
    <n v="1.1098433822108384"/>
    <n v="0.10291274998682319"/>
    <s v="6c, 8a, 8b"/>
    <n v="9.2727272727272714E-2"/>
    <s v="Derived (6c)"/>
    <n v="4.6363636363636357E-2"/>
    <s v="derived, 8a, 8b"/>
    <s v="N"/>
    <s v="Pos"/>
    <s v="insignificant"/>
    <s v="mode share"/>
    <s v="trip"/>
    <s v="Ratio"/>
    <s v="Aggregate"/>
    <s v="Work"/>
    <s v="Hong Kong"/>
    <s v="Hong Kong"/>
    <n v="2011"/>
    <s v="2010 - 2017"/>
    <x v="2"/>
    <n v="4768"/>
    <x v="1"/>
    <n v="0"/>
    <n v="1"/>
    <x v="0"/>
    <s v="Diversity"/>
    <s v="ratio of job number to the resident numbers in a TPU"/>
    <x v="5"/>
    <s v="generalized linear mixed models"/>
    <m/>
    <n v="0.04"/>
    <m/>
    <m/>
    <m/>
    <n v="2"/>
    <s v="Derived (8b)"/>
  </r>
  <r>
    <n v="154"/>
    <s v="Lu et al. 2018"/>
    <n v="154.1"/>
    <s v="154.1.5"/>
    <s v="Tables 3 (diagnostics) and 4 (elasticities) pp 8 - 9"/>
    <x v="0"/>
    <x v="0"/>
    <x v="1"/>
    <n v="0.02"/>
    <n v="50"/>
    <n v="-4"/>
    <n v="3.7195581539280069"/>
    <n v="-0.29756465231424056"/>
    <n v="7.5323781406298496"/>
    <n v="-0.60259025125038801"/>
    <n v="8.6508237823110523"/>
    <n v="-0.69206590258488421"/>
    <n v="3.0213413968070291"/>
    <n v="-0.24170731174456234"/>
    <n v="2.2954391547709045"/>
    <n v="-0.18363513238167237"/>
    <n v="3.0250488712068142"/>
    <n v="-0.24200390969654514"/>
    <s v="Source, 8a, 8b"/>
    <n v="-0.08"/>
    <s v="Source"/>
    <n v="0.02"/>
    <s v="derived, 8a, 8b"/>
    <s v="Y"/>
    <s v="Neg"/>
    <s v="N"/>
    <s v="mode share"/>
    <s v="trip"/>
    <s v="Ratio"/>
    <s v="Aggregate"/>
    <s v="Work"/>
    <s v="Hong Kong"/>
    <s v="Hong Kong"/>
    <n v="2011"/>
    <s v="2010 - 2017"/>
    <x v="2"/>
    <n v="4768"/>
    <x v="1"/>
    <n v="0"/>
    <n v="1"/>
    <x v="0"/>
    <s v="PT-design"/>
    <s v="three or more way intersections within 800m buffer from centroid of street block"/>
    <x v="0"/>
    <s v="generalized linear mixed models"/>
    <m/>
    <n v="-0.04"/>
    <m/>
    <m/>
    <m/>
    <n v="-4"/>
    <s v="Derived (8b)"/>
  </r>
  <r>
    <n v="154"/>
    <s v="Lu et al. 2018"/>
    <n v="154.1"/>
    <s v="154.1.6"/>
    <s v="Tables 3 (diagnostics) and 4 (elasticities) pp 8 - 9"/>
    <x v="0"/>
    <x v="0"/>
    <x v="1"/>
    <n v="0.5177272727272727"/>
    <n v="1.9315188762071993"/>
    <n v="1"/>
    <n v="2.2523834961295983E-2"/>
    <n v="1.1661203645870965E-2"/>
    <n v="1.1981710267991101E-2"/>
    <n v="6.2032581796553927E-3"/>
    <n v="1.1981710267991101E-2"/>
    <n v="6.2032581796553927E-3"/>
    <n v="3.5778456034397776E-2"/>
    <n v="1.8523482465081394E-2"/>
    <n v="0.13716352735375087"/>
    <n v="7.1013298934510111E-2"/>
    <n v="3.6657061820013624E-2"/>
    <n v="1.8978360642270688E-2"/>
    <s v="6c, 8a, 8b"/>
    <n v="0.5177272727272727"/>
    <s v="derived 6c)"/>
    <n v="0.5177272727272727"/>
    <s v="derived, 8a, 8b"/>
    <s v="N"/>
    <s v="Pos"/>
    <s v="insignificant"/>
    <s v="mode share"/>
    <s v="trip"/>
    <s v="Ratio"/>
    <s v="Aggregate"/>
    <s v="Work"/>
    <s v="Hong Kong"/>
    <s v="Hong Kong"/>
    <n v="2011"/>
    <s v="2010 - 2017"/>
    <x v="2"/>
    <n v="4768"/>
    <x v="1"/>
    <n v="0"/>
    <n v="1"/>
    <x v="0"/>
    <s v="Density"/>
    <s v="number of supermarkets and conveinence stores within an 800m radius buffer from centroid of street block"/>
    <x v="1"/>
    <s v="generalized linear mixed models"/>
    <m/>
    <n v="0.01"/>
    <m/>
    <m/>
    <m/>
    <n v="1"/>
    <s v="Derived (8b)"/>
  </r>
  <r>
    <n v="155"/>
    <s v="Zhao et al. 2018"/>
    <n v="155.1"/>
    <s v="155.1.1"/>
    <s v="Table 3 p. 1183 - DR Model 1 (only) "/>
    <x v="0"/>
    <x v="0"/>
    <x v="1"/>
    <n v="6.5795083253183825E-2"/>
    <n v="15.198704075681977"/>
    <n v="2.34"/>
    <n v="0.1676626887572906"/>
    <n v="2.581343052265828E-2"/>
    <n v="0.40343879615444184"/>
    <n v="6.2113636682477068E-2"/>
    <n v="0.66790616526188495"/>
    <n v="0.1028311636920059"/>
    <n v="0.11894392038735112"/>
    <n v="1.8312664837769253E-2"/>
    <n v="0.62817692812538628"/>
    <n v="9.6714430683949401E-2"/>
    <n v="0.11148455765226671"/>
    <n v="1.7164217660090107E-2"/>
    <s v="6c, 8a"/>
    <n v="0.15396049481245014"/>
    <s v="Derived (6c)"/>
    <n v="6.5795083253183825E-2"/>
    <s v="Derived (8a)"/>
    <s v="Y"/>
    <s v="Pos"/>
    <s v="Y"/>
    <s v="Ridership"/>
    <s v="daily ridership"/>
    <s v="Count"/>
    <s v="Aggregate"/>
    <s v="Weekday"/>
    <s v="China"/>
    <s v="varies"/>
    <n v="2016"/>
    <s v="2010 - 2017"/>
    <x v="2"/>
    <n v="109"/>
    <x v="1"/>
    <n v="0"/>
    <n v="0"/>
    <x v="1"/>
    <s v="Density"/>
    <s v="Weighted population"/>
    <x v="6"/>
    <s v="OLS"/>
    <m/>
    <n v="0.61"/>
    <m/>
    <m/>
    <m/>
    <n v="2.34"/>
    <s v="source"/>
  </r>
  <r>
    <n v="155"/>
    <s v="Zhao et al. 2018"/>
    <n v="155.1"/>
    <s v="155.1.2"/>
    <s v="Table 3 p. 1183 - DR Model 1 (only) "/>
    <x v="0"/>
    <x v="0"/>
    <x v="1"/>
    <n v="0.11723419349117675"/>
    <n v="8.5299345713097061"/>
    <n v="1.7999999999999998"/>
    <n v="8.690896380190688E-2"/>
    <n v="1.833966410124677E-2"/>
    <n v="9.9205109597790955E-2"/>
    <n v="2.0934415825021476E-2"/>
    <n v="0.15065305269479248"/>
    <n v="3.1791040433383946E-2"/>
    <n v="7.7825042980616072E-2"/>
    <n v="1.6422761065047645E-2"/>
    <n v="0.22720006059321407"/>
    <n v="4.7944108556625495E-2"/>
    <n v="7.4118156342184785E-2"/>
    <n v="1.5640528107292165E-2"/>
    <s v="6c, 8a"/>
    <n v="0.21102154828411815"/>
    <s v="Derived (6c)"/>
    <n v="0.11723419349117675"/>
    <s v="Derived (8a)"/>
    <s v="N"/>
    <s v="Pos"/>
    <s v="insignificant"/>
    <s v="Ridership"/>
    <s v="daily ridership"/>
    <s v="Count"/>
    <s v="Aggregate"/>
    <s v="Weekday"/>
    <s v="China"/>
    <s v="varies"/>
    <n v="2016"/>
    <s v="2010 - 2017"/>
    <x v="2"/>
    <n v="109"/>
    <x v="1"/>
    <n v="0"/>
    <n v="0"/>
    <x v="1"/>
    <s v="Density"/>
    <s v="Weighted job"/>
    <x v="8"/>
    <s v="OLS"/>
    <m/>
    <n v="2.74"/>
    <m/>
    <m/>
    <m/>
    <n v="1.8"/>
    <s v="source"/>
  </r>
  <r>
    <n v="155"/>
    <s v="Zhao et al. 2018"/>
    <n v="155.1"/>
    <s v="155.1.3"/>
    <s v="Table 3 p. 1183 - DR Model 1 (only) "/>
    <x v="0"/>
    <x v="0"/>
    <x v="1"/>
    <n v="6.8252265990194946E-2"/>
    <n v="14.651528201915802"/>
    <n v="2.2400000000000002"/>
    <n v="1.7521602883262132E-6"/>
    <n v="2.6787915852610614E-7"/>
    <e v="#N/A"/>
    <e v="#N/A"/>
    <n v="5.8406689170150254E-7"/>
    <n v="8.9295111020589252E-8"/>
    <n v="5.0678903174369773E-2"/>
    <n v="7.7480479541884636E-3"/>
    <n v="3.6868804791334218E-2"/>
    <n v="5.6366900158435268E-3"/>
    <n v="7.3008132001507031E-7"/>
    <n v="1.1161853796383635E-7"/>
    <s v="6c, 8a"/>
    <n v="0.1528850758180367"/>
    <s v="Derived (6c)"/>
    <n v="6.8252265990194946E-2"/>
    <s v="Derived (8a)"/>
    <s v="Y"/>
    <s v="Neg"/>
    <s v="Y"/>
    <s v="Ridership"/>
    <s v="daily ridership"/>
    <s v="Count"/>
    <s v="Aggregate"/>
    <s v="Weekday"/>
    <s v="China"/>
    <s v="varies"/>
    <n v="2016"/>
    <s v="2010 - 2017"/>
    <x v="2"/>
    <n v="109"/>
    <x v="1"/>
    <n v="0"/>
    <n v="0"/>
    <x v="1"/>
    <s v="PT-Access"/>
    <s v="number of transfer stations"/>
    <x v="3"/>
    <s v="OLS"/>
    <m/>
    <n v="17.82"/>
    <m/>
    <m/>
    <m/>
    <n v="2.2400000000000002"/>
    <s v="source"/>
  </r>
  <r>
    <n v="160"/>
    <s v="Moshiur et al. 2019"/>
    <n v="160.1"/>
    <s v="160.1.2"/>
    <s v="Table 4 (Boarding) p. 599"/>
    <x v="0"/>
    <x v="0"/>
    <x v="0"/>
    <n v="7.6819515443840788E-2"/>
    <n v="13.017525484537245"/>
    <n v="22.573"/>
    <n v="1.5567516843258836E-6"/>
    <n v="2.6994804667008006E-6"/>
    <e v="#N/A"/>
    <e v="#N/A"/>
    <n v="5.1892918899781383E-7"/>
    <n v="8.9984756297667896E-7"/>
    <n v="4.502696950851115E-2"/>
    <n v="7.8078877888346498E-2"/>
    <n v="3.2757033897178461E-2"/>
    <n v="5.6802233806980323E-2"/>
    <n v="6.4865944754063719E-7"/>
    <n v="1.1248059185078916E-6"/>
    <s v="6c, 8a"/>
    <n v="1.7340469221138182"/>
    <s v="Derived (6c)"/>
    <n v="7.6819515443840788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x v="2"/>
    <n v="2124"/>
    <x v="1"/>
    <n v="0"/>
    <n v="0"/>
    <x v="1"/>
    <s v="PT-Access"/>
    <s v="number of bus stops"/>
    <x v="3"/>
    <s v="panel OLS"/>
    <m/>
    <n v="9.5869999999999997"/>
    <m/>
    <m/>
    <m/>
    <n v="22.573"/>
    <s v="source"/>
  </r>
  <r>
    <n v="160"/>
    <s v="Moshiur et al. 2019"/>
    <n v="160.1"/>
    <s v="160.1.4"/>
    <s v="Table 4 (Boarding) p. 599"/>
    <x v="0"/>
    <x v="0"/>
    <x v="1"/>
    <n v="3.2303598367695502E-2"/>
    <n v="30.956303648203718"/>
    <n v="13.917999999999999"/>
    <n v="0.36098776096512192"/>
    <n v="0.16230063234323211"/>
    <n v="0.19202994381761579"/>
    <n v="8.6336947344443749E-2"/>
    <n v="0.19202994381761579"/>
    <n v="8.6336947344443749E-2"/>
    <n v="0.57341854781123669"/>
    <n v="0.25780982894900278"/>
    <n v="2.1983092448773567"/>
    <n v="0.98836309457051175"/>
    <n v="0.58749989478725007"/>
    <n v="0.26414082341912348"/>
    <s v="6c, 8a"/>
    <n v="0.44960148208158601"/>
    <s v="Derived (6c)"/>
    <n v="3.2303598367695502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x v="2"/>
    <n v="2124"/>
    <x v="1"/>
    <n v="0"/>
    <n v="0"/>
    <x v="1"/>
    <s v="Density"/>
    <s v="number of commercial centers"/>
    <x v="1"/>
    <s v="panel OLS"/>
    <m/>
    <n v="50.317"/>
    <m/>
    <m/>
    <m/>
    <n v="13.917999999999999"/>
    <s v="source"/>
  </r>
  <r>
    <n v="160"/>
    <s v="Moshiur et al. 2019"/>
    <n v="160.1"/>
    <s v="160.1.5"/>
    <s v="Table 4 (Boarding) p. 599"/>
    <x v="0"/>
    <x v="0"/>
    <x v="2"/>
    <n v="6.3428288987787754E-2"/>
    <n v="15.765835969381678"/>
    <n v="-10.034000000000001"/>
    <n v="8.8878499371755041E-4"/>
    <n v="-5.6565783408386308E-4"/>
    <n v="0.32311067271927157"/>
    <n v="-0.20564037938499008"/>
    <n v="0.45879723792224586"/>
    <n v="-0.29199666254629714"/>
    <n v="5.027802090975639E-4"/>
    <n v="-3.1998916060540573E-4"/>
    <n v="5.2381386612589766E-2"/>
    <n v="-3.3337580975183717E-2"/>
    <n v="5.8603506609611724E-4"/>
    <n v="-3.7297583614521519E-4"/>
    <s v="6c, 8a"/>
    <n v="-0.63643945170346239"/>
    <s v="Derived (6c)"/>
    <n v="6.3428288987787754E-2"/>
    <s v="Derived (8a)"/>
    <s v="Y"/>
    <s v="Neg"/>
    <s v="N"/>
    <s v="Ridership"/>
    <s v="daily boardings"/>
    <s v="Count"/>
    <s v="Aggregate"/>
    <s v="General"/>
    <s v="USA"/>
    <s v="Orlando"/>
    <n v="2015"/>
    <s v="2010 - 2017"/>
    <x v="2"/>
    <n v="2124"/>
    <x v="1"/>
    <n v="0"/>
    <n v="0"/>
    <x v="1"/>
    <s v="PT-Access"/>
    <s v="number of educational centers"/>
    <x v="4"/>
    <s v="panel OLS"/>
    <m/>
    <n v="-46.088000000000001"/>
    <m/>
    <m/>
    <m/>
    <n v="-10.034000000000001"/>
    <s v="source"/>
  </r>
  <r>
    <n v="160"/>
    <s v="Moshiur et al. 2019"/>
    <n v="160.1"/>
    <s v="160.1.6"/>
    <s v="Table 4 (Boarding) p. 599"/>
    <x v="0"/>
    <x v="0"/>
    <x v="1"/>
    <n v="5.3228986585428149E-2"/>
    <n v="18.786756317351301"/>
    <n v="5.9240000000000004"/>
    <n v="0.21907619126198641"/>
    <n v="6.908097039813961E-2"/>
    <n v="0.11653909979480208"/>
    <n v="3.6748101456278548E-2"/>
    <n v="0.11653909979480208"/>
    <n v="3.6748101456278548E-2"/>
    <n v="0.34799615122021388"/>
    <n v="0.10973311012314217"/>
    <n v="1.3341095423738643"/>
    <n v="0.4206827828880379"/>
    <n v="0.35654183668915024"/>
    <n v="0.11242780844481159"/>
    <s v="6c, 8a"/>
    <n v="0.31532851653207639"/>
    <s v="Derived (6c)"/>
    <n v="5.3228986585428149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x v="2"/>
    <n v="2124"/>
    <x v="1"/>
    <n v="0"/>
    <n v="0"/>
    <x v="1"/>
    <s v="Density"/>
    <s v="number of financial centers"/>
    <x v="1"/>
    <s v="panel OLS"/>
    <m/>
    <n v="5.4420000000000002"/>
    <m/>
    <m/>
    <m/>
    <n v="5.9240000000000004"/>
    <s v="source"/>
  </r>
  <r>
    <n v="160"/>
    <s v="Moshiur et al. 2019"/>
    <n v="160.1"/>
    <s v="160.1.7"/>
    <s v="Table 4 (Boarding) p. 599"/>
    <x v="0"/>
    <x v="0"/>
    <x v="1"/>
    <n v="3.5907338487459362E-2"/>
    <n v="27.849460364467003"/>
    <n v="20.089000000000002"/>
    <n v="0.36740439820777676"/>
    <n v="0.26502441551841127"/>
    <n v="2.4192853738006983"/>
    <n v="1.7451334150909457"/>
    <n v="2.9448913195912865"/>
    <n v="2.1242753340654037"/>
    <n v="0.28033959368961825"/>
    <n v="0.20222086977370143"/>
    <n v="0.20668304275006147"/>
    <n v="0.14908926749272217"/>
    <n v="0.22733498238251867"/>
    <n v="0.1639863897294522"/>
    <s v="6c, 8a"/>
    <n v="0.72134252287457112"/>
    <s v="Derived (6c)"/>
    <n v="3.5907338487459362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x v="2"/>
    <n v="2124"/>
    <x v="1"/>
    <n v="0"/>
    <n v="0"/>
    <x v="1"/>
    <s v="Diversity"/>
    <s v="normalised land use land use entropy"/>
    <x v="7"/>
    <s v="panel OLS"/>
    <m/>
    <n v="347.96899999999999"/>
    <m/>
    <m/>
    <m/>
    <n v="20.088999999999999"/>
    <s v="source"/>
  </r>
  <r>
    <n v="160"/>
    <s v="Moshiur et al. 2019"/>
    <n v="160.19999999999999"/>
    <s v="160.2.2"/>
    <s v="Table 4 (alighting) p. 599"/>
    <x v="0"/>
    <x v="0"/>
    <x v="0"/>
    <n v="7.8895368819793588E-2"/>
    <n v="12.675015212668807"/>
    <n v="23.146000000000001"/>
    <n v="1.515791254230051E-6"/>
    <n v="2.7680049121630594E-6"/>
    <e v="#N/A"/>
    <e v="#N/A"/>
    <n v="5.0527539759058871E-7"/>
    <n v="9.2268957128685654E-7"/>
    <n v="4.3842243610636697E-2"/>
    <n v="8.0060856226627758E-2"/>
    <n v="3.1895148080319229E-2"/>
    <n v="5.8244119244068866E-2"/>
    <n v="6.3159226192298046E-7"/>
    <n v="1.1533583391566768E-6"/>
    <s v="6c, 8a"/>
    <n v="1.8261122067029425"/>
    <s v="Derived (6c)"/>
    <n v="7.889536881979358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x v="2"/>
    <n v="2124"/>
    <x v="1"/>
    <n v="0"/>
    <n v="0"/>
    <x v="1"/>
    <s v="PT-Access"/>
    <s v="number of bus stops"/>
    <x v="3"/>
    <s v="panel OLS"/>
    <m/>
    <n v="10.096"/>
    <m/>
    <m/>
    <m/>
    <n v="23.146000000000001"/>
    <s v="source"/>
  </r>
  <r>
    <n v="160"/>
    <s v="Moshiur et al. 2019"/>
    <n v="160.19999999999999"/>
    <s v="160.2.4"/>
    <s v="Table 4 (alighting) p. 599"/>
    <x v="0"/>
    <x v="0"/>
    <x v="1"/>
    <n v="3.6965224234214548E-2"/>
    <n v="27.052453237235135"/>
    <n v="16.568000000000001"/>
    <n v="0.31546416631980018"/>
    <n v="0.19320282200479019"/>
    <n v="0.16781335182362386"/>
    <n v="0.10277558152053055"/>
    <n v="0.16781335182362386"/>
    <n v="0.10277558152053055"/>
    <n v="0.50110564317735939"/>
    <n v="0.30689705748146856"/>
    <n v="1.9210839486476345"/>
    <n v="1.1765483367469638"/>
    <n v="0.51341121379441168"/>
    <n v="0.31443347912114089"/>
    <s v="6c, 8a"/>
    <n v="0.61243983511246669"/>
    <s v="Derived (6c)"/>
    <n v="3.696522423421454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x v="2"/>
    <n v="2124"/>
    <x v="1"/>
    <n v="0"/>
    <n v="0"/>
    <x v="1"/>
    <s v="Density"/>
    <s v="number of commercial centers"/>
    <x v="1"/>
    <s v="panel OLS"/>
    <m/>
    <n v="68.540999999999997"/>
    <m/>
    <m/>
    <m/>
    <n v="16.568000000000001"/>
    <s v="source"/>
  </r>
  <r>
    <n v="160"/>
    <s v="Moshiur et al. 2019"/>
    <n v="160.19999999999999"/>
    <s v="160.2.5"/>
    <s v="Table 4 (alighting) p. 599"/>
    <x v="0"/>
    <x v="0"/>
    <x v="2"/>
    <n v="3.5497378021226746E-2"/>
    <n v="28.171094760915"/>
    <n v="-14.896000000000003"/>
    <n v="1.5881204351435559E-3"/>
    <n v="-8.3974876385421813E-4"/>
    <n v="0.57734847661202582"/>
    <n v="-0.30528394372322232"/>
    <n v="0.81979924760441059"/>
    <n v="-0.43348438163141739"/>
    <n v="8.9838997068771508E-4"/>
    <n v="-4.750407152061116E-4"/>
    <n v="9.3597384168983208E-2"/>
    <n v="-4.9491389894990696E-2"/>
    <n v="1.0471534406595936E-3"/>
    <n v="-5.5370221798077784E-4"/>
    <s v="6c, 8a"/>
    <n v="-0.52876894300419364"/>
    <s v="Derived (6c)"/>
    <n v="3.5497378021226746E-2"/>
    <s v="Derived (8a)"/>
    <s v="Y"/>
    <s v="Neg"/>
    <s v="N"/>
    <s v="Ridership"/>
    <s v="daily alighting"/>
    <s v="Count"/>
    <s v="Aggregate"/>
    <s v="General"/>
    <s v="USA"/>
    <s v="Orlando"/>
    <n v="2015"/>
    <s v="2010 - 2017"/>
    <x v="2"/>
    <n v="2124"/>
    <x v="1"/>
    <n v="0"/>
    <n v="0"/>
    <x v="1"/>
    <s v="PT-Access"/>
    <s v="number of educational centers"/>
    <x v="4"/>
    <s v="panel OLS"/>
    <m/>
    <n v="-38.290999999999997"/>
    <m/>
    <m/>
    <m/>
    <n v="-14.896000000000001"/>
    <s v="source"/>
  </r>
  <r>
    <n v="160"/>
    <s v="Moshiur et al. 2019"/>
    <n v="160.19999999999999"/>
    <s v="160.2.7"/>
    <s v="Table 4 (alighting) p. 599"/>
    <x v="0"/>
    <x v="0"/>
    <x v="0"/>
    <n v="3.7352885434314108E-2"/>
    <n v="26.771693494965003"/>
    <n v="29.857999999999997"/>
    <n v="0.35318594359804628"/>
    <n v="0.39390208564631002"/>
    <n v="2.325659659347719"/>
    <n v="2.5937674104129349"/>
    <n v="2.8309247918021492"/>
    <n v="3.1572807469025248"/>
    <n v="0.26949052435993665"/>
    <n v="0.30055805314864736"/>
    <n v="0.19868446277584784"/>
    <n v="0.22158929507679317"/>
    <n v="0.21853717771829215"/>
    <n v="0.24373067970242338"/>
    <s v="6c, 8a"/>
    <n v="1.1152824532977506"/>
    <s v="Derived (6c)"/>
    <n v="3.735288543431410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x v="2"/>
    <n v="2124"/>
    <x v="1"/>
    <n v="0"/>
    <n v="0"/>
    <x v="1"/>
    <s v="Diversity"/>
    <s v="normalised land use land use entropy"/>
    <x v="7"/>
    <s v="panel OLS"/>
    <m/>
    <n v="538.00199999999995"/>
    <m/>
    <m/>
    <m/>
    <n v="29.858000000000001"/>
    <s v="source"/>
  </r>
  <r>
    <n v="161"/>
    <s v="Kathuria et al. 2018"/>
    <n v="161.1"/>
    <s v="161.1.1"/>
    <s v="Table 3 p. 48"/>
    <x v="0"/>
    <x v="0"/>
    <x v="1"/>
    <n v="5.1340000000000004E-2"/>
    <n v="19.477989871445267"/>
    <n v="8.2913907284768218"/>
    <n v="1.4489903209692276"/>
    <n v="0.61680619983018092"/>
    <n v="2.9343117026216787"/>
    <n v="1.2490778055719964"/>
    <n v="3.3700131602302505"/>
    <n v="1.4345472020468133"/>
    <n v="1.1769931425037121"/>
    <n v="0.50102244090098025"/>
    <n v="0.8942108121429313"/>
    <n v="0.38064765851300303"/>
    <n v="1.1784374254798653"/>
    <n v="0.50163724327826908"/>
    <s v="7b, 8a, 8b"/>
    <n v="0.42568000000000006"/>
    <s v="derived (7b)"/>
    <n v="5.1340000000000004E-2"/>
    <s v="derived, 8a, 8b"/>
    <s v="Y"/>
    <s v="Pos"/>
    <s v="Y"/>
    <s v="Ridership"/>
    <s v="ridership"/>
    <s v="Count"/>
    <s v="Aggregate"/>
    <s v="General"/>
    <s v="India"/>
    <s v="Ahmedabad"/>
    <n v="2015"/>
    <s v="2010 - 2017"/>
    <x v="2"/>
    <n v="150"/>
    <x v="0"/>
    <n v="0"/>
    <n v="0"/>
    <x v="1"/>
    <s v="PT-design"/>
    <s v="Walkway availability and quality index (WAQI): sum of segment length times score on Likert scale, divided by buffer area"/>
    <x v="0"/>
    <s v="Negative binomial regression"/>
    <m/>
    <n v="1.252"/>
    <m/>
    <m/>
    <m/>
    <n v="8.2913907284768218"/>
    <s v="Derived (8b)"/>
  </r>
  <r>
    <n v="161"/>
    <s v="Kathuria et al. 2018"/>
    <n v="161.1"/>
    <s v="161.1.2"/>
    <s v="Table 3 p. 48"/>
    <x v="0"/>
    <x v="0"/>
    <x v="1"/>
    <n v="0.38527999999999996"/>
    <n v="2.5955149501661134"/>
    <n v="2.015625"/>
    <n v="0.19308337593064825"/>
    <n v="0.14994468808022282"/>
    <n v="0.39100800148618409"/>
    <n v="0.30364899379414079"/>
    <n v="0.44906684916481804"/>
    <n v="0.34873633372441437"/>
    <n v="0.15683873529936823"/>
    <n v="0.12179782505878337"/>
    <n v="0.119156932868091"/>
    <n v="9.2534890926702099E-2"/>
    <n v="0.15703119140400823"/>
    <n v="0.12194728262052471"/>
    <s v="7b, 8a, 8b"/>
    <n v="0.77657999999999994"/>
    <s v="derived (7b)"/>
    <n v="0.38527999999999996"/>
    <s v="derived, 8a, 8b"/>
    <s v="Y"/>
    <s v="Pos"/>
    <s v="Y"/>
    <s v="Ridership"/>
    <s v="ridership"/>
    <s v="Count"/>
    <s v="Aggregate"/>
    <s v="General"/>
    <s v="India"/>
    <s v="Ahmedabad"/>
    <n v="2015"/>
    <s v="2010 - 2017"/>
    <x v="2"/>
    <n v="150"/>
    <x v="0"/>
    <n v="0"/>
    <n v="0"/>
    <x v="1"/>
    <s v="PT-design"/>
    <s v="Connectivity Index: degree of connecitivity within the buffer area and road network accessibility (4-way intersections *3 + 3-way intersections *2 + cul-de-sacs)/buffer area"/>
    <x v="0"/>
    <s v="Negative binomial regression"/>
    <m/>
    <n v="0.25800000000000001"/>
    <m/>
    <m/>
    <m/>
    <n v="2.015625"/>
    <s v="Derived (8b)"/>
  </r>
  <r>
    <n v="164"/>
    <s v="Schneider et al. 2017b"/>
    <n v="164.1"/>
    <s v="164.1.2"/>
    <s v="Table 3 (Extended Model) p. 932"/>
    <x v="0"/>
    <x v="0"/>
    <x v="1"/>
    <n v="4.9965372243354171E-2"/>
    <n v="20.01386070195862"/>
    <n v="2.5737146677147886"/>
    <n v="0.20391526813503555"/>
    <n v="2.6222812499078426E-2"/>
    <n v="0.23276582344381003"/>
    <n v="2.9932896149387982E-2"/>
    <n v="0.353478586002267"/>
    <n v="4.545614836961899E-2"/>
    <n v="0.18260158460967399"/>
    <n v="2.3481945020826928E-2"/>
    <n v="0.53308150562882506"/>
    <n v="6.8552475234831739E-2"/>
    <n v="0.1739040838024522"/>
    <n v="2.2363475889190708E-2"/>
    <s v="7a"/>
    <n v="0.12859661142054998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x v="2"/>
    <n v="120"/>
    <x v="1"/>
    <n v="0"/>
    <n v="1"/>
    <x v="0"/>
    <s v="Density"/>
    <s v="jobs within 1  mile"/>
    <x v="8"/>
    <s v="fractional multinomial logit model"/>
    <s v="auto, walk, bike"/>
    <n v="8.9800000000000001E-3"/>
    <m/>
    <m/>
    <m/>
    <m/>
    <m/>
  </r>
  <r>
    <n v="164"/>
    <s v="Schneider et al. 2017b"/>
    <n v="164.1"/>
    <s v="164.1.3"/>
    <s v="Table 3 (Extended Model) p. 932"/>
    <x v="0"/>
    <x v="0"/>
    <x v="1"/>
    <n v="0.15859818286856112"/>
    <n v="6.3052424807966059"/>
    <n v="0.8842381348954248"/>
    <n v="4.4086802177549678E-2"/>
    <n v="6.1826697148774732E-3"/>
    <n v="0.44938085745845063"/>
    <n v="6.3020524978535733E-2"/>
    <n v="8.2981114286847069E-2"/>
    <n v="1.1637152092408589E-2"/>
    <n v="2.0299828043130779E-2"/>
    <n v="2.8468186817912845E-3"/>
    <n v="5.0429246926907284E-2"/>
    <n v="7.0721250423973602E-3"/>
    <n v="2.5077547972667924E-2"/>
    <n v="3.5168392515652932E-3"/>
    <s v="7a"/>
    <n v="0.14023856141749999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x v="2"/>
    <n v="120"/>
    <x v="1"/>
    <n v="0"/>
    <n v="1"/>
    <x v="0"/>
    <s v="PT-design"/>
    <s v="pre-1940 housing (%)"/>
    <x v="9"/>
    <s v="fractional multinomial logit model"/>
    <s v="auto, walk, bike"/>
    <n v="0.86099999999999999"/>
    <m/>
    <m/>
    <m/>
    <m/>
    <m/>
  </r>
  <r>
    <n v="164"/>
    <s v="Schneider et al. 2017b"/>
    <n v="164.1"/>
    <s v="164.1.4"/>
    <s v="Table 3 (Extended Model) p. 932"/>
    <x v="0"/>
    <x v="0"/>
    <x v="1"/>
    <n v="0.29561638727755546"/>
    <n v="3.3827624009933381"/>
    <n v="1.7023725390912241"/>
    <n v="0.25164762942831709"/>
    <n v="0.12664147317599775"/>
    <n v="0.50960491128373531"/>
    <n v="0.25645827401318538"/>
    <n v="0.58527362856841614"/>
    <n v="0.29453849695047224"/>
    <n v="0.20440960155367024"/>
    <n v="0.10286897250287616"/>
    <n v="0.15529850533053888"/>
    <n v="7.8153851644735164E-2"/>
    <n v="0.204660431653715"/>
    <n v="0.10299520255502771"/>
    <s v="7a"/>
    <n v="0.5032492198066667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x v="2"/>
    <n v="120"/>
    <x v="1"/>
    <n v="0"/>
    <n v="1"/>
    <x v="0"/>
    <s v="PT-design"/>
    <s v="Proportion of roadways with sidewalks"/>
    <x v="0"/>
    <s v="fractional multinomial logit model"/>
    <s v="auto, walk, bike"/>
    <n v="0.77600000000000002"/>
    <m/>
    <m/>
    <m/>
    <m/>
    <m/>
  </r>
  <r>
    <n v="164"/>
    <s v="Schneider et al. 2017b"/>
    <n v="164.1"/>
    <s v="164.1.5"/>
    <s v="Table 3 (Extended Model) p. 932"/>
    <x v="0"/>
    <x v="0"/>
    <x v="1"/>
    <n v="0.29561638727755546"/>
    <n v="3.3827624009933381"/>
    <n v="1.3410784258872736E-2"/>
    <n v="0.25164762942831709"/>
    <n v="9.9764383881318893E-4"/>
    <n v="0.50960491128373531"/>
    <n v="2.0203019640047172E-3"/>
    <n v="0.58527362856841614"/>
    <n v="2.3202866281219793E-3"/>
    <n v="0.20440960155367024"/>
    <n v="8.1037115289960546E-4"/>
    <n v="0.15529850533053888"/>
    <n v="6.1567278568003562E-4"/>
    <n v="0.204660431653715"/>
    <n v="8.1136555568602159E-4"/>
    <s v="7a"/>
    <n v="3.9644475931666671E-3"/>
    <s v="Derived (7a)"/>
    <m/>
    <m/>
    <s v="N"/>
    <s v="Pos"/>
    <s v="Y"/>
    <s v="mode share"/>
    <s v="boardings"/>
    <s v="Ratio"/>
    <s v="Aggregate"/>
    <s v="Work"/>
    <s v="USA"/>
    <s v="varies"/>
    <n v="2013"/>
    <s v="2010 - 2017"/>
    <x v="2"/>
    <n v="120"/>
    <x v="1"/>
    <n v="0"/>
    <n v="1"/>
    <x v="0"/>
    <s v="PT-design"/>
    <s v="bicycle facility density"/>
    <x v="0"/>
    <s v="fractional multinomial logit model"/>
    <s v="auto, walk, bike"/>
    <n v="1.66E-3"/>
    <m/>
    <m/>
    <m/>
    <m/>
    <m/>
  </r>
  <r>
    <n v="167"/>
    <s v="Alam et al. 2018"/>
    <n v="167.1"/>
    <s v="167.1.1"/>
    <s v="Table 2 p. 824"/>
    <x v="0"/>
    <x v="0"/>
    <x v="1"/>
    <n v="0.14891809411301526"/>
    <n v="6.7151007132893543"/>
    <n v="-1.3430201426578709E-2"/>
    <n v="8.0305157522053887E-7"/>
    <n v="-1.6061031504410778E-9"/>
    <e v="#N/A"/>
    <e v="#N/A"/>
    <n v="2.6769002844089773E-7"/>
    <n v="-5.3538005688179547E-10"/>
    <n v="2.32271974748978E-2"/>
    <n v="-4.6454394949795598E-5"/>
    <n v="1.689774158302761E-2"/>
    <n v="-3.3795483166055218E-5"/>
    <n v="3.346114838827108E-7"/>
    <n v="-6.6922296776542161E-10"/>
    <s v="6a"/>
    <n v="-2E-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s v="2010 - 2017"/>
    <x v="2"/>
    <n v="358"/>
    <x v="1"/>
    <n v="0"/>
    <n v="1"/>
    <x v="0"/>
    <s v="PT-Access"/>
    <s v="Metropolitan Sprawl Indicator"/>
    <x v="3"/>
    <s v="OLS"/>
    <m/>
    <n v="-2E-3"/>
    <m/>
    <m/>
    <m/>
    <m/>
    <m/>
  </r>
  <r>
    <n v="167"/>
    <s v="Alam et al. 2018"/>
    <n v="167.1"/>
    <s v="167.1.2"/>
    <s v="Table 2 p. 824"/>
    <x v="0"/>
    <x v="0"/>
    <x v="1"/>
    <n v="7.9815095923159343E-2"/>
    <n v="12.528958193105893"/>
    <n v="-5.3874520230355341"/>
    <n v="0.13821170591411505"/>
    <n v="-5.9431033543069473E-2"/>
    <n v="0.33257228940877093"/>
    <n v="-0.14300608444577151"/>
    <n v="0.55058433796819262"/>
    <n v="-0.23675126532632282"/>
    <n v="9.8050688955885174E-2"/>
    <n v="-4.2161796251030621E-2"/>
    <n v="0.5178337857731794"/>
    <n v="-0.22266852788246713"/>
    <n v="9.1901609179760188E-2"/>
    <n v="-3.951769194729688E-2"/>
    <s v="6a"/>
    <n v="-0.4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s v="2010 - 2017"/>
    <x v="2"/>
    <n v="358"/>
    <x v="1"/>
    <n v="0"/>
    <n v="1"/>
    <x v="0"/>
    <s v="Density"/>
    <s v="Populaiton density"/>
    <x v="6"/>
    <s v="OLS"/>
    <m/>
    <n v="-0.43"/>
    <m/>
    <m/>
    <m/>
    <m/>
    <m/>
  </r>
  <r>
    <n v="169"/>
    <s v="Ingvardson and Nielsen 2018"/>
    <n v="169.1"/>
    <s v="169.1.2"/>
    <s v="Table 4 (Model I-A) p. 58"/>
    <x v="0"/>
    <x v="0"/>
    <x v="1"/>
    <n v="7.2774455336555952E-2"/>
    <n v="13.741085321427086"/>
    <n v="5.24"/>
    <n v="0.1400038273230807"/>
    <n v="5.3388799939185043E-2"/>
    <n v="0.15981199666991863"/>
    <n v="6.0942410512840307E-2"/>
    <n v="0.24269077725114846"/>
    <n v="9.2547251039406628E-2"/>
    <n v="0.12537031167123916"/>
    <n v="4.7808482211583153E-2"/>
    <n v="0.36600227018686299"/>
    <n v="0.13957062713150981"/>
    <n v="0.11939879510804453"/>
    <n v="4.5531315156783866E-2"/>
    <s v="6c, 8a"/>
    <n v="0.3813381459635532"/>
    <s v="Derived (6c)"/>
    <n v="7.2774455336555952E-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x v="2"/>
    <n v="48"/>
    <x v="1"/>
    <n v="0"/>
    <n v="1"/>
    <x v="0"/>
    <s v="Density"/>
    <s v="jobs per km^%2"/>
    <x v="8"/>
    <s v="OLS"/>
    <m/>
    <n v="0.19"/>
    <m/>
    <m/>
    <m/>
    <n v="5.24"/>
    <s v="source"/>
  </r>
  <r>
    <n v="169"/>
    <s v="Ingvardson and Nielsen 2018"/>
    <n v="169.4"/>
    <s v="169.4.1"/>
    <s v="Table 7 (Model II-A) p. 59"/>
    <x v="0"/>
    <x v="0"/>
    <x v="1"/>
    <n v="0.18692518582980089"/>
    <n v="5.3497338818243572"/>
    <n v="-2.2599999999999998"/>
    <n v="5.9014950373155579E-2"/>
    <n v="-2.4930920077439196E-2"/>
    <n v="0.14200488319810936"/>
    <n v="-5.9990093548033412E-2"/>
    <n v="0.23509374380792764"/>
    <n v="-9.9315568352108266E-2"/>
    <n v="4.1866616901328091E-2"/>
    <n v="-1.7686590826221586E-2"/>
    <n v="0.22110960115011855"/>
    <n v="-9.3407954421250272E-2"/>
    <n v="3.9241024261193178E-2"/>
    <n v="-1.6577406799916084E-2"/>
    <s v="6c, 8a"/>
    <n v="-0.42245091997534995"/>
    <s v="Derived (6c)"/>
    <n v="0.18692518582980089"/>
    <s v="Derived (8a)"/>
    <s v="Y"/>
    <s v="Neg"/>
    <s v="N"/>
    <s v="Ridership"/>
    <s v="Yearly boardings per capita"/>
    <s v="continuous"/>
    <s v="Aggregate"/>
    <s v="General"/>
    <s v="Europe"/>
    <s v="varies"/>
    <n v="2012"/>
    <s v="2010 - 2017"/>
    <x v="2"/>
    <n v="48"/>
    <x v="1"/>
    <n v="0"/>
    <n v="1"/>
    <x v="0"/>
    <s v="Density"/>
    <s v="persons per km^2"/>
    <x v="6"/>
    <s v="OLS"/>
    <m/>
    <n v="-0.06"/>
    <m/>
    <m/>
    <m/>
    <n v="-2.2599999999999998"/>
    <s v="source"/>
  </r>
  <r>
    <n v="169"/>
    <s v="Ingvardson and Nielsen 2018"/>
    <n v="169.4"/>
    <s v="169.4.2"/>
    <s v="Table 7 (Model II-A) p. 59"/>
    <x v="0"/>
    <x v="0"/>
    <x v="1"/>
    <n v="0.10881557747850282"/>
    <n v="9.1898607090290554"/>
    <n v="3.32"/>
    <n v="9.3632754744910202E-2"/>
    <n v="3.3826491564521818E-2"/>
    <n v="0.10688020303157832"/>
    <n v="3.8612366966150724E-2"/>
    <n v="0.16230846298772733"/>
    <n v="5.8636807910463724E-2"/>
    <n v="8.3846048136363066E-2"/>
    <n v="3.0290870408865654E-2"/>
    <n v="0.24477759969664242"/>
    <n v="8.8430244671109243E-2"/>
    <n v="7.9852374845371596E-2"/>
    <n v="2.8848085175672219E-2"/>
    <s v="6c, 8a"/>
    <n v="0.36126771722862933"/>
    <s v="Derived (6c)"/>
    <n v="0.1088155774785028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x v="2"/>
    <n v="48"/>
    <x v="1"/>
    <n v="0"/>
    <n v="1"/>
    <x v="0"/>
    <s v="Density"/>
    <s v="jobs per km^%2"/>
    <x v="8"/>
    <s v="OLS"/>
    <m/>
    <n v="0.18"/>
    <m/>
    <m/>
    <m/>
    <n v="3.32"/>
    <s v="source"/>
  </r>
  <r>
    <n v="169"/>
    <s v="Ingvardson and Nielsen 2018"/>
    <n v="169.5"/>
    <s v="169.5.2"/>
    <s v="Table 5 (Model II-B) p. 59 (country dummies)"/>
    <x v="0"/>
    <x v="0"/>
    <x v="1"/>
    <n v="6.7544712088686037E-2"/>
    <n v="14.80500795809156"/>
    <n v="2.08"/>
    <n v="0.1508438183153803"/>
    <n v="2.1192500739218492E-2"/>
    <n v="0.17218566271524494"/>
    <n v="2.4190880508913711E-2"/>
    <n v="0.26148144811792218"/>
    <n v="3.6736313389688122E-2"/>
    <n v="0.13507728236770367"/>
    <n v="1.8977412786277278E-2"/>
    <n v="0.39434050484691452"/>
    <n v="5.5402080998767242E-2"/>
    <n v="0.12864341283178626"/>
    <n v="1.8073499146204285E-2"/>
    <s v="6c, 8a"/>
    <n v="0.14049300114446697"/>
    <s v="Derived (6c)"/>
    <n v="6.7544712088686037E-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x v="2"/>
    <n v="48"/>
    <x v="1"/>
    <n v="0"/>
    <n v="1"/>
    <x v="0"/>
    <s v="Density"/>
    <s v="jobs per km^%2"/>
    <x v="8"/>
    <s v="OLS"/>
    <m/>
    <n v="7.0000000000000007E-2"/>
    <m/>
    <m/>
    <m/>
    <n v="2.08"/>
    <s v="source"/>
  </r>
  <r>
    <n v="17"/>
    <s v="Ryan and Frank 2009"/>
    <n v="17.100000000000001"/>
    <s v="17.1.1"/>
    <s v="Table 5 p. 51"/>
    <x v="0"/>
    <x v="0"/>
    <x v="1"/>
    <n v="1.4364089775561098E-3"/>
    <n v="696.18055555555554"/>
    <n v="-4.01"/>
    <n v="4.8677548129373021"/>
    <n v="-2.8038267722518856E-2"/>
    <n v="49.61747560926959"/>
    <n v="-0.28579665950939281"/>
    <n v="9.1621913702417324"/>
    <n v="-5.2774222292592377E-2"/>
    <n v="2.2413643262397658"/>
    <n v="-1.291025851914105E-2"/>
    <n v="5.5680429814948322"/>
    <n v="-3.2071927573410229E-2"/>
    <n v="2.7688865785503207"/>
    <n v="-1.5948786692449847E-2"/>
    <s v="6e, 8a"/>
    <n v="-5.7599999999999995E-3"/>
    <s v="derived (6e)"/>
    <n v="1.4364089775561098E-3"/>
    <s v="Derived (8a)"/>
    <s v="Y"/>
    <s v="Pos"/>
    <s v="Y"/>
    <s v="Ridership"/>
    <s v="boarding + alighting"/>
    <s v="continuous"/>
    <s v="Aggregate"/>
    <s v="General"/>
    <s v="USA"/>
    <s v="San Diego"/>
    <n v="2002"/>
    <s v="Pre-2010"/>
    <x v="1"/>
    <n v="3582"/>
    <x v="0"/>
    <n v="0"/>
    <n v="1"/>
    <x v="0"/>
    <s v="PT-design"/>
    <s v="Walkability Index"/>
    <x v="9"/>
    <s v="OLS"/>
    <m/>
    <n v="7.1999999999999995E-2"/>
    <m/>
    <m/>
    <s v=""/>
    <n v="4.01"/>
    <m/>
  </r>
  <r>
    <n v="172"/>
    <s v="Sun et al. 2017"/>
    <n v="172.2"/>
    <s v="172.2.1"/>
    <s v="Table 2 Model 2 P. "/>
    <x v="0"/>
    <x v="0"/>
    <x v="1"/>
    <n v="8.9943000000000009E-2"/>
    <n v="11.118152607762694"/>
    <n v="2.9523809523809521"/>
    <n v="0.4621762042828777"/>
    <n v="0.12272904234250104"/>
    <n v="0.38844455219525437"/>
    <n v="0.10314989705724102"/>
    <n v="0.39766913236241108"/>
    <n v="0.10559944742230881"/>
    <n v="0.51821722439017803"/>
    <n v="0.13761051106791422"/>
    <n v="0.43703109799841716"/>
    <n v="0.11605185994908769"/>
    <n v="0.51038096198910821"/>
    <n v="0.13552962293235973"/>
    <s v="6e, 8a, 8b"/>
    <n v="0.265546"/>
    <s v="derived (6e)"/>
    <n v="8.9943000000000009E-2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s v="2010 - 2017"/>
    <x v="0"/>
    <n v="2300"/>
    <x v="0"/>
    <n v="0"/>
    <n v="0"/>
    <x v="1"/>
    <s v="Density"/>
    <s v="natural log of Floor area ratio: total floor area divided by the area of a network buffer"/>
    <x v="2"/>
    <s v="Spatial Error Model"/>
    <m/>
    <n v="6.2E-2"/>
    <m/>
    <m/>
    <m/>
    <n v="2.9523809523809521"/>
    <s v="Derived (8b)"/>
  </r>
  <r>
    <n v="172"/>
    <s v="Sun et al. 2017"/>
    <n v="172.2"/>
    <s v="172.2.2"/>
    <s v="Table 2 Model 2 P. "/>
    <x v="0"/>
    <x v="0"/>
    <x v="1"/>
    <n v="0.11951100000000001"/>
    <n v="8.3674306130816412"/>
    <n v="2.9410430839002268"/>
    <n v="0.11038744624534937"/>
    <n v="3.8799752318439115E-2"/>
    <n v="0.72687952418456314"/>
    <n v="0.25548870331705953"/>
    <n v="0.88479896763766674"/>
    <n v="0.31099533473806057"/>
    <n v="8.422863738107747E-2"/>
    <n v="2.9605271067162778E-2"/>
    <n v="6.2098367310494354E-2"/>
    <n v="2.1826768830863728E-2"/>
    <n v="6.8303287249288414E-2"/>
    <n v="2.4007717525390635E-2"/>
    <s v="6e, 8a, 8b"/>
    <n v="0.35148699999999999"/>
    <s v="derived (6e)"/>
    <n v="0.11951100000000001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s v="2010 - 2017"/>
    <x v="0"/>
    <n v="2300"/>
    <x v="0"/>
    <n v="0"/>
    <n v="0"/>
    <x v="1"/>
    <s v="Diversity"/>
    <s v="Land use mix (entropy)"/>
    <x v="7"/>
    <s v="Spatial Error Model"/>
    <m/>
    <n v="1.2969999999999999"/>
    <m/>
    <m/>
    <m/>
    <n v="2.9410430839002264"/>
    <s v="Derived (8b)"/>
  </r>
  <r>
    <n v="172"/>
    <s v="Sun et al. 2017"/>
    <n v="172.2"/>
    <s v="172.2.3"/>
    <s v="Table 2 Model 2 P. "/>
    <x v="0"/>
    <x v="0"/>
    <x v="1"/>
    <n v="7.6229999999999992E-2"/>
    <n v="13.118194936376756"/>
    <n v="0.81341991341991349"/>
    <n v="0.97587777880834514"/>
    <n v="6.0511253430569047E-2"/>
    <n v="1.9762240956657091"/>
    <n v="0.12253972749994362"/>
    <n v="2.2696638547320096"/>
    <n v="0.14073504664036771"/>
    <n v="0.79269090825318889"/>
    <n v="4.9152385148055477E-2"/>
    <n v="0.60224036593753238"/>
    <n v="3.7343118370688565E-2"/>
    <n v="0.79366361569114896"/>
    <n v="4.9212699818161065E-2"/>
    <s v="6e, 8a, 8b"/>
    <n v="6.2006999999999993E-2"/>
    <s v="derived (6e)"/>
    <n v="7.6229999999999992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x v="0"/>
    <n v="2300"/>
    <x v="0"/>
    <n v="0"/>
    <n v="0"/>
    <x v="1"/>
    <s v="PT-design"/>
    <s v="Intersection density"/>
    <x v="0"/>
    <s v="Spatial Error Model"/>
    <m/>
    <n v="5.6369999999999996"/>
    <m/>
    <m/>
    <m/>
    <n v="0.81341991341991338"/>
    <s v="Derived (8b)"/>
  </r>
  <r>
    <n v="172"/>
    <s v="Sun et al. 2017"/>
    <n v="172.2"/>
    <s v="172.2.7"/>
    <s v="Table 2 Model 2 P. "/>
    <x v="0"/>
    <x v="0"/>
    <x v="1"/>
    <n v="0.102672"/>
    <n v="9.7397537790244666"/>
    <n v="3.2258064516129031E-2"/>
    <n v="0.10744293054813954"/>
    <n v="3.5585098597543813E-4"/>
    <n v="0.25853484085773881"/>
    <n v="8.5626739292083093E-4"/>
    <n v="0.42801291246611028"/>
    <n v="1.4175787660877571E-3"/>
    <n v="7.6222583999004945E-2"/>
    <n v="2.5244919820470435E-4"/>
    <n v="0.40255330843598119"/>
    <n v="1.3332565575399696E-3"/>
    <n v="7.1442416161906455E-2"/>
    <n v="2.3661728232823417E-4"/>
    <s v="6e, 8a, 8b"/>
    <n v="3.3119999999999998E-3"/>
    <s v="derived (6e)"/>
    <n v="0.10267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x v="0"/>
    <n v="2300"/>
    <x v="0"/>
    <n v="0"/>
    <n v="0"/>
    <x v="1"/>
    <s v="Density"/>
    <s v="natural log of Population (total)"/>
    <x v="6"/>
    <s v="Spatial Error Model"/>
    <m/>
    <n v="2E-3"/>
    <m/>
    <m/>
    <m/>
    <n v="3.2258064516129031E-2"/>
    <s v="Derived (8b)"/>
  </r>
  <r>
    <n v="172"/>
    <s v="Sun et al. 2017"/>
    <n v="172.2"/>
    <s v="172.2.8"/>
    <s v="Table 2 Model 2 P. "/>
    <x v="0"/>
    <x v="0"/>
    <x v="1"/>
    <n v="-6.2118000000000007E-2"/>
    <n v="-16.098393380340639"/>
    <n v="0.93650793650793629"/>
    <n v="-0.18772664357949329"/>
    <n v="1.0920809763593442E-2"/>
    <n v="-9.9862490415908292E-2"/>
    <n v="5.8094005174550486E-3"/>
    <n v="-9.9862490415908292E-2"/>
    <n v="5.8094005174550486E-3"/>
    <n v="-0.29819830749672216"/>
    <n v="1.7347388340314313E-2"/>
    <n v="-1.1432000214834686"/>
    <n v="6.650451804977929E-2"/>
    <n v="-0.30552111533324783"/>
    <n v="1.7773385363396357E-2"/>
    <s v="6e, 8a, 8b"/>
    <n v="-5.8173999999999997E-2"/>
    <s v="derived (6e)"/>
    <n v="-6.2118000000000007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x v="0"/>
    <n v="2300"/>
    <x v="0"/>
    <n v="0"/>
    <n v="0"/>
    <x v="1"/>
    <s v="Density"/>
    <s v="natural log of 'firm' (business) count"/>
    <x v="1"/>
    <s v="Spatial Error Model"/>
    <m/>
    <n v="5.8999999999999997E-2"/>
    <m/>
    <m/>
    <m/>
    <n v="0.9365079365079364"/>
    <s v="Derived (8b)"/>
  </r>
  <r>
    <n v="174"/>
    <s v="Park et al. 2019"/>
    <n v="174.1"/>
    <s v="174.1.1"/>
    <s v="Table 3 p. 6"/>
    <x v="0"/>
    <x v="0"/>
    <x v="1"/>
    <n v="4.6885330104119514E-2"/>
    <n v="21.328633024002883"/>
    <n v="1"/>
    <n v="0.88662091638259422"/>
    <n v="4.1569514341814877E-2"/>
    <n v="0.74517697285078932"/>
    <n v="3.4937868358097764E-2"/>
    <n v="0.76287304989945404"/>
    <n v="3.5767554772072344E-2"/>
    <n v="0.99412783721086473"/>
    <n v="4.6610011813325782E-2"/>
    <n v="0.83838351910884601"/>
    <n v="3.9307888047271637E-2"/>
    <n v="0.97909505515357276"/>
    <n v="4.5905194864186358E-2"/>
    <s v="7a, 8a, 8b"/>
    <n v="4.6885330104119514E-2"/>
    <s v="Derived (7a)"/>
    <n v="4.6885330104119514E-2"/>
    <s v="derived, 8a, 8b"/>
    <s v="Y"/>
    <s v="Pos"/>
    <s v="Y"/>
    <s v="Probability (mode choice)"/>
    <s v="trip"/>
    <s v="discrete"/>
    <s v="Disaggregate"/>
    <s v="General"/>
    <s v="USA"/>
    <s v="varies"/>
    <n v="2011"/>
    <s v="2010 - 2017"/>
    <x v="2"/>
    <n v="2209"/>
    <x v="1"/>
    <n v="0"/>
    <n v="0"/>
    <x v="1"/>
    <s v="Density"/>
    <s v="Activity density (population + employment)"/>
    <x v="2"/>
    <s v="multinomial logistic (multilevel)"/>
    <s v="automobile"/>
    <n v="1E-3"/>
    <m/>
    <m/>
    <m/>
    <n v="1"/>
    <s v="Derived (8b)"/>
  </r>
  <r>
    <n v="174"/>
    <s v="Park et al. 2019"/>
    <n v="174.1"/>
    <s v="174.1.2"/>
    <s v="Table 3 p. 6"/>
    <x v="0"/>
    <x v="0"/>
    <x v="1"/>
    <n v="0.54438577781801722"/>
    <n v="1.8369326326050532"/>
    <n v="0.5"/>
    <n v="0.13665155503645132"/>
    <n v="3.719558153928007E-2"/>
    <n v="0.27672942415287888"/>
    <n v="7.5323781406298487E-2"/>
    <n v="0.31781961009286092"/>
    <n v="8.6508237823110526E-2"/>
    <n v="0.1110000121207073"/>
    <n v="3.0213413968070292E-2"/>
    <n v="8.4331341791160724E-2"/>
    <n v="2.2954391547709046E-2"/>
    <n v="0.11113621973489755"/>
    <n v="3.025048871206814E-2"/>
    <s v="7a, 8a, 8b"/>
    <n v="0.27219288890900861"/>
    <s v="Derived (7a)"/>
    <n v="0.54438577781801722"/>
    <s v="derived, 8a, 8b"/>
    <s v="N"/>
    <s v="Pos"/>
    <s v="insignificant"/>
    <s v="Probability (mode choice)"/>
    <s v="trip"/>
    <s v="discrete"/>
    <s v="Disaggregate"/>
    <s v="General"/>
    <s v="USA"/>
    <s v="varies"/>
    <n v="2011"/>
    <s v="2010 - 2017"/>
    <x v="2"/>
    <n v="2209"/>
    <x v="1"/>
    <n v="0"/>
    <n v="0"/>
    <x v="1"/>
    <s v="PT-design"/>
    <s v="intersection density (intersectoins per square ile)"/>
    <x v="0"/>
    <s v="multinomial logistic (multilevel)"/>
    <s v="automobile"/>
    <n v="1E-3"/>
    <m/>
    <m/>
    <m/>
    <n v="0.5"/>
    <s v="Derived (8b)"/>
  </r>
  <r>
    <n v="174"/>
    <s v="Park et al. 2019"/>
    <n v="174.1"/>
    <s v="174.1.3"/>
    <s v="Table 3 p. 6"/>
    <x v="0"/>
    <x v="0"/>
    <x v="1"/>
    <n v="0.31248887532820285"/>
    <n v="3.2001139206946601"/>
    <n v="1.4642262895174709"/>
    <n v="4.2217547982698674E-2"/>
    <n v="1.9316825952812967E-2"/>
    <n v="0.27799421250943041"/>
    <n v="0.12719748245764187"/>
    <n v="0.33839031648817747"/>
    <n v="0.15483198717268515"/>
    <n v="3.2213142536602318E-2"/>
    <n v="1.4739265957078128E-2"/>
    <n v="2.3749446977431931E-2"/>
    <n v="1.0866664589961982E-2"/>
    <n v="2.6122511253804558E-2"/>
    <n v="1.1952470653836511E-2"/>
    <s v="7a, 8a, 8b"/>
    <n v="0.45755442643730199"/>
    <s v="Derived (7a)"/>
    <n v="0.31248887532820285"/>
    <s v="derived, 8a, 8b"/>
    <s v="Y"/>
    <s v="Pos"/>
    <s v="Y"/>
    <s v="Probability (mode choice)"/>
    <s v="trip"/>
    <s v="discrete"/>
    <s v="Disaggregate"/>
    <s v="General"/>
    <s v="USA"/>
    <s v="varies"/>
    <n v="2011"/>
    <s v="2010 - 2017"/>
    <x v="2"/>
    <n v="2209"/>
    <x v="1"/>
    <n v="0"/>
    <n v="0"/>
    <x v="1"/>
    <s v="Diversity"/>
    <s v="Land use entropy index (3 land uses: residential, commercial and public land)"/>
    <x v="7"/>
    <s v="multinomial logistic (multilevel)"/>
    <s v="automobile"/>
    <n v="0.88"/>
    <m/>
    <m/>
    <m/>
    <n v="1.4642262895174709"/>
    <s v="Derived (8b)"/>
  </r>
  <r>
    <n v="176"/>
    <s v="Lee et al. 2017"/>
    <n v="176.1"/>
    <s v="176.1.1"/>
    <s v="Table 5 p. 20 (TMS)"/>
    <x v="0"/>
    <x v="0"/>
    <x v="1"/>
    <n v="7.9815095923159343E-2"/>
    <n v="12.528958193105893"/>
    <n v="0.17763827951087624"/>
    <n v="0.13821170591411505"/>
    <n v="1.9595954642386993E-3"/>
    <n v="0.33257228940877093"/>
    <n v="4.7152818608713161E-3"/>
    <n v="0.55058433796819262"/>
    <n v="7.8063038454483829E-3"/>
    <n v="9.8050688955885174E-2"/>
    <n v="1.3901838782225001E-3"/>
    <n v="0.5178337857731794"/>
    <n v="7.3419594318678075E-3"/>
    <n v="9.1901609179760188E-2"/>
    <n v="1.3030008949951304E-3"/>
    <s v="6c"/>
    <n v="1.4178216318785578E-2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x v="0"/>
    <n v="78"/>
    <x v="1"/>
    <n v="0"/>
    <n v="1"/>
    <x v="0"/>
    <s v="Density"/>
    <s v="Ratio of residential area"/>
    <x v="6"/>
    <s v="OLS"/>
    <m/>
    <n v="2.4E-2"/>
    <m/>
    <m/>
    <m/>
    <m/>
    <m/>
  </r>
  <r>
    <n v="176"/>
    <s v="Lee et al. 2017"/>
    <n v="176.1"/>
    <s v="176.1.2"/>
    <s v="Table 5 p. 20 (TMS)"/>
    <x v="0"/>
    <x v="0"/>
    <x v="1"/>
    <n v="6.0213846039255094E-2"/>
    <n v="16.607475950765078"/>
    <n v="1.1841413972029384E-2"/>
    <n v="0.19366315910577611"/>
    <n v="1.3808513978289644E-4"/>
    <n v="0.10302046103501369"/>
    <n v="7.3455348080676933E-5"/>
    <n v="0.10302046103501369"/>
    <n v="7.3455348080676933E-5"/>
    <n v="0.30762828956325783"/>
    <n v="2.1934422407265608E-4"/>
    <n v="1.1793516542393681"/>
    <n v="8.4089787020300748E-4"/>
    <n v="0.315182667951457"/>
    <n v="2.2473062487559674E-4"/>
    <s v="6c"/>
    <n v="7.1301707779886146E-4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x v="0"/>
    <n v="78"/>
    <x v="1"/>
    <n v="0"/>
    <n v="1"/>
    <x v="0"/>
    <s v="Density"/>
    <s v="Ratio of commercial area"/>
    <x v="1"/>
    <s v="OLS"/>
    <m/>
    <n v="1.0999999999999999E-2"/>
    <m/>
    <m/>
    <m/>
    <m/>
    <m/>
  </r>
  <r>
    <n v="176"/>
    <s v="Lee et al. 2017"/>
    <n v="176.1"/>
    <s v="176.1.3"/>
    <s v="Table 5 p. 20 (TMS)"/>
    <x v="0"/>
    <x v="0"/>
    <x v="1"/>
    <n v="0.11153991466812101"/>
    <n v="8.9654004396132816"/>
    <n v="-3.6759843016919117E-3"/>
    <n v="0.11827617160620325"/>
    <n v="-4.8495474688175319E-5"/>
    <n v="0.77882522210364835"/>
    <n v="-3.1933311952970833E-4"/>
    <n v="0.94803021623224748"/>
    <n v="-3.8871037784338517E-4"/>
    <n v="9.024795035930723E-2"/>
    <n v="-3.7003372132142509E-5"/>
    <n v="6.6536163289405814E-2"/>
    <n v="-2.7281089494449346E-5"/>
    <n v="7.3184511452587267E-2"/>
    <n v="-3.0007038395967842E-5"/>
    <s v="6c"/>
    <n v="-4.1001897533206821E-4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s v="2010 - 2017"/>
    <x v="0"/>
    <n v="78"/>
    <x v="1"/>
    <n v="0"/>
    <n v="1"/>
    <x v="0"/>
    <s v="Diversity"/>
    <s v="Diversity: 1 - Herschman-Herfindal Index"/>
    <x v="7"/>
    <s v="OLS"/>
    <m/>
    <n v="-3.6999999999999998E-2"/>
    <m/>
    <m/>
    <m/>
    <m/>
    <m/>
  </r>
  <r>
    <n v="176"/>
    <s v="Lee et al. 2017"/>
    <n v="176.1"/>
    <s v="176.1.4"/>
    <s v="Table 5 p. 20 (TMS)"/>
    <x v="0"/>
    <x v="2"/>
    <x v="0"/>
    <n v="7.9815095923159343E-2"/>
    <n v="12.528958193105893"/>
    <n v="591.86287027938954"/>
    <n v="0.13821170591411505"/>
    <n v="6.5290645644863812"/>
    <n v="0.33257228940877093"/>
    <n v="15.710579183923958"/>
    <n v="0.55058433796819262"/>
    <n v="26.009379357658275"/>
    <n v="9.8050688955885174E-2"/>
    <n v="4.6318745185241719"/>
    <n v="0.5178337857731794"/>
    <n v="24.462256641897156"/>
    <n v="9.1901609179760188E-2"/>
    <n v="4.3413945001714183"/>
    <s v="6c"/>
    <n v="47.239591764705885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x v="2"/>
    <n v="78"/>
    <x v="1"/>
    <n v="0"/>
    <n v="1"/>
    <x v="0"/>
    <s v="Density"/>
    <s v="Population density"/>
    <x v="6"/>
    <s v="OLS"/>
    <m/>
    <n v="0.27900000000000003"/>
    <m/>
    <m/>
    <m/>
    <m/>
    <m/>
  </r>
  <r>
    <n v="176"/>
    <s v="Lee et al. 2017"/>
    <n v="176.1"/>
    <s v="176.1.5"/>
    <s v="Table 5 p. 20 (TMS)"/>
    <x v="0"/>
    <x v="3"/>
    <x v="2"/>
    <n v="4.9965372243354171E-2"/>
    <n v="20.01386070195862"/>
    <n v="-229.2454140445509"/>
    <n v="0.20391526813503555"/>
    <n v="-2.3357132724046124"/>
    <n v="0.23276582344381003"/>
    <n v="-2.666177124215471"/>
    <n v="0.353478586002267"/>
    <n v="-4.0488612372545347"/>
    <n v="0.18260158460967399"/>
    <n v="-2.091579255617543"/>
    <n v="0.53308150562882506"/>
    <n v="-6.1060927872558377"/>
    <n v="0.1739040838024522"/>
    <n v="-1.9919551899064607"/>
    <s v="6c"/>
    <n v="-11.454332447817837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s v="2010 - 2017"/>
    <x v="2"/>
    <n v="78"/>
    <x v="1"/>
    <n v="0"/>
    <n v="1"/>
    <x v="0"/>
    <s v="Density"/>
    <s v="job density"/>
    <x v="8"/>
    <s v="OLS"/>
    <m/>
    <n v="-0.16800000000000001"/>
    <m/>
    <m/>
    <m/>
    <m/>
    <m/>
  </r>
  <r>
    <n v="177"/>
    <s v="Tu et al. 2018"/>
    <n v="177.1"/>
    <s v="177.1.5"/>
    <s v="Table 4 Model 1 p. 51"/>
    <x v="0"/>
    <x v="0"/>
    <x v="1"/>
    <n v="1.7102396514161219E-2"/>
    <n v="58.471337579617838"/>
    <n v="-4.5900000000000007"/>
    <n v="0.59574705042266585"/>
    <n v="-4.6766143458179268E-2"/>
    <n v="0.68003516374273598"/>
    <n v="-5.3382760353804772E-2"/>
    <n v="1.0327025873264852"/>
    <n v="-8.1067153105129089E-2"/>
    <n v="0.53347822567989167"/>
    <n v="-4.1878040715871499E-2"/>
    <n v="1.5574200868712742"/>
    <n v="-0.12225747681939503"/>
    <n v="0.50806811049165645"/>
    <n v="-3.9883346673595034E-2"/>
    <s v="6e, 8a"/>
    <n v="-7.85E-2"/>
    <s v="derived (6e)"/>
    <n v="1.7102396514161219E-2"/>
    <s v="Derived (8a)"/>
    <s v="Y"/>
    <s v="Neg"/>
    <s v="N"/>
    <s v="Ridership"/>
    <s v="daily ridership"/>
    <s v="Count"/>
    <s v="Aggregate"/>
    <s v="General"/>
    <s v="China"/>
    <s v="Shenzhen"/>
    <n v="2014"/>
    <s v="2010 - 2017"/>
    <x v="2"/>
    <n v="491"/>
    <x v="1"/>
    <n v="0"/>
    <n v="1"/>
    <x v="0"/>
    <s v="Density"/>
    <s v="Employment density(logarithm): number of employed peole in TAZ"/>
    <x v="8"/>
    <s v="OLS"/>
    <m/>
    <n v="-7.85E-2"/>
    <m/>
    <m/>
    <m/>
    <n v="-4.59"/>
    <s v="source"/>
  </r>
  <r>
    <n v="177"/>
    <s v="Tu et al. 2018"/>
    <n v="177.1"/>
    <s v="177.1.6"/>
    <s v="Table 4 Model 1 p. 51"/>
    <x v="0"/>
    <x v="0"/>
    <x v="1"/>
    <n v="2.8279183381088823E-2"/>
    <n v="35.361700036526919"/>
    <n v="-3.4900000000000007"/>
    <n v="0.4665097259155721"/>
    <n v="-4.6041874167915546E-2"/>
    <n v="3.0718743764331644"/>
    <n v="-0.30317664486372647"/>
    <n v="3.7392596524572559"/>
    <n v="-0.36904380088049477"/>
    <n v="0.35595966638773474"/>
    <n v="-3.513120790035433E-2"/>
    <n v="0.26243466353443007"/>
    <n v="-2.5900818534999277E-2"/>
    <n v="0.28865735097246686"/>
    <n v="-2.8488849626949485E-2"/>
    <s v="6e, 8a"/>
    <n v="-9.869435E-2"/>
    <s v="derived (6e)"/>
    <n v="2.8279183381088823E-2"/>
    <s v="Derived (8a)"/>
    <s v="Y"/>
    <s v="Neg"/>
    <s v="N"/>
    <s v="Ridership"/>
    <s v="daily ridership"/>
    <s v="Count"/>
    <s v="Aggregate"/>
    <s v="General"/>
    <s v="China"/>
    <s v="Shenzhen"/>
    <n v="2014"/>
    <s v="2010 - 2017"/>
    <x v="2"/>
    <n v="491"/>
    <x v="1"/>
    <n v="0"/>
    <n v="1"/>
    <x v="0"/>
    <s v="Diversity"/>
    <s v="land use mix (entropy)"/>
    <x v="7"/>
    <s v="OLS"/>
    <m/>
    <n v="-0.17330000000000001"/>
    <m/>
    <m/>
    <m/>
    <n v="-3.49"/>
    <s v="source"/>
  </r>
  <r>
    <n v="177"/>
    <s v="Tu et al. 2018"/>
    <n v="177.2"/>
    <s v="177.2.5"/>
    <s v="Table 4 Model 2 p. 51"/>
    <x v="0"/>
    <x v="0"/>
    <x v="1"/>
    <n v="4.5403508771929821E-2"/>
    <n v="22.024729520865534"/>
    <n v="5.7"/>
    <n v="0.22440341185193757"/>
    <n v="5.8075602987281441E-2"/>
    <n v="0.2561526923463473"/>
    <n v="6.6292316779234681E-2"/>
    <n v="0.38899392596232296"/>
    <n v="0.10067162803904917"/>
    <n v="0.20094826135748667"/>
    <n v="5.2005410039317544E-2"/>
    <n v="0.58664223504371749"/>
    <n v="0.15182301042931406"/>
    <n v="0.19137688951478052"/>
    <n v="4.9528339006425191E-2"/>
    <s v="6e, 8a"/>
    <n v="0.25879999999999997"/>
    <s v="derived (6e)"/>
    <n v="4.5403508771929821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x v="2"/>
    <n v="491"/>
    <x v="1"/>
    <n v="0"/>
    <n v="1"/>
    <x v="0"/>
    <s v="Density"/>
    <s v="Employment density(logarithm): number of employed peole in TAZ"/>
    <x v="8"/>
    <s v="OLS"/>
    <m/>
    <n v="0.25879999999999997"/>
    <m/>
    <m/>
    <m/>
    <n v="5.7"/>
    <s v="source"/>
  </r>
  <r>
    <n v="177"/>
    <s v="Tu et al. 2018"/>
    <n v="177.2"/>
    <s v="177.2.6"/>
    <s v="Table 4 Model 2 p. 51"/>
    <x v="0"/>
    <x v="0"/>
    <x v="1"/>
    <n v="5.8071742424242428E-2"/>
    <n v="17.220079134090927"/>
    <n v="1.9799999999999998"/>
    <n v="0.22717613657689467"/>
    <n v="2.6121177894691334E-2"/>
    <n v="1.4959099759775216"/>
    <n v="0.1720027956533462"/>
    <n v="1.8209064341283134"/>
    <n v="0.20937155465426344"/>
    <n v="0.17334159888833864"/>
    <n v="1.9931172390458898E-2"/>
    <n v="0.1277977492293457"/>
    <n v="1.4694447191776089E-2"/>
    <n v="0.14056740544850627"/>
    <n v="1.6162728441650419E-2"/>
    <s v="6e, 8a"/>
    <n v="0.11498205"/>
    <s v="derived (6e)"/>
    <n v="5.8071742424242428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x v="2"/>
    <n v="491"/>
    <x v="1"/>
    <n v="0"/>
    <n v="1"/>
    <x v="0"/>
    <s v="Diversity"/>
    <s v="land use mix (entropy)"/>
    <x v="7"/>
    <s v="OLS"/>
    <m/>
    <n v="0.2019"/>
    <m/>
    <m/>
    <m/>
    <n v="1.98"/>
    <s v="source"/>
  </r>
  <r>
    <n v="177"/>
    <s v="Tu et al. 2018"/>
    <n v="177.3"/>
    <s v="177.3.5"/>
    <s v="Table 4 Model 3. p. 51"/>
    <x v="0"/>
    <x v="0"/>
    <x v="1"/>
    <n v="4.0343716433941995E-2"/>
    <n v="24.787007454739086"/>
    <n v="9.31"/>
    <n v="0.25254743933056362"/>
    <n v="9.4856818212559688E-2"/>
    <n v="0.28827862284189737"/>
    <n v="0.10827745073941665"/>
    <n v="0.43778042012011098"/>
    <n v="0.16443032579711367"/>
    <n v="0.22615061163707489"/>
    <n v="8.4942169730885322E-2"/>
    <n v="0.66021720900216452"/>
    <n v="0.24797758370121298"/>
    <n v="0.21537882599528177"/>
    <n v="8.0896287043827828E-2"/>
    <s v="6e, 8a"/>
    <n v="0.37559999999999999"/>
    <s v="derived (6e)"/>
    <n v="4.0343716433941995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x v="2"/>
    <n v="491"/>
    <x v="1"/>
    <n v="0"/>
    <n v="1"/>
    <x v="0"/>
    <s v="Density"/>
    <s v="Employment density(logarithm): number of employed peole in TAZ"/>
    <x v="8"/>
    <s v="OLS"/>
    <m/>
    <n v="0.37559999999999999"/>
    <m/>
    <m/>
    <m/>
    <n v="9.31"/>
    <s v="source"/>
  </r>
  <r>
    <n v="177"/>
    <s v="Tu et al. 2018"/>
    <n v="177.3"/>
    <s v="177.3.6"/>
    <s v="Table 4 Model 3. p. 51"/>
    <x v="0"/>
    <x v="0"/>
    <x v="1"/>
    <n v="4.1372950268817196E-2"/>
    <n v="24.170381698732765"/>
    <n v="7.44"/>
    <n v="0.31886810107837893"/>
    <n v="9.8152304816415931E-2"/>
    <n v="2.099683446560864"/>
    <n v="0.64631353518227064"/>
    <n v="2.5558537337629477"/>
    <n v="0.7867294780948082"/>
    <n v="0.24330507291951292"/>
    <n v="7.4892890194451639E-2"/>
    <n v="0.17937898862479792"/>
    <n v="5.521549853879501E-2"/>
    <n v="0.19730268471093682"/>
    <n v="6.0732676568625833E-2"/>
    <s v="6e, 8a"/>
    <n v="0.30781474999999997"/>
    <s v="derived (6e)"/>
    <n v="4.1372950268817196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x v="2"/>
    <n v="491"/>
    <x v="1"/>
    <n v="0"/>
    <n v="1"/>
    <x v="0"/>
    <s v="Diversity"/>
    <s v="land use mix (entropy)"/>
    <x v="7"/>
    <s v="OLS"/>
    <m/>
    <n v="0.54049999999999998"/>
    <m/>
    <m/>
    <m/>
    <n v="7.44"/>
    <s v="source"/>
  </r>
  <r>
    <n v="178"/>
    <s v="Park et al. 2018"/>
    <n v="178.1"/>
    <s v="178.1.1"/>
    <s v="Table 6 p. 281"/>
    <x v="0"/>
    <x v="0"/>
    <x v="1"/>
    <n v="5.031249131340744E-2"/>
    <n v="19.875779829123999"/>
    <n v="0"/>
    <n v="0.82622651466152486"/>
    <n v="0"/>
    <n v="0.69441737918446922"/>
    <n v="0"/>
    <n v="0.71090804367584326"/>
    <n v="0"/>
    <n v="0.92641033263453187"/>
    <n v="0"/>
    <n v="0.781274928375426"/>
    <n v="0"/>
    <n v="0.91240154613360192"/>
    <n v="0"/>
    <s v="7b"/>
    <n v="0"/>
    <s v="derived (7b)"/>
    <m/>
    <m/>
    <s v="Y"/>
    <s v="Neg"/>
    <s v="N"/>
    <s v="Transit users"/>
    <s v="Any transit trip"/>
    <s v="Count"/>
    <s v="Disaggregate"/>
    <s v="General"/>
    <s v="USA"/>
    <s v="varies"/>
    <n v="2012"/>
    <s v="2010 - 2017"/>
    <x v="2"/>
    <n v="2431"/>
    <x v="1"/>
    <n v="0"/>
    <n v="1"/>
    <x v="0"/>
    <s v="Density"/>
    <s v="Activity density (populatoin + employment per square mile)"/>
    <x v="2"/>
    <s v="Negative binomial regression (multilevel)"/>
    <m/>
    <n v="0"/>
    <m/>
    <m/>
    <m/>
    <m/>
    <m/>
  </r>
  <r>
    <n v="178"/>
    <s v="Park et al. 2018"/>
    <n v="178.1"/>
    <s v="178.1.2"/>
    <s v="Table 6 p. 281"/>
    <x v="0"/>
    <x v="0"/>
    <x v="0"/>
    <n v="1.0698000000000001"/>
    <n v="0.93475415965601039"/>
    <n v="2"/>
    <n v="1.1178623112385247E-7"/>
    <n v="2.3917782011259475E-7"/>
    <e v="#N/A"/>
    <e v="#N/A"/>
    <n v="3.7262935921179038E-8"/>
    <n v="7.972777769695468E-8"/>
    <n v="3.2332678814249584E-3"/>
    <n v="6.9178999590968418E-3"/>
    <n v="2.3521961781255533E-3"/>
    <n v="5.0327589427174345E-3"/>
    <n v="4.6578523507329609E-8"/>
    <n v="9.9659408896282437E-8"/>
    <s v="7b, 8a, 8b"/>
    <n v="2.1396000000000002"/>
    <s v="derived (7b)"/>
    <n v="1.0698000000000001"/>
    <s v="derived, 8a, 8b"/>
    <s v="Y"/>
    <s v="Pos"/>
    <s v="Y"/>
    <s v="Transit users"/>
    <s v="Any transit trip"/>
    <s v="Count"/>
    <s v="Disaggregate"/>
    <s v="General"/>
    <s v="USA"/>
    <s v="varies"/>
    <n v="2012"/>
    <s v="2010 - 2017"/>
    <x v="2"/>
    <n v="2431"/>
    <x v="1"/>
    <n v="0"/>
    <n v="1"/>
    <x v="0"/>
    <s v="PT-Access"/>
    <s v="Compactness index"/>
    <x v="3"/>
    <s v="Negative binomial regression (multilevel)"/>
    <m/>
    <n v="0.02"/>
    <m/>
    <m/>
    <m/>
    <n v="2"/>
    <s v="Derived (8b)"/>
  </r>
  <r>
    <n v="178"/>
    <s v="Park et al. 2018"/>
    <n v="178.1"/>
    <s v="178.1.3"/>
    <s v="Table 6 p. 281"/>
    <x v="0"/>
    <x v="0"/>
    <x v="1"/>
    <n v="0.18630000000000002"/>
    <n v="5.3676865271068159"/>
    <n v="2.074074074074074"/>
    <n v="7.0813280130048006E-2"/>
    <n v="2.7362251442250553E-2"/>
    <n v="0.46629145901675423"/>
    <n v="0.18017501976407385"/>
    <n v="0.56759640054398908"/>
    <n v="0.21931924917019738"/>
    <n v="5.4032467429146254E-2"/>
    <n v="2.0878145414622115E-2"/>
    <n v="3.9835952633625812E-2"/>
    <n v="1.5392612097633014E-2"/>
    <n v="4.3816393786632886E-2"/>
    <n v="1.6930654559154948E-2"/>
    <s v="7b, 8a, 8b"/>
    <n v="0.38640000000000002"/>
    <s v="derived (7b)"/>
    <n v="0.18630000000000002"/>
    <s v="derived, 8a, 8b"/>
    <s v="Y"/>
    <s v="Pos"/>
    <s v="Y"/>
    <s v="Transit users"/>
    <s v="Any transit trip"/>
    <s v="Count"/>
    <s v="Disaggregate"/>
    <s v="General"/>
    <s v="USA"/>
    <s v="varies"/>
    <n v="2012"/>
    <s v="2010 - 2017"/>
    <x v="2"/>
    <n v="2431"/>
    <x v="1"/>
    <n v="0"/>
    <n v="1"/>
    <x v="0"/>
    <s v="Diversity"/>
    <s v="Land use entropy index"/>
    <x v="7"/>
    <s v="Negative binomial regression (multilevel)"/>
    <m/>
    <n v="0.56000000000000005"/>
    <m/>
    <m/>
    <m/>
    <n v="2.074074074074074"/>
    <s v="Derived (8b)"/>
  </r>
  <r>
    <n v="178"/>
    <s v="Park et al. 2018"/>
    <n v="178.1"/>
    <s v="178.1.4"/>
    <s v="Table 6 p. 281"/>
    <x v="0"/>
    <x v="0"/>
    <x v="1"/>
    <n v="0.29561638727755546"/>
    <n v="3.3827624009933381"/>
    <n v="0"/>
    <n v="0.25164762942831709"/>
    <n v="0"/>
    <n v="0.50960491128373531"/>
    <n v="0"/>
    <n v="0.58527362856841614"/>
    <n v="0"/>
    <n v="0.20440960155367024"/>
    <n v="0"/>
    <n v="0.15529850533053888"/>
    <n v="0"/>
    <n v="0.204660431653715"/>
    <n v="0"/>
    <s v="7b"/>
    <n v="0"/>
    <s v="derived (7b)"/>
    <m/>
    <m/>
    <s v="N"/>
    <s v="Pos"/>
    <s v="insignificant"/>
    <s v="Transit users"/>
    <s v="Any transit trip"/>
    <s v="Count"/>
    <s v="Disaggregate"/>
    <s v="General"/>
    <s v="USA"/>
    <s v="varies"/>
    <n v="2012"/>
    <s v="2010 - 2017"/>
    <x v="2"/>
    <n v="2431"/>
    <x v="1"/>
    <n v="0"/>
    <n v="1"/>
    <x v="0"/>
    <s v="PT-design"/>
    <s v="number of intersections per square mile"/>
    <x v="0"/>
    <s v="Negative binomial regression (multilevel)"/>
    <m/>
    <n v="0"/>
    <m/>
    <m/>
    <m/>
    <m/>
    <m/>
  </r>
  <r>
    <n v="178"/>
    <s v="Park et al. 2018"/>
    <n v="178.2"/>
    <s v="178.2.1"/>
    <s v="Table 6 p. 281"/>
    <x v="0"/>
    <x v="0"/>
    <x v="1"/>
    <n v="5.031249131340744E-2"/>
    <n v="19.875779829123999"/>
    <n v="0"/>
    <n v="0.82622651466152486"/>
    <n v="0"/>
    <n v="0.69441737918446922"/>
    <n v="0"/>
    <n v="0.71090804367584326"/>
    <n v="0"/>
    <n v="0.92641033263453187"/>
    <n v="0"/>
    <n v="0.781274928375426"/>
    <n v="0"/>
    <n v="0.91240154613360192"/>
    <n v="0"/>
    <s v="7b"/>
    <n v="0"/>
    <s v="derived (7b)"/>
    <m/>
    <m/>
    <s v="Y"/>
    <s v="Neg"/>
    <s v="N"/>
    <s v="Ridership"/>
    <s v="Transit trip"/>
    <s v="Count"/>
    <s v="Disaggregate"/>
    <s v="General"/>
    <s v="USA"/>
    <s v="varies"/>
    <n v="2012"/>
    <s v="2010 - 2017"/>
    <x v="2"/>
    <n v="977"/>
    <x v="1"/>
    <n v="0"/>
    <n v="1"/>
    <x v="0"/>
    <s v="Density"/>
    <s v="Activity density (populatoin + employment per square mile)"/>
    <x v="2"/>
    <s v="Negative binomial regression (multilevel)"/>
    <m/>
    <n v="0"/>
    <m/>
    <m/>
    <m/>
    <m/>
    <m/>
  </r>
  <r>
    <n v="178"/>
    <s v="Park et al. 2018"/>
    <n v="178.2"/>
    <s v="178.2.2"/>
    <s v="Table 6 p. 281"/>
    <x v="0"/>
    <x v="0"/>
    <x v="1"/>
    <n v="0.14891809411301526"/>
    <n v="6.7151007132893543"/>
    <n v="0"/>
    <n v="8.0305157522053887E-7"/>
    <n v="0"/>
    <e v="#N/A"/>
    <e v="#N/A"/>
    <n v="2.6769002844089773E-7"/>
    <n v="0"/>
    <n v="2.32271974748978E-2"/>
    <n v="0"/>
    <n v="1.689774158302761E-2"/>
    <n v="0"/>
    <n v="3.346114838827108E-7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s v="2010 - 2017"/>
    <x v="2"/>
    <n v="977"/>
    <x v="1"/>
    <n v="0"/>
    <n v="1"/>
    <x v="0"/>
    <s v="PT-Access"/>
    <s v="Compactness index"/>
    <x v="3"/>
    <s v="Negative binomial regression (multilevel)"/>
    <m/>
    <n v="0"/>
    <m/>
    <m/>
    <m/>
    <m/>
    <m/>
  </r>
  <r>
    <n v="178"/>
    <s v="Park et al. 2018"/>
    <n v="178.2"/>
    <s v="178.2.3"/>
    <s v="Table 6 p. 281"/>
    <x v="0"/>
    <x v="0"/>
    <x v="1"/>
    <n v="8.9700000000000002E-2"/>
    <n v="11.148272017837234"/>
    <n v="1.3846153846153844"/>
    <n v="0.14707373565471513"/>
    <n v="1.8266557968315618E-2"/>
    <n v="0.96845149180402812"/>
    <n v="0.12028167528206028"/>
    <n v="1.1788540626682851"/>
    <n v="0.14641367458340099"/>
    <n v="0.11222127850668839"/>
    <n v="1.3937882790530697E-2"/>
    <n v="8.2736209315992085E-2"/>
    <n v="1.0275837197046216E-2"/>
    <n v="9.1003279403006773E-2"/>
    <n v="1.1302607301853441E-2"/>
    <s v="7b, 8a, 8b"/>
    <n v="0.12419999999999999"/>
    <s v="derived (7b)"/>
    <n v="8.9700000000000002E-2"/>
    <s v="derived, 8a, 8b"/>
    <s v="N"/>
    <s v="Pos"/>
    <s v="insignificant"/>
    <s v="Ridership"/>
    <s v="Transit trip"/>
    <s v="Count"/>
    <s v="Disaggregate"/>
    <s v="General"/>
    <s v="USA"/>
    <s v="varies"/>
    <n v="2012"/>
    <s v="2010 - 2017"/>
    <x v="2"/>
    <n v="977"/>
    <x v="1"/>
    <n v="0"/>
    <n v="1"/>
    <x v="0"/>
    <s v="Diversity"/>
    <s v="Land use entropy index"/>
    <x v="7"/>
    <s v="Negative binomial regression (multilevel)"/>
    <m/>
    <n v="0.18"/>
    <m/>
    <m/>
    <m/>
    <n v="1.3846153846153846"/>
    <s v="Derived (8b)"/>
  </r>
  <r>
    <n v="178"/>
    <s v="Park et al. 2018"/>
    <n v="178.2"/>
    <s v="178.2.4"/>
    <s v="Table 6 p. 281"/>
    <x v="0"/>
    <x v="0"/>
    <x v="1"/>
    <n v="0.29561638727755546"/>
    <n v="3.3827624009933381"/>
    <n v="0"/>
    <n v="0.25164762942831709"/>
    <n v="0"/>
    <n v="0.50960491128373531"/>
    <n v="0"/>
    <n v="0.58527362856841614"/>
    <n v="0"/>
    <n v="0.20440960155367024"/>
    <n v="0"/>
    <n v="0.15529850533053888"/>
    <n v="0"/>
    <n v="0.204660431653715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s v="2010 - 2017"/>
    <x v="2"/>
    <n v="977"/>
    <x v="1"/>
    <n v="0"/>
    <n v="1"/>
    <x v="0"/>
    <s v="PT-design"/>
    <s v="number of intersections per square mile"/>
    <x v="0"/>
    <s v="Negative binomial regression (multilevel)"/>
    <m/>
    <n v="0"/>
    <m/>
    <m/>
    <m/>
    <m/>
    <m/>
  </r>
  <r>
    <n v="179"/>
    <s v="Liu et al. 2018a"/>
    <n v="179.1"/>
    <s v="179.1.3"/>
    <s v="Table 2 p. 8"/>
    <x v="0"/>
    <x v="0"/>
    <x v="1"/>
    <n v="3.5000000000000001E-3"/>
    <n v="285.71428571428572"/>
    <n v="63.714285714285715"/>
    <n v="3.3317724702488478"/>
    <n v="0.7429852608654931"/>
    <n v="1.7723594799015407"/>
    <n v="0.39523616401804357"/>
    <n v="1.7723594799015407"/>
    <n v="0.39523616401804357"/>
    <n v="5.2924235614518267"/>
    <n v="1.1802104542037575"/>
    <n v="20.289513981288604"/>
    <n v="4.5245616178273584"/>
    <n v="5.4223887549344836"/>
    <n v="1.20919269235039"/>
    <s v="7b, 8a, 8b"/>
    <n v="0.223"/>
    <s v="derived (7b)"/>
    <n v="3.5000000000000001E-3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s v="2010 - 2017"/>
    <x v="2"/>
    <n v="113"/>
    <x v="1"/>
    <n v="0"/>
    <n v="0"/>
    <x v="1"/>
    <s v="Density"/>
    <s v="commercial-oriented land use percentage"/>
    <x v="1"/>
    <s v="Poisson Regression"/>
    <m/>
    <n v="0.44600000000000001"/>
    <m/>
    <m/>
    <m/>
    <n v="63.714285714285715"/>
    <s v="Derived (8b)"/>
  </r>
  <r>
    <n v="179"/>
    <s v="Liu et al. 2018a"/>
    <n v="179.1"/>
    <s v="179.1.7"/>
    <s v="Table 2 p. 8"/>
    <x v="0"/>
    <x v="4"/>
    <x v="0"/>
    <n v="0.5583999999999999"/>
    <n v="1.7908309455587397"/>
    <n v="22.875000000000004"/>
    <n v="0.13322199691719228"/>
    <n v="1.7016978554220636"/>
    <n v="0.26978431735780267"/>
    <n v="3.4460629993381562"/>
    <n v="0.30984325867876272"/>
    <n v="3.9577518804073075"/>
    <n v="0.10821423340999391"/>
    <n v="1.3822636890392159"/>
    <n v="8.2214869440218663E-2"/>
    <n v="1.0501634133076889"/>
    <n v="0.10834702260769394"/>
    <n v="1.3839598585771176"/>
    <s v="7b, 8a, 8b"/>
    <n v="12.773399999999999"/>
    <s v="derived (7b)"/>
    <n v="0.5583999999999999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s v="2010 - 2017"/>
    <x v="2"/>
    <n v="113"/>
    <x v="1"/>
    <n v="0"/>
    <n v="0"/>
    <x v="1"/>
    <s v="PT-design"/>
    <s v="density of bikeshare docks"/>
    <x v="0"/>
    <s v="Poisson Regression"/>
    <m/>
    <n v="0.183"/>
    <m/>
    <m/>
    <m/>
    <n v="22.875"/>
    <s v="Derived (8b)"/>
  </r>
  <r>
    <n v="179"/>
    <s v="Liu et al. 2018a"/>
    <n v="179.2"/>
    <s v="179.2.3"/>
    <s v="Table 2 p. 8"/>
    <x v="0"/>
    <x v="0"/>
    <x v="1"/>
    <n v="3.5000000000000001E-3"/>
    <n v="285.71428571428572"/>
    <n v="63.428571428571431"/>
    <n v="3.3317724702488478"/>
    <n v="0.73965348839524425"/>
    <n v="1.7723594799015407"/>
    <n v="0.39346380453814206"/>
    <n v="1.7723594799015407"/>
    <n v="0.39346380453814206"/>
    <n v="5.2924235614518267"/>
    <n v="1.1749180306423055"/>
    <n v="20.289513981288604"/>
    <n v="4.5042721038460698"/>
    <n v="5.4223887549344836"/>
    <n v="1.2037703035954554"/>
    <s v="7b, 8a, 8b"/>
    <n v="0.222"/>
    <s v="derived (7b)"/>
    <n v="3.5000000000000001E-3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s v="2010 - 2017"/>
    <x v="2"/>
    <n v="113"/>
    <x v="1"/>
    <n v="0"/>
    <n v="0"/>
    <x v="1"/>
    <s v="Density"/>
    <s v="commercial-oriented land use percentage"/>
    <x v="1"/>
    <s v="Poisson Regression"/>
    <m/>
    <n v="0.44400000000000001"/>
    <m/>
    <m/>
    <m/>
    <n v="63.428571428571431"/>
    <s v="Derived (8b)"/>
  </r>
  <r>
    <n v="179"/>
    <s v="Liu et al. 2018a"/>
    <n v="179.2"/>
    <s v="179.2.7"/>
    <s v="Table 2 p. 8"/>
    <x v="0"/>
    <x v="4"/>
    <x v="0"/>
    <n v="0.48859999999999998"/>
    <n v="2.0466639377814162"/>
    <n v="26.142857142857139"/>
    <n v="0.15225371076250541"/>
    <n v="1.9447975490537863"/>
    <n v="0.308324934123203"/>
    <n v="3.9383577135293208"/>
    <n v="0.35410658134715728"/>
    <n v="4.523145006179778"/>
    <n v="0.12367340961142158"/>
    <n v="1.5797299303305323"/>
    <n v="9.3959850788821297E-2"/>
    <n v="1.2001867580659298"/>
    <n v="0.12382516869450733"/>
    <n v="1.5816684098024196"/>
    <s v="7b, 8a, 8b"/>
    <n v="12.773399999999999"/>
    <s v="derived (7b)"/>
    <n v="0.48859999999999998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s v="2010 - 2017"/>
    <x v="2"/>
    <n v="113"/>
    <x v="1"/>
    <n v="0"/>
    <n v="0"/>
    <x v="1"/>
    <s v="PT-design"/>
    <s v="density of bikeshare docks"/>
    <x v="0"/>
    <s v="Poisson Regression"/>
    <m/>
    <n v="0.183"/>
    <m/>
    <m/>
    <m/>
    <n v="26.142857142857142"/>
    <s v="Derived (8b)"/>
  </r>
  <r>
    <n v="183"/>
    <s v="An et al. 2019"/>
    <n v="183.1"/>
    <s v="183.1.1"/>
    <s v="Table 4 p. 183 (weekday ridership)"/>
    <x v="0"/>
    <x v="0"/>
    <x v="1"/>
    <n v="2.0085063408785821E-3"/>
    <n v="497.88242120389293"/>
    <n v="9.8699999999999992"/>
    <n v="5.9541216087963913E-5"/>
    <n v="1.1803425422556548E-6"/>
    <e v="#N/A"/>
    <e v="#N/A"/>
    <n v="1.9847529498482764E-5"/>
    <n v="3.9345658293447128E-7"/>
    <n v="1.7221503906407238"/>
    <n v="3.4139836298142913E-2"/>
    <n v="1.2528611038678503"/>
    <n v="2.4836665382310535E-2"/>
    <n v="2.4809333898514942E-5"/>
    <n v="4.9181918290315377E-7"/>
    <s v="6c, 8a"/>
    <n v="1.9823957584471603E-2"/>
    <s v="Derived (6c)"/>
    <n v="2.0085063408785821E-3"/>
    <s v="Derived (8a)"/>
    <s v="Y"/>
    <s v="Pos"/>
    <s v="Y"/>
    <s v="Ridership"/>
    <s v="Sum of boarding and alighting"/>
    <s v="continuous"/>
    <s v="Aggregate"/>
    <s v="Weekday"/>
    <s v="China"/>
    <s v="Shanghai"/>
    <n v="2015"/>
    <s v="2010 - 2017"/>
    <x v="2"/>
    <n v="286"/>
    <x v="1"/>
    <n v="0"/>
    <n v="0"/>
    <x v="1"/>
    <s v="PT-Access"/>
    <s v="Betweenness centrality"/>
    <x v="3"/>
    <s v="OLS"/>
    <m/>
    <n v="13236.06"/>
    <m/>
    <m/>
    <m/>
    <n v="9.8699999999999992"/>
    <s v="source"/>
  </r>
  <r>
    <n v="183"/>
    <s v="An et al. 2019"/>
    <n v="183.2"/>
    <s v="183.2.1"/>
    <s v="Table 4 p. 183 (weekend ridership)"/>
    <x v="0"/>
    <x v="0"/>
    <x v="1"/>
    <n v="8.8844225904334915E-3"/>
    <n v="112.55655500637411"/>
    <n v="9.7100000000000009"/>
    <n v="1.3460515732903962E-5"/>
    <n v="1.1612083166466477E-6"/>
    <e v="#N/A"/>
    <e v="#N/A"/>
    <n v="4.4869419979416228E-6"/>
    <n v="3.8707836071871495E-7"/>
    <n v="0.38932749363733843"/>
    <n v="3.3586404301415171E-2"/>
    <n v="0.28323500438489807"/>
    <n v="2.4434044666893147E-2"/>
    <n v="5.6086598696685718E-6"/>
    <n v="4.8384643019145126E-7"/>
    <s v="6c, 8a"/>
    <n v="8.6267743353109202E-2"/>
    <s v="Derived (6c)"/>
    <n v="8.8844225904334915E-3"/>
    <s v="Derived (8a)"/>
    <s v="Y"/>
    <s v="Pos"/>
    <s v="Y"/>
    <s v="Ridership"/>
    <s v="Sum of boarding and alighting"/>
    <s v="continuous"/>
    <s v="Aggregate"/>
    <s v="Weekend"/>
    <s v="China"/>
    <s v="Shanghai"/>
    <n v="2015"/>
    <s v="2010 - 2017"/>
    <x v="2"/>
    <n v="286"/>
    <x v="1"/>
    <n v="0"/>
    <n v="0"/>
    <x v="1"/>
    <s v="PT-Access"/>
    <s v="Betweenness centrality"/>
    <x v="3"/>
    <s v="OLS"/>
    <m/>
    <n v="39260.449999999997"/>
    <m/>
    <m/>
    <m/>
    <n v="9.7100000000000009"/>
    <s v="source"/>
  </r>
  <r>
    <n v="184"/>
    <s v="Etminani-Ghasrodashti et al. 2018"/>
    <n v="184.1"/>
    <s v="184.1.1"/>
    <s v="Table 7 p. 502"/>
    <x v="0"/>
    <x v="0"/>
    <x v="2"/>
    <n v="1.0906115596986781"/>
    <n v="0.91691674373622734"/>
    <n v="-2.6859999999999999"/>
    <n v="6.821050301274402E-2"/>
    <n v="-0.19981466402901252"/>
    <n v="0.13813127274592521"/>
    <n v="-0.4046393537146355"/>
    <n v="0.15864170346225129"/>
    <n v="-0.46472225358574976"/>
    <n v="5.5406370305515318E-2"/>
    <n v="-0.1623064598364736"/>
    <n v="4.2094531904743514E-2"/>
    <n v="-0.12331099139429298"/>
    <n v="5.5474359212598044E-2"/>
    <n v="-0.16250562536123006"/>
    <s v="7a (1) , 8a"/>
    <n v="-2.9293826493506492"/>
    <s v="Derived (7a)"/>
    <n v="1.0906115596986781"/>
    <s v="Derived (8a)"/>
    <s v="Y"/>
    <s v="Neg"/>
    <s v="N"/>
    <s v="Probability (mode choice)"/>
    <s v="trip"/>
    <s v="discrete"/>
    <s v="Disaggregate"/>
    <s v="Education"/>
    <s v="Iran"/>
    <s v="Shiraz"/>
    <n v="2016"/>
    <s v="2010 - 2017"/>
    <x v="2"/>
    <n v="770"/>
    <x v="1"/>
    <n v="1"/>
    <n v="0"/>
    <x v="0"/>
    <s v="PT-design"/>
    <s v="intersection density"/>
    <x v="0"/>
    <s v="Multinomial logistic; SEM"/>
    <s v="auto"/>
    <n v="-4.8000000000000001E-2"/>
    <m/>
    <m/>
    <m/>
    <n v="-2.6859999999999999"/>
    <s v="source"/>
  </r>
  <r>
    <n v="184"/>
    <s v="Etminani-Ghasrodashti et al. 2018"/>
    <n v="184.1"/>
    <s v="184.1.3"/>
    <s v="Table 7 p. 502"/>
    <x v="0"/>
    <x v="0"/>
    <x v="1"/>
    <n v="4.7642712257316708E-3"/>
    <n v="209.89569078247123"/>
    <n v="0.49300000000000005"/>
    <n v="2.7690518577060885"/>
    <n v="6.5039094454963781E-3"/>
    <n v="18.233659399078459"/>
    <n v="4.2826958715706916E-2"/>
    <n v="22.19504398704877"/>
    <n v="5.2131402244723186E-2"/>
    <n v="2.1128622207070147"/>
    <n v="4.9626606002506251E-3"/>
    <n v="1.5577278504971652"/>
    <n v="3.6587689219927341E-3"/>
    <n v="1.7133772985806617"/>
    <n v="4.024356122087706E-3"/>
    <s v="7a (1) , 8a"/>
    <n v="2.3487857142857138E-3"/>
    <s v="Derived (7a)"/>
    <n v="4.7642712257316708E-3"/>
    <s v="Derived (8a)"/>
    <s v="N"/>
    <s v="Pos"/>
    <m/>
    <s v="Probability (mode choice)"/>
    <s v="trip"/>
    <s v="discrete"/>
    <s v="Disaggregate"/>
    <s v="Education"/>
    <s v="Iran"/>
    <s v="Shiraz"/>
    <n v="2016"/>
    <s v="2010 - 2017"/>
    <x v="2"/>
    <n v="770"/>
    <x v="1"/>
    <n v="1"/>
    <n v="0"/>
    <x v="0"/>
    <s v="Diversity"/>
    <s v="land use diversity"/>
    <x v="7"/>
    <s v="Multinomial logistic; SEM"/>
    <s v="auto"/>
    <n v="1.0999999999999999E-2"/>
    <m/>
    <m/>
    <m/>
    <n v="0.49299999999999999"/>
    <s v="source"/>
  </r>
  <r>
    <n v="184"/>
    <s v="Etminani-Ghasrodashti et al. 2018"/>
    <n v="184.2"/>
    <s v="184.2.1"/>
    <s v="Table 8 p. 503"/>
    <x v="0"/>
    <x v="5"/>
    <x v="2"/>
    <n v="1.9105899964971147"/>
    <n v="0.52339853230332256"/>
    <n v="-9.8620000000000001"/>
    <n v="3.8936225571655499E-2"/>
    <n v="-0.73364565028076023"/>
    <n v="7.8848713271185852E-2"/>
    <n v="-1.4856862644578315"/>
    <n v="9.0556569417525656E-2"/>
    <n v="-1.7062884828230322"/>
    <n v="3.1627313053521393E-2"/>
    <n v="-0.59592937710621852"/>
    <n v="2.4028589691973416E-2"/>
    <n v="-0.45275241888701323"/>
    <n v="3.1666122786709383E-2"/>
    <n v="-0.596660639356832"/>
    <s v="7a (1) , 8a"/>
    <n v="-18.842238545454546"/>
    <s v="Derived (7a)"/>
    <n v="1.9105899964971147"/>
    <s v="Derived (8a)"/>
    <s v="Y"/>
    <s v="Neg"/>
    <s v="N"/>
    <s v="Probability (mode choice)"/>
    <s v="trip"/>
    <s v="discrete"/>
    <s v="Disaggregate"/>
    <s v="Education"/>
    <s v="Iran"/>
    <s v="Shiraz"/>
    <n v="2016"/>
    <s v="2010 - 2017"/>
    <x v="2"/>
    <n v="770"/>
    <x v="1"/>
    <n v="1"/>
    <n v="0"/>
    <x v="0"/>
    <s v="PT-design"/>
    <s v="intersection density"/>
    <x v="0"/>
    <s v="Multinomial logistic; SEM"/>
    <s v="auto"/>
    <n v="-0.17799999999999999"/>
    <m/>
    <m/>
    <m/>
    <n v="-9.8620000000000001"/>
    <s v="source"/>
  </r>
  <r>
    <n v="184"/>
    <s v="Etminani-Ghasrodashti et al. 2018"/>
    <n v="184.2"/>
    <s v="184.2.3"/>
    <s v="Table 8 p. 503"/>
    <x v="0"/>
    <x v="0"/>
    <x v="1"/>
    <n v="1.0752819899902892E-2"/>
    <n v="92.998860699697104"/>
    <n v="3.6509999999999998"/>
    <n v="1.2268887799699024"/>
    <n v="4.8165868936120231E-2"/>
    <n v="8.0788202186484916"/>
    <n v="0.31716273077291268"/>
    <n v="9.8339980029145799"/>
    <n v="0.38606845759733127"/>
    <n v="0.93614965895047286"/>
    <n v="3.6751873938164363E-2"/>
    <n v="0.690185276488404"/>
    <n v="2.7095670049078032E-2"/>
    <n v="0.75914915700610108"/>
    <n v="2.9803091687103885E-2"/>
    <s v="7a (1) , 8a"/>
    <n v="3.9258545454545456E-2"/>
    <s v="Derived (7a)"/>
    <n v="1.0752819899902892E-2"/>
    <s v="Derived (8a)"/>
    <s v="Y"/>
    <s v="Pos"/>
    <s v="Y"/>
    <s v="Probability (mode choice)"/>
    <s v="trip"/>
    <s v="discrete"/>
    <s v="Disaggregate"/>
    <s v="Education"/>
    <s v="Iran"/>
    <s v="Shiraz"/>
    <n v="2016"/>
    <s v="2010 - 2017"/>
    <x v="2"/>
    <n v="770"/>
    <x v="1"/>
    <n v="1"/>
    <n v="0"/>
    <x v="0"/>
    <s v="Diversity"/>
    <s v="land use diversity"/>
    <x v="7"/>
    <s v="Multinomial logistic; SEM"/>
    <s v="auto"/>
    <n v="0.106"/>
    <m/>
    <m/>
    <m/>
    <n v="3.6509999999999998"/>
    <s v="source"/>
  </r>
  <r>
    <n v="186"/>
    <s v="Pan et al. 2017"/>
    <n v="186.1"/>
    <s v="186.1.3"/>
    <s v="Table 2 p. 61"/>
    <x v="0"/>
    <x v="0"/>
    <x v="0"/>
    <n v="-0.2572283622984568"/>
    <n v="-3.8875961852127352"/>
    <n v="-3.2930000000000001"/>
    <n v="-4.288555300305142E-2"/>
    <n v="-3.6326336201330654E-2"/>
    <n v="-0.10319347735747338"/>
    <n v="-8.7410344271537196E-2"/>
    <n v="-0.17084018790172156"/>
    <n v="-0.14471069317853652"/>
    <n v="-3.0424036736919294E-2"/>
    <n v="-2.5770771500330841E-2"/>
    <n v="-0.16067805631706975"/>
    <n v="-0.13610282916335273"/>
    <n v="-2.8516045768174087E-2"/>
    <n v="-2.4154602031913133E-2"/>
    <s v="6c, 8a"/>
    <n v="0.84705299704881831"/>
    <s v="Derived (6c)"/>
    <n v="-0.2572283622984568"/>
    <s v="Derived (8a)"/>
    <s v="Y"/>
    <s v="Pos"/>
    <s v="Y"/>
    <s v="Ridership"/>
    <s v="daily station passenger volume"/>
    <s v="continuous"/>
    <s v="Aggregate"/>
    <s v="General"/>
    <s v="China"/>
    <s v="Shanghai"/>
    <n v="2015"/>
    <s v="2010 - 2017"/>
    <x v="2"/>
    <n v="244"/>
    <x v="1"/>
    <n v="0"/>
    <n v="0"/>
    <x v="1"/>
    <s v="Density"/>
    <s v="residential density"/>
    <x v="6"/>
    <s v="OLS"/>
    <m/>
    <n v="22.148"/>
    <m/>
    <m/>
    <m/>
    <n v="-3.2930000000000001"/>
    <s v="source"/>
  </r>
  <r>
    <n v="186"/>
    <s v="Pan et al. 2017"/>
    <n v="186.1"/>
    <s v="186.1.4"/>
    <s v="Table 2 p. 61"/>
    <x v="0"/>
    <x v="0"/>
    <x v="1"/>
    <n v="-5.7272377706570711E-2"/>
    <n v="-17.460424030645274"/>
    <n v="5.5220000000000002"/>
    <n v="-0.17789906210409531"/>
    <n v="5.6262013981713703E-2"/>
    <n v="-0.20306876507706986"/>
    <n v="6.4222135658760338E-2"/>
    <n v="-0.30838058130126261"/>
    <n v="9.7527847373970106E-2"/>
    <n v="-0.1593046510831686"/>
    <n v="5.0381381445107273E-2"/>
    <n v="-0.46506914731664972"/>
    <n v="0.1470818708053811"/>
    <n v="-0.15171680712030389"/>
    <n v="4.7981664560259638E-2"/>
    <s v="6c, 8a"/>
    <n v="-0.31625806969568349"/>
    <s v="Derived (6c)"/>
    <n v="-5.7272377706570711E-2"/>
    <s v="Derived (8a)"/>
    <s v="Y"/>
    <s v="Neg"/>
    <s v="N"/>
    <s v="Ridership"/>
    <s v="daily station passenger volume"/>
    <s v="continuous"/>
    <s v="Aggregate"/>
    <s v="General"/>
    <s v="China"/>
    <s v="Shanghai"/>
    <n v="2015"/>
    <s v="2010 - 2017"/>
    <x v="0"/>
    <n v="244"/>
    <x v="1"/>
    <n v="0"/>
    <n v="0"/>
    <x v="1"/>
    <s v="Density"/>
    <s v="employment density"/>
    <x v="8"/>
    <s v="OLS"/>
    <m/>
    <n v="-15.509"/>
    <m/>
    <m/>
    <m/>
    <n v="5.5220000000000002"/>
    <s v="source"/>
  </r>
  <r>
    <n v="186"/>
    <s v="Pan et al. 2017"/>
    <n v="186.2"/>
    <s v="186.2.3"/>
    <s v="Table 3 p. 62 (low accessibility)"/>
    <x v="0"/>
    <x v="0"/>
    <x v="1"/>
    <n v="0.56377811583155513"/>
    <n v="1.7737474582975452"/>
    <n v="-0.17"/>
    <n v="1.9566883239104875E-2"/>
    <n v="-1.8753346960905593E-3"/>
    <n v="4.708286546630807E-2"/>
    <n v="-4.5125291606927798E-3"/>
    <n v="7.794722873182662E-2"/>
    <n v="-7.4706400972824813E-3"/>
    <n v="1.3881214833610276E-2"/>
    <n v="-1.3304072745387921E-3"/>
    <n v="7.3310673336046739E-2"/>
    <n v="-7.0262620582356413E-3"/>
    <n v="1.3010678396688321E-2"/>
    <n v="-1.2469730778697943E-3"/>
    <s v="6c, 8a"/>
    <n v="-9.5842279691364385E-2"/>
    <s v="Derived (6c)"/>
    <n v="0.56377811583155513"/>
    <s v="Derived (8a)"/>
    <s v="N"/>
    <s v="Neg"/>
    <s v="insignificant"/>
    <s v="Ridership"/>
    <s v="daily station passenger volume"/>
    <s v="continuous"/>
    <s v="Aggregate"/>
    <s v="General"/>
    <s v="China"/>
    <s v="Shanghai"/>
    <n v="2015"/>
    <s v="2010 - 2017"/>
    <x v="0"/>
    <n v="244"/>
    <x v="1"/>
    <n v="0"/>
    <n v="0"/>
    <x v="1"/>
    <s v="Density"/>
    <s v="residential density"/>
    <x v="6"/>
    <s v="OLS"/>
    <m/>
    <n v="-2.5059999999999998"/>
    <m/>
    <m/>
    <m/>
    <n v="-0.17"/>
    <s v="source"/>
  </r>
  <r>
    <n v="186"/>
    <s v="Pan et al. 2017"/>
    <n v="186.2"/>
    <s v="186.2.4"/>
    <s v="Table 3 p. 62 (low accessibility)"/>
    <x v="0"/>
    <x v="0"/>
    <x v="1"/>
    <n v="0.14963854730989501"/>
    <n v="6.6827700347093248"/>
    <n v="2.9159999999999999"/>
    <n v="6.8088754279136798E-2"/>
    <n v="2.9710255844019765E-2"/>
    <n v="7.7722159316443468E-2"/>
    <n v="3.3913753636534795E-2"/>
    <n v="0.11802900687802824"/>
    <n v="5.1501485502082001E-2"/>
    <n v="6.0971964184828559E-2"/>
    <n v="2.6604872925377186E-2"/>
    <n v="0.17799969555725989"/>
    <n v="7.7669455861733294E-2"/>
    <n v="5.8067806979133919E-2"/>
    <n v="2.533765553381331E-2"/>
    <s v="6c, 8a"/>
    <n v="0.43634600395565382"/>
    <s v="Derived (6c)"/>
    <n v="0.14963854730989501"/>
    <s v="Derived (8a)"/>
    <s v="Y"/>
    <s v="Pos"/>
    <s v="Y"/>
    <s v="Ridership"/>
    <s v="daily station passenger volume"/>
    <s v="continuous"/>
    <s v="Aggregate"/>
    <s v="General"/>
    <s v="China"/>
    <s v="Shanghai"/>
    <n v="2015"/>
    <s v="2010 - 2017"/>
    <x v="0"/>
    <n v="244"/>
    <x v="1"/>
    <n v="0"/>
    <n v="0"/>
    <x v="1"/>
    <s v="Density"/>
    <s v="employment density"/>
    <x v="8"/>
    <s v="OLS"/>
    <m/>
    <n v="21.398"/>
    <m/>
    <m/>
    <m/>
    <n v="2.9159999999999999"/>
    <s v="source"/>
  </r>
  <r>
    <n v="19"/>
    <s v="Chen et al. 2007"/>
    <n v="19.100000000000001"/>
    <s v="19.1.1"/>
    <s v="Table 8 p. 36"/>
    <x v="0"/>
    <x v="0"/>
    <x v="1"/>
    <n v="7.9815095923159343E-2"/>
    <n v="12.528958193105893"/>
    <n v="-4.1007280166035587"/>
    <n v="0.13821170591411505"/>
    <n v="-4.5236691345689854E-2"/>
    <n v="0.33257228940877093"/>
    <n v="-0.10885091032349072"/>
    <n v="0.55058433796819262"/>
    <n v="-0.18020625381698943"/>
    <n v="9.8050688955885174E-2"/>
    <n v="-3.2091990495261215E-2"/>
    <n v="0.5178337857731794"/>
    <n v="-0.1694869980835616"/>
    <n v="9.1901609179760188E-2"/>
    <n v="-3.0079396684535506E-2"/>
    <s v="4c, 5, 7a"/>
    <n v="-0.32729999999999998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s v="2018 - 2019"/>
    <x v="1"/>
    <n v="4762"/>
    <x v="1"/>
    <n v="0"/>
    <n v="1"/>
    <x v="0"/>
    <s v="Density"/>
    <s v="Population density (at home)"/>
    <x v="6"/>
    <s v="Multinomial logistic"/>
    <s v="not choosing transit"/>
    <n v="-0.32729999999999998"/>
    <n v="0.99674855414782393"/>
    <m/>
    <s v="Derived (4c)"/>
    <s v=""/>
    <m/>
  </r>
  <r>
    <n v="19"/>
    <s v="Chen et al. 2007"/>
    <n v="19.100000000000001"/>
    <s v="19.1.2"/>
    <s v="Table 8 p. 36"/>
    <x v="0"/>
    <x v="0"/>
    <x v="1"/>
    <n v="4.9965372243354171E-2"/>
    <n v="20.01386070195862"/>
    <n v="-2.4997312016746318"/>
    <n v="0.20391526813503555"/>
    <n v="-2.546901699006594E-2"/>
    <n v="0.23276582344381003"/>
    <n v="-2.9072451348131873E-2"/>
    <n v="0.353478586002267"/>
    <n v="-4.4149475391683145E-2"/>
    <n v="0.18260158460967399"/>
    <n v="-2.2806937917748279E-2"/>
    <n v="0.53308150562882506"/>
    <n v="-6.6581880053040249E-2"/>
    <n v="0.1739040838024522"/>
    <n v="-2.172062006692628E-2"/>
    <s v="4c, 7a"/>
    <n v="-0.1249"/>
    <s v="Derived (7a)"/>
    <m/>
    <m/>
    <s v="N"/>
    <s v="Neg"/>
    <s v="insignificant"/>
    <s v="Mode choice (probability)"/>
    <s v="tour"/>
    <s v="categorical"/>
    <s v="Disaggregate"/>
    <s v="Work"/>
    <s v="USA"/>
    <s v="New York"/>
    <s v="1997/98"/>
    <s v="2018 - 2019"/>
    <x v="1"/>
    <n v="4762"/>
    <x v="1"/>
    <n v="0"/>
    <n v="1"/>
    <x v="0"/>
    <s v="Density"/>
    <s v="Employment density (at home)"/>
    <x v="8"/>
    <s v="Multinomial logistic"/>
    <s v="not choosing transit"/>
    <n v="-0.1249"/>
    <n v="0.99875797562796431"/>
    <m/>
    <s v="Derived (4c)"/>
    <s v=""/>
    <m/>
  </r>
  <r>
    <n v="19"/>
    <s v="Chen et al. 2007"/>
    <n v="19.100000000000001"/>
    <s v="19.1.3"/>
    <s v="Table 8 p. 36"/>
    <x v="0"/>
    <x v="0"/>
    <x v="1"/>
    <n v="7.9815095923159343E-2"/>
    <n v="12.528958193105893"/>
    <n v="-4.1959480988711633"/>
    <n v="0.13821170591411505"/>
    <n v="-4.6287100310637125E-2"/>
    <n v="0.33257228940877093"/>
    <n v="-0.11137845972299737"/>
    <n v="0.55058433796819262"/>
    <n v="-0.1843906947855477"/>
    <n v="9.8050688955885174E-2"/>
    <n v="-3.283717573132594E-2"/>
    <n v="0.5178337857731794"/>
    <n v="-0.17342253485543777"/>
    <n v="9.1901609179760188E-2"/>
    <n v="-3.0777848914301686E-2"/>
    <s v="4c, 5, 7a"/>
    <n v="-0.33489999999999998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s v="2018 - 2019"/>
    <x v="1"/>
    <n v="4762"/>
    <x v="1"/>
    <n v="0"/>
    <n v="1"/>
    <x v="0"/>
    <s v="Density"/>
    <s v="Maximum population density at any stop along tour"/>
    <x v="6"/>
    <s v="Multinomial logistic"/>
    <s v="not choosing transit"/>
    <n v="-0.33489999999999998"/>
    <n v="0.99667318036586428"/>
    <m/>
    <s v="Derived (4c)"/>
    <s v=""/>
    <m/>
  </r>
  <r>
    <n v="131"/>
    <s v="Zhang 2004"/>
    <n v="131.30000000000001"/>
    <s v="131.3.1"/>
    <s v="Table 4 (Hong Kong - work trip, expanded)"/>
    <x v="1"/>
    <x v="0"/>
    <x v="1"/>
    <n v="9.0909090909090905E-3"/>
    <n v="110"/>
    <n v="0.55000000000000004"/>
    <n v="1.2134518621762442"/>
    <n v="6.0672593108812211E-3"/>
    <n v="2.9198718098600334"/>
    <n v="1.4599359049300167E-2"/>
    <n v="4.833943592359252"/>
    <n v="2.4169717961796261E-2"/>
    <n v="0.86085176587804191"/>
    <n v="4.3042588293902093E-3"/>
    <n v="4.5464048612112968"/>
    <n v="2.2732024306056486E-2"/>
    <n v="0.80686493273927862"/>
    <n v="4.0343246636963936E-3"/>
    <s v="4a, 7a, 8a"/>
    <n v="5.0000000000000001E-3"/>
    <s v="Source"/>
    <n v="9.0909090909090905E-3"/>
    <s v="Derived (8a)"/>
    <s v="N"/>
    <s v="Pos"/>
    <s v="insignificant"/>
    <s v="Mode choice (probability)"/>
    <s v="trip"/>
    <s v="discrete"/>
    <s v="Disaggregate"/>
    <s v="Work"/>
    <s v="Hong Kong"/>
    <s v="Hong Kong"/>
    <n v="1991"/>
    <s v="Pre-2010"/>
    <x v="1"/>
    <n v="20246"/>
    <x v="0"/>
    <n v="0"/>
    <n v="1"/>
    <x v="0"/>
    <s v="Density"/>
    <s v="population density (origin)"/>
    <x v="6"/>
    <s v="logistic (nested)"/>
    <s v="drive alone or active modes"/>
    <n v="4.0000000000000002E-4"/>
    <n v="1.0004000800106678"/>
    <m/>
    <s v="Derived (4a)"/>
    <n v="0.55000000000000004"/>
    <m/>
  </r>
  <r>
    <n v="131"/>
    <s v="Zhang 2004"/>
    <n v="131.30000000000001"/>
    <s v="131.3.2"/>
    <s v="Table 4 (Hong Kong - work trip, expanded)"/>
    <x v="1"/>
    <x v="0"/>
    <x v="1"/>
    <n v="2.5114155251141552E-3"/>
    <n v="398.18181818181819"/>
    <n v="4.38"/>
    <n v="4.0569559981545886"/>
    <n v="4.4626515979700472E-2"/>
    <n v="4.6309465309895996"/>
    <n v="5.0940411840885595E-2"/>
    <n v="7.0325634898091769"/>
    <n v="7.7358198387900937E-2"/>
    <n v="3.6329138113590247"/>
    <n v="3.9962051924949268E-2"/>
    <n v="10.605817953435338"/>
    <n v="0.1166639974877887"/>
    <n v="3.4598743994919037"/>
    <n v="3.8058618394410937E-2"/>
    <s v="4a, 7a, 8a"/>
    <n v="1.0999999999999999E-2"/>
    <s v="Source"/>
    <n v="2.5114155251141552E-3"/>
    <s v="Derived (8a)"/>
    <s v="Y"/>
    <s v="Pos"/>
    <s v="Y"/>
    <s v="Mode choice (probability)"/>
    <s v="trip"/>
    <s v="discrete"/>
    <s v="Disaggregate"/>
    <s v="Work"/>
    <s v="Hong Kong"/>
    <s v="Hong Kong"/>
    <n v="1991"/>
    <s v="Pre-2010"/>
    <x v="1"/>
    <n v="20246"/>
    <x v="0"/>
    <n v="0"/>
    <n v="1"/>
    <x v="0"/>
    <s v="Density"/>
    <s v="Job density (origin)"/>
    <x v="8"/>
    <s v="logistic (nested)"/>
    <s v="drive alone or active modes"/>
    <n v="5.1000000000000004E-3"/>
    <n v="1.005113027136717"/>
    <m/>
    <s v="Derived (4a)"/>
    <n v="4.38"/>
    <m/>
  </r>
  <r>
    <n v="2"/>
    <s v="Cervero 2006"/>
    <n v="2.2999999999999998"/>
    <s v="2.3.1"/>
    <s v="Table 2 p, 292"/>
    <x v="1"/>
    <x v="0"/>
    <x v="1"/>
    <n v="5.031249131340744E-2"/>
    <n v="19.875779829123999"/>
    <n v="4.6310567001858924"/>
    <n v="0.82622651466152486"/>
    <n v="0.1925107779161353"/>
    <n v="0.69441737918446922"/>
    <n v="0.16179924934998133"/>
    <n v="0.71090804367584326"/>
    <n v="0.16564157417647149"/>
    <n v="0.92641033263453187"/>
    <n v="0.21585360750384594"/>
    <n v="0.781274928375426"/>
    <n v="0.18203705831147426"/>
    <n v="0.91240154613360192"/>
    <n v="0.21258956024912926"/>
    <s v="6a"/>
    <n v="0.23300000000000001"/>
    <s v="Source (6a)"/>
    <m/>
    <m/>
    <s v="Y"/>
    <s v="Pos"/>
    <s v="Y"/>
    <s v="Ridership"/>
    <s v="boarding"/>
    <s v="continuous"/>
    <s v="Aggregate"/>
    <s v="Peak"/>
    <s v="USA"/>
    <s v="San Francisco"/>
    <n v="2003"/>
    <s v="Pre-2010"/>
    <x v="1"/>
    <n v="68"/>
    <x v="0"/>
    <n v="0"/>
    <n v="0"/>
    <x v="1"/>
    <s v="Density"/>
    <s v="Total density: population and employment"/>
    <x v="2"/>
    <s v="OLS"/>
    <m/>
    <s v=""/>
    <m/>
    <m/>
    <s v=""/>
    <s v=""/>
    <m/>
  </r>
  <r>
    <n v="131"/>
    <s v="Zhang 2004"/>
    <n v="131.4"/>
    <s v="131.4.1"/>
    <s v="Table 4 (Hong Kong - non-work trip, expanded)"/>
    <x v="1"/>
    <x v="0"/>
    <x v="1"/>
    <n v="6.392694063926941E-3"/>
    <n v="156.42857142857142"/>
    <n v="2.19"/>
    <n v="1.7256231027051783"/>
    <n v="2.4158723437872495E-2"/>
    <n v="4.1522852360996581"/>
    <n v="5.8131993305395216E-2"/>
    <n v="6.8742444592641307"/>
    <n v="9.6239422429697838E-2"/>
    <n v="1.2241982904369557"/>
    <n v="1.713877606611738E-2"/>
    <n v="6.4653419779563244"/>
    <n v="9.0514787691388543E-2"/>
    <n v="1.1474248069474156"/>
    <n v="1.606394729726382E-2"/>
    <s v="4a, 7a, 8a"/>
    <n v="1.4E-2"/>
    <s v="Source"/>
    <n v="6.392694063926941E-3"/>
    <s v="Derived (8a)"/>
    <s v="Y"/>
    <s v="Pos"/>
    <s v="Y"/>
    <s v="Mode choice (probability)"/>
    <s v="trip"/>
    <s v="discrete"/>
    <s v="Disaggregate"/>
    <s v="Non-work"/>
    <s v="Hong Kong"/>
    <s v="Hong Kong"/>
    <n v="1991"/>
    <s v="Pre-2010"/>
    <x v="1"/>
    <n v="15281"/>
    <x v="0"/>
    <n v="0"/>
    <n v="1"/>
    <x v="0"/>
    <s v="Density"/>
    <s v="population density (origin)"/>
    <x v="6"/>
    <s v="logistic (nested)"/>
    <s v="drive alone or active modes"/>
    <n v="2.8999999999999998E-3"/>
    <n v="1.002904209067782"/>
    <m/>
    <s v="Derived (4a)"/>
    <n v="2.19"/>
    <m/>
  </r>
  <r>
    <n v="131"/>
    <s v="Zhang 2004"/>
    <n v="131.4"/>
    <s v="131.4.2"/>
    <s v="Table 4 (Hong Kong - non-work trip, expanded)"/>
    <x v="1"/>
    <x v="0"/>
    <x v="1"/>
    <n v="4.5801526717557254E-3"/>
    <n v="218.33333333333331"/>
    <n v="1.3099999999999998"/>
    <n v="2.2245333307993764"/>
    <n v="1.3347199984796259E-2"/>
    <n v="2.539267104701679"/>
    <n v="1.5235602628210075E-2"/>
    <n v="3.8561354599752753"/>
    <n v="2.3136812759851653E-2"/>
    <n v="1.9920200921492976"/>
    <n v="1.1952120552895787E-2"/>
    <n v="5.8154427971462406"/>
    <n v="3.4892656782877444E-2"/>
    <n v="1.897138131532661"/>
    <n v="1.1382828789195967E-2"/>
    <s v="4a, 7a, 8a"/>
    <n v="6.0000000000000001E-3"/>
    <s v="Source"/>
    <n v="4.5801526717557254E-3"/>
    <s v="Derived (8a)"/>
    <s v="N"/>
    <s v="Pos"/>
    <s v="insignificant"/>
    <s v="Mode choice (probability)"/>
    <s v="trip"/>
    <s v="discrete"/>
    <s v="Disaggregate"/>
    <s v="Non-work"/>
    <s v="Hong Kong"/>
    <s v="Hong Kong"/>
    <n v="1991"/>
    <s v="Pre-2010"/>
    <x v="1"/>
    <n v="15281"/>
    <x v="0"/>
    <n v="0"/>
    <n v="1"/>
    <x v="0"/>
    <s v="Density"/>
    <s v="Job density (origin)"/>
    <x v="8"/>
    <s v="logistic (nested)"/>
    <s v="drive alone or active modes"/>
    <n v="1.6999999999999999E-3"/>
    <n v="1.0017014458191815"/>
    <m/>
    <s v="Derived (4a)"/>
    <n v="1.31"/>
    <m/>
  </r>
  <r>
    <n v="128"/>
    <s v="Zhao et al. 2013"/>
    <n v="128.1"/>
    <s v="128.1.1"/>
    <s v="Table  2  p. 120"/>
    <x v="0"/>
    <x v="0"/>
    <x v="1"/>
    <n v="7.1637324008172798E-2"/>
    <n v="13.959203722991024"/>
    <n v="2.15"/>
    <n v="0.15398928865600925"/>
    <n v="2.3717468215262952E-2"/>
    <n v="0.37053714035322471"/>
    <n v="5.7070221738173381E-2"/>
    <n v="0.61343639446536247"/>
    <n v="9.4481624759749014E-2"/>
    <n v="0.10924368341080146"/>
    <n v="1.6825739060343545E-2"/>
    <n v="0.57694719695313845"/>
    <n v="8.8861549560038999E-2"/>
    <n v="0.10239265430040945"/>
    <n v="1.5770541867176809E-2"/>
    <s v="6c, 8a"/>
    <n v="0.15402024661757152"/>
    <s v="Derived (6c)"/>
    <n v="7.1637324008172798E-2"/>
    <s v="Derived (8a)"/>
    <s v="Y"/>
    <s v="Pos"/>
    <s v="Y"/>
    <s v="Ridership"/>
    <m/>
    <s v="continuous"/>
    <s v="Aggregate"/>
    <s v="General"/>
    <s v="China"/>
    <s v="Nanjing"/>
    <n v="2010"/>
    <s v="2010 - 2017"/>
    <x v="0"/>
    <n v="55"/>
    <x v="1"/>
    <n v="0"/>
    <n v="0"/>
    <x v="1"/>
    <s v="Density"/>
    <s v="Population density (common catchment area)"/>
    <x v="6"/>
    <s v="OLS"/>
    <m/>
    <n v="0.1769"/>
    <m/>
    <m/>
    <m/>
    <n v="2.15"/>
    <m/>
  </r>
  <r>
    <n v="2"/>
    <s v="Cervero 2006"/>
    <n v="2.4"/>
    <s v="2.4.2"/>
    <s v="Table 3, p. 293"/>
    <x v="1"/>
    <x v="0"/>
    <x v="1"/>
    <n v="0.11153991466812101"/>
    <n v="8.9654004396132816"/>
    <n v="0.38551221890337106"/>
    <n v="0.11827617160620325"/>
    <n v="5.0858753790667399E-3"/>
    <n v="0.77882522210364835"/>
    <n v="3.3489484550456874E-2"/>
    <n v="0.94803021623224748"/>
    <n v="4.076529929798664E-2"/>
    <n v="9.024795035930723E-2"/>
    <n v="3.8806618654502107E-3"/>
    <n v="6.6536163289405814E-2"/>
    <n v="2.8610550214444499E-3"/>
    <n v="7.3184511452587267E-2"/>
    <n v="3.1469339924612523E-3"/>
    <s v="6a"/>
    <n v="4.2999999999999997E-2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s v="Pre-2010"/>
    <x v="1"/>
    <n v="27"/>
    <x v="0"/>
    <n v="0"/>
    <n v="0"/>
    <x v="1"/>
    <s v="Diversity"/>
    <s v="Land use mix:Entropy: maximises eveness --&gt; 1"/>
    <x v="7"/>
    <s v="OLS"/>
    <m/>
    <n v="4.2999999999999997E-2"/>
    <m/>
    <m/>
    <s v=""/>
    <s v=""/>
    <m/>
  </r>
  <r>
    <n v="21"/>
    <s v="Lane et al. 2006"/>
    <n v="21.1"/>
    <s v="21.1.1"/>
    <s v="Table 5 p. 207"/>
    <x v="0"/>
    <x v="0"/>
    <x v="1"/>
    <n v="3.9358273784503295E-2"/>
    <n v="25.407618369526521"/>
    <n v="7.1369999999999996"/>
    <n v="0.25887065917210195"/>
    <n v="7.2716768161443429E-2"/>
    <n v="0.29549647115062355"/>
    <n v="8.3004958746210153E-2"/>
    <n v="0.44874145716755914"/>
    <n v="0.12605147531836736"/>
    <n v="0.23181291428591638"/>
    <n v="6.5116247622913903E-2"/>
    <n v="0.67674756292993976"/>
    <n v="0.19009839042702006"/>
    <n v="0.22077142735996241"/>
    <n v="6.2014693945413438E-2"/>
    <s v="6a, 8a"/>
    <n v="0.28089999999999998"/>
    <s v="Source (6a)"/>
    <n v="3.9358273784503295E-2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x v="1"/>
    <n v="348"/>
    <x v="1"/>
    <n v="0"/>
    <n v="0"/>
    <x v="1"/>
    <s v="Density"/>
    <s v="Employment (Common catchment area)"/>
    <x v="8"/>
    <s v="OLS"/>
    <m/>
    <n v="0.28089999999999998"/>
    <m/>
    <m/>
    <s v=""/>
    <n v="7.1369999999999996"/>
    <m/>
  </r>
  <r>
    <n v="21"/>
    <s v="Lane et al. 2006"/>
    <n v="21.1"/>
    <s v="21.1.2"/>
    <s v="Table 5 p. 207"/>
    <x v="0"/>
    <x v="0"/>
    <x v="1"/>
    <n v="4.9829870753134364E-9"/>
    <n v="200682840.40995604"/>
    <n v="5.9619999999999997"/>
    <n v="23.999442151628511"/>
    <n v="7.1298908175564485E-7"/>
    <e v="#N/A"/>
    <e v="#N/A"/>
    <n v="7.9999984438992033"/>
    <n v="2.3766850531462185E-7"/>
    <n v="694151.9067317365"/>
    <n v="2.0622259778067684E-2"/>
    <n v="504994.17986157094"/>
    <n v="1.5002654408240669E-2"/>
    <n v="9.9999666254416013"/>
    <n v="2.9708469791981796E-7"/>
    <s v="6e, 8a, 5"/>
    <n v="2.9708568943018707E-8"/>
    <s v="derived (6e)"/>
    <n v="4.9829870753134364E-9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x v="1"/>
    <n v="348"/>
    <x v="1"/>
    <n v="0"/>
    <n v="0"/>
    <x v="1"/>
    <s v="PT-Access"/>
    <s v="Employment (Common catchment area)"/>
    <x v="3"/>
    <s v="OLS"/>
    <m/>
    <n v="6.8300000000000007E-5"/>
    <m/>
    <m/>
    <s v=""/>
    <n v="5.9619999999999997"/>
    <m/>
  </r>
  <r>
    <n v="21"/>
    <s v="Lane et al. 2006"/>
    <n v="21.1"/>
    <s v="21.1.3"/>
    <s v="Table 5 p. 207"/>
    <x v="0"/>
    <x v="0"/>
    <x v="1"/>
    <n v="3.9038128249566727E-2"/>
    <n v="25.615982241953382"/>
    <n v="4.6159999999999997"/>
    <n v="0.2825796486633812"/>
    <n v="5.0920852689141295E-2"/>
    <n v="0.67995804027413542"/>
    <n v="0.1225284388573992"/>
    <n v="1.1256928474588994"/>
    <n v="0.20284985111209367"/>
    <n v="0.20046875952441939"/>
    <n v="3.6124470466300372E-2"/>
    <n v="1.0587329653592648"/>
    <n v="0.19078368035773952"/>
    <n v="0.18789670717003881"/>
    <n v="3.3858986632040997E-2"/>
    <s v="6a, 8a"/>
    <n v="0.1802"/>
    <s v="Source (6a)"/>
    <n v="3.9038128249566727E-2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x v="1"/>
    <n v="348"/>
    <x v="1"/>
    <n v="0"/>
    <n v="0"/>
    <x v="1"/>
    <s v="Density"/>
    <s v="Households (Common catchment area)"/>
    <x v="6"/>
    <s v="OLS"/>
    <m/>
    <n v="0.1802"/>
    <m/>
    <m/>
    <s v=""/>
    <n v="4.6159999999999997"/>
    <m/>
  </r>
  <r>
    <n v="21"/>
    <s v="Lane et al. 2006"/>
    <n v="21.2"/>
    <s v="21.2.1"/>
    <s v="Table 5 p. 207"/>
    <x v="0"/>
    <x v="0"/>
    <x v="1"/>
    <n v="2.6526526526526529E-2"/>
    <n v="37.698113207547166"/>
    <n v="9.99"/>
    <n v="0.41586223338389977"/>
    <n v="0.11020349184673345"/>
    <n v="1.0006696185420834"/>
    <n v="0.26517744891365208"/>
    <n v="1.6566413889423302"/>
    <n v="0.43900996806971754"/>
    <n v="0.29502261204533919"/>
    <n v="7.8180992192014895E-2"/>
    <n v="1.5580989558662384"/>
    <n v="0.41289622330455317"/>
    <n v="0.2765207779782296"/>
    <n v="7.3278006164230844E-2"/>
    <s v="6a, 8a"/>
    <n v="0.26500000000000001"/>
    <s v="Source (6a)"/>
    <n v="2.6526526526526529E-2"/>
    <s v="Derived (8a)"/>
    <s v="Y"/>
    <s v="Pos"/>
    <s v="Y"/>
    <s v="Ridership"/>
    <s v="boarding"/>
    <s v="continuous"/>
    <s v="Aggregate"/>
    <s v="General"/>
    <s v="USA"/>
    <s v="8 US cities"/>
    <s v="2001 - 2004"/>
    <s v="2018 - 2019"/>
    <x v="1"/>
    <n v="868"/>
    <x v="1"/>
    <n v="0"/>
    <n v="0"/>
    <x v="1"/>
    <s v="Density"/>
    <s v="Population (common catchment area)"/>
    <x v="6"/>
    <s v="OLS"/>
    <m/>
    <n v="0.26500000000000001"/>
    <m/>
    <m/>
    <s v=""/>
    <n v="9.99"/>
    <m/>
  </r>
  <r>
    <n v="22"/>
    <s v="Bento et al. 2005"/>
    <n v="22.1"/>
    <s v="22.1.10"/>
    <s v="Table 2p. 471"/>
    <x v="0"/>
    <x v="0"/>
    <x v="0"/>
    <n v="7.9815095923159343E-2"/>
    <n v="12.528958193105893"/>
    <n v="11.150772791864245"/>
    <n v="0.13821170591411505"/>
    <n v="0.1230084182635624"/>
    <n v="0.33257228940877093"/>
    <n v="0.29598933757380613"/>
    <n v="0.55058433796819262"/>
    <n v="0.49002006079169141"/>
    <n v="9.8050688955885174E-2"/>
    <n v="8.7265113170737804E-2"/>
    <n v="0.5178337857731794"/>
    <n v="0.46087206933812969"/>
    <n v="9.1901609179760188E-2"/>
    <n v="8.1792432169986565E-2"/>
    <s v="5, 4a"/>
    <n v="0.89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x v="1"/>
    <n v="6476"/>
    <x v="0"/>
    <n v="0"/>
    <n v="1"/>
    <x v="0"/>
    <s v="Density"/>
    <s v="Population density"/>
    <x v="6"/>
    <s v="Multinomial logistic"/>
    <s v="automobile"/>
    <n v="0.3"/>
    <m/>
    <m/>
    <m/>
    <m/>
    <m/>
  </r>
  <r>
    <n v="22"/>
    <s v="Bento et al. 2005"/>
    <n v="22.1"/>
    <s v="22.1.2"/>
    <s v="Table 2p. 471"/>
    <x v="0"/>
    <x v="0"/>
    <x v="0"/>
    <n v="0.14891809411301526"/>
    <n v="6.7151007132893543"/>
    <n v="27.733365945885033"/>
    <n v="8.0305157522053887E-7"/>
    <n v="3.3166030056608254E-6"/>
    <e v="#N/A"/>
    <e v="#N/A"/>
    <n v="2.6769002844089773E-7"/>
    <n v="1.1055598174609076E-6"/>
    <n v="2.32271974748978E-2"/>
    <n v="9.592832557132791E-2"/>
    <n v="1.689774158302761E-2"/>
    <n v="6.9787672737904025E-2"/>
    <n v="3.346114838827108E-7"/>
    <n v="1.3819454284355957E-6"/>
    <s v="5, 4a"/>
    <n v="4.13"/>
    <s v="Source"/>
    <m/>
    <m/>
    <s v="Y"/>
    <s v="Pos"/>
    <s v="Y"/>
    <s v="Mode choice (probability)"/>
    <s v="trip"/>
    <s v="categorical"/>
    <s v="Disaggregate"/>
    <s v="Work"/>
    <s v="USA"/>
    <s v="various"/>
    <n v="1990"/>
    <s v="Pre-2010"/>
    <x v="1"/>
    <n v="6476"/>
    <x v="0"/>
    <n v="0"/>
    <n v="1"/>
    <x v="0"/>
    <s v="PT-Access"/>
    <s v="Population centrality"/>
    <x v="3"/>
    <s v="Multinomial logistic"/>
    <s v="automobile"/>
    <n v="18.837"/>
    <m/>
    <m/>
    <m/>
    <m/>
    <m/>
  </r>
  <r>
    <n v="22"/>
    <s v="Bento et al. 2005"/>
    <n v="22.1"/>
    <s v="22.1.3"/>
    <s v="Table 2p. 471"/>
    <x v="0"/>
    <x v="0"/>
    <x v="0"/>
    <n v="0.13431581909649196"/>
    <n v="7.4451394238351325"/>
    <n v="7.0728824526433751"/>
    <n v="0.45589685527287888"/>
    <n v="0.43310201250923491"/>
    <n v="1.7837365675101158"/>
    <n v="1.6945497391346098"/>
    <n v="1.2564711878555035"/>
    <n v="1.1936476284627282"/>
    <n v="0.28706184874577989"/>
    <n v="0.2727087563084909"/>
    <n v="0.45475245082073001"/>
    <n v="0.43201482827969351"/>
    <n v="0.38309988607109297"/>
    <n v="0.3639448917675383"/>
    <s v="5, 4a"/>
    <n v="0.95"/>
    <s v="source (sign reversed)"/>
    <m/>
    <m/>
    <s v="Y"/>
    <s v="Pos"/>
    <s v="Y"/>
    <s v="Mode choice (probability)"/>
    <s v="trip"/>
    <s v="categorical"/>
    <s v="Disaggregate"/>
    <s v="Work"/>
    <s v="USA"/>
    <s v="various"/>
    <n v="1990"/>
    <s v="Pre-2010"/>
    <x v="1"/>
    <n v="6476"/>
    <x v="0"/>
    <n v="0"/>
    <n v="1"/>
    <x v="0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3.4039999999999999"/>
    <m/>
    <m/>
    <m/>
    <m/>
    <m/>
  </r>
  <r>
    <n v="22"/>
    <s v="Bento et al. 2005"/>
    <n v="22.1"/>
    <s v="22.1.5"/>
    <s v="Table 2p. 471"/>
    <x v="0"/>
    <x v="0"/>
    <x v="2"/>
    <n v="7.9815095923159343E-2"/>
    <n v="12.528958193105893"/>
    <n v="-33.828187121385916"/>
    <n v="0.13821170591411505"/>
    <n v="-0.37317160596811066"/>
    <n v="0.33257228940877093"/>
    <n v="-0.89794518140368151"/>
    <n v="0.55058433796819262"/>
    <n v="-1.4865777125141202"/>
    <n v="9.8050688955885174E-2"/>
    <n v="-0.26473686018088999"/>
    <n v="0.5178337857731794"/>
    <n v="-1.3981512215875844"/>
    <n v="9.1901609179760188E-2"/>
    <n v="-0.24813434478535251"/>
    <s v="4a"/>
    <n v="-2.7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x v="1"/>
    <n v="6476"/>
    <x v="0"/>
    <n v="0"/>
    <n v="1"/>
    <x v="0"/>
    <s v="Density"/>
    <s v="Population density"/>
    <x v="6"/>
    <s v="Multinomial logistic"/>
    <s v="automobile"/>
    <n v="-2.1339999999999999"/>
    <m/>
    <m/>
    <m/>
    <m/>
    <m/>
  </r>
  <r>
    <n v="22"/>
    <s v="Bento et al. 2005"/>
    <n v="22.1"/>
    <s v="22.1.7"/>
    <s v="Table 2p. 471"/>
    <x v="0"/>
    <x v="0"/>
    <x v="2"/>
    <n v="0.14891809411301526"/>
    <n v="6.7151007132893543"/>
    <n v="-35.925788816098041"/>
    <n v="8.0305157522053887E-7"/>
    <n v="-4.2963259274298823E-6"/>
    <e v="#N/A"/>
    <e v="#N/A"/>
    <n v="2.6769002844089773E-7"/>
    <n v="-1.4321416521588027E-6"/>
    <n v="2.32271974748978E-2"/>
    <n v="-0.12426550649070323"/>
    <n v="1.689774158302761E-2"/>
    <n v="-9.0402917469197708E-2"/>
    <n v="3.346114838827108E-7"/>
    <n v="-1.7901714387725027E-6"/>
    <s v="5, 4a"/>
    <n v="-5.35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x v="1"/>
    <n v="6476"/>
    <x v="0"/>
    <n v="0"/>
    <n v="1"/>
    <x v="0"/>
    <s v="PT-Access"/>
    <s v="Population centrality"/>
    <x v="3"/>
    <s v="Multinomial logistic"/>
    <s v="automobile"/>
    <n v="-46.633000000000003"/>
    <m/>
    <m/>
    <m/>
    <m/>
    <m/>
  </r>
  <r>
    <n v="22"/>
    <s v="Bento et al. 2005"/>
    <n v="22.1"/>
    <s v="22.1.8"/>
    <s v="Table 2p. 471"/>
    <x v="0"/>
    <x v="0"/>
    <x v="1"/>
    <n v="0.13431581909649196"/>
    <n v="7.4451394238351325"/>
    <n v="5.6583059621147012"/>
    <n v="0.45589685527287888"/>
    <n v="0.34648161000738797"/>
    <n v="1.7837365675101158"/>
    <n v="1.3556397913076881"/>
    <n v="1.2564711878555035"/>
    <n v="0.95491810277018263"/>
    <n v="0.28706184874577989"/>
    <n v="0.21816700504679271"/>
    <n v="0.45475245082073001"/>
    <n v="0.34561186262375482"/>
    <n v="0.38309988607109297"/>
    <n v="0.29115591341403063"/>
    <s v="4a"/>
    <n v="0.76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x v="1"/>
    <n v="6476"/>
    <x v="0"/>
    <n v="0"/>
    <n v="1"/>
    <x v="0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3.3395999999999999"/>
    <m/>
    <m/>
    <m/>
    <m/>
    <m/>
  </r>
  <r>
    <n v="22"/>
    <s v="Bento et al. 2005"/>
    <n v="22.2"/>
    <s v="22.2.10"/>
    <s v="Table 2p. 471"/>
    <x v="0"/>
    <x v="0"/>
    <x v="2"/>
    <n v="7.9815095923159343E-2"/>
    <n v="12.528958193105893"/>
    <n v="-10.399035300277891"/>
    <n v="0.13821170591411505"/>
    <n v="-0.11471571590871549"/>
    <n v="0.33257228940877093"/>
    <n v="-0.27603500020927985"/>
    <n v="0.55058433796819262"/>
    <n v="-0.45698500051359986"/>
    <n v="9.8050688955885174E-2"/>
    <n v="-8.1382071833384695E-2"/>
    <n v="0.5178337857731794"/>
    <n v="-0.4298020421917389"/>
    <n v="9.1901609179760188E-2"/>
    <n v="-7.6278335619200957E-2"/>
    <s v="5, 4a"/>
    <n v="-0.83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x v="1"/>
    <n v="4468"/>
    <x v="0"/>
    <n v="0"/>
    <n v="1"/>
    <x v="0"/>
    <s v="Density"/>
    <s v="Population density"/>
    <x v="6"/>
    <s v="Multinomial logistic"/>
    <s v="automobile"/>
    <n v="-0.64600000000000002"/>
    <m/>
    <m/>
    <m/>
    <m/>
    <m/>
  </r>
  <r>
    <n v="22"/>
    <s v="Bento et al. 2005"/>
    <n v="22.2"/>
    <s v="22.2.2"/>
    <s v="Table 2p. 471"/>
    <x v="0"/>
    <x v="0"/>
    <x v="0"/>
    <n v="0.14891809411301526"/>
    <n v="6.7151007132893543"/>
    <n v="28.60632903861265"/>
    <n v="8.0305157522053887E-7"/>
    <n v="3.4209997104394953E-6"/>
    <e v="#N/A"/>
    <e v="#N/A"/>
    <n v="2.6769002844089773E-7"/>
    <n v="1.1403595211582242E-6"/>
    <n v="2.32271974748978E-2"/>
    <n v="9.8947861243064622E-2"/>
    <n v="1.689774158302761E-2"/>
    <n v="7.198437914369761E-2"/>
    <n v="3.346114838827108E-7"/>
    <n v="1.4254449213403479E-6"/>
    <s v="5, 4a"/>
    <n v="4.26"/>
    <s v="Source"/>
    <m/>
    <m/>
    <s v="Y"/>
    <s v="Pos"/>
    <s v="Y"/>
    <s v="Mode choice (probability)"/>
    <s v="trip"/>
    <s v="categorical"/>
    <s v="Disaggregate"/>
    <s v="Work"/>
    <s v="USA"/>
    <s v="various"/>
    <n v="1990"/>
    <s v="Pre-2010"/>
    <x v="1"/>
    <n v="4468"/>
    <x v="0"/>
    <n v="0"/>
    <n v="1"/>
    <x v="0"/>
    <s v="PT-Access"/>
    <s v="Population centrality"/>
    <x v="3"/>
    <s v="Multinomial logistic"/>
    <s v="automobile"/>
    <n v="28.466000000000001"/>
    <m/>
    <m/>
    <m/>
    <m/>
    <m/>
  </r>
  <r>
    <n v="22"/>
    <s v="Bento et al. 2005"/>
    <n v="22.2"/>
    <s v="22.2.3"/>
    <s v="Table 2p. 471"/>
    <x v="0"/>
    <x v="0"/>
    <x v="0"/>
    <n v="0.13431581909649196"/>
    <n v="7.4451394238351325"/>
    <n v="6.9239796641666738"/>
    <n v="0.45589685527287888"/>
    <n v="0.42398407540377736"/>
    <n v="1.7837365675101158"/>
    <n v="1.6588750077844077"/>
    <n v="1.2564711878555035"/>
    <n v="1.1685182047056184"/>
    <n v="0.28706184874577989"/>
    <n v="0.26696751933357532"/>
    <n v="0.45475245082073001"/>
    <n v="0.42291977926327895"/>
    <n v="0.38309988607109297"/>
    <n v="0.35628289404611646"/>
    <s v="4a"/>
    <n v="0.93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x v="1"/>
    <n v="4468"/>
    <x v="0"/>
    <n v="0"/>
    <n v="1"/>
    <x v="0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2.7149999999999999"/>
    <m/>
    <m/>
    <m/>
    <m/>
    <m/>
  </r>
  <r>
    <n v="22"/>
    <s v="Bento et al. 2005"/>
    <n v="22.2"/>
    <s v="22.2.5"/>
    <s v="Table 2p. 471"/>
    <x v="0"/>
    <x v="0"/>
    <x v="2"/>
    <n v="7.9815095923159343E-2"/>
    <n v="12.528958193105893"/>
    <n v="-30.194789245385206"/>
    <n v="0.13821170591411505"/>
    <n v="-0.3330902112530173"/>
    <n v="0.33257228940877093"/>
    <n v="-0.80149921747513797"/>
    <n v="0.55058433796819262"/>
    <n v="-1.3269082545033444"/>
    <n v="9.8050688955885174E-2"/>
    <n v="-0.23630216038368329"/>
    <n v="0.5178337857731794"/>
    <n v="-1.2479794237133623"/>
    <n v="9.1901609179760188E-2"/>
    <n v="-0.22148287812322207"/>
    <s v="5, 4a"/>
    <n v="-2.41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x v="1"/>
    <n v="4468"/>
    <x v="0"/>
    <n v="0"/>
    <n v="1"/>
    <x v="0"/>
    <s v="Density"/>
    <s v="Population density"/>
    <x v="6"/>
    <s v="Multinomial logistic"/>
    <s v="automobile"/>
    <n v="-2.238"/>
    <m/>
    <m/>
    <m/>
    <m/>
    <m/>
  </r>
  <r>
    <n v="22"/>
    <s v="Bento et al. 2005"/>
    <n v="22.2"/>
    <s v="22.2.7"/>
    <s v="Table 2p. 471"/>
    <x v="0"/>
    <x v="0"/>
    <x v="0"/>
    <n v="0.14891809411301526"/>
    <n v="6.7151007132893543"/>
    <n v="25.181627674835077"/>
    <n v="8.0305157522053887E-7"/>
    <n v="3.0114434070770208E-6"/>
    <e v="#N/A"/>
    <e v="#N/A"/>
    <n v="2.6769002844089773E-7"/>
    <n v="1.0038376066533666E-6"/>
    <n v="2.32271974748978E-2"/>
    <n v="8.7101990530866744E-2"/>
    <n v="1.689774158302761E-2"/>
    <n v="6.3366530936353541E-2"/>
    <n v="3.346114838827108E-7"/>
    <n v="1.2547930645601654E-6"/>
    <s v="4a"/>
    <n v="3.75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x v="1"/>
    <n v="4468"/>
    <x v="0"/>
    <n v="0"/>
    <n v="1"/>
    <x v="0"/>
    <s v="PT-Access"/>
    <s v="Population centrality"/>
    <x v="3"/>
    <s v="Multinomial logistic"/>
    <s v="automobile"/>
    <n v="27.036000000000001"/>
    <m/>
    <m/>
    <m/>
    <m/>
    <m/>
  </r>
  <r>
    <n v="22"/>
    <s v="Bento et al. 2005"/>
    <n v="22.2"/>
    <s v="22.2.8"/>
    <s v="Table 2p. 471"/>
    <x v="0"/>
    <x v="0"/>
    <x v="1"/>
    <n v="0.13431581909649196"/>
    <n v="7.4451394238351325"/>
    <n v="-3.1269585580107555"/>
    <n v="0.45589685527287888"/>
    <n v="-0.19147667921460912"/>
    <n v="1.7837365675101158"/>
    <n v="-0.74916935835424858"/>
    <n v="1.2564711878555035"/>
    <n v="-0.52771789889931142"/>
    <n v="0.28706184874577989"/>
    <n v="-0.12056597647322755"/>
    <n v="0.45475245082073001"/>
    <n v="-0.19099602934470661"/>
    <n v="0.38309988607109297"/>
    <n v="-0.16090195214985903"/>
    <s v="4a"/>
    <n v="-0.42"/>
    <s v="Source"/>
    <m/>
    <m/>
    <s v="N"/>
    <s v="Neg"/>
    <s v="insignificant"/>
    <s v="Mode choice (probability)"/>
    <s v="trip"/>
    <s v="categorical"/>
    <s v="Disaggregate"/>
    <s v="Work"/>
    <s v="USA"/>
    <s v="various"/>
    <n v="1990"/>
    <s v="Pre-2010"/>
    <x v="1"/>
    <n v="4468"/>
    <x v="0"/>
    <n v="0"/>
    <n v="1"/>
    <x v="0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-1.0589999999999999"/>
    <m/>
    <m/>
    <m/>
    <m/>
    <m/>
  </r>
  <r>
    <n v="25"/>
    <s v="Sung 2005"/>
    <n v="25.1"/>
    <s v="25.1.3"/>
    <s v="Table V-3, Model A, p. 112"/>
    <x v="0"/>
    <x v="0"/>
    <x v="1"/>
    <n v="0.29144500000000001"/>
    <n v="3.4311791247062051"/>
    <n v="-1.5191545574636722"/>
    <n v="0.21010536993083281"/>
    <n v="-9.3024152536876223E-2"/>
    <n v="0.82205575020153443"/>
    <n v="-0.36396518340172934"/>
    <n v="0.57905936546502479"/>
    <n v="-0.25637853405963973"/>
    <n v="0.13229579284476559"/>
    <n v="-5.8573962282019963E-2"/>
    <n v="0.20957795782437003"/>
    <n v="-9.2790640826739823E-2"/>
    <n v="0.17655603971044828"/>
    <n v="-7.8170186581800971E-2"/>
    <s v="3, 7b 8a, 8b"/>
    <n v="-0.44274999999999998"/>
    <s v="derived (7b)"/>
    <n v="0.29144500000000001"/>
    <s v="Derived (8a)"/>
    <s v="N"/>
    <s v="Neg"/>
    <s v="insignificant"/>
    <s v="Ridership"/>
    <s v="trip"/>
    <s v="Count"/>
    <s v="Aggregate"/>
    <s v="Work"/>
    <s v="USA"/>
    <s v="Los Angeles"/>
    <n v="2000"/>
    <s v="Pre-2010"/>
    <x v="1"/>
    <n v="2576"/>
    <x v="1"/>
    <n v="1"/>
    <n v="1"/>
    <x v="0"/>
    <s v="Diversity"/>
    <s v="jobs-housing balance:Appears to be an absolute value - ratio of the two land uses"/>
    <x v="5"/>
    <s v="Negative binomial regression"/>
    <m/>
    <n v="-1.1499999999999999"/>
    <m/>
    <n v="0.31663676937905327"/>
    <s v="Derived (4b)"/>
    <n v="-1.5191545574636722"/>
    <s v="Derived (8b)"/>
  </r>
  <r>
    <n v="25"/>
    <s v="Sung 2005"/>
    <n v="25.2"/>
    <s v="25.2.3"/>
    <s v="Table V-4, Model A, p. 114"/>
    <x v="0"/>
    <x v="0"/>
    <x v="2"/>
    <n v="0.71242499999999997"/>
    <n v="1.4036565252482718"/>
    <n v="-1.1594202898550725"/>
    <n v="8.5951727605701064E-2"/>
    <n v="-7.0996127002309076E-2"/>
    <n v="0.33629369844894019"/>
    <n v="-0.27777859491882456"/>
    <n v="0.23688662914405609"/>
    <n v="-0.19566835567299032"/>
    <n v="5.4120710735365424E-2"/>
    <n v="-4.4703707067411835E-2"/>
    <n v="8.5735969285361313E-2"/>
    <n v="-7.0817910629708436E-2"/>
    <n v="7.2227076525124195E-2"/>
    <n v="-5.9659565209752581E-2"/>
    <s v="3, 7b, 8a, 8b"/>
    <n v="-0.82599999999999996"/>
    <s v="derived (7b)"/>
    <n v="0.71242499999999997"/>
    <s v="Derived (8a)"/>
    <s v="N"/>
    <s v="Neg"/>
    <s v="insignificant"/>
    <s v="Ridership"/>
    <s v="trip"/>
    <s v="Count"/>
    <s v="Aggregate"/>
    <s v="Work"/>
    <s v="USA"/>
    <s v="Sacramento"/>
    <n v="2000"/>
    <s v="Pre-2010"/>
    <x v="1"/>
    <n v="447"/>
    <x v="1"/>
    <n v="1"/>
    <n v="1"/>
    <x v="0"/>
    <s v="Diversity"/>
    <s v="jobs-housing balance:Appears to be an absolute value - ratio of the two land uses"/>
    <x v="5"/>
    <s v="Negative binomial regression"/>
    <m/>
    <n v="-2"/>
    <m/>
    <n v="0.1353352832366127"/>
    <s v="Derived (4b)"/>
    <n v="-1.1594202898550725"/>
    <s v="Derived (8b)"/>
  </r>
  <r>
    <n v="25"/>
    <s v="Sung 2005"/>
    <n v="25.3"/>
    <s v="25.3.3"/>
    <s v="Table V-5, Model A, p. 116"/>
    <x v="0"/>
    <x v="0"/>
    <x v="0"/>
    <n v="1.21818"/>
    <n v="0.82089674760708597"/>
    <n v="1.6695849546044099"/>
    <n v="5.0266922408422052E-2"/>
    <n v="0.10223563147498123"/>
    <n v="0.19667375766921655"/>
    <n v="0.4000059054043244"/>
    <n v="0.13853778322411645"/>
    <n v="0.28176576309928536"/>
    <n v="3.1651272673695767E-2"/>
    <n v="6.4374099183759498E-2"/>
    <n v="5.0140741038371614E-2"/>
    <n v="0.1019789968645973"/>
    <n v="4.2240370875742173E-2"/>
    <n v="8.5910789507482599E-2"/>
    <s v="3, 7b,5, 8a, 8b"/>
    <n v="2.033855"/>
    <s v="derived (7b)"/>
    <n v="1.21818"/>
    <s v="Derived (8a)"/>
    <s v="Y"/>
    <s v="Pos"/>
    <s v="Y"/>
    <s v="Ridership"/>
    <s v="trip"/>
    <s v="Count"/>
    <s v="Aggregate"/>
    <s v="Work"/>
    <s v="USA"/>
    <s v="Santa Clara"/>
    <n v="2000"/>
    <s v="Pre-2010"/>
    <x v="1"/>
    <n v="587"/>
    <x v="1"/>
    <n v="1"/>
    <n v="1"/>
    <x v="0"/>
    <s v="Diversity"/>
    <s v="jobs-housing balance:Appears to be an absolute value - ratio of the two land uses"/>
    <x v="5"/>
    <s v="Negative binomial regression"/>
    <m/>
    <n v="5.149"/>
    <m/>
    <n v="172.2591450135512"/>
    <s v="Derived (4b)"/>
    <n v="1.6695849546044099"/>
    <s v="Derived (8b)"/>
  </r>
  <r>
    <n v="25"/>
    <s v="Sung 2005"/>
    <n v="25.4"/>
    <s v="25.4.3"/>
    <s v="Table V-6 Model A, p. 118"/>
    <x v="0"/>
    <x v="0"/>
    <x v="2"/>
    <n v="0.45731699999999997"/>
    <n v="2.1866670165333892"/>
    <n v="-1.9555822328931574"/>
    <n v="0.13389871695014963"/>
    <n v="-0.11974843444157476"/>
    <n v="0.52389051383938545"/>
    <n v="-0.46852628822735304"/>
    <n v="0.36903057784415222"/>
    <n v="-0.33003179540816008"/>
    <n v="8.4311205018931523E-2"/>
    <n v="-7.540128118373586E-2"/>
    <n v="0.13356260081764623"/>
    <n v="-0.1194478387258382"/>
    <n v="0.11251795798846664"/>
    <n v="-0.10062717270620349"/>
    <s v="3, 7b,5, 8a, 8b"/>
    <n v="-0.89432100000000003"/>
    <s v="derived (7b)"/>
    <n v="0.45731699999999997"/>
    <s v="Derived (8a)"/>
    <s v="Y"/>
    <s v="Neg"/>
    <s v="N"/>
    <s v="Ridership"/>
    <s v="trip"/>
    <s v="Count"/>
    <s v="Aggregate"/>
    <s v="Work"/>
    <s v="USA"/>
    <s v="San Diego"/>
    <n v="2000"/>
    <s v="Pre-2010"/>
    <x v="1"/>
    <n v="865"/>
    <x v="1"/>
    <n v="1"/>
    <n v="1"/>
    <x v="0"/>
    <s v="Diversity"/>
    <s v="jobs-housing balance:Appears to be an absolute value - ratio of the two land uses"/>
    <x v="5"/>
    <s v="Negative binomial regression"/>
    <m/>
    <n v="-1.629"/>
    <m/>
    <n v="0.19612560169848642"/>
    <s v="Derived (4b)"/>
    <n v="-1.9555822328931574"/>
    <s v="Derived (8b)"/>
  </r>
  <r>
    <n v="25"/>
    <s v="Sung 2005"/>
    <n v="25.5"/>
    <s v="25.5.3"/>
    <s v="Table V-7 Model A, p. 120"/>
    <x v="0"/>
    <x v="0"/>
    <x v="1"/>
    <n v="4.8120000000000003E-2"/>
    <n v="20.781379883624272"/>
    <n v="0.8"/>
    <n v="1.2725303312446294"/>
    <n v="4.8987327631593261E-2"/>
    <n v="4.9788869101721991"/>
    <n v="0.19166723049398898"/>
    <n v="3.5071478962583988"/>
    <n v="0.13501116541436334"/>
    <n v="0.80126656994269974"/>
    <n v="3.0845557876514169E-2"/>
    <n v="1.2693359916484523"/>
    <n v="4.8864358334498821E-2"/>
    <n v="1.0693344761723109"/>
    <n v="4.1165099994729282E-2"/>
    <s v="3, 7b, 8a, 8b"/>
    <n v="3.8496000000000002E-2"/>
    <s v="derived (7b)"/>
    <n v="4.8120000000000003E-2"/>
    <s v="Derived (8a)"/>
    <s v="N"/>
    <s v="Pos"/>
    <s v="insignificant"/>
    <s v="Ridership"/>
    <s v="trip"/>
    <s v="Count"/>
    <s v="Aggregate"/>
    <s v="Work"/>
    <s v="USA"/>
    <s v="San Francisco"/>
    <n v="2000"/>
    <s v="Pre-2010"/>
    <x v="1"/>
    <n v="1887"/>
    <x v="1"/>
    <n v="1"/>
    <n v="1"/>
    <x v="0"/>
    <s v="Diversity"/>
    <s v="jobs-housing balance:Appears to be an absolute value - ratio of the two land uses"/>
    <x v="5"/>
    <s v="Negative binomial regression"/>
    <m/>
    <n v="9.6000000000000002E-2"/>
    <m/>
    <n v="1.1007590639939788"/>
    <s v="Derived (4b)"/>
    <n v="0.8"/>
    <s v="Derived (8b)"/>
  </r>
  <r>
    <n v="29"/>
    <s v="Blumenberg and Smart 2009"/>
    <n v="29.1"/>
    <s v="29.1.3"/>
    <s v="Table 3 p. 11"/>
    <x v="0"/>
    <x v="0"/>
    <x v="1"/>
    <n v="7.1857402652973898E-2"/>
    <n v="13.916450679818913"/>
    <n v="8.1999999999999993"/>
    <n v="0.15351766356645563"/>
    <n v="9.0457320634956387E-2"/>
    <n v="0.36940229121191587"/>
    <n v="0.21766317128047524"/>
    <n v="0.61155761447358359"/>
    <n v="0.36034852233950787"/>
    <n v="0.10890910129524353"/>
    <n v="6.4172586183635846E-2"/>
    <n v="0.57518017292305423"/>
    <n v="0.33891381692666034"/>
    <n v="0.10207905492492342"/>
    <n v="6.0148113167837136E-2"/>
    <s v="6c, 5, 8a"/>
    <n v="0.58923070175438597"/>
    <s v="derived (6c) (assumed mean in percentage digits; assumed density /1000"/>
    <n v="7.1857402652973898E-2"/>
    <s v="Derived (8a)"/>
    <s v="Y"/>
    <s v="Pos"/>
    <s v="Y"/>
    <s v="mode share"/>
    <s v="trip"/>
    <s v="continuous (fraction)"/>
    <s v="Aggregate"/>
    <s v="Work"/>
    <s v="USA"/>
    <s v="Los Angeles"/>
    <n v="2000"/>
    <s v="Pre-2010"/>
    <x v="1"/>
    <n v="3394"/>
    <x v="1"/>
    <n v="1"/>
    <n v="1"/>
    <x v="0"/>
    <s v="Density"/>
    <s v="Residential density"/>
    <x v="6"/>
    <s v="OLS"/>
    <m/>
    <n v="0.317"/>
    <m/>
    <m/>
    <s v=""/>
    <n v="8.1999999999999993"/>
    <m/>
  </r>
  <r>
    <n v="29"/>
    <s v="Blumenberg and Smart 2009"/>
    <n v="29.1"/>
    <s v="29.1.4"/>
    <s v="Table 3 p. 11"/>
    <x v="0"/>
    <x v="0"/>
    <x v="1"/>
    <n v="0.22972178581468936"/>
    <n v="4.3530917037475678"/>
    <n v="0.96999999999999986"/>
    <n v="0.26655791187731576"/>
    <n v="5.9397134753306824E-2"/>
    <n v="1.0429312886795703"/>
    <n v="0.2323965169739616"/>
    <n v="0.73464498009819446"/>
    <n v="0.16370103806491551"/>
    <n v="0.16784192761214908"/>
    <n v="3.7400238925273423E-2"/>
    <n v="0.26588879109356894"/>
    <n v="5.9248034480579817E-2"/>
    <n v="0.22399431908874384"/>
    <n v="4.991268374360925E-2"/>
    <s v="6d, 8a"/>
    <n v="0.22283013224024867"/>
    <s v="derived (6d)"/>
    <n v="0.22972178581468936"/>
    <s v="Derived (8a)"/>
    <s v="N"/>
    <s v="Pos"/>
    <s v="insignificant"/>
    <s v="mode share"/>
    <s v="trip"/>
    <s v="continuous (fraction)"/>
    <s v="Aggregate"/>
    <s v="Work"/>
    <s v="USA"/>
    <s v="Los Angeles"/>
    <n v="2000"/>
    <s v="Pre-2010"/>
    <x v="1"/>
    <n v="3394"/>
    <x v="1"/>
    <n v="1"/>
    <n v="1"/>
    <x v="0"/>
    <s v="Diversity"/>
    <s v="jobs to workers (distance decay function:ratio of the two land uses"/>
    <x v="5"/>
    <s v="OLS"/>
    <m/>
    <n v="1.0999999999999999E-2"/>
    <m/>
    <m/>
    <s v=""/>
    <n v="0.97"/>
    <m/>
  </r>
  <r>
    <n v="3"/>
    <s v="Cervero. 2002"/>
    <n v="3.1"/>
    <s v="3.1.1"/>
    <s v="Table 2 p. 275, Table 4 p. 281"/>
    <x v="1"/>
    <x v="0"/>
    <x v="1"/>
    <n v="1.1914507772020725E-2"/>
    <n v="83.931289410741471"/>
    <n v="42.888888888888893"/>
    <n v="3.4889829388868323"/>
    <n v="1.7828702817711712"/>
    <n v="2.9323803405578905"/>
    <n v="1.4984463540250821"/>
    <n v="3.0020169910893508"/>
    <n v="1.5340306824466583"/>
    <n v="3.9120383909423251"/>
    <n v="1.9990516177715281"/>
    <n v="3.2991617278205814"/>
    <n v="1.6858716429163172"/>
    <n v="3.8528821956025086"/>
    <n v="1.968822801952882"/>
    <s v="8a, 8b"/>
    <n v="0.51100000000000001"/>
    <s v="Source"/>
    <n v="1.1914507772020725E-2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x v="1"/>
    <n v="1960"/>
    <x v="0"/>
    <n v="0"/>
    <n v="1"/>
    <x v="0"/>
    <s v="Density"/>
    <s v="Total density (employment and population)"/>
    <x v="2"/>
    <s v="Binary logistic"/>
    <s v="automobile"/>
    <n v="3.8600000000000002E-2"/>
    <n v="1.0393546586272466"/>
    <m/>
    <s v="Derived (4a)"/>
    <n v="42.888888888888893"/>
    <s v="Derived (8b)"/>
  </r>
  <r>
    <n v="3"/>
    <s v="Cervero. 2002"/>
    <n v="3.1"/>
    <s v="3.1.2"/>
    <s v="Table 2 p. 275, Table 4 p. 281"/>
    <x v="1"/>
    <x v="0"/>
    <x v="1"/>
    <n v="0.12049612403100773"/>
    <n v="8.2990221307256835"/>
    <n v="2.2241379310344831"/>
    <n v="0.34498631948624031"/>
    <n v="9.2456333622312412E-2"/>
    <n v="0.28995014270423397"/>
    <n v="7.7706638244734713E-2"/>
    <n v="0.29683572861537139"/>
    <n v="7.9551975268919536E-2"/>
    <n v="0.38681751955217619"/>
    <n v="0.10366709523998323"/>
    <n v="0.32621703281639491"/>
    <n v="8.7426164794793843E-2"/>
    <n v="0.38096822809315761"/>
    <n v="0.10209948512896624"/>
    <s v="8a, 8b"/>
    <n v="0.26800000000000002"/>
    <s v="Source"/>
    <n v="0.12049612403100773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x v="1"/>
    <n v="1960"/>
    <x v="0"/>
    <n v="0"/>
    <n v="1"/>
    <x v="0"/>
    <s v="Density"/>
    <s v="Total density (employment and population)"/>
    <x v="2"/>
    <s v="Binary logistic"/>
    <s v="automobile"/>
    <n v="2.58E-2"/>
    <n v="1.026135700809198"/>
    <m/>
    <s v="Derived (4a)"/>
    <n v="2.2241379310344831"/>
    <s v="Derived (8b)"/>
  </r>
  <r>
    <n v="3"/>
    <s v="Cervero. 2002"/>
    <n v="3.1"/>
    <s v="3.1.3"/>
    <s v="Table 2 p. 275, Table 4 p. 281"/>
    <x v="1"/>
    <x v="0"/>
    <x v="1"/>
    <n v="0.23018693887590705"/>
    <n v="4.3442951406512966"/>
    <n v="2.6717415115005472"/>
    <n v="0.26601926172927948"/>
    <n v="0.16360184596350688"/>
    <n v="1.0408237725714105"/>
    <n v="0.64010662013141739"/>
    <n v="0.73316043730410874"/>
    <n v="0.45089366894202687"/>
    <n v="0.16750275899202355"/>
    <n v="0.10301419678009448"/>
    <n v="0.26535149307950867"/>
    <n v="0.16319116824389784"/>
    <n v="0.22354167983940892"/>
    <n v="0.13747813310123649"/>
    <s v="8a, 8b"/>
    <n v="0.61499999999999999"/>
    <s v="Source"/>
    <n v="0.23018693887590705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x v="1"/>
    <n v="1960"/>
    <x v="0"/>
    <n v="0"/>
    <n v="1"/>
    <x v="0"/>
    <s v="Diversity"/>
    <s v="Population to retail employment continuous (fraction) (relative):Entropy: maximises eveness --&gt; 1"/>
    <x v="5"/>
    <s v="Binary logistic"/>
    <s v="automobile"/>
    <n v="2.4392999999999998"/>
    <n v="11.465012424514097"/>
    <m/>
    <s v="Derived (4a)"/>
    <n v="2.6717415115005472"/>
    <s v="Derived (8b)"/>
  </r>
  <r>
    <n v="3"/>
    <s v="Cervero. 2002"/>
    <n v="3.1"/>
    <s v="3.1.4"/>
    <s v="Table 2 p. 275, Table 4 p. 281"/>
    <x v="1"/>
    <x v="0"/>
    <x v="1"/>
    <n v="0.24978104259295059"/>
    <n v="4.0035063895126139"/>
    <n v="1.8095848880597016"/>
    <n v="0.24515134897278931"/>
    <n v="0.11080840973570077"/>
    <n v="0.95917622742858977"/>
    <n v="0.43354765479772261"/>
    <n v="0.67564757923993501"/>
    <n v="0.30539270581645062"/>
    <n v="0.154362985058382"/>
    <n v="6.9772069246388665E-2"/>
    <n v="0.24453596351449999"/>
    <n v="0.110530255508554"/>
    <n v="0.20600592606728044"/>
    <n v="9.3114678582410765E-2"/>
    <s v="8a, 8b"/>
    <n v="0.45200000000000001"/>
    <s v="Source"/>
    <n v="0.24978104259295059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x v="1"/>
    <n v="1960"/>
    <x v="0"/>
    <n v="0"/>
    <n v="1"/>
    <x v="0"/>
    <s v="Diversity"/>
    <s v="Population to retail employment continuous (fraction) (relative):Entropy: maximises eveness --&gt; 1"/>
    <x v="5"/>
    <s v="Binary logistic"/>
    <s v="automobile"/>
    <n v="1.5519000000000001"/>
    <n v="4.7204304855298984"/>
    <m/>
    <s v="Derived (4a)"/>
    <n v="1.8095848880597014"/>
    <s v="Derived (8b)"/>
  </r>
  <r>
    <n v="31"/>
    <s v="Frank et al. 2008"/>
    <n v="31.1"/>
    <s v="31.1.3"/>
    <s v="Table 4 p. 48 (significance from table 3 p. 46)"/>
    <x v="1"/>
    <x v="0"/>
    <x v="1"/>
    <n v="6.6666666666666666E-2"/>
    <n v="15"/>
    <n v="3.9000000000000004"/>
    <n v="1.1158674461784022"/>
    <n v="0.29012553600638458"/>
    <n v="2.2597134421889549"/>
    <n v="0.58752549496912831"/>
    <n v="2.5952471346933157"/>
    <n v="0.67476425502026205"/>
    <n v="0.90640241904210872"/>
    <n v="0.23566462895094828"/>
    <n v="0.68863174643127134"/>
    <n v="0.17904425407213057"/>
    <n v="0.90751466136204417"/>
    <n v="0.23595381195413148"/>
    <s v="4a, 8a"/>
    <n v="0.26"/>
    <s v="Source"/>
    <n v="6.6666666666666666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x v="1"/>
    <n v="8707"/>
    <x v="0"/>
    <n v="0"/>
    <n v="0"/>
    <x v="1"/>
    <s v="PT-design"/>
    <s v="intersection density"/>
    <x v="0"/>
    <s v="Multinomial logistic (nested)"/>
    <s v="not choosing transit"/>
    <n v="0.2848"/>
    <n v="1.329496102309317"/>
    <m/>
    <s v="Derived (4a)"/>
    <n v="3.9"/>
    <m/>
  </r>
  <r>
    <n v="30"/>
    <s v="Brown et al. 2006"/>
    <n v="30.1"/>
    <s v="30.1.1"/>
    <s v="Table 5.3 p. 32 (Final model)"/>
    <x v="0"/>
    <x v="0"/>
    <x v="1"/>
    <n v="0.29561638727755546"/>
    <n v="3.3827624009933381"/>
    <n v="-1.0926322555208481"/>
    <n v="0.25164762942831709"/>
    <n v="-8.1282184305346408E-2"/>
    <n v="0.50960491128373531"/>
    <n v="-0.16460238634464647"/>
    <n v="0.58527362856841614"/>
    <n v="-0.18904338202759838"/>
    <n v="0.20440960155367024"/>
    <n v="-6.6024301301835481E-2"/>
    <n v="0.15529850533053888"/>
    <n v="-5.0161417221764051E-2"/>
    <n v="0.204660431653715"/>
    <n v="-6.6105319424149933E-2"/>
    <s v="4b, 7b, "/>
    <n v="-0.32299999999999995"/>
    <s v="derived (7b)"/>
    <m/>
    <m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8"/>
    <x v="0"/>
    <n v="0"/>
    <n v="0"/>
    <x v="1"/>
    <s v="PT-design"/>
    <s v="Intersection density"/>
    <x v="0"/>
    <s v="Negative binomial regression"/>
    <m/>
    <n v="-0.01"/>
    <m/>
    <n v="0.99004983374916811"/>
    <s v="Derived (4b)"/>
    <m/>
    <m/>
  </r>
  <r>
    <n v="30"/>
    <s v="Brown et al. 2006"/>
    <n v="30.1"/>
    <s v="30.1.2"/>
    <s v="Table 5.3 p. 32 (Final model)"/>
    <x v="0"/>
    <x v="0"/>
    <x v="1"/>
    <n v="0.35200000000000004"/>
    <n v="2.8409090909090908"/>
    <n v="-6.25E-2"/>
    <n v="3.7478733205193029E-2"/>
    <n v="-8.2453213051424676E-4"/>
    <n v="0.24679005345119695"/>
    <n v="-5.429381175926333E-3"/>
    <n v="0.30040684494700337"/>
    <n v="-6.608950588834075E-3"/>
    <n v="2.8597297392187356E-2"/>
    <n v="-6.2914054262812194E-4"/>
    <n v="2.1083630612626393E-2"/>
    <n v="-4.6383987347778068E-4"/>
    <n v="2.3190324325141214E-2"/>
    <n v="-5.1018713515310675E-4"/>
    <s v="4b, 7b, 8a, 8b"/>
    <n v="-2.2000000000000002E-2"/>
    <s v="derived (7b)"/>
    <n v="0.3520000000000000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8"/>
    <x v="0"/>
    <n v="0"/>
    <n v="0"/>
    <x v="1"/>
    <s v="Diversity"/>
    <s v="Land use diversity:highest score achieved for pefect balancing"/>
    <x v="7"/>
    <s v="Negative binomial regression"/>
    <m/>
    <n v="-0.05"/>
    <m/>
    <n v="0.95122942450071402"/>
    <s v="Derived (4b)"/>
    <n v="-6.25E-2"/>
    <s v="Derived (8b)"/>
  </r>
  <r>
    <n v="30"/>
    <s v="Brown et al. 2006"/>
    <n v="30.1"/>
    <s v="30.1.3"/>
    <s v="Table 5.3 p. 32 (Final model)"/>
    <x v="0"/>
    <x v="0"/>
    <x v="1"/>
    <n v="0.1666"/>
    <n v="6.0024009603841542"/>
    <n v="3.5714285714285716"/>
    <n v="4.1969308006273125E-2"/>
    <n v="2.4971738263732508E-2"/>
    <n v="0.42779704327026502"/>
    <n v="0.25453924074580769"/>
    <n v="7.8995521838549465E-2"/>
    <n v="4.7002335493936932E-2"/>
    <n v="1.9324824971097245E-2"/>
    <n v="1.149827085780286E-2"/>
    <n v="4.8007124405987187E-2"/>
    <n v="2.8564239021562375E-2"/>
    <n v="2.387307046377132E-2"/>
    <n v="1.4204476925943935E-2"/>
    <s v="4b, 7b,  8a, 8b"/>
    <n v="0.59499999999999997"/>
    <s v="derived (7b)"/>
    <n v="0.1666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8"/>
    <x v="0"/>
    <n v="0"/>
    <n v="0"/>
    <x v="1"/>
    <s v="PT-design"/>
    <s v="Pedestrian amenity at bus stop"/>
    <x v="9"/>
    <s v="Negative binomial regression"/>
    <m/>
    <n v="0.25"/>
    <m/>
    <n v="1.2840254166877414"/>
    <s v="Derived (4b)"/>
    <n v="3.5714285714285712"/>
    <s v="Derived (8b)"/>
  </r>
  <r>
    <n v="30"/>
    <s v="Brown et al. 2006"/>
    <n v="30.1"/>
    <s v="30.1.4"/>
    <s v="Table 5.3 p. 32 (Final model)"/>
    <x v="0"/>
    <x v="0"/>
    <x v="1"/>
    <n v="0.16100000000000003"/>
    <n v="6.2111801242236009"/>
    <n v="3.4999999999999991"/>
    <n v="3.501497604318379E-4"/>
    <n v="1.9730939000334066E-4"/>
    <n v="0.12729414362904637"/>
    <n v="7.1730249934967627E-2"/>
    <n v="0.18074983722814297"/>
    <n v="0.10185253327805857"/>
    <n v="1.9807756770174304E-4"/>
    <n v="1.116167093999322E-4"/>
    <n v="2.0636408246238382E-2"/>
    <n v="1.1628616046755328E-2"/>
    <n v="2.308770281324336E-4"/>
    <n v="1.3009920535262634E-4"/>
    <s v="4b, 6e,  8a, 8b"/>
    <n v="0.5635"/>
    <s v="derived (6e)"/>
    <n v="0.1610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8"/>
    <x v="0"/>
    <n v="0"/>
    <n v="0"/>
    <x v="1"/>
    <s v="PT-Access"/>
    <s v="Destination Index- intensity and diversity of land uses"/>
    <x v="4"/>
    <s v="Negative binomial regression"/>
    <m/>
    <n v="0.35"/>
    <m/>
    <n v="1.4190675485932571"/>
    <s v="Derived (4b)"/>
    <n v="3.4999999999999996"/>
    <s v="Derived (8b)"/>
  </r>
  <r>
    <n v="30"/>
    <s v="Brown et al. 2006"/>
    <n v="30.1"/>
    <s v="30.1.5"/>
    <s v="Table 5.3 p. 32 (Final model)"/>
    <x v="0"/>
    <x v="0"/>
    <x v="0"/>
    <n v="0.38279999999999997"/>
    <n v="2.6123301985370952"/>
    <n v="2.2727272727272729"/>
    <n v="1.8265639273367561E-2"/>
    <n v="1.589110616782978E-2"/>
    <n v="0.18618335268763361"/>
    <n v="0.16197951683824124"/>
    <n v="3.4379973715523357E-2"/>
    <n v="2.991057713250532E-2"/>
    <n v="8.4104384539832825E-3"/>
    <n v="7.3170814549654555E-3"/>
    <n v="2.0893382774392542E-2"/>
    <n v="1.8177243013721513E-2"/>
    <n v="1.0389899527858678E-2"/>
    <n v="9.0392125892370494E-3"/>
    <s v="4b, 7b,  8a, 8b"/>
    <n v="0.87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8"/>
    <x v="0"/>
    <n v="0"/>
    <n v="0"/>
    <x v="1"/>
    <s v="PT-design"/>
    <s v="Quality of pedestrian and bicycle amenity at stop"/>
    <x v="9"/>
    <s v="Negative binomial regression"/>
    <m/>
    <n v="0.25"/>
    <m/>
    <n v="1.2840254166877414"/>
    <s v="Derived (4b)"/>
    <n v="2.2727272727272729"/>
    <s v="Derived (8b)"/>
  </r>
  <r>
    <n v="30"/>
    <s v="Brown et al. 2006"/>
    <n v="30.1"/>
    <s v="30.1.6"/>
    <s v="Table 5.3 p. 32 (Final model)"/>
    <x v="0"/>
    <x v="0"/>
    <x v="1"/>
    <n v="0.26619999999999999"/>
    <n v="3.7565740045078888"/>
    <n v="1"/>
    <n v="0.2794559093860261"/>
    <n v="7.4391163078560141E-2"/>
    <n v="0.56591871830427121"/>
    <n v="0.150647562812597"/>
    <n v="0.64994919476416624"/>
    <n v="0.17301647564622105"/>
    <n v="0.22699785099977679"/>
    <n v="6.0426827936140577E-2"/>
    <n v="0.17245974115483881"/>
    <n v="4.5908783095418092E-2"/>
    <n v="0.22727639903882901"/>
    <n v="6.0500977424136279E-2"/>
    <s v="4b, 7b,  8a, 8b"/>
    <n v="0.26619999999999999"/>
    <s v="derived (7b)"/>
    <n v="0.26619999999999999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8"/>
    <x v="0"/>
    <n v="0"/>
    <n v="0"/>
    <x v="1"/>
    <s v="PT-design"/>
    <s v="Pedestrian friendliness of road design (fewer lanes and more traffic control devices score more highly)"/>
    <x v="0"/>
    <s v="Negative binomial regression"/>
    <m/>
    <n v="0.11"/>
    <m/>
    <n v="1.1162780704588713"/>
    <s v="Derived (4b)"/>
    <n v="1"/>
    <s v="Derived (8b)"/>
  </r>
  <r>
    <n v="30"/>
    <s v="Brown et al. 2006"/>
    <n v="30.1"/>
    <s v="30.1.7"/>
    <s v="Table 5.3 p. 32 (Final model)"/>
    <x v="0"/>
    <x v="0"/>
    <x v="1"/>
    <n v="0.15749999999999997"/>
    <n v="6.3492063492063506"/>
    <n v="-2.3333333333333339"/>
    <n v="4.4394201357746688E-2"/>
    <n v="-1.6314868998971908E-2"/>
    <n v="0.45251420577032481"/>
    <n v="-0.16629897062059437"/>
    <n v="8.3559707544776776E-2"/>
    <n v="-3.0708192522705464E-2"/>
    <n v="2.0441370413871753E-2"/>
    <n v="-7.5122036270978696E-3"/>
    <n v="5.0780869371666454E-2"/>
    <n v="-1.8661969494087421E-2"/>
    <n v="2.5252403423900331E-2"/>
    <n v="-9.2802582582833717E-3"/>
    <s v="4b, 7b,  8a, 8b"/>
    <n v="-0.36749999999999999"/>
    <s v="derived (7b)"/>
    <n v="0.15749999999999997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8"/>
    <x v="0"/>
    <n v="0"/>
    <n v="0"/>
    <x v="1"/>
    <s v="PT-design"/>
    <s v="Pedestrian friendly amenities of neighbourhood"/>
    <x v="9"/>
    <s v="Negative binomial regression"/>
    <m/>
    <n v="-0.21"/>
    <m/>
    <n v="0.81058424597018708"/>
    <s v="Derived (4b)"/>
    <n v="-2.3333333333333335"/>
    <s v="Derived (8b)"/>
  </r>
  <r>
    <n v="30"/>
    <s v="Brown et al. 2006"/>
    <n v="30.2"/>
    <s v="30.2.1"/>
    <s v="Table 5.4 p. 40 (Final model)"/>
    <x v="0"/>
    <x v="0"/>
    <x v="1"/>
    <n v="0.32299999999999995"/>
    <n v="3.0959752321981431"/>
    <n v="-1"/>
    <n v="0.23031319838563516"/>
    <n v="-7.4391163078560141E-2"/>
    <n v="0.46640112325881428"/>
    <n v="-0.150647562812597"/>
    <n v="0.53565472336291364"/>
    <n v="-0.17301647564622108"/>
    <n v="0.18707996265059007"/>
    <n v="-6.0426827936140584E-2"/>
    <n v="0.1421324554037712"/>
    <n v="-4.5908783095418092E-2"/>
    <n v="0.18730952762890493"/>
    <n v="-6.0500977424136286E-2"/>
    <s v="4b, 7b,  8a, 8b"/>
    <n v="-0.32299999999999995"/>
    <s v="derived (7b)"/>
    <n v="0.32299999999999995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1"/>
    <x v="0"/>
    <n v="0"/>
    <n v="0"/>
    <x v="1"/>
    <s v="PT-design"/>
    <s v="Intersection density"/>
    <x v="0"/>
    <s v="Negative binomial regression"/>
    <m/>
    <n v="-0.01"/>
    <m/>
    <n v="0.99004983374916811"/>
    <s v="Derived (4b)"/>
    <n v="-1"/>
    <s v="Derived (8b)"/>
  </r>
  <r>
    <n v="30"/>
    <s v="Brown et al. 2006"/>
    <n v="30.2"/>
    <s v="30.2.2"/>
    <s v="Table 5.4 p. 40 (Final model)"/>
    <x v="0"/>
    <x v="0"/>
    <x v="1"/>
    <n v="0.37399999999999994"/>
    <n v="2.6737967914438507"/>
    <n v="-0.27058823529411768"/>
    <n v="3.5274101840181683E-2"/>
    <n v="-3.5697391062263864E-3"/>
    <n v="0.23227299148347952"/>
    <n v="-2.3506026738128127E-2"/>
    <n v="0.28273585406776791"/>
    <n v="-2.8612868431658112E-2"/>
    <n v="2.6915103427941046E-2"/>
    <n v="-2.723808466907634E-3"/>
    <n v="1.9843417047177785E-2"/>
    <n v="-2.0081538051743919E-3"/>
    <n v="2.1826187600132912E-2"/>
    <n v="-2.2088101851334505E-3"/>
    <s v="4b, 7b,  8a, 8b"/>
    <n v="-0.1012"/>
    <s v="derived (7b)"/>
    <n v="0.3739999999999999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1"/>
    <x v="0"/>
    <n v="0"/>
    <n v="0"/>
    <x v="1"/>
    <s v="Diversity"/>
    <s v="Land use diversity:highest score achieved for pefect balancing"/>
    <x v="7"/>
    <s v="Negative binomial regression"/>
    <m/>
    <n v="-0.23"/>
    <m/>
    <n v="0.79453360250333405"/>
    <s v="Derived (4b)"/>
    <n v="-0.27058823529411768"/>
    <s v="Derived (8b)"/>
  </r>
  <r>
    <n v="30"/>
    <s v="Brown et al. 2006"/>
    <n v="30.2"/>
    <s v="30.2.3"/>
    <s v="Table 5.4 p. 40 (Final model)"/>
    <x v="0"/>
    <x v="0"/>
    <x v="1"/>
    <n v="0.16660000000000003"/>
    <n v="6.0024009603841524"/>
    <n v="3.8571428571428568"/>
    <n v="4.1969308006273111E-2"/>
    <n v="2.6969477324831105E-2"/>
    <n v="0.42779704327026485"/>
    <n v="0.27490238000547224"/>
    <n v="7.8995521838549437E-2"/>
    <n v="5.0762522333451875E-2"/>
    <n v="1.9324824971097238E-2"/>
    <n v="1.2418132526427086E-2"/>
    <n v="4.8007124405987173E-2"/>
    <n v="3.0849378143287361E-2"/>
    <n v="2.3873070463771313E-2"/>
    <n v="1.5340835080019447E-2"/>
    <s v="4b, 7b,  8a, 8b"/>
    <n v="0.64260000000000006"/>
    <s v="derived (7b)"/>
    <n v="0.1666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1"/>
    <x v="0"/>
    <n v="0"/>
    <n v="0"/>
    <x v="1"/>
    <s v="PT-design"/>
    <s v="Pedestrian amenity at bus stop"/>
    <x v="9"/>
    <s v="Negative binomial regression"/>
    <m/>
    <n v="0.27"/>
    <m/>
    <n v="1.3099644507332473"/>
    <s v="Derived (4b)"/>
    <n v="3.8571428571428572"/>
    <s v="Derived (8b)"/>
  </r>
  <r>
    <n v="30"/>
    <s v="Brown et al. 2006"/>
    <n v="30.2"/>
    <s v="30.2.4"/>
    <s v="Table 5.4 p. 40 (Final model)"/>
    <x v="0"/>
    <x v="0"/>
    <x v="1"/>
    <n v="0.17710000000000001"/>
    <n v="5.6465273856578202"/>
    <n v="3.1818181818181817"/>
    <n v="3.1831796402894362E-4"/>
    <n v="1.7937217273030973E-4"/>
    <n v="0.11572194875367853"/>
    <n v="6.5209318122697854E-2"/>
    <n v="0.16431803384376636"/>
    <n v="9.2593212070962341E-2"/>
    <n v="1.8007051609249372E-4"/>
    <n v="1.0146973581812021E-4"/>
    <n v="1.8760371132943991E-2"/>
    <n v="1.0571469133413938E-2"/>
    <n v="2.0988820739312151E-4"/>
    <n v="1.1827200486602397E-4"/>
    <s v="4b, 6e,  8a, 8b"/>
    <n v="0.5635"/>
    <s v="derived (6e)"/>
    <n v="0.17710000000000001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1"/>
    <x v="0"/>
    <n v="0"/>
    <n v="0"/>
    <x v="1"/>
    <s v="PT-Access"/>
    <s v="Destination Index- intensity and diversity of land uses"/>
    <x v="4"/>
    <s v="Negative binomial regression"/>
    <m/>
    <n v="0.35"/>
    <m/>
    <n v="1.4190675485932571"/>
    <s v="Derived (4b)"/>
    <n v="3.1818181818181817"/>
    <s v="Derived (8b)"/>
  </r>
  <r>
    <n v="30"/>
    <s v="Brown et al. 2006"/>
    <n v="30.2"/>
    <s v="30.2.5"/>
    <s v="Table 5.4 p. 40 (Final model)"/>
    <x v="0"/>
    <x v="0"/>
    <x v="1"/>
    <n v="0.38279999999999997"/>
    <n v="2.6123301985370952"/>
    <n v="2"/>
    <n v="1.8265639273367561E-2"/>
    <n v="1.3984173427690203E-2"/>
    <n v="0.18618335268763361"/>
    <n v="0.14254197481765229"/>
    <n v="3.4379973715523357E-2"/>
    <n v="2.632130787660468E-2"/>
    <n v="8.4104384539832825E-3"/>
    <n v="6.4390316803696005E-3"/>
    <n v="2.0893382774392542E-2"/>
    <n v="1.5995973852074928E-2"/>
    <n v="1.0389899527858678E-2"/>
    <n v="7.9545070785286033E-3"/>
    <s v="4b, 7b,  8a, 8b"/>
    <n v="0.76559999999999995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1"/>
    <x v="0"/>
    <n v="0"/>
    <n v="0"/>
    <x v="1"/>
    <s v="PT-design"/>
    <s v="Quality of pedestrian and bicycle amenity at stop"/>
    <x v="9"/>
    <s v="Negative binomial regression"/>
    <m/>
    <n v="0.22"/>
    <m/>
    <n v="1.2460767305873808"/>
    <s v="Derived (4b)"/>
    <n v="2"/>
    <s v="Derived (8b)"/>
  </r>
  <r>
    <n v="30"/>
    <s v="Brown et al. 2006"/>
    <n v="30.2"/>
    <s v="30.2.6"/>
    <s v="Table 5.4 p. 40 (Final model)"/>
    <x v="0"/>
    <x v="0"/>
    <x v="1"/>
    <n v="0.29039999999999994"/>
    <n v="3.4435261707988989"/>
    <n v="1.0833333333333335"/>
    <n v="0.25616791693719065"/>
    <n v="8.0590426668440171E-2"/>
    <n v="0.51875882511224869"/>
    <n v="0.16320152638031343"/>
    <n v="0.59578676186715251"/>
    <n v="0.18743451528340618"/>
    <n v="0.20808136341646211"/>
    <n v="6.5462396930818983E-2"/>
    <n v="0.15808809605860227"/>
    <n v="4.9734515020036271E-2"/>
    <n v="0.20833669911892663"/>
    <n v="6.5542725542814317E-2"/>
    <s v="4b, 7b,  8a, 8b"/>
    <n v="0.31459999999999999"/>
    <s v="derived (7b)"/>
    <n v="0.29039999999999994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1"/>
    <x v="0"/>
    <n v="0"/>
    <n v="0"/>
    <x v="1"/>
    <s v="PT-design"/>
    <s v="Pedestrian friendliness of road design (fewer lanes and more traffic control devices score more highly)"/>
    <x v="0"/>
    <s v="Negative binomial regression"/>
    <m/>
    <n v="0.13"/>
    <m/>
    <n v="1.1388283833246218"/>
    <s v="Derived (4b)"/>
    <n v="1.0833333333333335"/>
    <s v="Derived (8b)"/>
  </r>
  <r>
    <n v="30"/>
    <s v="Brown et al. 2006"/>
    <n v="30.2"/>
    <s v="30.2.7"/>
    <s v="Table 5.4 p. 40 (Final model)"/>
    <x v="0"/>
    <x v="0"/>
    <x v="1"/>
    <n v="0.17500000000000002"/>
    <n v="5.7142857142857135"/>
    <n v="-2.0999999999999996"/>
    <n v="3.9954781221972005E-2"/>
    <n v="-1.4683382099074712E-2"/>
    <n v="0.40726278519329218"/>
    <n v="-0.14966907355853487"/>
    <n v="7.5203736790299069E-2"/>
    <n v="-2.7637373270434907E-2"/>
    <n v="1.8397233372484573E-2"/>
    <n v="-6.7609832643880808E-3"/>
    <n v="4.5702782434499795E-2"/>
    <n v="-1.6795772544678674E-2"/>
    <n v="2.272716308151029E-2"/>
    <n v="-8.3522324324550312E-3"/>
    <s v="4b, 7b,  8a, 8b"/>
    <n v="-0.36749999999999999"/>
    <s v="derived (7b)"/>
    <n v="0.17500000000000002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1"/>
    <x v="0"/>
    <n v="0"/>
    <n v="0"/>
    <x v="1"/>
    <s v="PT-design"/>
    <s v="Pedestrian friendly amenities of neighbourhood"/>
    <x v="9"/>
    <s v="Negative binomial regression"/>
    <m/>
    <n v="-0.21"/>
    <m/>
    <n v="0.81058424597018708"/>
    <s v="Derived (4b)"/>
    <n v="-2.0999999999999996"/>
    <s v="Derived (8b)"/>
  </r>
  <r>
    <n v="31"/>
    <s v="Frank et al. 2008"/>
    <n v="31.1"/>
    <s v="31.1.1"/>
    <s v="Table 4 p. 48 (significance from table 3 p. 46)"/>
    <x v="1"/>
    <x v="0"/>
    <x v="1"/>
    <n v="3.7499999999999999E-2"/>
    <n v="26.666666666666668"/>
    <n v="2.4"/>
    <n v="0.35180037568607858"/>
    <n v="3.1662033811747071E-2"/>
    <n v="2.3165359683952356"/>
    <n v="0.20848823715557119"/>
    <n v="2.8198189179025386"/>
    <n v="0.25378370261122846"/>
    <n v="0.26843329818799866"/>
    <n v="2.4158996836919879E-2"/>
    <n v="0.1979050126838531"/>
    <n v="1.781145114154678E-2"/>
    <n v="0.21767984433199222"/>
    <n v="1.9591185989879301E-2"/>
    <s v="4a, 8a"/>
    <n v="0.09"/>
    <s v="Source"/>
    <n v="3.7499999999999999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x v="1"/>
    <n v="8707"/>
    <x v="0"/>
    <n v="0"/>
    <n v="0"/>
    <x v="1"/>
    <s v="Diversity"/>
    <s v="Land use mix:Entropy: maximises eveness --&gt; 1"/>
    <x v="7"/>
    <s v="Multinomial logistic (nested)"/>
    <s v="not choosing transit"/>
    <n v="0.19159999999999999"/>
    <n v="1.2111859456788328"/>
    <m/>
    <s v="Derived (4a)"/>
    <n v="2.4"/>
    <m/>
  </r>
  <r>
    <n v="31"/>
    <s v="Frank et al. 2008"/>
    <n v="31.1"/>
    <s v="31.1.4"/>
    <s v="Table 4 p. 48 (significance from table 3 p. 46)"/>
    <x v="1"/>
    <x v="0"/>
    <x v="1"/>
    <n v="7.7777777777777779E-2"/>
    <n v="12.857142857142858"/>
    <n v="1.8000000000000003"/>
    <n v="0.956457811010059"/>
    <n v="0.13390409354140828"/>
    <n v="1.9368972361619612"/>
    <n v="0.27116561306267462"/>
    <n v="2.2244975440228423"/>
    <n v="0.31142965616319795"/>
    <n v="0.77691635917895041"/>
    <n v="0.10876829028505307"/>
    <n v="0.59025578265537548"/>
    <n v="8.263580957175258E-2"/>
    <n v="0.77786970973889502"/>
    <n v="0.10890175936344532"/>
    <s v="4a, 8a"/>
    <n v="0.14000000000000001"/>
    <s v="Source"/>
    <n v="7.7777777777777779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x v="1"/>
    <n v="8707"/>
    <x v="0"/>
    <n v="0"/>
    <n v="0"/>
    <x v="1"/>
    <s v="PT-design"/>
    <s v="intersection density"/>
    <x v="0"/>
    <s v="Multinomial logistic (nested)"/>
    <s v="not choosing transit"/>
    <n v="8.4290000000000004E-2"/>
    <n v="1.0879443519272471"/>
    <m/>
    <s v="Derived (4a)"/>
    <n v="1.8"/>
    <m/>
  </r>
  <r>
    <n v="31"/>
    <s v="Frank et al. 2008"/>
    <n v="31.2"/>
    <s v="31.2.3"/>
    <s v="Table 4 p. 48 (significance from table 3 p. 46)"/>
    <x v="1"/>
    <x v="0"/>
    <x v="1"/>
    <n v="0.15"/>
    <n v="6.666666666666667"/>
    <n v="1.6"/>
    <n v="0.49594108719040098"/>
    <n v="0.11902586092569623"/>
    <n v="1.0043170854173133"/>
    <n v="0.2410361005001552"/>
    <n v="1.153443170974807"/>
    <n v="0.27682636103395364"/>
    <n v="0.40284551957427056"/>
    <n v="9.6682924697824926E-2"/>
    <n v="0.30605855396945397"/>
    <n v="7.345405295266895E-2"/>
    <n v="0.4033398494942419"/>
    <n v="9.6801563878618047E-2"/>
    <s v="4a, 8a"/>
    <n v="0.24"/>
    <s v="Source"/>
    <n v="0.15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x v="1"/>
    <n v="10475"/>
    <x v="0"/>
    <n v="0"/>
    <n v="0"/>
    <x v="1"/>
    <s v="PT-design"/>
    <s v="intersection density"/>
    <x v="0"/>
    <s v="Multinomial logistic (nested)"/>
    <s v="not choosing transit"/>
    <n v="0.2198"/>
    <n v="1.2458275401611365"/>
    <m/>
    <s v="Derived (4a)"/>
    <n v="1.6"/>
    <m/>
  </r>
  <r>
    <n v="31"/>
    <s v="Frank et al. 2008"/>
    <n v="31.1"/>
    <s v="31.1.5"/>
    <s v="Table 4 p. 48 (significance from table 3 p. 46)"/>
    <x v="1"/>
    <x v="0"/>
    <x v="1"/>
    <n v="6.0213846039255094E-2"/>
    <n v="16.607475950765078"/>
    <n v="7.1412146588289831"/>
    <n v="0.19366315910577611"/>
    <n v="8.3275158415483733E-2"/>
    <n v="0.10302046103501369"/>
    <n v="4.4298798245055886E-2"/>
    <n v="0.10302046103501369"/>
    <n v="4.4298798245055886E-2"/>
    <n v="0.30762828956325783"/>
    <n v="0.13228016451220087"/>
    <n v="1.1793516542393681"/>
    <n v="0.5071212113229282"/>
    <n v="0.315182667951457"/>
    <n v="0.13552854721912649"/>
    <m/>
    <n v="0.43"/>
    <s v="Source"/>
    <m/>
    <m/>
    <s v="N"/>
    <s v="Pos"/>
    <s v="insignificant"/>
    <s v="Mode choice (probability)"/>
    <s v="tour"/>
    <s v="binary"/>
    <s v="Disaggregate"/>
    <s v="Work"/>
    <s v="USA"/>
    <s v="Puget Sound"/>
    <n v="1999"/>
    <s v="Pre-2010"/>
    <x v="1"/>
    <n v="8707"/>
    <x v="0"/>
    <n v="0"/>
    <n v="0"/>
    <x v="1"/>
    <s v="Density"/>
    <s v="Retail floor area continuous (fraction)"/>
    <x v="1"/>
    <s v="Multinomial logistic (nested)"/>
    <s v="not choosing transit"/>
    <s v="not stated"/>
    <m/>
    <m/>
    <m/>
    <m/>
    <m/>
  </r>
  <r>
    <n v="31"/>
    <s v="Frank et al. 2008"/>
    <n v="31.1"/>
    <s v="31.1.6"/>
    <s v="Table 4 p. 48 (significance from table 3 p. 46)"/>
    <x v="1"/>
    <x v="0"/>
    <x v="1"/>
    <n v="1.2987012987012987E-3"/>
    <n v="770"/>
    <n v="-7.7"/>
    <n v="8.9791268073206449"/>
    <n v="-8.9791268073206448E-2"/>
    <n v="4.7765087983346524"/>
    <n v="-4.7765087983346527E-2"/>
    <n v="4.7765087983346524"/>
    <n v="-4.7765087983346527E-2"/>
    <n v="14.263081498112673"/>
    <n v="-0.14263081498112673"/>
    <n v="54.680240179572785"/>
    <n v="-0.54680240179572781"/>
    <n v="14.613337694548433"/>
    <n v="-0.14613337694548434"/>
    <s v="4a, 8a"/>
    <n v="-0.01"/>
    <s v="Source"/>
    <n v="1.2987012987012987E-3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x v="1"/>
    <n v="8707"/>
    <x v="0"/>
    <n v="0"/>
    <n v="0"/>
    <x v="1"/>
    <s v="Density"/>
    <s v="Retail floor area continuous (fraction)"/>
    <x v="1"/>
    <s v="Multinomial logistic (nested)"/>
    <s v="not choosing transit"/>
    <n v="0.309"/>
    <n v="1.362062370503422"/>
    <m/>
    <s v="Derived (4a)"/>
    <n v="7.7"/>
    <m/>
  </r>
  <r>
    <n v="31"/>
    <s v="Frank et al. 2008"/>
    <n v="31.2"/>
    <s v="31.2.1"/>
    <s v="Table 4 p. 48 (significance from table 3 p. 46)"/>
    <x v="1"/>
    <x v="0"/>
    <x v="1"/>
    <n v="7.2727272727272724E-2"/>
    <n v="13.75"/>
    <n v="1.1000000000000001"/>
    <n v="0.18139706871313427"/>
    <n v="1.4511765497050742E-2"/>
    <n v="1.1944638587037932"/>
    <n v="9.5557108696303461E-2"/>
    <n v="1.4539691295434962"/>
    <n v="0.11631753036347969"/>
    <n v="0.13841091937818681"/>
    <n v="1.1072873550254944E-2"/>
    <n v="0.10204477216511175"/>
    <n v="8.1635817732089409E-3"/>
    <n v="0.11224116973368349"/>
    <n v="8.97929357869468E-3"/>
    <s v="4a, 8a"/>
    <n v="0.08"/>
    <s v="Source"/>
    <n v="7.2727272727272724E-2"/>
    <s v="Derived (8a)"/>
    <s v="N"/>
    <s v="Pos"/>
    <s v="insignificant"/>
    <s v="Mode choice (probability)"/>
    <s v="tour"/>
    <s v="binary"/>
    <s v="Disaggregate"/>
    <s v="Work"/>
    <s v="USA"/>
    <s v="Puget Sound"/>
    <n v="1999"/>
    <s v="Pre-2010"/>
    <x v="1"/>
    <n v="10475"/>
    <x v="0"/>
    <n v="0"/>
    <n v="0"/>
    <x v="1"/>
    <s v="Diversity"/>
    <s v="Land use mix:Entropy: maximises eveness --&gt; 1"/>
    <x v="7"/>
    <s v="Multinomial logistic (nested)"/>
    <s v="not choosing transit"/>
    <n v="0.16250000000000001"/>
    <n v="1.1764483184486905"/>
    <m/>
    <s v="Derived (4a)"/>
    <n v="1.1000000000000001"/>
    <m/>
  </r>
  <r>
    <n v="31"/>
    <s v="Frank et al. 2008"/>
    <n v="31.2"/>
    <s v="31.2.2"/>
    <s v="Table 4 p. 48 (significance from table 3 p. 46)"/>
    <x v="1"/>
    <x v="0"/>
    <x v="1"/>
    <n v="0.18749999999999997"/>
    <n v="5.3333333333333339"/>
    <n v="1.6"/>
    <n v="7.0360075137215719E-2"/>
    <n v="2.1108022541164714E-2"/>
    <n v="0.4633071936790471"/>
    <n v="0.13899215810371413"/>
    <n v="0.56396378358050769"/>
    <n v="0.16918913507415231"/>
    <n v="5.3686659637599735E-2"/>
    <n v="1.6105997891279918E-2"/>
    <n v="3.9581002536770618E-2"/>
    <n v="1.1874300761031185E-2"/>
    <n v="4.3535968866398447E-2"/>
    <n v="1.3060790659919533E-2"/>
    <s v="4a, 8a"/>
    <n v="0.3"/>
    <s v="Source"/>
    <n v="0.18749999999999997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x v="1"/>
    <n v="10475"/>
    <x v="0"/>
    <n v="0"/>
    <n v="0"/>
    <x v="1"/>
    <s v="Diversity"/>
    <s v="Land use mix:Entropy: maximises eveness --&gt; 1"/>
    <x v="7"/>
    <s v="Multinomial logistic (nested)"/>
    <s v="not choosing transit"/>
    <n v="0.26200000000000001"/>
    <n v="1.2995265424293818"/>
    <m/>
    <s v="Derived (4a)"/>
    <n v="1.6"/>
    <m/>
  </r>
  <r>
    <n v="31"/>
    <s v="Frank et al. 2008"/>
    <n v="31.2"/>
    <s v="31.2.4"/>
    <s v="Table 4 p. 48 (significance from table 3 p. 46)"/>
    <x v="1"/>
    <x v="0"/>
    <x v="1"/>
    <n v="0.13529411764705884"/>
    <n v="7.391304347826086"/>
    <n v="1.7"/>
    <n v="0.54984772710240093"/>
    <n v="0.12646497723355221"/>
    <n v="1.1134819860061516"/>
    <n v="0.25610085678141487"/>
    <n v="1.2788174286894598"/>
    <n v="0.29412800859857574"/>
    <n v="0.44663307604973468"/>
    <n v="0.10272560749143898"/>
    <n v="0.33932578809656844"/>
    <n v="7.8044931262210737E-2"/>
    <n v="0.44718113748274635"/>
    <n v="0.10285166162103167"/>
    <s v="4a, 8a"/>
    <n v="0.23"/>
    <s v="Source"/>
    <n v="0.13529411764705884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x v="1"/>
    <n v="10475"/>
    <x v="0"/>
    <n v="0"/>
    <n v="0"/>
    <x v="1"/>
    <s v="PT-design"/>
    <s v="intersection density"/>
    <x v="0"/>
    <s v="Multinomial logistic (nested)"/>
    <s v="not choosing transit"/>
    <n v="0.18010000000000001"/>
    <n v="1.1973370908444088"/>
    <m/>
    <s v="Derived (4a)"/>
    <n v="1.7"/>
    <m/>
  </r>
  <r>
    <n v="115"/>
    <s v="Lund et al. 2004"/>
    <n v="115.4"/>
    <s v="115.4.3"/>
    <s v="Figure 5-22 p. 78 (imputed from table 5 - 24 p. 77)"/>
    <x v="1"/>
    <x v="0"/>
    <x v="1"/>
    <n v="0.17435158501440923"/>
    <n v="5.7355371900826446"/>
    <n v="2.7759999999999998"/>
    <n v="0.42667328245058461"/>
    <n v="0.20650986870608296"/>
    <n v="0.86404469910696124"/>
    <n v="0.41819763436776924"/>
    <n v="0.99234243056592897"/>
    <n v="0.4802937363939096"/>
    <n v="0.34658031890645924"/>
    <n v="0.16774487435072627"/>
    <n v="0.26331153279520791"/>
    <n v="0.12744278187288063"/>
    <n v="0.34700560605248409"/>
    <n v="0.16795071332940228"/>
    <s v="8a, 4b"/>
    <n v="0.48399999999999999"/>
    <s v="Source"/>
    <n v="0.17435158501440923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x v="1"/>
    <n v="22"/>
    <x v="1"/>
    <n v="1"/>
    <n v="0"/>
    <x v="0"/>
    <s v="PT-design"/>
    <s v="Crosswalk density"/>
    <x v="0"/>
    <s v="OLS"/>
    <m/>
    <n v="2.3E-2"/>
    <m/>
    <n v="1.0232665395472176"/>
    <s v="Derived (4b)"/>
    <n v="2.7759999999999998"/>
    <m/>
  </r>
  <r>
    <n v="31"/>
    <s v="Frank et al. 2008"/>
    <n v="31.2"/>
    <s v="31.2.5"/>
    <s v="Table 4 p. 48 (significance from table 3 p. 46)"/>
    <x v="1"/>
    <x v="0"/>
    <x v="1"/>
    <n v="6.0213846039255094E-2"/>
    <n v="16.607475950765078"/>
    <n v="5.6465418232601268"/>
    <n v="0.19366315910577611"/>
    <n v="6.5845474095963877E-2"/>
    <n v="0.10302046103501369"/>
    <n v="3.5026956751904662E-2"/>
    <n v="0.10302046103501369"/>
    <n v="3.5026956751904662E-2"/>
    <n v="0.30762828956325783"/>
    <n v="0.10459361845150766"/>
    <n v="1.1793516542393681"/>
    <n v="0.40097956244138516"/>
    <n v="0.315182667951457"/>
    <n v="0.10716210710349539"/>
    <m/>
    <n v="0.34"/>
    <s v="Source"/>
    <m/>
    <m/>
    <s v="N"/>
    <s v="Pos"/>
    <s v="insignificant"/>
    <s v="Mode choice (probability)"/>
    <s v="tour"/>
    <s v="binary"/>
    <s v="Disaggregate"/>
    <s v="Non-work"/>
    <s v="USA"/>
    <s v="Puget Sound"/>
    <n v="1999"/>
    <s v="Pre-2010"/>
    <x v="1"/>
    <n v="10475"/>
    <x v="0"/>
    <n v="0"/>
    <n v="0"/>
    <x v="1"/>
    <s v="Density"/>
    <s v="Retail floor area continuous (fraction)"/>
    <x v="1"/>
    <s v="Multinomial logistic (nested)"/>
    <s v="not choosing transit"/>
    <s v="not stated"/>
    <m/>
    <m/>
    <m/>
    <m/>
    <m/>
  </r>
  <r>
    <n v="31"/>
    <s v="Frank et al. 2008"/>
    <n v="31.2"/>
    <s v="31.2.6"/>
    <s v="Table 4 p. 48 (significance from table 3 p. 46)"/>
    <x v="1"/>
    <x v="0"/>
    <x v="1"/>
    <n v="2.3809523809523807E-3"/>
    <n v="420.00000000000006"/>
    <n v="-4.2000000000000011"/>
    <n v="4.8977055312658067"/>
    <n v="-4.8977055312658065E-2"/>
    <n v="2.6053684354552651"/>
    <n v="-2.6053684354552652E-2"/>
    <n v="2.6053684354552651"/>
    <n v="-2.6053684354552652E-2"/>
    <n v="7.7798626353341858"/>
    <n v="-7.7798626353341865E-2"/>
    <n v="29.825585552494253"/>
    <n v="-0.29825585552494255"/>
    <n v="7.9709114697536911"/>
    <n v="-7.9709114697536915E-2"/>
    <s v="4a, 8a"/>
    <n v="-0.01"/>
    <s v="Source"/>
    <n v="2.3809523809523807E-3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x v="1"/>
    <n v="10475"/>
    <x v="0"/>
    <n v="0"/>
    <n v="0"/>
    <x v="1"/>
    <s v="Density"/>
    <s v="Retail floor area continuous (fraction)"/>
    <x v="1"/>
    <s v="Multinomial logistic (nested)"/>
    <s v="not choosing transit"/>
    <n v="0.28349999999999997"/>
    <n v="1.3277688803138623"/>
    <m/>
    <s v="Derived (4a)"/>
    <n v="4.2"/>
    <m/>
  </r>
  <r>
    <n v="32"/>
    <s v="Chakraborty and Mishra 2012"/>
    <n v="32.1"/>
    <s v="32.1.1"/>
    <s v="Table 4 - Model I p. 10"/>
    <x v="0"/>
    <x v="0"/>
    <x v="1"/>
    <n v="8.9811958026009553E-2"/>
    <n v="11.134374775688554"/>
    <n v="4.4000000000000004"/>
    <n v="0.12282752550661342"/>
    <n v="4.8538074487049769E-2"/>
    <n v="0.2955540638904513"/>
    <n v="0.11679487239440135"/>
    <n v="0.48929945092605609"/>
    <n v="0.19335774369437009"/>
    <n v="8.7136783523631078E-2"/>
    <n v="3.4434070635121682E-2"/>
    <n v="0.46019432369762625"/>
    <n v="0.18185619444845189"/>
    <n v="8.1672150495271503E-2"/>
    <n v="3.2274597309571149E-2"/>
    <s v="6c, 8a, 5"/>
    <n v="0.39517261531444209"/>
    <s v="Derived (6c)"/>
    <n v="8.9811958026009553E-2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x v="0"/>
    <s v="not stated"/>
    <x v="0"/>
    <n v="0"/>
    <n v="1"/>
    <x v="0"/>
    <s v="Density"/>
    <s v="Household density"/>
    <x v="6"/>
    <s v="OLS"/>
    <m/>
    <n v="1.48"/>
    <m/>
    <m/>
    <s v=""/>
    <n v="4.4000000000000004"/>
    <m/>
  </r>
  <r>
    <n v="32"/>
    <s v="Chakraborty and Mishra 2012"/>
    <n v="32.1"/>
    <s v="32.1.2"/>
    <s v="Table 4 - Model I p. 10"/>
    <x v="0"/>
    <x v="0"/>
    <x v="1"/>
    <n v="2.0315119604762753E-2"/>
    <n v="49.224420995560187"/>
    <n v="9.68"/>
    <n v="0.50153297035385169"/>
    <n v="9.8626638055593754E-2"/>
    <n v="0.57249138770387487"/>
    <n v="0.11258063621455996"/>
    <n v="0.86938642121098209"/>
    <n v="0.17096515077508703"/>
    <n v="0.44911161365299984"/>
    <n v="8.8317959505367347E-2"/>
    <n v="1.3111227688045404"/>
    <n v="0.25783276157118595"/>
    <n v="0.42771996674791213"/>
    <n v="8.4111284488104551E-2"/>
    <s v="6c, 8a, 5"/>
    <n v="0.19665035777410345"/>
    <s v="Derived (6c)"/>
    <n v="2.0315119604762753E-2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x v="0"/>
    <s v="not stated"/>
    <x v="0"/>
    <n v="0"/>
    <n v="1"/>
    <x v="0"/>
    <s v="Density"/>
    <s v="Employment density"/>
    <x v="8"/>
    <s v="OLS"/>
    <m/>
    <n v="0.78920000000000001"/>
    <m/>
    <m/>
    <s v=""/>
    <n v="9.68"/>
    <m/>
  </r>
  <r>
    <n v="32"/>
    <s v="Chakraborty and Mishra 2012"/>
    <n v="32.1"/>
    <s v="32.1.3"/>
    <s v="Table 4 - Model I p. 10"/>
    <x v="0"/>
    <x v="0"/>
    <x v="0"/>
    <n v="0.11214358002166598"/>
    <n v="8.9171399718717854"/>
    <n v="8.14"/>
    <n v="9.8368364583218543E-2"/>
    <n v="8.9795437801042072E-2"/>
    <n v="0.23669914207676834"/>
    <n v="0.21607051392964247"/>
    <n v="0.39186319662909253"/>
    <n v="0.35771182583458466"/>
    <n v="6.9784869921522719E-2"/>
    <n v="6.3703030674975097E-2"/>
    <n v="0.36855389560199503"/>
    <n v="0.33643395972963597"/>
    <n v="6.5408432214827825E-2"/>
    <n v="5.9708005022706616E-2"/>
    <s v="6c, 8a, 5"/>
    <n v="0.91284874137636118"/>
    <s v="Derived (6c)"/>
    <n v="0.11214358002166598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x v="1"/>
    <s v="not stated"/>
    <x v="0"/>
    <n v="0"/>
    <n v="1"/>
    <x v="0"/>
    <s v="Density"/>
    <s v="residential density (household workers))"/>
    <x v="6"/>
    <s v="OLS"/>
    <m/>
    <n v="3.4188000000000001"/>
    <m/>
    <m/>
    <s v=""/>
    <n v="8.14"/>
    <m/>
  </r>
  <r>
    <n v="33"/>
    <s v="Ramos-Santiago and Brown 2016"/>
    <n v="33.1"/>
    <s v="33.1.1"/>
    <s v="(Streetcar) Table 3 p. 929"/>
    <x v="0"/>
    <x v="0"/>
    <x v="1"/>
    <n v="7.9815095923159343E-2"/>
    <n v="12.528958193105893"/>
    <n v="5.9011393089528754"/>
    <n v="0.13821170591411505"/>
    <n v="6.5097713485548186E-2"/>
    <n v="0.33257228940877093"/>
    <n v="0.1566415483115311"/>
    <n v="0.55058433796819262"/>
    <n v="0.2593252231830187"/>
    <n v="9.8050688955885174E-2"/>
    <n v="4.6181874498221913E-2"/>
    <n v="0.5178337857731794"/>
    <n v="0.2438997130991675"/>
    <n v="9.1901609179760188E-2"/>
    <n v="4.3285657923667044E-2"/>
    <s v="4b"/>
    <n v="0.47099999999999997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0"/>
    <n v="475"/>
    <x v="0"/>
    <n v="0"/>
    <n v="1"/>
    <x v="0"/>
    <s v="Density"/>
    <s v="Population density"/>
    <x v="6"/>
    <s v="Negative binomial regression"/>
    <m/>
    <n v="1.9000000000000001E-4"/>
    <m/>
    <n v="1.0001900180511432"/>
    <s v="Derived (4b)"/>
    <s v=""/>
    <m/>
  </r>
  <r>
    <n v="33"/>
    <s v="Ramos-Santiago and Brown 2016"/>
    <n v="33.1"/>
    <s v="33.1.2"/>
    <s v="(Streetcar) Table 3 p. 929"/>
    <x v="0"/>
    <x v="0"/>
    <x v="1"/>
    <n v="4.9965372243354171E-2"/>
    <n v="20.01386070195862"/>
    <n v="0.6822725113297694"/>
    <n v="0.20391526813503555"/>
    <n v="6.951471490723362E-3"/>
    <n v="0.23276582344381003"/>
    <n v="7.9349869211994845E-3"/>
    <n v="0.353478586002267"/>
    <n v="1.2050084996817282E-2"/>
    <n v="0.18260158460967399"/>
    <n v="6.2248880193437866E-3"/>
    <n v="0.53308150562882506"/>
    <n v="1.8172748526886648E-2"/>
    <n v="0.1739040838024522"/>
    <n v="5.9283902168255961E-3"/>
    <s v="4b, 7b"/>
    <n v="3.4090000000000002E-2"/>
    <s v="derived (7b)"/>
    <m/>
    <m/>
    <s v="N"/>
    <s v="Pos"/>
    <s v="insignificant"/>
    <s v="Ridership"/>
    <s v="boarding"/>
    <s v="Count"/>
    <s v="Aggregate"/>
    <s v="General"/>
    <s v="USA"/>
    <s v="varies"/>
    <n v="2012"/>
    <s v="2010 - 2017"/>
    <x v="0"/>
    <n v="475"/>
    <x v="0"/>
    <n v="0"/>
    <n v="1"/>
    <x v="0"/>
    <s v="Density"/>
    <s v="Employment density"/>
    <x v="8"/>
    <s v="Negative binomial regression"/>
    <m/>
    <n v="1.0000000000000001E-5"/>
    <m/>
    <n v="1.0000100000500001"/>
    <s v="Derived (4b)"/>
    <s v=""/>
    <m/>
  </r>
  <r>
    <n v="33"/>
    <s v="Ramos-Santiago and Brown 2016"/>
    <n v="33.200000000000003"/>
    <s v="33.2.1"/>
    <s v="(Light rail) Table 3 p. 929"/>
    <x v="0"/>
    <x v="0"/>
    <x v="1"/>
    <n v="7.9815095923159343E-2"/>
    <n v="12.528958193105893"/>
    <n v="1.4408301922071778"/>
    <n v="0.13821170591411505"/>
    <n v="1.5894346180123232E-2"/>
    <n v="0.33257228940877093"/>
    <n v="3.8245813282008656E-2"/>
    <n v="0.55058433796819262"/>
    <n v="6.3317198866342156E-2"/>
    <n v="9.8050688955885174E-2"/>
    <n v="1.1275829229926796E-2"/>
    <n v="0.5178337857731794"/>
    <n v="5.9550885363915632E-2"/>
    <n v="9.1901609179760188E-2"/>
    <n v="1.0568685055672423E-2"/>
    <s v="4b"/>
    <n v="0.11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0"/>
    <n v="432"/>
    <x v="0"/>
    <n v="0"/>
    <n v="1"/>
    <x v="0"/>
    <s v="Density"/>
    <s v="Population density"/>
    <x v="6"/>
    <s v="Negative binomial regression"/>
    <m/>
    <n v="1E-4"/>
    <m/>
    <n v="1.0001000050001667"/>
    <s v="Derived (4b)"/>
    <s v=""/>
    <m/>
  </r>
  <r>
    <n v="33"/>
    <s v="Ramos-Santiago and Brown 2016"/>
    <n v="33.200000000000003"/>
    <s v="33.2.2"/>
    <s v="(Light rail) Table 3 p. 929"/>
    <x v="0"/>
    <x v="0"/>
    <x v="1"/>
    <n v="4.9965372243354171E-2"/>
    <n v="20.01386070195862"/>
    <n v="0.86059601018422061"/>
    <n v="0.20391526813503555"/>
    <n v="8.7683565298065282E-3"/>
    <n v="0.23276582344381003"/>
    <n v="1.000893040808383E-2"/>
    <n v="0.353478586002267"/>
    <n v="1.5199579198097481E-2"/>
    <n v="0.18260158460967399"/>
    <n v="7.8518681382159818E-3"/>
    <n v="0.53308150562882506"/>
    <n v="2.2922504742039475E-2"/>
    <n v="0.1739040838024522"/>
    <n v="7.4778756035054446E-3"/>
    <s v="4b"/>
    <n v="4.2999999999999997E-2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0"/>
    <n v="432"/>
    <x v="0"/>
    <n v="0"/>
    <n v="1"/>
    <x v="0"/>
    <s v="Density"/>
    <s v="Employment density"/>
    <x v="8"/>
    <s v="Negative binomial regression"/>
    <m/>
    <n v="9.0000000000000002E-6"/>
    <m/>
    <n v="1.0000090000405002"/>
    <s v="Derived (4b)"/>
    <s v=""/>
    <m/>
  </r>
  <r>
    <n v="33"/>
    <s v="Ramos-Santiago and Brown 2016"/>
    <n v="33.299999999999997"/>
    <s v="33.3.1"/>
    <s v="(Modern Streetcar) Table 4, p. 931"/>
    <x v="0"/>
    <x v="0"/>
    <x v="1"/>
    <n v="7.9815095923159343E-2"/>
    <n v="12.528958193105893"/>
    <n v="6.5777030513805945"/>
    <n v="0.13821170591411505"/>
    <n v="7.2561145604910407E-2"/>
    <n v="0.33257228940877093"/>
    <n v="0.17460045193960474"/>
    <n v="0.55058433796819262"/>
    <n v="0.28905677743330116"/>
    <n v="9.8050688955885174E-2"/>
    <n v="5.1476611701839717E-2"/>
    <n v="0.5178337857731794"/>
    <n v="0.27186273753091922"/>
    <n v="9.1901609179760188E-2"/>
    <n v="4.8248344819374102E-2"/>
    <s v="4b"/>
    <n v="0.52500000000000002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0"/>
    <n v="125"/>
    <x v="0"/>
    <n v="0"/>
    <n v="0"/>
    <x v="1"/>
    <s v="Density"/>
    <s v="Population density"/>
    <x v="6"/>
    <s v="Negative binomial regression"/>
    <m/>
    <n v="2.9999999999999997E-4"/>
    <m/>
    <n v="1.0003000450045003"/>
    <s v="Derived (4b)"/>
    <s v=""/>
    <m/>
  </r>
  <r>
    <n v="33"/>
    <s v="Ramos-Santiago and Brown 2016"/>
    <n v="33.299999999999997"/>
    <s v="33.3.2"/>
    <s v="(Modern Streetcar) Table 4, p. 931"/>
    <x v="0"/>
    <x v="0"/>
    <x v="0"/>
    <n v="4.9965372243354171E-2"/>
    <n v="20.01386070195862"/>
    <n v="28.119474286251862"/>
    <n v="0.20391526813503555"/>
    <n v="0.28650095172972495"/>
    <n v="0.23276582344381003"/>
    <n v="0.3270359819385531"/>
    <n v="0.353478586002267"/>
    <n v="0.49663741333318517"/>
    <n v="0.18260158460967399"/>
    <n v="0.25655522637659195"/>
    <n v="0.53308150562882506"/>
    <n v="0.74897951540849927"/>
    <n v="0.1739040838024522"/>
    <n v="0.24433523774244534"/>
    <s v="4b"/>
    <n v="1.40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0"/>
    <n v="125"/>
    <x v="0"/>
    <n v="0"/>
    <n v="0"/>
    <x v="1"/>
    <s v="Density"/>
    <s v="Employment density"/>
    <x v="8"/>
    <s v="Negative binomial regression"/>
    <m/>
    <n v="2E-3"/>
    <m/>
    <n v="1.0020020013340003"/>
    <s v="Derived (4b)"/>
    <s v=""/>
    <m/>
  </r>
  <r>
    <n v="33"/>
    <s v="Ramos-Santiago and Brown 2016"/>
    <n v="33.4"/>
    <s v="33.4.1"/>
    <s v="(Legacy Streetcar) Table 4, p. 931"/>
    <x v="0"/>
    <x v="0"/>
    <x v="1"/>
    <n v="7.9815095923159343E-2"/>
    <n v="12.528958193105893"/>
    <n v="7.091390337297935"/>
    <n v="0.13821170591411505"/>
    <n v="7.8227825547389107E-2"/>
    <n v="0.33257228940877093"/>
    <n v="0.18823591580536433"/>
    <n v="0.55058433796819262"/>
    <n v="0.31163073528999702"/>
    <n v="9.8050688955885174E-2"/>
    <n v="5.5496689949031001E-2"/>
    <n v="0.5178337857731794"/>
    <n v="0.29309392274761953"/>
    <n v="9.1901609179760188E-2"/>
    <n v="5.2016310795744258E-2"/>
    <s v="4b"/>
    <n v="0.5659999999999999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0"/>
    <n v="350"/>
    <x v="0"/>
    <n v="0"/>
    <n v="0"/>
    <x v="1"/>
    <s v="Density"/>
    <s v="Population density"/>
    <x v="6"/>
    <s v="Negative binomial regression"/>
    <m/>
    <n v="2.0000000000000001E-4"/>
    <m/>
    <n v="1.0002000200013335"/>
    <s v="Derived (4b)"/>
    <s v=""/>
    <m/>
  </r>
  <r>
    <n v="34"/>
    <s v="Hamidi and Ewing 2014"/>
    <n v="34.1"/>
    <s v="34.1.1"/>
    <s v="Table 6 p. 79"/>
    <x v="0"/>
    <x v="0"/>
    <x v="0"/>
    <n v="0.19117647058823528"/>
    <n v="5.2307692307692308"/>
    <n v="5.44"/>
    <n v="6.2554199106370932E-7"/>
    <n v="6.5056367070625776E-7"/>
    <e v="#N/A"/>
    <e v="#N/A"/>
    <n v="2.0851880320741991E-7"/>
    <n v="2.1685955533571672E-7"/>
    <n v="1.8092969123791741E-2"/>
    <n v="1.8816687888743411E-2"/>
    <n v="1.3162600311722521E-2"/>
    <n v="1.3689104324191423E-2"/>
    <n v="2.6064768480566175E-7"/>
    <n v="2.7107359219788824E-7"/>
    <s v="6a, 8a"/>
    <n v="1.04"/>
    <s v="Source (6a)"/>
    <n v="0.19117647058823528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x v="1"/>
    <n v="451"/>
    <x v="0"/>
    <n v="0"/>
    <n v="1"/>
    <x v="0"/>
    <s v="PT-Access"/>
    <s v="Compactness index"/>
    <x v="3"/>
    <s v="OLS"/>
    <m/>
    <n v="1.04"/>
    <m/>
    <m/>
    <s v=""/>
    <n v="5.44"/>
    <m/>
  </r>
  <r>
    <n v="34"/>
    <s v="Hamidi and Ewing 2014"/>
    <n v="34.200000000000003"/>
    <s v="34.2.1"/>
    <s v="Tabe 7 p. 80"/>
    <x v="0"/>
    <x v="0"/>
    <x v="0"/>
    <n v="0.43606557377049188"/>
    <n v="2.2932330827067666"/>
    <n v="3.05"/>
    <n v="2.7424524486594509E-7"/>
    <n v="3.64746175671707E-7"/>
    <e v="#N/A"/>
    <e v="#N/A"/>
    <n v="9.1417188712673588E-8"/>
    <n v="1.2158486098785589E-7"/>
    <n v="7.932178524528332E-3"/>
    <n v="1.0549797437622683E-2"/>
    <n v="5.7706446523639746E-3"/>
    <n v="7.6749573876440866E-3"/>
    <n v="1.1427112674197796E-7"/>
    <n v="1.519805985668307E-7"/>
    <s v="6a, 8a"/>
    <n v="1.33"/>
    <s v="Source (6a)"/>
    <n v="0.43606557377049188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x v="1"/>
    <n v="451"/>
    <x v="0"/>
    <n v="0"/>
    <n v="1"/>
    <x v="0"/>
    <s v="PT-Access"/>
    <s v="Density factor"/>
    <x v="3"/>
    <s v="OLS"/>
    <m/>
    <n v="1.33"/>
    <m/>
    <m/>
    <s v=""/>
    <n v="3.05"/>
    <m/>
  </r>
  <r>
    <n v="34"/>
    <s v="Hamidi and Ewing 2014"/>
    <n v="34.200000000000003"/>
    <s v="34.2.2"/>
    <s v="Tabe 7 p. 80"/>
    <x v="0"/>
    <x v="0"/>
    <x v="1"/>
    <n v="0.20232558139534881"/>
    <n v="4.9425287356321848"/>
    <n v="0.43000000000000005"/>
    <n v="6.5204379976299062E-2"/>
    <n v="5.6727810579380181E-3"/>
    <n v="0.42935795965946177"/>
    <n v="3.7354142490373173E-2"/>
    <n v="0.5226388511629706"/>
    <n v="4.5469580051178439E-2"/>
    <n v="4.975272337105148E-2"/>
    <n v="4.3284869332814785E-3"/>
    <n v="3.6680670454334846E-2"/>
    <n v="3.1912183295271313E-3"/>
    <n v="4.0345833216705464E-2"/>
    <n v="3.5100874898533752E-3"/>
    <s v="6a, 8a"/>
    <n v="8.6999999999999994E-2"/>
    <s v="Source (6a)"/>
    <n v="0.20232558139534881"/>
    <s v="Derived (8a)"/>
    <s v="N"/>
    <s v="Pos"/>
    <s v="insignificant"/>
    <s v="mode share"/>
    <s v="activity"/>
    <s v="continuous (fraction)"/>
    <s v="Aggregate"/>
    <s v="Work"/>
    <s v="USA"/>
    <s v="varies"/>
    <s v="2007 - 2011"/>
    <s v="2018 - 2019"/>
    <x v="0"/>
    <n v="451"/>
    <x v="0"/>
    <n v="0"/>
    <n v="1"/>
    <x v="0"/>
    <s v="Diversity"/>
    <s v="Mixed Use:Entropy: maximises eveness --&gt; 1"/>
    <x v="7"/>
    <s v="OLS"/>
    <m/>
    <n v="8.6999999999999994E-2"/>
    <m/>
    <m/>
    <s v=""/>
    <n v="0.43"/>
    <m/>
  </r>
  <r>
    <n v="34"/>
    <s v="Hamidi and Ewing 2014"/>
    <n v="34.200000000000003"/>
    <s v="34.2.3"/>
    <s v="Tabe 7 p. 80"/>
    <x v="0"/>
    <x v="0"/>
    <x v="0"/>
    <n v="0.21501014198782964"/>
    <n v="4.6509433962264142"/>
    <n v="4.9299999999999988"/>
    <n v="5.5620125148825092E-7"/>
    <n v="5.8957332657754597E-7"/>
    <e v="#N/A"/>
    <e v="#N/A"/>
    <n v="1.8540469058772948E-7"/>
    <n v="1.9652897202299327E-7"/>
    <n v="1.6087380565258217E-2"/>
    <n v="1.7052623399173711E-2"/>
    <n v="1.170353848471554E-2"/>
    <n v="1.2405750793798473E-2"/>
    <n v="2.3175513483899636E-7"/>
    <n v="2.4566044292933618E-7"/>
    <s v="6a, 8a"/>
    <n v="1.06"/>
    <s v="Source (6a)"/>
    <n v="0.21501014198782964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x v="1"/>
    <n v="451"/>
    <x v="0"/>
    <n v="0"/>
    <n v="1"/>
    <x v="0"/>
    <s v="PT-Access"/>
    <s v="Centering factor"/>
    <x v="3"/>
    <s v="OLS"/>
    <m/>
    <n v="1.06"/>
    <m/>
    <m/>
    <s v=""/>
    <n v="4.93"/>
    <m/>
  </r>
  <r>
    <n v="34"/>
    <s v="Hamidi and Ewing 2014"/>
    <n v="34.200000000000003"/>
    <s v="34.2.4"/>
    <s v="Tabe 7 p. 80"/>
    <x v="0"/>
    <x v="0"/>
    <x v="1"/>
    <n v="0.22162162162162163"/>
    <n v="4.5121951219512191"/>
    <n v="-0.37"/>
    <n v="0.3356674431593567"/>
    <n v="-2.7524730339067251E-2"/>
    <n v="0.67975119805684003"/>
    <n v="-5.5739598240660888E-2"/>
    <n v="0.78068409742807054"/>
    <n v="-6.4016095989101782E-2"/>
    <n v="0.27265763824843919"/>
    <n v="-2.2357926336372014E-2"/>
    <n v="0.2071493871378621"/>
    <n v="-1.6986249745304691E-2"/>
    <n v="0.27299221520646855"/>
    <n v="-2.2385361646930422E-2"/>
    <s v="6a, 8a"/>
    <n v="-8.2000000000000003E-2"/>
    <s v="Source (6a)"/>
    <n v="0.22162162162162163"/>
    <s v="Derived (8a)"/>
    <s v="N"/>
    <s v="Neg"/>
    <s v="insignificant"/>
    <s v="mode share"/>
    <s v="activity"/>
    <s v="continuous (fraction)"/>
    <s v="Aggregate"/>
    <s v="Work"/>
    <s v="USA"/>
    <s v="varies"/>
    <s v="2007 - 2011"/>
    <s v="2018 - 2019"/>
    <x v="0"/>
    <n v="451"/>
    <x v="0"/>
    <n v="0"/>
    <n v="1"/>
    <x v="0"/>
    <s v="PT-design"/>
    <s v="Street factor"/>
    <x v="0"/>
    <s v="OLS"/>
    <m/>
    <n v="-8.2000000000000003E-2"/>
    <m/>
    <m/>
    <s v=""/>
    <n v="-0.37"/>
    <m/>
  </r>
  <r>
    <n v="36"/>
    <s v="Chan and Miranda-Moreno 2013"/>
    <n v="36.1"/>
    <s v="36.1.22"/>
    <s v="Table 5, p. 261"/>
    <x v="0"/>
    <x v="0"/>
    <x v="1"/>
    <n v="7.9815095923159343E-2"/>
    <n v="12.528958193105893"/>
    <n v="9.2964869792845732"/>
    <n v="0.13821170591411505"/>
    <n v="0.10255308578827337"/>
    <n v="0.33257228940877093"/>
    <n v="0.24676863874130803"/>
    <n v="0.55058433796819262"/>
    <n v="0.40853357877239893"/>
    <n v="9.8050688955885174E-2"/>
    <n v="7.2753611205266799E-2"/>
    <n v="0.5178337857731794"/>
    <n v="0.38423266904369913"/>
    <n v="9.1901609179760188E-2"/>
    <n v="6.8190994011382053E-2"/>
    <m/>
    <n v="0.74199999999999999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s v="2018 - 2019"/>
    <x v="0"/>
    <n v="130"/>
    <x v="1"/>
    <n v="0"/>
    <n v="1"/>
    <x v="0"/>
    <s v="Density"/>
    <s v="Population density"/>
    <x v="6"/>
    <s v="OLS"/>
    <m/>
    <n v="0.122"/>
    <m/>
    <n v="1.1297541017803188"/>
    <s v="Derived (4b)"/>
    <s v=""/>
    <m/>
  </r>
  <r>
    <n v="36"/>
    <s v="Chan and Miranda-Moreno 2013"/>
    <n v="36.200000000000003"/>
    <s v="36.2.2"/>
    <s v="Table 5, p. 261"/>
    <x v="0"/>
    <x v="0"/>
    <x v="1"/>
    <n v="6.0213846039255094E-2"/>
    <n v="16.607475950765078"/>
    <n v="8.6358874943978403"/>
    <n v="0.19366315910577611"/>
    <n v="0.10070484273500357"/>
    <n v="0.10302046103501369"/>
    <n v="5.3570639738207124E-2"/>
    <n v="0.10302046103501369"/>
    <n v="5.3570639738207124E-2"/>
    <n v="0.30762828956325783"/>
    <n v="0.15996671057289408"/>
    <n v="1.1793516542393681"/>
    <n v="0.61326286020447141"/>
    <n v="0.315182667951457"/>
    <n v="0.16389498733475763"/>
    <m/>
    <n v="0.52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s v="2018 - 2019"/>
    <x v="0"/>
    <n v="130"/>
    <x v="1"/>
    <n v="0"/>
    <n v="1"/>
    <x v="0"/>
    <s v="Density"/>
    <s v="Commercial density"/>
    <x v="1"/>
    <s v="OLS"/>
    <m/>
    <n v="3.29"/>
    <m/>
    <n v="26.842863655898565"/>
    <s v="Derived (4b)"/>
    <s v=""/>
    <m/>
  </r>
  <r>
    <n v="37"/>
    <s v="Moniruzzaman and Paez 2012"/>
    <n v="37.1"/>
    <s v="37.1.1"/>
    <s v="Table 2 (1), p. 203"/>
    <x v="0"/>
    <x v="0"/>
    <x v="0"/>
    <n v="7.9815095923159343E-2"/>
    <n v="12.528958193105893"/>
    <n v="12.317091461445507"/>
    <n v="0.13821170591411505"/>
    <n v="0.13587452336805605"/>
    <n v="0.33257228940877093"/>
    <n v="0.32694843761584053"/>
    <n v="0.55058433796819262"/>
    <n v="0.54127386678688516"/>
    <n v="9.8050688955885174E-2"/>
    <n v="9.639263577333379E-2"/>
    <n v="0.5178337857731794"/>
    <n v="0.5090771317845455"/>
    <n v="9.1901609179760188E-2"/>
    <n v="9.0347537941661574E-2"/>
    <s v="4a, 7a"/>
    <n v="0.9830898364896000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1"/>
    <n v="761"/>
    <x v="1"/>
    <n v="0"/>
    <n v="1"/>
    <x v="0"/>
    <s v="Density"/>
    <s v="Population density"/>
    <x v="6"/>
    <s v="Binary logistic"/>
    <s v="not choosing transit"/>
    <n v="0.22681000000000001"/>
    <n v="1.2545914729136154"/>
    <m/>
    <s v="Derived (4a)"/>
    <s v=""/>
    <m/>
  </r>
  <r>
    <n v="37"/>
    <s v="Moniruzzaman and Paez 2012"/>
    <n v="37.1"/>
    <s v="37.1.2"/>
    <s v="Table 2 (1), p. 203"/>
    <x v="0"/>
    <x v="0"/>
    <x v="1"/>
    <n v="7.9815095923159343E-2"/>
    <n v="12.528958193105893"/>
    <n v="0.93523949995455036"/>
    <n v="0.13821170591411505"/>
    <n v="1.0316982843642077E-2"/>
    <n v="0.33257228940877093"/>
    <n v="2.48252677398626E-2"/>
    <n v="0.55058433796819262"/>
    <n v="4.1099045346605183E-2"/>
    <n v="9.8050688955885174E-2"/>
    <n v="7.3191143186797413E-3"/>
    <n v="0.5178337857731794"/>
    <n v="3.8654340081729001E-2"/>
    <n v="9.1901609179760188E-2"/>
    <n v="6.860108692963135E-3"/>
    <s v="4a, 7a"/>
    <n v="7.46462304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0"/>
    <n v="761"/>
    <x v="1"/>
    <n v="0"/>
    <n v="1"/>
    <x v="0"/>
    <s v="Density"/>
    <s v="Dwelling density"/>
    <x v="6"/>
    <s v="Binary logistic"/>
    <s v="not choosing transit"/>
    <n v="0.41141"/>
    <n v="1.5089438967463207"/>
    <m/>
    <s v="Derived (4a)"/>
    <s v=""/>
    <m/>
  </r>
  <r>
    <n v="37"/>
    <s v="Moniruzzaman and Paez 2012"/>
    <n v="37.1"/>
    <s v="37.1.3"/>
    <s v="Table 2 (1), p. 203"/>
    <x v="0"/>
    <x v="0"/>
    <x v="1"/>
    <n v="5.031249131340744E-2"/>
    <n v="19.875779829123999"/>
    <n v="1.2269042535675501"/>
    <n v="0.82622651466152486"/>
    <n v="5.1001813964709951E-2"/>
    <n v="0.69441737918446922"/>
    <n v="4.2865419299133269E-2"/>
    <n v="0.71090804367584326"/>
    <n v="4.3883365089565883E-2"/>
    <n v="0.92641033263453187"/>
    <n v="5.7186021752603164E-2"/>
    <n v="0.781274928375426"/>
    <n v="4.8227015043954637E-2"/>
    <n v="0.91240154613360192"/>
    <n v="5.6321278839717506E-2"/>
    <s v="4a, 7a"/>
    <n v="6.1728609600000005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0"/>
    <n v="761"/>
    <x v="1"/>
    <n v="0"/>
    <n v="1"/>
    <x v="0"/>
    <s v="Density"/>
    <s v="Building density"/>
    <x v="2"/>
    <s v="Binary logistic"/>
    <s v="not choosing transit"/>
    <n v="0.22681000000000001"/>
    <n v="1.2545914729136154"/>
    <m/>
    <s v="Derived (4a)"/>
    <s v=""/>
    <m/>
  </r>
  <r>
    <n v="37"/>
    <s v="Moniruzzaman and Paez 2012"/>
    <n v="37.1"/>
    <s v="37.1.5"/>
    <s v="Table 2 (1), p. 203"/>
    <x v="0"/>
    <x v="0"/>
    <x v="1"/>
    <n v="0.29561638727755546"/>
    <n v="3.3827624009933381"/>
    <n v="6.4378168528700305E-2"/>
    <n v="0.25164762942831709"/>
    <n v="4.7891668337175725E-3"/>
    <n v="0.50960491128373531"/>
    <n v="9.698414187187334E-3"/>
    <n v="0.58527362856841614"/>
    <n v="1.1138483827394191E-2"/>
    <n v="0.20440960155367024"/>
    <n v="3.8901685125276343E-3"/>
    <n v="0.15529850533053888"/>
    <n v="2.9555233750643735E-3"/>
    <n v="0.204660431653715"/>
    <n v="3.8949421207621383E-3"/>
    <s v="4a, 7a"/>
    <n v="1.9031241600000002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0"/>
    <n v="761"/>
    <x v="1"/>
    <n v="0"/>
    <n v="1"/>
    <x v="0"/>
    <s v="PT-design"/>
    <s v="Intersection density"/>
    <x v="0"/>
    <s v="Binary logistic"/>
    <s v="not choosing transit"/>
    <n v="3.4000000000000002E-4"/>
    <n v="1.0003400578065513"/>
    <m/>
    <s v="Derived (4a)"/>
    <s v=""/>
    <m/>
  </r>
  <r>
    <n v="37"/>
    <s v="Moniruzzaman and Paez 2012"/>
    <n v="37.1"/>
    <s v="37.1.6"/>
    <s v="Table 2 (1), p. 203"/>
    <x v="0"/>
    <x v="0"/>
    <x v="1"/>
    <n v="0.29561638727755546"/>
    <n v="3.3827624009933381"/>
    <n v="0.15230356210844062"/>
    <n v="0.25164762942831709"/>
    <n v="1.133003912625462E-2"/>
    <n v="0.50960491128373531"/>
    <n v="2.2944160439313573E-2"/>
    <n v="0.58527362856841614"/>
    <n v="2.6351025544367732E-2"/>
    <n v="0.20440960155367024"/>
    <n v="9.2032211415880427E-3"/>
    <n v="0.15529850533053888"/>
    <n v="6.9920711974959379E-3"/>
    <n v="0.204660431653715"/>
    <n v="9.2145143727383038E-3"/>
    <s v="4a, 7a"/>
    <n v="4.5023428800000001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0"/>
    <n v="761"/>
    <x v="1"/>
    <n v="0"/>
    <n v="1"/>
    <x v="0"/>
    <s v="PT-design"/>
    <s v="Sidewalk density"/>
    <x v="0"/>
    <s v="Binary logistic"/>
    <s v="not choosing transit"/>
    <n v="2.1299999999999999E-3"/>
    <n v="1.0021322700614574"/>
    <m/>
    <s v="Derived (4a)"/>
    <s v=""/>
    <m/>
  </r>
  <r>
    <n v="37"/>
    <s v="Moniruzzaman and Paez 2012"/>
    <n v="37.200000000000003"/>
    <s v="37.2.2"/>
    <s v="Table 2 (2), p. 203"/>
    <x v="0"/>
    <x v="0"/>
    <x v="1"/>
    <n v="7.9815095923159343E-2"/>
    <n v="12.528958193105893"/>
    <n v="1.3330589805020485"/>
    <n v="0.13821170591411505"/>
    <n v="1.4705480929827056E-2"/>
    <n v="0.33257228940877093"/>
    <n v="3.5385103073169888E-2"/>
    <n v="0.55058433796819262"/>
    <n v="5.858119924577123E-2"/>
    <n v="9.8050688955885174E-2"/>
    <n v="1.0432419794407006E-2"/>
    <n v="0.5178337857731794"/>
    <n v="5.5096598447598982E-2"/>
    <n v="9.1901609179760188E-2"/>
    <n v="9.7781685876388788E-3"/>
    <s v="4a, 7a"/>
    <n v="0.1063982304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0"/>
    <n v="761"/>
    <x v="1"/>
    <n v="0"/>
    <n v="1"/>
    <x v="0"/>
    <s v="Density"/>
    <s v="Dwelling density"/>
    <x v="6"/>
    <s v="Binary logistic"/>
    <s v="not choosing transit"/>
    <n v="0.58640999999999999"/>
    <n v="1.7975237080793633"/>
    <m/>
    <s v="Derived (4a)"/>
    <s v=""/>
    <m/>
  </r>
  <r>
    <n v="37"/>
    <s v="Moniruzzaman and Paez 2012"/>
    <n v="37.299999999999997"/>
    <s v="37.3.2"/>
    <s v="Table 2 (3), p. 203"/>
    <x v="0"/>
    <x v="0"/>
    <x v="1"/>
    <n v="7.9815095923159343E-2"/>
    <n v="12.528958193105893"/>
    <n v="0.8808177950156526"/>
    <n v="0.13821170591411505"/>
    <n v="9.7166363054519717E-3"/>
    <n v="0.33257228940877093"/>
    <n v="2.3380682266266162E-2"/>
    <n v="0.55058433796819262"/>
    <n v="3.8707486693199268E-2"/>
    <n v="9.8050688955885174E-2"/>
    <n v="6.8932141296002515E-3"/>
    <n v="0.5178337857731794"/>
    <n v="3.6405039137277981E-2"/>
    <n v="9.1901609179760188E-2"/>
    <n v="6.4609180993714932E-3"/>
    <s v="4a, 7a"/>
    <n v="7.03025568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0"/>
    <n v="761"/>
    <x v="1"/>
    <n v="0"/>
    <n v="1"/>
    <x v="0"/>
    <s v="Density"/>
    <s v="Dwelling density"/>
    <x v="6"/>
    <s v="Binary logistic"/>
    <s v="not choosing transit"/>
    <n v="0.38746999999999998"/>
    <n v="1.473248755493382"/>
    <m/>
    <s v="Derived (4a)"/>
    <s v=""/>
    <m/>
  </r>
  <r>
    <n v="38"/>
    <s v="Choi et al. 2012"/>
    <n v="38.1"/>
    <s v="38.1.10"/>
    <s v="Table 2 p. 715 (multiplicative model)"/>
    <x v="0"/>
    <x v="0"/>
    <x v="1"/>
    <n v="0.29561638727755546"/>
    <n v="3.3827624009933381"/>
    <n v="0.28753480408443377"/>
    <n v="0.25164762942831709"/>
    <n v="2.1390048501406952E-2"/>
    <n v="0.50960491128373531"/>
    <n v="4.3316417459117504E-2"/>
    <n v="0.58527362856841614"/>
    <n v="4.9748258428315373E-2"/>
    <n v="0.20440960155367024"/>
    <n v="1.7374816132061974E-2"/>
    <n v="0.15529850533053888"/>
    <n v="1.3200372953095806E-2"/>
    <n v="0.204660431653715"/>
    <n v="1.7396136690565778E-2"/>
    <s v="6b, 5"/>
    <n v="8.5000000000000006E-2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0"/>
    <n v="2000"/>
    <x v="1"/>
    <n v="0"/>
    <n v="0"/>
    <x v="1"/>
    <s v="PT-design"/>
    <s v="Pedestrian friendly intersection"/>
    <x v="0"/>
    <s v="Multiplicative"/>
    <m/>
    <n v="8.5000000000000006E-2"/>
    <m/>
    <m/>
    <s v=""/>
    <s v=""/>
    <m/>
  </r>
  <r>
    <n v="38"/>
    <s v="Choi et al. 2012"/>
    <n v="38.1"/>
    <s v="38.1.16"/>
    <s v="Table 2 p. 715 (multiplicative model)"/>
    <x v="0"/>
    <x v="0"/>
    <x v="1"/>
    <n v="4.9965372243354171E-2"/>
    <n v="20.01386070195862"/>
    <n v="9.0062373158813802"/>
    <n v="0.20391526813503555"/>
    <n v="9.1761870660765993E-2"/>
    <n v="0.23276582344381003"/>
    <n v="0.10474462054971452"/>
    <n v="0.353478586002267"/>
    <n v="0.15906536370102015"/>
    <n v="0.18260158460967399"/>
    <n v="8.2170713074353294E-2"/>
    <n v="0.53308150562882506"/>
    <n v="0.23988667753297127"/>
    <n v="0.1739040838024522"/>
    <n v="7.8256837711103491E-2"/>
    <s v="6b, 5"/>
    <n v="0.45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0"/>
    <n v="1000"/>
    <x v="1"/>
    <n v="0"/>
    <n v="0"/>
    <x v="1"/>
    <s v="Density"/>
    <s v="Employment (common catchment area)"/>
    <x v="8"/>
    <s v="Multiplicative"/>
    <m/>
    <n v="0.45"/>
    <m/>
    <m/>
    <s v=""/>
    <s v=""/>
    <m/>
  </r>
  <r>
    <n v="38"/>
    <s v="Choi et al. 2012"/>
    <n v="38.1"/>
    <s v="38.1.7"/>
    <s v="Table 2 p. 715 (multiplicative model)"/>
    <x v="0"/>
    <x v="0"/>
    <x v="1"/>
    <n v="4.9965372243354171E-2"/>
    <n v="20.01386070195862"/>
    <n v="7.4851839025325244"/>
    <n v="0.20391526813503555"/>
    <n v="7.62643102825033E-2"/>
    <n v="0.23276582344381003"/>
    <n v="8.7054417967984951E-2"/>
    <n v="0.353478586002267"/>
    <n v="0.13220099116484785"/>
    <n v="0.18260158460967399"/>
    <n v="6.8292992644018072E-2"/>
    <n v="0.53308150562882506"/>
    <n v="0.19937248310518058"/>
    <n v="0.1739040838024522"/>
    <n v="6.5040127342117129E-2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0"/>
    <n v="1000"/>
    <x v="1"/>
    <n v="0"/>
    <n v="0"/>
    <x v="1"/>
    <s v="Density"/>
    <s v="Employment (common catchment area)"/>
    <x v="8"/>
    <s v="Multiplicative"/>
    <m/>
    <n v="0.49199999999999999"/>
    <m/>
    <m/>
    <s v=""/>
    <s v=""/>
    <m/>
  </r>
  <r>
    <n v="38"/>
    <s v="Choi et al. 2012"/>
    <n v="38.200000000000003"/>
    <s v="38.2.12"/>
    <s v="Table 2 p. 715 (poisson model)"/>
    <x v="0"/>
    <x v="0"/>
    <x v="1"/>
    <n v="5.031249131340744E-2"/>
    <n v="19.875779829123999"/>
    <n v="12.064598356278267"/>
    <n v="0.82622651466152486"/>
    <n v="0.50151949439954557"/>
    <n v="0.69441737918446922"/>
    <n v="0.42151134916497279"/>
    <n v="0.71090804367584326"/>
    <n v="0.43152118251123683"/>
    <n v="0.92641033263453187"/>
    <n v="0.56233107190916087"/>
    <n v="0.781274928375426"/>
    <n v="0.47423388152388357"/>
    <n v="0.91240154613360192"/>
    <n v="0.5538277385030963"/>
    <m/>
    <n v="0.60699999999999998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x v="0"/>
    <n v="1000"/>
    <x v="1"/>
    <n v="0"/>
    <n v="0"/>
    <x v="1"/>
    <s v="Density"/>
    <s v="commercial density (common catchment area)"/>
    <x v="2"/>
    <s v="Poisson Regression"/>
    <m/>
    <n v="1.9999999999999999E-6"/>
    <m/>
    <n v="1.000002000002"/>
    <s v="Derived (4b)"/>
    <s v=""/>
    <m/>
  </r>
  <r>
    <n v="38"/>
    <s v="Choi et al. 2012"/>
    <n v="38.299999999999997"/>
    <s v="38.3.10"/>
    <s v="Table 2 p. 716 (multiplicative)"/>
    <x v="0"/>
    <x v="0"/>
    <x v="1"/>
    <n v="0.29561638727755546"/>
    <n v="3.3827624009933381"/>
    <n v="0.31797966569337377"/>
    <n v="0.25164762942831709"/>
    <n v="2.3654877166261808E-2"/>
    <n v="0.50960491128373531"/>
    <n v="4.790286166067112E-2"/>
    <n v="0.58527362856841614"/>
    <n v="5.5015721085431117E-2"/>
    <n v="0.20440960155367024"/>
    <n v="1.9214502546045002E-2"/>
    <n v="0.15529850533053888"/>
    <n v="1.4598059501070654E-2"/>
    <n v="0.204660431653715"/>
    <n v="1.923808057544921E-2"/>
    <s v="6b"/>
    <n v="9.4E-2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0"/>
    <n v="1000"/>
    <x v="1"/>
    <n v="0"/>
    <n v="0"/>
    <x v="1"/>
    <s v="PT-design"/>
    <s v="Pedestrian friendly intersection"/>
    <x v="0"/>
    <s v="Multiplicative"/>
    <m/>
    <n v="9.4E-2"/>
    <m/>
    <m/>
    <s v=""/>
    <s v=""/>
    <m/>
  </r>
  <r>
    <n v="38"/>
    <s v="Choi et al. 2012"/>
    <n v="38.299999999999997"/>
    <s v="38.3.15"/>
    <s v="Table 2 p. 716 (multiplicative)"/>
    <x v="0"/>
    <x v="0"/>
    <x v="1"/>
    <n v="7.9815095923159343E-2"/>
    <n v="12.528958193105893"/>
    <n v="1.5160039413658131"/>
    <n v="0.13821170591411505"/>
    <n v="1.672361641560792E-2"/>
    <n v="0.33257228940877093"/>
    <n v="4.0241247018461282E-2"/>
    <n v="0.55058433796819262"/>
    <n v="6.6620704894151311E-2"/>
    <n v="9.8050688955885174E-2"/>
    <n v="1.1864133363662106E-2"/>
    <n v="0.5178337857731794"/>
    <n v="6.2657888078554699E-2"/>
    <n v="9.1901609179760188E-2"/>
    <n v="1.1120094710750983E-2"/>
    <s v="6b"/>
    <n v="0.121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0"/>
    <n v="1000"/>
    <x v="1"/>
    <n v="0"/>
    <n v="0"/>
    <x v="1"/>
    <s v="Density"/>
    <s v="Population (gross)  (common catchment area)"/>
    <x v="6"/>
    <s v="Multiplicative"/>
    <m/>
    <n v="0.121"/>
    <m/>
    <m/>
    <s v=""/>
    <s v=""/>
    <m/>
  </r>
  <r>
    <n v="38"/>
    <s v="Choi et al. 2012"/>
    <n v="38.299999999999997"/>
    <s v="38.3.16"/>
    <s v="Table 2 p. 716 (multiplicative)"/>
    <x v="0"/>
    <x v="0"/>
    <x v="1"/>
    <n v="4.9965372243354171E-2"/>
    <n v="20.01386070195862"/>
    <n v="2.6818573340624554"/>
    <n v="0.20391526813503555"/>
    <n v="2.7324645930094767E-2"/>
    <n v="0.23276582344381003"/>
    <n v="3.1190620341470545E-2"/>
    <n v="0.353478586002267"/>
    <n v="4.736613052430378E-2"/>
    <n v="0.18260158460967399"/>
    <n v="2.4468612337696316E-2"/>
    <n v="0.53308150562882506"/>
    <n v="7.1432921754262566E-2"/>
    <n v="0.1739040838024522"/>
    <n v="2.3303147229528597E-2"/>
    <s v="6b, 5"/>
    <n v="0.13400000000000001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0"/>
    <n v="1000"/>
    <x v="1"/>
    <n v="0"/>
    <n v="0"/>
    <x v="1"/>
    <s v="Density"/>
    <s v="Employment (common catchment area)"/>
    <x v="8"/>
    <s v="Multiplicative"/>
    <m/>
    <n v="0.13400000000000001"/>
    <m/>
    <m/>
    <s v=""/>
    <s v=""/>
    <m/>
  </r>
  <r>
    <n v="38"/>
    <s v="Choi et al. 2012"/>
    <n v="38.299999999999997"/>
    <s v="38.3.7"/>
    <s v="Table 2 p. 716 (multiplicative)"/>
    <x v="0"/>
    <x v="0"/>
    <x v="1"/>
    <n v="4.9965372243354171E-2"/>
    <n v="20.01386070195862"/>
    <n v="7.4851839025325244"/>
    <n v="0.20391526813503555"/>
    <n v="7.62643102825033E-2"/>
    <n v="0.23276582344381003"/>
    <n v="8.7054417967984951E-2"/>
    <n v="0.353478586002267"/>
    <n v="0.13220099116484785"/>
    <n v="0.18260158460967399"/>
    <n v="6.8292992644018072E-2"/>
    <n v="0.53308150562882506"/>
    <n v="0.19937248310518058"/>
    <n v="0.1739040838024522"/>
    <n v="6.5040127342117129E-2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0"/>
    <n v="1000"/>
    <x v="1"/>
    <n v="0"/>
    <n v="0"/>
    <x v="1"/>
    <s v="Density"/>
    <s v="Employment (common catchment area)"/>
    <x v="8"/>
    <s v="Multiplicative"/>
    <m/>
    <n v="0.374"/>
    <m/>
    <m/>
    <s v=""/>
    <s v=""/>
    <m/>
  </r>
  <r>
    <n v="38"/>
    <s v="Choi et al. 2012"/>
    <n v="38.4"/>
    <s v="38.4.12"/>
    <s v="Table 2 p. 716 (poisson)"/>
    <x v="0"/>
    <x v="0"/>
    <x v="1"/>
    <n v="5.031249131340744E-2"/>
    <n v="19.875779829123999"/>
    <n v="3.2795036718054602"/>
    <n v="0.82622651466152486"/>
    <n v="0.13632737491915162"/>
    <n v="0.69441737918446922"/>
    <n v="0.11457886756543742"/>
    <n v="0.71090804367584326"/>
    <n v="0.11729982720651415"/>
    <n v="0.92641033263453187"/>
    <n v="0.15285770488469777"/>
    <n v="0.781274928375426"/>
    <n v="0.12891036318194529"/>
    <n v="0.91240154613360192"/>
    <n v="0.15054625511204434"/>
    <m/>
    <n v="0.16500000000000001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x v="0"/>
    <n v="1000"/>
    <x v="1"/>
    <n v="0"/>
    <n v="0"/>
    <x v="1"/>
    <s v="Density"/>
    <s v="commercial density (common catchment area)"/>
    <x v="2"/>
    <s v="Poisson Regression"/>
    <m/>
    <n v="9.9999999999999995E-7"/>
    <m/>
    <n v="1.0000010000005"/>
    <s v="Derived (4b)"/>
    <s v=""/>
    <m/>
  </r>
  <r>
    <n v="38"/>
    <s v="Choi et al. 2012"/>
    <n v="38.4"/>
    <s v="38.4.3"/>
    <s v="Table 2 p. 716 (poisson)"/>
    <x v="0"/>
    <x v="0"/>
    <x v="1"/>
    <n v="5.031249131340744E-2"/>
    <n v="19.875779829123999"/>
    <n v="11.865840557987028"/>
    <n v="0.82622651466152486"/>
    <n v="0.49325722925293031"/>
    <n v="0.69441737918446922"/>
    <n v="0.41456717537312809"/>
    <n v="0.71090804367584326"/>
    <n v="0.42441210207447838"/>
    <n v="0.92641033263453187"/>
    <n v="0.55306696858281545"/>
    <n v="0.781274928375426"/>
    <n v="0.46642113224012932"/>
    <n v="0.91240154613360192"/>
    <n v="0.54470372304176029"/>
    <m/>
    <n v="0.59699999999999998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x v="0"/>
    <n v="1000"/>
    <x v="1"/>
    <n v="0"/>
    <n v="0"/>
    <x v="1"/>
    <s v="Density"/>
    <s v="commercial density (common catchment area)"/>
    <x v="2"/>
    <s v="Poisson Regression"/>
    <m/>
    <n v="1.9999999999999999E-6"/>
    <m/>
    <n v="1.000002000002"/>
    <s v="Derived (4b)"/>
    <s v=""/>
    <m/>
  </r>
  <r>
    <n v="38"/>
    <s v="Choi et al. 2012"/>
    <n v="38.5"/>
    <s v="38.5.12"/>
    <s v="Table 2 p. 717 (multiplicative)"/>
    <x v="0"/>
    <x v="0"/>
    <x v="1"/>
    <n v="5.031249131340744E-2"/>
    <n v="19.875779829123999"/>
    <n v="0.93416165196882794"/>
    <n v="0.82622651466152486"/>
    <n v="3.8832646189091671E-2"/>
    <n v="0.69441737918446922"/>
    <n v="3.2637616821670053E-2"/>
    <n v="0.71090804367584326"/>
    <n v="3.3412678052764634E-2"/>
    <n v="0.92641033263453187"/>
    <n v="4.3541285633823E-2"/>
    <n v="0.781274928375426"/>
    <n v="3.6719921633645021E-2"/>
    <n v="0.91240154613360192"/>
    <n v="4.2882872668279289E-2"/>
    <s v="6b"/>
    <n v="4.7E-2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x v="0"/>
    <n v="1000"/>
    <x v="1"/>
    <n v="0"/>
    <n v="0"/>
    <x v="1"/>
    <s v="Density"/>
    <s v="commercial density (common catchment area)"/>
    <x v="2"/>
    <s v="Multiplicative"/>
    <m/>
    <n v="4.7E-2"/>
    <m/>
    <m/>
    <s v=""/>
    <s v=""/>
    <m/>
  </r>
  <r>
    <n v="38"/>
    <s v="Choi et al. 2012"/>
    <n v="38.5"/>
    <s v="38.5.16"/>
    <s v="Table 2 p. 717 (multiplicative)"/>
    <x v="0"/>
    <x v="0"/>
    <x v="1"/>
    <n v="4.9965372243354171E-2"/>
    <n v="20.01386070195862"/>
    <n v="4.9033958719798623"/>
    <n v="0.20391526813503555"/>
    <n v="4.995924069308371E-2"/>
    <n v="0.23276582344381003"/>
    <n v="5.7027626743733455E-2"/>
    <n v="0.353478586002267"/>
    <n v="8.6602253570555413E-2"/>
    <n v="0.18260158460967399"/>
    <n v="4.473738822937013E-2"/>
    <n v="0.53308150562882506"/>
    <n v="0.13060496887906214"/>
    <n v="0.1739040838024522"/>
    <n v="4.260650053160079E-2"/>
    <s v="6b, 5"/>
    <n v="0.245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x v="0"/>
    <n v="1000"/>
    <x v="1"/>
    <n v="0"/>
    <n v="0"/>
    <x v="1"/>
    <s v="Density"/>
    <s v="Employment (common catchment area)"/>
    <x v="8"/>
    <s v="Multiplicative"/>
    <m/>
    <n v="0.245"/>
    <m/>
    <m/>
    <s v=""/>
    <s v=""/>
    <m/>
  </r>
  <r>
    <n v="38"/>
    <s v="Choi et al. 2012"/>
    <n v="38.5"/>
    <s v="38.5.7"/>
    <s v="Table 2 p. 717 (multiplicative)"/>
    <x v="0"/>
    <x v="0"/>
    <x v="1"/>
    <n v="4.9965372243354171E-2"/>
    <n v="20.01386070195862"/>
    <n v="5.123548339701407"/>
    <n v="0.20391526813503555"/>
    <n v="5.2202308642569105E-2"/>
    <n v="0.23276582344381003"/>
    <n v="5.9588050801615368E-2"/>
    <n v="0.353478586002267"/>
    <n v="9.0490518016580354E-2"/>
    <n v="0.18260158460967399"/>
    <n v="4.6746005660076542E-2"/>
    <n v="0.53308150562882506"/>
    <n v="0.13646886544097922"/>
    <n v="0.1739040838024522"/>
    <n v="4.4519445453427765E-2"/>
    <s v="6b, 5"/>
    <n v="0.25600000000000001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x v="0"/>
    <n v="1000"/>
    <x v="1"/>
    <n v="0"/>
    <n v="0"/>
    <x v="1"/>
    <s v="Density"/>
    <s v="Employment (common catchment area)"/>
    <x v="8"/>
    <s v="Multiplicative"/>
    <m/>
    <n v="0.25600000000000001"/>
    <m/>
    <m/>
    <s v=""/>
    <s v=""/>
    <m/>
  </r>
  <r>
    <n v="38"/>
    <s v="Choi et al. 2012"/>
    <n v="38.6"/>
    <s v="38.6.1"/>
    <s v="Table 2 p. 717 (poisson)"/>
    <x v="0"/>
    <x v="0"/>
    <x v="1"/>
    <n v="0.29561638727755546"/>
    <n v="3.3827624009933381"/>
    <n v="-0.59874894497582087"/>
    <n v="0.25164762942831709"/>
    <n v="-4.4541630408812122E-2"/>
    <n v="0.50960491128373531"/>
    <n v="-9.0200069297221144E-2"/>
    <n v="0.58527362856841614"/>
    <n v="-0.10359343225660965"/>
    <n v="0.20440960155367024"/>
    <n v="-3.6180499474999635E-2"/>
    <n v="0.15529850533053888"/>
    <n v="-2.748783544350538E-2"/>
    <n v="0.204660431653715"/>
    <n v="-3.6224896402707554E-2"/>
    <m/>
    <n v="-0.17699999999999999"/>
    <s v="Source"/>
    <m/>
    <m/>
    <s v="Y"/>
    <s v="Neg"/>
    <s v="N"/>
    <s v="Ridership"/>
    <s v="trip"/>
    <s v="Count"/>
    <s v="Aggregate"/>
    <s v="Off-peak"/>
    <s v="South Korea"/>
    <s v="Seoul"/>
    <n v="2010"/>
    <s v="2010 - 2017"/>
    <x v="0"/>
    <n v="1000"/>
    <x v="1"/>
    <n v="0"/>
    <n v="0"/>
    <x v="1"/>
    <s v="PT-design"/>
    <s v="pedestrian friendly intersections"/>
    <x v="0"/>
    <s v="Poisson Regression"/>
    <m/>
    <n v="-6.6000000000000005E-5"/>
    <m/>
    <n v="0.99993400217795203"/>
    <s v="Derived (4b)"/>
    <s v=""/>
    <m/>
  </r>
  <r>
    <n v="38"/>
    <s v="Choi et al. 2012"/>
    <n v="38.6"/>
    <s v="38.6.12"/>
    <s v="Table 2 p. 717 (poisson)"/>
    <x v="0"/>
    <x v="0"/>
    <x v="1"/>
    <n v="5.031249131340744E-2"/>
    <n v="19.875779829123999"/>
    <n v="8.5068337668650713"/>
    <n v="0.82622651466152486"/>
    <n v="0.35362494827513263"/>
    <n v="0.69441737918446922"/>
    <n v="0.29721063829095284"/>
    <n v="0.71090804367584326"/>
    <n v="0.30426864269326093"/>
    <n v="0.92641033263453187"/>
    <n v="0.39650362236757963"/>
    <n v="0.781274928375426"/>
    <n v="0.33438566934468233"/>
    <n v="0.91240154613360192"/>
    <n v="0.39050786174518159"/>
    <m/>
    <n v="0.42799999999999999"/>
    <s v="Source"/>
    <m/>
    <m/>
    <s v="N"/>
    <s v="Pos"/>
    <s v="insignificant"/>
    <s v="Ridership"/>
    <s v="trip"/>
    <s v="Count"/>
    <s v="Aggregate"/>
    <s v="Off-peak"/>
    <s v="South Korea"/>
    <s v="Seoul"/>
    <n v="2010"/>
    <s v="2010 - 2017"/>
    <x v="0"/>
    <n v="1000"/>
    <x v="1"/>
    <n v="0"/>
    <n v="0"/>
    <x v="1"/>
    <s v="Density"/>
    <s v="commercial density (common catchment area)"/>
    <x v="2"/>
    <s v="Poisson Regression"/>
    <m/>
    <n v="9.9999999999999995E-7"/>
    <m/>
    <n v="1.0000010000005"/>
    <s v="Derived (4b)"/>
    <s v=""/>
    <m/>
  </r>
  <r>
    <n v="38"/>
    <s v="Choi et al. 2012"/>
    <n v="38.6"/>
    <s v="38.6.3"/>
    <s v="Table 2 p. 717 (poisson)"/>
    <x v="0"/>
    <x v="0"/>
    <x v="1"/>
    <n v="5.031249131340744E-2"/>
    <n v="19.875779829123999"/>
    <n v="9.2819891802009078"/>
    <n v="0.82622651466152486"/>
    <n v="0.38584778234693212"/>
    <n v="0.69441737918446922"/>
    <n v="0.32429291607914712"/>
    <n v="0.71090804367584326"/>
    <n v="0.33199405639661883"/>
    <n v="0.92641033263453187"/>
    <n v="0.4326336253403264"/>
    <n v="0.781274928375426"/>
    <n v="0.36485539155132396"/>
    <n v="0.91240154613360192"/>
    <n v="0.4260915220443921"/>
    <m/>
    <n v="0.46700000000000003"/>
    <s v="Source"/>
    <m/>
    <m/>
    <s v="Y"/>
    <s v="Pos"/>
    <s v="Y"/>
    <s v="Ridership"/>
    <s v="trip"/>
    <s v="Count"/>
    <s v="Aggregate"/>
    <s v="Off-peak"/>
    <s v="South Korea"/>
    <s v="Seoul"/>
    <n v="2010"/>
    <s v="2010 - 2017"/>
    <x v="0"/>
    <n v="1000"/>
    <x v="1"/>
    <n v="0"/>
    <n v="0"/>
    <x v="1"/>
    <s v="Density"/>
    <s v="commercial density (common catchment area)"/>
    <x v="2"/>
    <s v="Poisson Regression"/>
    <m/>
    <n v="1.9999999999999999E-6"/>
    <m/>
    <n v="1.000002000002"/>
    <s v="Derived (4b)"/>
    <s v=""/>
    <m/>
  </r>
  <r>
    <n v="38"/>
    <s v="Choi et al. 2012"/>
    <n v="38.6"/>
    <s v="38.6.6"/>
    <s v="Table 2 p. 717 (poisson)"/>
    <x v="0"/>
    <x v="0"/>
    <x v="1"/>
    <n v="7.9815095923159343E-2"/>
    <n v="12.528958193105893"/>
    <n v="3.6960426669662385"/>
    <n v="0.13821170591411505"/>
    <n v="4.0772453244663935E-2"/>
    <n v="0.33257228940877093"/>
    <n v="9.8108825375587419E-2"/>
    <n v="0.55058433796819262"/>
    <n v="0.16242237970061682"/>
    <n v="9.8050688955885174E-2"/>
    <n v="2.8924953241986125E-2"/>
    <n v="0.5178337857731794"/>
    <n v="0.15276096680308793"/>
    <n v="9.1901609179760188E-2"/>
    <n v="2.7110974708029253E-2"/>
    <m/>
    <n v="0.29499999999999998"/>
    <s v="Source"/>
    <m/>
    <m/>
    <s v="Y"/>
    <s v="Pos"/>
    <s v="Y"/>
    <s v="Ridership"/>
    <s v="trip"/>
    <s v="Count"/>
    <s v="Aggregate"/>
    <s v="Off-peak"/>
    <s v="South Korea"/>
    <s v="Seoul"/>
    <n v="2010"/>
    <s v="2010 - 2017"/>
    <x v="0"/>
    <n v="1000"/>
    <x v="1"/>
    <n v="0"/>
    <n v="0"/>
    <x v="1"/>
    <s v="Density"/>
    <s v="Population (gross)  (common catchment area)"/>
    <x v="6"/>
    <s v="Poisson Regression"/>
    <m/>
    <n v="5.0000000000000004E-6"/>
    <m/>
    <n v="1.0000050000125"/>
    <s v="Derived (4b)"/>
    <s v=""/>
    <m/>
  </r>
  <r>
    <n v="39"/>
    <s v="de Grange et al. 2012"/>
    <n v="39.1"/>
    <s v="39.1.1"/>
    <s v="Table 1 p. 14, Model 4"/>
    <x v="0"/>
    <x v="0"/>
    <x v="1"/>
    <n v="9.1999999999999998E-2"/>
    <n v="10.869565217391305"/>
    <n v="2.1630434782608696"/>
    <n v="0.11990631049172373"/>
    <n v="2.3861355787853023E-2"/>
    <n v="0.2885248823972365"/>
    <n v="5.7416451597050069E-2"/>
    <n v="0.47766241031217904"/>
    <n v="9.5054819652123632E-2"/>
    <n v="8.5064403742889524E-2"/>
    <n v="1.6927816344835016E-2"/>
    <n v="0.44924949221455501"/>
    <n v="8.9400648950696451E-2"/>
    <n v="7.9729736436687612E-2"/>
    <n v="1.5866217550900837E-2"/>
    <s v="6a, 8a, 8b"/>
    <n v="0.19900000000000001"/>
    <s v="Source (6a)"/>
    <n v="9.1999999999999998E-2"/>
    <s v="Derived (8a)"/>
    <s v="Y"/>
    <s v="Pos"/>
    <s v="Y"/>
    <s v="Ridership"/>
    <s v="trip"/>
    <s v="continuous"/>
    <s v="Aggregate"/>
    <s v="General"/>
    <s v="Global"/>
    <s v="varies"/>
    <s v="2000 - 2009"/>
    <s v="2018 - 2019"/>
    <x v="0"/>
    <n v="41"/>
    <x v="0"/>
    <n v="0"/>
    <n v="1"/>
    <x v="0"/>
    <s v="Density"/>
    <s v="Population density"/>
    <x v="6"/>
    <s v="OLS"/>
    <m/>
    <n v="0.19900000000000001"/>
    <m/>
    <m/>
    <s v=""/>
    <n v="2.1630434782608696"/>
    <s v="Derived (8b)"/>
  </r>
  <r>
    <n v="44"/>
    <s v="Brown and Neog 2012"/>
    <n v="44.1"/>
    <s v="44.1.1"/>
    <s v="Table 3 p. 11"/>
    <x v="0"/>
    <x v="0"/>
    <x v="1"/>
    <n v="7.2139303482587069E-2"/>
    <n v="13.86206896551724"/>
    <n v="-0.40199999999999997"/>
    <n v="1.6577497187114325E-6"/>
    <n v="-4.8074741842631545E-8"/>
    <e v="#N/A"/>
    <e v="#N/A"/>
    <n v="5.5259597645130649E-7"/>
    <n v="-1.6025283317087889E-8"/>
    <n v="4.7948203164774661E-2"/>
    <n v="-1.3904978917784652E-3"/>
    <n v="3.4882225775386348E-2"/>
    <n v="-1.0115845474862042E-3"/>
    <n v="6.9074279959147479E-7"/>
    <n v="-2.0031541188152771E-8"/>
    <s v="6a, 8a"/>
    <n v="-2.9000000000000001E-2"/>
    <s v="Source (6a)"/>
    <n v="7.2139303482587069E-2"/>
    <s v="Derived (8a)"/>
    <s v="N"/>
    <s v="Neg"/>
    <s v="insignificant"/>
    <s v="mode share"/>
    <s v="trip"/>
    <s v="continuous (fraction)"/>
    <s v="Aggregate"/>
    <s v="Work"/>
    <s v="USA"/>
    <s v="varies"/>
    <n v="2000"/>
    <s v="Pre-2010"/>
    <x v="0"/>
    <n v="82"/>
    <x v="0"/>
    <n v="0"/>
    <n v="1"/>
    <x v="0"/>
    <s v="PT-Access"/>
    <s v="% of MSA employment in CBD"/>
    <x v="3"/>
    <s v="OLS"/>
    <m/>
    <n v="-2.9000000000000001E-2"/>
    <m/>
    <n v="0.97141646446660479"/>
    <s v="Derived (4b)"/>
    <n v="-0.40200000000000002"/>
    <m/>
  </r>
  <r>
    <n v="44"/>
    <s v="Brown and Neog 2012"/>
    <n v="44.2"/>
    <s v="44.2.1"/>
    <s v="Table 3 p. 11"/>
    <x v="0"/>
    <x v="0"/>
    <x v="1"/>
    <n v="0.1076923076923077"/>
    <n v="9.2857142857142847"/>
    <n v="0.38999999999999996"/>
    <n v="1.1104684505227611E-6"/>
    <n v="4.6639674921955971E-8"/>
    <e v="#N/A"/>
    <e v="#N/A"/>
    <n v="3.7016468216443235E-7"/>
    <n v="1.5546916650906161E-8"/>
    <n v="3.2118821238663907E-2"/>
    <n v="1.3489904920238841E-3"/>
    <n v="2.3366380805473798E-2"/>
    <n v="9.8138799382989947E-4"/>
    <n v="4.6270439844702556E-7"/>
    <n v="1.9433584734775075E-8"/>
    <s v="6a, 8a"/>
    <n v="4.2000000000000003E-2"/>
    <s v="Source (6a)"/>
    <n v="0.1076923076923077"/>
    <s v="Derived (8a)"/>
    <s v="N"/>
    <s v="Pos"/>
    <s v="insignificant"/>
    <s v="mode share"/>
    <s v="trip"/>
    <s v="continuous (fraction)"/>
    <s v="Aggregate"/>
    <s v="Work"/>
    <s v="USA"/>
    <s v="varies"/>
    <n v="2000"/>
    <s v="Pre-2010"/>
    <x v="0"/>
    <n v="43"/>
    <x v="0"/>
    <n v="0"/>
    <n v="1"/>
    <x v="0"/>
    <s v="PT-Access"/>
    <s v="% of MSA employment in CBD"/>
    <x v="3"/>
    <s v="OLS"/>
    <m/>
    <n v="4.2000000000000003E-2"/>
    <m/>
    <n v="1.0428944787507632"/>
    <s v="Derived (4b)"/>
    <n v="0.39"/>
    <m/>
  </r>
  <r>
    <n v="44"/>
    <s v="Brown and Neog 2012"/>
    <n v="44.3"/>
    <s v="44.3.1"/>
    <s v="Table 6 p. 11"/>
    <x v="0"/>
    <x v="0"/>
    <x v="1"/>
    <n v="0.118491921005386"/>
    <n v="8.4393939393939394"/>
    <n v="0.55700000000000005"/>
    <n v="1.0092579227478429E-6"/>
    <n v="6.6611022901357631E-8"/>
    <e v="#N/A"/>
    <e v="#N/A"/>
    <n v="3.364270619485133E-7"/>
    <n v="2.2204186088601878E-8"/>
    <n v="2.9191441494067733E-2"/>
    <n v="1.9266351386084705E-3"/>
    <n v="2.1236717659800081E-2"/>
    <n v="1.4016233655468053E-3"/>
    <n v="4.2053250572143422E-7"/>
    <n v="2.7755145377614659E-8"/>
    <s v="6a, 8a"/>
    <n v="6.6000000000000003E-2"/>
    <s v="Source (6a)"/>
    <n v="0.118491921005386"/>
    <s v="Derived (8a)"/>
    <s v="N"/>
    <s v="Pos"/>
    <s v="insignificant"/>
    <s v="mode share"/>
    <s v="trip"/>
    <s v="continuous (fraction)"/>
    <s v="Aggregate"/>
    <s v="Work"/>
    <s v="USA"/>
    <s v="varies"/>
    <n v="2000"/>
    <s v="Pre-2010"/>
    <x v="0"/>
    <n v="29"/>
    <x v="0"/>
    <n v="0"/>
    <n v="1"/>
    <x v="0"/>
    <s v="PT-Access"/>
    <s v="% of MSA employment in CBD"/>
    <x v="3"/>
    <s v="OLS"/>
    <m/>
    <n v="6.6000000000000003E-2"/>
    <m/>
    <n v="1.0682267171659934"/>
    <s v="Derived (4b)"/>
    <n v="0.55700000000000005"/>
    <m/>
  </r>
  <r>
    <n v="45"/>
    <s v="Asad 2013"/>
    <n v="45.1"/>
    <s v="45.1.3"/>
    <s v="Table 5-19 p. 164"/>
    <x v="0"/>
    <x v="0"/>
    <x v="1"/>
    <n v="0.33489510489510493"/>
    <n v="2.9860096053455831"/>
    <n v="1"/>
    <n v="3.2939808328024997E-2"/>
    <n v="1.1031380565238582E-2"/>
    <n v="7.9261502460180475E-2"/>
    <n v="2.6544289180545758E-2"/>
    <n v="0.13122001816803147"/>
    <n v="4.3944941748720476E-2"/>
    <n v="2.3368287651732184E-2"/>
    <n v="7.8259251443458348E-3"/>
    <n v="0.12341462350333442"/>
    <n v="4.1330953283739064E-2"/>
    <n v="2.1902785812509123E-2"/>
    <n v="7.3351357521752591E-3"/>
    <s v="8a, 6c, 8b"/>
    <n v="0.33489510489510493"/>
    <s v="Derived (6c)"/>
    <n v="0.33489510489510493"/>
    <s v="Derived (8a)"/>
    <s v="N"/>
    <s v="Pos"/>
    <s v="insignificant"/>
    <s v="Ridership"/>
    <s v="trip"/>
    <s v="continuous"/>
    <s v="Aggregate"/>
    <s v="Weekday"/>
    <s v="United Kingdom"/>
    <s v="West Sussex, East Sussex, Surrey, Kent, Dorset, Hampshire"/>
    <n v="2012"/>
    <s v="2010 - 2017"/>
    <x v="0"/>
    <n v="200"/>
    <x v="1"/>
    <n v="0"/>
    <n v="0"/>
    <x v="1"/>
    <s v="Density"/>
    <s v="Dwelling density (unit density)"/>
    <x v="6"/>
    <s v="OLS"/>
    <m/>
    <n v="1E-3"/>
    <m/>
    <m/>
    <s v=""/>
    <n v="1"/>
    <s v="Derived (8b)"/>
  </r>
  <r>
    <n v="47"/>
    <s v="Lee and Lee 2013"/>
    <n v="47.1"/>
    <s v="47.1.2"/>
    <s v="A-3 p. 327, Pooled Model 2"/>
    <x v="0"/>
    <x v="0"/>
    <x v="1"/>
    <n v="9.2670157068062836E-3"/>
    <n v="107.90960451977401"/>
    <n v="1.91"/>
    <n v="1.2904791989125874E-5"/>
    <n v="2.2841481820752799E-7"/>
    <e v="#N/A"/>
    <e v="#N/A"/>
    <n v="4.3016964802594189E-6"/>
    <n v="7.6140027700591721E-8"/>
    <n v="0.37325392434675048"/>
    <n v="6.6065944609374838E-3"/>
    <n v="0.27154151357599715"/>
    <n v="4.8062847902951497E-3"/>
    <n v="5.3771037003361425E-6"/>
    <n v="9.5174735495949724E-8"/>
    <s v="6a, 8a, 5"/>
    <n v="1.77E-2"/>
    <s v="Source (6a)"/>
    <n v="9.2670157068062836E-3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x v="0"/>
    <n v="6369"/>
    <x v="0"/>
    <n v="0"/>
    <n v="1"/>
    <x v="0"/>
    <s v="PT-Access"/>
    <s v="Compactness index"/>
    <x v="3"/>
    <s v="2SLS"/>
    <m/>
    <n v="1.77E-2"/>
    <m/>
    <m/>
    <s v=""/>
    <n v="1.91"/>
    <m/>
  </r>
  <r>
    <n v="47"/>
    <s v="Lee and Lee 2013"/>
    <n v="47.1"/>
    <s v="47.2.2"/>
    <s v="A-3 p. 327, Random effects, Model 4"/>
    <x v="0"/>
    <x v="0"/>
    <x v="1"/>
    <n v="5.3646529837006018E-4"/>
    <n v="1864.0534682080929"/>
    <n v="1031.9400000000003"/>
    <n v="2.229201225496668E-4"/>
    <n v="1.2340857984349555E-4"/>
    <e v="#N/A"/>
    <e v="#N/A"/>
    <n v="7.4308420264266104E-5"/>
    <n v="4.1137141458297715E-5"/>
    <n v="6.4476677057355465"/>
    <n v="3.5694288418951983"/>
    <n v="4.6906658809138637"/>
    <n v="2.5967526316739149"/>
    <n v="9.2885233396341874E-5"/>
    <n v="5.142126520821486E-5"/>
    <s v="6a, 8a, 5"/>
    <n v="0.55359999999999998"/>
    <s v="Source (6a)"/>
    <n v="5.3646529837006018E-4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x v="0"/>
    <n v="6369"/>
    <x v="0"/>
    <n v="0"/>
    <n v="1"/>
    <x v="0"/>
    <s v="PT-Access"/>
    <s v="Compactness index"/>
    <x v="3"/>
    <s v="2SLS"/>
    <m/>
    <n v="0.55359999999999998"/>
    <m/>
    <m/>
    <s v=""/>
    <n v="1031.94"/>
    <m/>
  </r>
  <r>
    <n v="47"/>
    <s v="Lee and Lee 2013"/>
    <n v="47.7"/>
    <s v="47.3.2"/>
    <s v="A-4 p. 328 pooled model 6"/>
    <x v="0"/>
    <x v="0"/>
    <x v="1"/>
    <n v="8.6956521739130436E-3"/>
    <n v="115"/>
    <n v="-0.46"/>
    <n v="1.3752724656474197E-5"/>
    <n v="-5.5010898625896788E-8"/>
    <e v="#N/A"/>
    <e v="#N/A"/>
    <n v="4.5843472175748939E-6"/>
    <n v="-1.8337388870299574E-8"/>
    <n v="0.39777924764806838"/>
    <n v="-1.5911169905922736E-3"/>
    <n v="0.28938363920625249"/>
    <n v="-1.1575345568250099E-3"/>
    <n v="5.7304160115362404E-6"/>
    <n v="-2.2921664046144962E-8"/>
    <s v="6a, 8a, 5"/>
    <n v="-4.0000000000000001E-3"/>
    <s v="Source (6a)"/>
    <n v="8.6956521739130436E-3"/>
    <s v="Derived (8a)"/>
    <s v="N"/>
    <s v="Neg"/>
    <s v="insignificant"/>
    <s v="Ridership"/>
    <s v="unlinked trip"/>
    <s v="continuous"/>
    <s v="Disaggregate"/>
    <s v="General"/>
    <s v="USA"/>
    <s v="varies"/>
    <s v="2002 - 2010"/>
    <s v="2018 - 2019"/>
    <x v="0"/>
    <n v="6369"/>
    <x v="0"/>
    <n v="0"/>
    <n v="1"/>
    <x v="0"/>
    <s v="PT-Access"/>
    <s v="Compactness index"/>
    <x v="3"/>
    <s v="2SLS"/>
    <m/>
    <n v="-4.0000000000000001E-3"/>
    <m/>
    <m/>
    <s v=""/>
    <n v="-0.46"/>
    <m/>
  </r>
  <r>
    <n v="47"/>
    <s v="Lee and Lee 2013"/>
    <n v="47.8"/>
    <s v="47.4.2"/>
    <s v="A-4 p. 328 random effect model 8"/>
    <x v="0"/>
    <x v="0"/>
    <x v="1"/>
    <n v="5.4425956077995313E-4"/>
    <n v="1837.3586282378694"/>
    <n v="1007.24"/>
    <n v="2.1972771573350048E-4"/>
    <n v="1.2045473376510497E-4"/>
    <e v="#N/A"/>
    <e v="#N/A"/>
    <n v="7.3244260130865218E-5"/>
    <n v="4.0152503403740315E-5"/>
    <n v="6.355331589566493"/>
    <n v="3.4839927774003514"/>
    <n v="4.6234915336215874"/>
    <n v="2.5345980587313544"/>
    <n v="9.1555037410335206E-5"/>
    <n v="5.019047150834576E-5"/>
    <s v="6a, 8a, 5"/>
    <n v="0.54820000000000002"/>
    <s v="Source (6a)"/>
    <n v="5.4425956077995313E-4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x v="0"/>
    <n v="6369"/>
    <x v="0"/>
    <n v="0"/>
    <n v="1"/>
    <x v="0"/>
    <s v="PT-Access"/>
    <s v="Compactness index"/>
    <x v="3"/>
    <s v="2SLS"/>
    <m/>
    <n v="0.54820000000000002"/>
    <m/>
    <m/>
    <s v=""/>
    <n v="1007.24"/>
    <m/>
  </r>
  <r>
    <n v="50"/>
    <s v="Schneider et al. 2017"/>
    <n v="50.1"/>
    <s v="50.1.1"/>
    <s v="Table 3 (final model)"/>
    <x v="0"/>
    <x v="0"/>
    <x v="1"/>
    <n v="7.9815095923159343E-2"/>
    <n v="12.528958193105893"/>
    <n v="2.3871113671707818"/>
    <n v="0.13821170591411505"/>
    <n v="2.6333133942867862E-2"/>
    <n v="0.33257228940877093"/>
    <n v="6.3364174436349188E-2"/>
    <n v="0.55058433796819262"/>
    <n v="0.1049014699780285"/>
    <n v="9.8050688955885174E-2"/>
    <n v="1.8681354870695586E-2"/>
    <n v="0.5178337857731794"/>
    <n v="9.8661588399618055E-2"/>
    <n v="9.1901609179760188E-2"/>
    <n v="1.7509785933758366E-2"/>
    <s v="4a, 5, 7a"/>
    <n v="0.19052752274999998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x v="0"/>
    <n v="5000"/>
    <x v="0"/>
    <n v="0"/>
    <n v="1"/>
    <x v="0"/>
    <s v="Density"/>
    <s v="Population density"/>
    <x v="6"/>
    <s v="Multinomial logistic (fractional)"/>
    <s v="automobile"/>
    <n v="2.63E-2"/>
    <n v="1.0266488969479457"/>
    <m/>
    <s v="Derived (4a)"/>
    <s v=""/>
    <m/>
  </r>
  <r>
    <n v="50"/>
    <s v="Schneider et al. 2017"/>
    <n v="50.1"/>
    <s v="50.1.2"/>
    <s v="Table 3 (final model)"/>
    <x v="0"/>
    <x v="0"/>
    <x v="1"/>
    <n v="4.9965372243354171E-2"/>
    <n v="20.01386070195862"/>
    <n v="0.52660962820105406"/>
    <n v="0.20391526813503555"/>
    <n v="5.3654687187165437E-3"/>
    <n v="0.23276582344381003"/>
    <n v="6.1245916301226793E-3"/>
    <n v="0.353478586002267"/>
    <n v="9.3008155459716659E-3"/>
    <n v="0.18260158460967399"/>
    <n v="4.8046578324997145E-3"/>
    <n v="0.53308150562882506"/>
    <n v="1.4026571767464181E-2"/>
    <n v="0.1739040838024522"/>
    <n v="4.5758070508051469E-3"/>
    <s v="4a, 5, 7a"/>
    <n v="2.6312246100000002E-2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x v="0"/>
    <n v="5000"/>
    <x v="0"/>
    <n v="0"/>
    <n v="1"/>
    <x v="0"/>
    <s v="Density"/>
    <s v="Employment density"/>
    <x v="8"/>
    <s v="Multinomial logistic (fractional)"/>
    <s v="automobile"/>
    <n v="3.2200000000000002E-3"/>
    <n v="1.0032251897688569"/>
    <m/>
    <s v="Derived (4a)"/>
    <s v=""/>
    <m/>
  </r>
  <r>
    <n v="50"/>
    <s v="Schneider et al. 2017"/>
    <n v="50.1"/>
    <s v="50.1.3"/>
    <s v="Table 3 (final model)"/>
    <x v="0"/>
    <x v="0"/>
    <x v="1"/>
    <n v="0.15859818286856112"/>
    <n v="6.3052424807966059"/>
    <n v="1.3946603201835712"/>
    <n v="4.4086802177549678E-2"/>
    <n v="9.751585895082503E-3"/>
    <n v="0.44938085745845063"/>
    <n v="9.9398818119392746E-2"/>
    <n v="8.2981114286847069E-2"/>
    <n v="1.8354641835417917E-2"/>
    <n v="2.0299828043130779E-2"/>
    <n v="4.4901309925082129E-3"/>
    <n v="5.0429246926907284E-2"/>
    <n v="1.1154475007091427E-2"/>
    <n v="2.5077547972667924E-2"/>
    <n v="5.5469176945215923E-3"/>
    <s v="4a, 5, 7a"/>
    <n v="0.22119059250000001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x v="0"/>
    <n v="5000"/>
    <x v="0"/>
    <n v="0"/>
    <n v="1"/>
    <x v="0"/>
    <s v="PT-design"/>
    <s v="pre-1940s housing share"/>
    <x v="9"/>
    <s v="Multinomial logistic (fractional)"/>
    <s v="automobile"/>
    <n v="1.4710000000000001"/>
    <n v="4.353586551546428"/>
    <m/>
    <s v="Derived (4a)"/>
    <s v=""/>
    <m/>
  </r>
  <r>
    <n v="51"/>
    <s v="Cervero et al. 2010"/>
    <n v="51.1"/>
    <s v="51.1.1"/>
    <s v="Table 3 p. 7"/>
    <x v="0"/>
    <x v="0"/>
    <x v="1"/>
    <n v="3.9507320474087846E-3"/>
    <n v="253.11764705882354"/>
    <n v="79.87939037505042"/>
    <n v="2.7922370924836248"/>
    <n v="0.88117995454643705"/>
    <n v="6.71882802022873"/>
    <n v="2.120341637681042"/>
    <n v="11.123240255573188"/>
    <n v="3.5102951569548932"/>
    <n v="1.980879758595302"/>
    <n v="0.6251301296511238"/>
    <n v="10.461593645878187"/>
    <n v="3.3014913519247644"/>
    <n v="1.8566523024476556"/>
    <n v="0.58592617220199661"/>
    <s v="6c, 8a"/>
    <n v="0.31558206748218848"/>
    <s v="Derived (6c)"/>
    <n v="3.9507320474087846E-3"/>
    <s v="Derived (8a)"/>
    <s v="Y"/>
    <s v="Pos"/>
    <s v="Y"/>
    <s v="Ridership"/>
    <s v="average daily boarding"/>
    <s v="continuous"/>
    <s v="Aggregate"/>
    <s v="General"/>
    <s v="USA"/>
    <s v="Los Angeles"/>
    <n v="2008"/>
    <s v="Pre-2010"/>
    <x v="0"/>
    <n v="69"/>
    <x v="0"/>
    <n v="0"/>
    <n v="0"/>
    <x v="1"/>
    <s v="Density"/>
    <s v="Population density"/>
    <x v="6"/>
    <s v="OLS"/>
    <m/>
    <n v="1.7000000000000001E-2"/>
    <m/>
    <m/>
    <s v=""/>
    <n v="4.3029999999999999"/>
    <m/>
  </r>
  <r>
    <n v="51"/>
    <s v="Cervero et al. 2010"/>
    <n v="51.1"/>
    <s v="51.1.7"/>
    <s v="Table 3 p. 7"/>
    <x v="0"/>
    <x v="0"/>
    <x v="0"/>
    <n v="2.0737327188940089E-2"/>
    <n v="48.222222222222229"/>
    <n v="57.749828740422103"/>
    <n v="2.0045743582608506"/>
    <n v="2.4006323340623292"/>
    <n v="1.6847816519349368"/>
    <n v="2.0176559142355583"/>
    <n v="1.7247909745643777"/>
    <n v="2.0655701625508454"/>
    <n v="2.2476383474425989"/>
    <n v="2.6917201998086147"/>
    <n v="1.8955137125017658"/>
    <n v="2.2700238028776223"/>
    <n v="2.2136505078952093"/>
    <n v="2.6510171417024666"/>
    <s v="6c, 8a"/>
    <n v="1.1975770936953891"/>
    <s v="Derived (6c)"/>
    <n v="2.0737327188940089E-2"/>
    <s v="Derived (8a)"/>
    <s v="Y"/>
    <s v="Pos"/>
    <s v="Y"/>
    <s v="Ridership"/>
    <s v="average daily boarding"/>
    <s v="continuous"/>
    <s v="Aggregate"/>
    <s v="General"/>
    <s v="USA"/>
    <s v="Los Angeles"/>
    <n v="2008"/>
    <s v="Pre-2010"/>
    <x v="1"/>
    <n v="69"/>
    <x v="0"/>
    <n v="0"/>
    <n v="0"/>
    <x v="1"/>
    <s v="Density"/>
    <s v="Total density (employment and population)"/>
    <x v="2"/>
    <s v="OLS"/>
    <m/>
    <n v="3.5999999999999997E-2"/>
    <m/>
    <m/>
    <s v=""/>
    <n v="1.736"/>
    <m/>
  </r>
  <r>
    <n v="52"/>
    <s v="Durning and Townsend 2015"/>
    <n v="52.1"/>
    <s v="52.1.10"/>
    <s v="Table 3 p. 101"/>
    <x v="0"/>
    <x v="0"/>
    <x v="1"/>
    <n v="9.4795794392523364E-2"/>
    <n v="10.548991191099413"/>
    <n v="3.7543859649122808"/>
    <n v="0.78475172401137083"/>
    <n v="0.27929313857564686"/>
    <n v="1.5891798130706811"/>
    <n v="0.56558909547185543"/>
    <n v="1.8251492775070519"/>
    <n v="0.64957062786475972"/>
    <n v="0.63744207560442689"/>
    <n v="0.22686563470761553"/>
    <n v="0.48429134846765909"/>
    <n v="0.17235929091963986"/>
    <n v="0.63822427790011804"/>
    <n v="0.22714402050465202"/>
    <s v="8b, 8a"/>
    <n v="0.35589999999999999"/>
    <s v="Source"/>
    <n v="9.4795794392523364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x v="0"/>
    <n v="342"/>
    <x v="1"/>
    <n v="0"/>
    <n v="0"/>
    <x v="1"/>
    <s v="PT-design"/>
    <s v="intersection density"/>
    <x v="0"/>
    <s v="Bootstrapped regression"/>
    <m/>
    <n v="4.28E-3"/>
    <m/>
    <m/>
    <s v=""/>
    <n v="3.7543859649122808"/>
    <s v="Derived (8b)"/>
  </r>
  <r>
    <n v="52"/>
    <s v="Durning and Townsend 2015"/>
    <n v="52.1"/>
    <s v="52.1.14"/>
    <s v="Table 3 p. 101"/>
    <x v="0"/>
    <x v="0"/>
    <x v="1"/>
    <n v="0.13431581909649196"/>
    <n v="7.4451394238351325"/>
    <n v="2.4353051055364721"/>
    <n v="0.45589685527287888"/>
    <n v="0.14912386135975869"/>
    <n v="1.7837365675101158"/>
    <n v="0.58346023123255886"/>
    <n v="1.2564711878555035"/>
    <n v="0.41099172554753521"/>
    <n v="0.28706184874577989"/>
    <n v="9.3897930724744602E-2"/>
    <n v="0.45475245082073001"/>
    <n v="0.14874952666346078"/>
    <n v="0.38309988607109297"/>
    <n v="0.1253119727338545"/>
    <m/>
    <n v="0.3271"/>
    <s v="Source"/>
    <m/>
    <m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x v="0"/>
    <n v="342"/>
    <x v="1"/>
    <n v="0"/>
    <n v="0"/>
    <x v="1"/>
    <s v="Diversity"/>
    <s v="Residential to non-residential balancing index:Higher ratio means more even"/>
    <x v="5"/>
    <s v="Bootstrapped regression"/>
    <m/>
    <s v=""/>
    <m/>
    <m/>
    <s v=""/>
    <s v=""/>
    <m/>
  </r>
  <r>
    <n v="52"/>
    <s v="Durning and Townsend 2015"/>
    <n v="52.1"/>
    <s v="52.1.18"/>
    <s v="Table 3 p. 101"/>
    <x v="0"/>
    <x v="0"/>
    <x v="1"/>
    <n v="2.6562500000000003E-2"/>
    <n v="37.647058823529406"/>
    <n v="4.7999999999999989"/>
    <n v="0.43901001960925984"/>
    <n v="5.5973777500180628E-2"/>
    <n v="0.2335344255870265"/>
    <n v="2.9775639262345881E-2"/>
    <n v="0.2335344255870265"/>
    <n v="2.9775639262345881E-2"/>
    <n v="0.69735463397953468"/>
    <n v="8.8912715832390674E-2"/>
    <n v="2.6734418422403805"/>
    <n v="0.34086383488564853"/>
    <n v="0.71447945947372005"/>
    <n v="9.1096131082899309E-2"/>
    <s v="8b, 8a"/>
    <n v="0.1275"/>
    <s v="Source"/>
    <n v="2.6562500000000003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x v="0"/>
    <n v="342"/>
    <x v="1"/>
    <n v="0"/>
    <n v="0"/>
    <x v="1"/>
    <s v="Density"/>
    <s v="Commercial density"/>
    <x v="1"/>
    <s v="Bootstrapped regression"/>
    <m/>
    <n v="2.4000000000000001E-4"/>
    <m/>
    <m/>
    <s v=""/>
    <n v="4.8"/>
    <s v="Derived (8b)"/>
  </r>
  <r>
    <n v="52"/>
    <s v="Durning and Townsend 2015"/>
    <n v="52.1"/>
    <s v="52.1.2"/>
    <s v="Table 3 p. 101"/>
    <x v="0"/>
    <x v="0"/>
    <x v="1"/>
    <n v="5.4350000000000002E-2"/>
    <n v="18.399264029438822"/>
    <n v="6"/>
    <n v="0.20296928362904476"/>
    <n v="6.6188283391431499E-2"/>
    <n v="0.48839538510663766"/>
    <n v="0.15926573508327455"/>
    <n v="0.80855458599301699"/>
    <n v="0.26366965049232283"/>
    <n v="0.14399126300544315"/>
    <n v="4.6955550866075016E-2"/>
    <n v="0.76045912205591648"/>
    <n v="0.24798571970243435"/>
    <n v="0.13496109939604894"/>
    <n v="4.4010814513051562E-2"/>
    <s v="8b, 8a"/>
    <n v="0.3261"/>
    <s v="Source"/>
    <n v="5.4350000000000002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x v="0"/>
    <n v="342"/>
    <x v="1"/>
    <n v="0"/>
    <n v="0"/>
    <x v="1"/>
    <s v="Density"/>
    <s v="Population density"/>
    <x v="6"/>
    <s v="Bootstrapped regression"/>
    <m/>
    <n v="6.0000000000000002E-5"/>
    <m/>
    <m/>
    <s v=""/>
    <n v="6"/>
    <s v="Derived (8b)"/>
  </r>
  <r>
    <n v="54"/>
    <s v="Zhu et al. 2013"/>
    <n v="54.1"/>
    <s v="54.1.1"/>
    <s v="Table 3 p. 68"/>
    <x v="0"/>
    <x v="0"/>
    <x v="1"/>
    <n v="0.29561638727755546"/>
    <n v="3.3827624009933381"/>
    <n v="-0.43191110335882937"/>
    <n v="0.25164762942831709"/>
    <n v="-3.2130369325407519E-2"/>
    <n v="0.50960491128373531"/>
    <n v="-6.5066355072707319E-2"/>
    <n v="0.58527362856841614"/>
    <n v="-7.4727736895615363E-2"/>
    <n v="0.20440960155367024"/>
    <n v="-2.6099017926372613E-2"/>
    <n v="0.15529850533053888"/>
    <n v="-1.9828513160603203E-2"/>
    <n v="0.204660431653715"/>
    <n v="-2.6131043913546328E-2"/>
    <s v="4b, 7a, 5"/>
    <n v="-0.12767999999999999"/>
    <s v="Derived (7a)"/>
    <m/>
    <m/>
    <s v="Y"/>
    <s v="Pos"/>
    <s v="Y"/>
    <s v="Mode choice (probability)"/>
    <s v="trip"/>
    <s v="categorical"/>
    <s v="Disaggregate"/>
    <s v="Work"/>
    <s v="USA"/>
    <s v="Los Angeles"/>
    <n v="2009"/>
    <s v="Pre-2010"/>
    <x v="0"/>
    <n v="4934"/>
    <x v="1"/>
    <n v="0"/>
    <n v="1"/>
    <x v="0"/>
    <s v="PT-design"/>
    <s v="Quality and diversity of non auto transportation infratructure (entropy measure)"/>
    <x v="0"/>
    <s v="Multinomial logistic"/>
    <s v="automobile"/>
    <n v="0.38"/>
    <m/>
    <n v="1.4622845894342245"/>
    <s v="Derived (4b)"/>
    <s v=""/>
    <m/>
  </r>
  <r>
    <n v="54"/>
    <s v="Zhu et al. 2013"/>
    <n v="54.1"/>
    <s v="54.1.2"/>
    <s v="Table 3 p. 68"/>
    <x v="0"/>
    <x v="0"/>
    <x v="1"/>
    <n v="9.1214876538964998E-2"/>
    <n v="10.96312397652396"/>
    <n v="-6.3147594104777998E-3"/>
    <n v="0.97808808423287263"/>
    <n v="-5.6337873651813458E-4"/>
    <e v="#N/A"/>
    <e v="#N/A"/>
    <e v="#N/A"/>
    <e v="#N/A"/>
    <n v="0.97808808423287263"/>
    <n v="-5.6337873651813458E-4"/>
    <n v="1"/>
    <n v="-5.7599999999999991E-4"/>
    <n v="0.97541642890436964"/>
    <n v="-5.618398630489168E-4"/>
    <s v="4a, 7a"/>
    <n v="-5.7599999999999991E-4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s v="Pre-2010"/>
    <x v="0"/>
    <n v="4934"/>
    <x v="1"/>
    <n v="0"/>
    <n v="1"/>
    <x v="0"/>
    <s v="Diversity"/>
    <s v="Residential density Index:Entropy: maximises eveness --&gt; 1"/>
    <x v="10"/>
    <s v="Multinomial logistic"/>
    <s v="automobile"/>
    <n v="0.01"/>
    <n v="1.0100501670841679"/>
    <m/>
    <s v="Derived (4a)"/>
    <s v=""/>
    <m/>
  </r>
  <r>
    <n v="54"/>
    <s v="Zhu et al. 2013"/>
    <n v="54.1"/>
    <s v="54.1.3"/>
    <s v="Table 3 p. 68"/>
    <x v="0"/>
    <x v="0"/>
    <x v="1"/>
    <n v="0.11153991466812101"/>
    <n v="8.9654004396132816"/>
    <n v="-6.024749095420126E-3"/>
    <n v="0.11827617160620325"/>
    <n v="-7.9481587319368588E-5"/>
    <n v="0.77882522210364835"/>
    <n v="-5.2337054925365178E-4"/>
    <n v="0.94803021623224748"/>
    <n v="-6.3707630530807037E-4"/>
    <n v="9.024795035930723E-2"/>
    <n v="-6.0646622641454463E-5"/>
    <n v="6.6536163289405814E-2"/>
    <n v="-4.471230173048071E-5"/>
    <n v="7.3184511452587267E-2"/>
    <n v="-4.9179991696138651E-5"/>
    <s v="4a, 7a"/>
    <n v="-6.7200000000000007E-4"/>
    <s v="Derived (7a)"/>
    <m/>
    <m/>
    <s v="N"/>
    <s v="Neg"/>
    <s v="insignificant"/>
    <s v="Mode choice (probability)"/>
    <s v="trip"/>
    <s v="categorical"/>
    <s v="Disaggregate"/>
    <s v="Work"/>
    <s v="USA"/>
    <s v="Los Angeles"/>
    <n v="2009"/>
    <s v="Pre-2010"/>
    <x v="0"/>
    <n v="4934"/>
    <x v="1"/>
    <n v="0"/>
    <n v="1"/>
    <x v="0"/>
    <s v="Diversity"/>
    <s v="Land use mix:Entropy: maximises eveness --&gt; 1"/>
    <x v="7"/>
    <s v="Multinomial logistic"/>
    <s v="automobile"/>
    <n v="-7.0000000000000007E-2"/>
    <n v="0.93239381990594827"/>
    <m/>
    <s v="Derived (4a)"/>
    <s v=""/>
    <m/>
  </r>
  <r>
    <n v="54"/>
    <s v="Zhu et al. 2013"/>
    <n v="54.1"/>
    <s v="54.1.4"/>
    <s v="Table 3 p. 68"/>
    <x v="0"/>
    <x v="0"/>
    <x v="1"/>
    <n v="9.1214876538964998E-2"/>
    <n v="10.96312397652396"/>
    <n v="-6.3147594104778007E-2"/>
    <n v="0.97808808423287263"/>
    <n v="-5.6337873651813456E-3"/>
    <e v="#N/A"/>
    <e v="#N/A"/>
    <e v="#N/A"/>
    <e v="#N/A"/>
    <n v="0.97808808423287263"/>
    <n v="-5.6337873651813456E-3"/>
    <n v="1"/>
    <n v="-5.7599999999999995E-3"/>
    <n v="0.97541642890436964"/>
    <n v="-5.6183986304891688E-3"/>
    <s v="4a, 7a"/>
    <n v="-5.7599999999999995E-3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s v="Pre-2010"/>
    <x v="0"/>
    <n v="4934"/>
    <x v="1"/>
    <n v="0"/>
    <n v="1"/>
    <x v="0"/>
    <s v="Diversity"/>
    <s v="Housing diversity:Entropy: maximises eveness --&gt; 1"/>
    <x v="10"/>
    <s v="Multinomial logistic"/>
    <s v="automobile"/>
    <n v="0.04"/>
    <n v="1.0408107741923882"/>
    <m/>
    <s v="Derived (4a)"/>
    <s v=""/>
    <m/>
  </r>
  <r>
    <n v="54"/>
    <s v="Zhu et al. 2013"/>
    <n v="54.2"/>
    <s v="54.2.1"/>
    <s v="Table 4 p. 68"/>
    <x v="0"/>
    <x v="0"/>
    <x v="1"/>
    <n v="0.29561638727755546"/>
    <n v="3.3827624009933381"/>
    <n v="-0.45464326669350463"/>
    <n v="0.25164762942831709"/>
    <n v="-3.3821441395165817E-2"/>
    <n v="0.50960491128373531"/>
    <n v="-6.8490900076534023E-2"/>
    <n v="0.58527362856841614"/>
    <n v="-7.8660775679595119E-2"/>
    <n v="0.20440960155367024"/>
    <n v="-2.7472650448813279E-2"/>
    <n v="0.15529850533053888"/>
    <n v="-2.0872119116424424E-2"/>
    <n v="0.204660431653715"/>
    <n v="-2.7506362014259295E-2"/>
    <s v="4a, 7a, 5"/>
    <n v="-0.13439999999999999"/>
    <s v="Derived (7a)"/>
    <m/>
    <m/>
    <s v="Y"/>
    <s v="Pos"/>
    <s v="Y"/>
    <s v="Transit use (probability)"/>
    <s v="individual"/>
    <s v="binary"/>
    <s v="Disaggregate"/>
    <s v="Work"/>
    <s v="USA"/>
    <s v="Los Angeles"/>
    <n v="2009"/>
    <s v="Pre-2010"/>
    <x v="0"/>
    <n v="3334"/>
    <x v="1"/>
    <n v="0"/>
    <n v="1"/>
    <x v="0"/>
    <s v="PT-design"/>
    <s v="Quality and diversity of non auto transportation infratructure (entropy measure)"/>
    <x v="0"/>
    <s v="Binary logistic"/>
    <s v="no transit trip"/>
    <n v="0.4"/>
    <n v="1.4918246976412703"/>
    <m/>
    <s v="Derived (4a)"/>
    <s v=""/>
    <m/>
  </r>
  <r>
    <n v="54"/>
    <s v="Zhu et al. 2013"/>
    <n v="54.2"/>
    <s v="54.2.2"/>
    <s v="Table 4 p. 68"/>
    <x v="0"/>
    <x v="0"/>
    <x v="1"/>
    <n v="9.1214876538964998E-2"/>
    <n v="10.96312397652396"/>
    <n v="0"/>
    <n v="0.97808808423287263"/>
    <n v="0"/>
    <e v="#N/A"/>
    <e v="#N/A"/>
    <e v="#N/A"/>
    <e v="#N/A"/>
    <n v="0.97808808423287263"/>
    <n v="0"/>
    <n v="1"/>
    <n v="0"/>
    <n v="0.97541642890436964"/>
    <n v="0"/>
    <s v="4a, 7a"/>
    <n v="0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s v="Pre-2010"/>
    <x v="0"/>
    <n v="3334"/>
    <x v="1"/>
    <n v="0"/>
    <n v="1"/>
    <x v="0"/>
    <s v="Diversity"/>
    <s v="Residential density Index:Entropy: maximises eveness --&gt; 1"/>
    <x v="10"/>
    <s v="Binary logistic"/>
    <s v="no transit trip"/>
    <n v="0"/>
    <n v="1"/>
    <m/>
    <s v="Derived (4a)"/>
    <s v=""/>
    <m/>
  </r>
  <r>
    <n v="54"/>
    <s v="Zhu et al. 2013"/>
    <n v="54.2"/>
    <s v="54.2.3"/>
    <s v="Table 4 p. 68"/>
    <x v="0"/>
    <x v="0"/>
    <x v="1"/>
    <n v="0.11153991466812101"/>
    <n v="8.9654004396132816"/>
    <n v="-8.6067844220287504E-4"/>
    <n v="0.11827617160620325"/>
    <n v="-1.1354512474195513E-5"/>
    <n v="0.77882522210364835"/>
    <n v="-7.4767221321950239E-5"/>
    <n v="0.94803021623224748"/>
    <n v="-9.1010900758295763E-5"/>
    <n v="9.024795035930723E-2"/>
    <n v="-8.6638032344934937E-6"/>
    <n v="6.6536163289405814E-2"/>
    <n v="-6.3874716757829584E-6"/>
    <n v="7.3184511452587267E-2"/>
    <n v="-7.0257130994483774E-6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s v="Pre-2010"/>
    <x v="0"/>
    <n v="3334"/>
    <x v="1"/>
    <n v="0"/>
    <n v="1"/>
    <x v="0"/>
    <s v="Diversity"/>
    <s v="Land use mix:Entropy: maximises eveness --&gt; 1"/>
    <x v="7"/>
    <s v="Binary logistic"/>
    <s v="no transit trip"/>
    <n v="-0.01"/>
    <n v="0.99004983374916811"/>
    <m/>
    <s v="Derived (4a)"/>
    <s v=""/>
    <m/>
  </r>
  <r>
    <n v="54"/>
    <s v="Zhu et al. 2013"/>
    <n v="54.2"/>
    <s v="54.2.4"/>
    <s v="Table 4 p. 68"/>
    <x v="0"/>
    <x v="0"/>
    <x v="1"/>
    <n v="9.1214876538964998E-2"/>
    <n v="10.96312397652396"/>
    <n v="-0.14208208673575051"/>
    <n v="0.97808808423287263"/>
    <n v="-1.2676021571658029E-2"/>
    <e v="#N/A"/>
    <e v="#N/A"/>
    <e v="#N/A"/>
    <e v="#N/A"/>
    <n v="0.97808808423287263"/>
    <n v="-1.2676021571658029E-2"/>
    <n v="1"/>
    <n v="-1.2959999999999999E-2"/>
    <n v="0.97541642890436964"/>
    <n v="-1.2641396918600631E-2"/>
    <s v="4a, 7a"/>
    <n v="-1.2959999999999999E-2"/>
    <s v="Derived (7a)"/>
    <m/>
    <m/>
    <s v="N"/>
    <s v="Pos"/>
    <s v="insignificant"/>
    <s v="Transit use (probability)"/>
    <s v="individual"/>
    <s v="binary"/>
    <s v="Disaggregate"/>
    <s v="Work"/>
    <s v="USA"/>
    <s v="Los Angeles"/>
    <n v="2009"/>
    <s v="Pre-2010"/>
    <x v="0"/>
    <n v="3334"/>
    <x v="1"/>
    <n v="0"/>
    <n v="1"/>
    <x v="0"/>
    <s v="Diversity"/>
    <s v="Housing diversity:Entropy: maximises eveness --&gt; 1"/>
    <x v="10"/>
    <s v="Binary logistic"/>
    <s v="no transit trip"/>
    <n v="0.09"/>
    <n v="1.0941742837052104"/>
    <m/>
    <s v="Derived (4a)"/>
    <s v=""/>
    <m/>
  </r>
  <r>
    <n v="54"/>
    <s v="Zhu et al. 2013"/>
    <n v="54.3"/>
    <s v="54.3.1"/>
    <s v="Table 5 p. 69"/>
    <x v="0"/>
    <x v="0"/>
    <x v="1"/>
    <n v="0.29561638727755546"/>
    <n v="3.3827624009933381"/>
    <n v="-0.36371461335480371"/>
    <n v="0.25164762942831709"/>
    <n v="-2.7057153116132653E-2"/>
    <n v="0.50960491128373531"/>
    <n v="-5.4792720061227214E-2"/>
    <n v="0.58527362856841614"/>
    <n v="-6.2928620543676095E-2"/>
    <n v="0.20440960155367024"/>
    <n v="-2.1978120359050623E-2"/>
    <n v="0.15529850533053888"/>
    <n v="-1.6697695293139539E-2"/>
    <n v="0.204660431653715"/>
    <n v="-2.2005089611407434E-2"/>
    <s v="4a, 7a, 5"/>
    <n v="-0.10751999999999999"/>
    <s v="Derived (7a)"/>
    <m/>
    <m/>
    <s v="Y"/>
    <s v="Pos"/>
    <s v="Y"/>
    <s v="Transit use (probability)"/>
    <s v="individual"/>
    <s v="binary"/>
    <s v="Disaggregate"/>
    <s v="Non-work"/>
    <s v="USA"/>
    <s v="Los Angeles"/>
    <n v="2009"/>
    <s v="Pre-2010"/>
    <x v="0"/>
    <n v="8181"/>
    <x v="1"/>
    <n v="0"/>
    <n v="1"/>
    <x v="0"/>
    <s v="PT-design"/>
    <s v="Quality and diversity of non auto transportation infratructure (entropy measure)"/>
    <x v="0"/>
    <s v="Binary logistic"/>
    <s v="no transit trip"/>
    <n v="0.32"/>
    <n v="1.3771277643359572"/>
    <m/>
    <s v="Derived (4a)"/>
    <s v=""/>
    <m/>
  </r>
  <r>
    <n v="54"/>
    <s v="Zhu et al. 2013"/>
    <n v="54.3"/>
    <s v="54.3.2"/>
    <s v="Table 5 p. 69"/>
    <x v="0"/>
    <x v="0"/>
    <x v="1"/>
    <n v="9.1214876538964998E-2"/>
    <n v="10.96312397652396"/>
    <n v="-1.26295188209556E-2"/>
    <n v="0.97808808423287263"/>
    <n v="-1.1267574730362692E-3"/>
    <e v="#N/A"/>
    <e v="#N/A"/>
    <e v="#N/A"/>
    <e v="#N/A"/>
    <n v="0.97808808423287263"/>
    <n v="-1.1267574730362692E-3"/>
    <n v="1"/>
    <n v="-1.1519999999999998E-3"/>
    <n v="0.97541642890436964"/>
    <n v="-1.1236797260978336E-3"/>
    <s v="4a, 7a"/>
    <n v="-1.1519999999999998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s v="Pre-2010"/>
    <x v="0"/>
    <n v="8181"/>
    <x v="1"/>
    <n v="0"/>
    <n v="1"/>
    <x v="0"/>
    <s v="Diversity"/>
    <s v="Residential density Index:Entropy: maximises eveness --&gt; 1"/>
    <x v="10"/>
    <s v="Binary logistic"/>
    <s v="no transit trip"/>
    <n v="0.02"/>
    <n v="1.0202013400267558"/>
    <m/>
    <s v="Derived (4a)"/>
    <s v=""/>
    <m/>
  </r>
  <r>
    <n v="54"/>
    <s v="Zhu et al. 2013"/>
    <n v="54.3"/>
    <s v="54.3.3"/>
    <s v="Table 5 p. 69"/>
    <x v="0"/>
    <x v="0"/>
    <x v="1"/>
    <n v="0.11153991466812101"/>
    <n v="8.9654004396132816"/>
    <n v="-8.6067844220287504E-4"/>
    <n v="0.11827617160620325"/>
    <n v="-1.1354512474195513E-5"/>
    <n v="0.77882522210364835"/>
    <n v="-7.4767221321950239E-5"/>
    <n v="0.94803021623224748"/>
    <n v="-9.1010900758295763E-5"/>
    <n v="9.024795035930723E-2"/>
    <n v="-8.6638032344934937E-6"/>
    <n v="6.6536163289405814E-2"/>
    <n v="-6.3874716757829584E-6"/>
    <n v="7.3184511452587267E-2"/>
    <n v="-7.0257130994483774E-6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Non-work"/>
    <s v="USA"/>
    <s v="Los Angeles"/>
    <n v="2009"/>
    <s v="Pre-2010"/>
    <x v="0"/>
    <n v="8181"/>
    <x v="1"/>
    <n v="0"/>
    <n v="1"/>
    <x v="0"/>
    <s v="Diversity"/>
    <s v="Land use mix:Entropy: maximises eveness --&gt; 1"/>
    <x v="7"/>
    <s v="Binary logistic"/>
    <s v="no transit trip"/>
    <n v="-0.01"/>
    <n v="0.99004983374916811"/>
    <m/>
    <s v="Derived (4a)"/>
    <s v=""/>
    <m/>
  </r>
  <r>
    <n v="54"/>
    <s v="Zhu et al. 2013"/>
    <n v="54.3"/>
    <s v="54.3.4"/>
    <s v="Table 5 p. 69"/>
    <x v="0"/>
    <x v="0"/>
    <x v="1"/>
    <n v="9.1214876538964998E-2"/>
    <n v="10.96312397652396"/>
    <n v="6.3147594104778007E-2"/>
    <n v="0.97808808423287263"/>
    <n v="5.6337873651813456E-3"/>
    <e v="#N/A"/>
    <e v="#N/A"/>
    <e v="#N/A"/>
    <e v="#N/A"/>
    <n v="0.97808808423287263"/>
    <n v="5.6337873651813456E-3"/>
    <n v="1"/>
    <n v="5.7599999999999995E-3"/>
    <n v="0.97541642890436964"/>
    <n v="5.6183986304891688E-3"/>
    <s v="4a, 7a"/>
    <n v="5.7599999999999995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s v="Pre-2010"/>
    <x v="0"/>
    <n v="8181"/>
    <x v="1"/>
    <n v="0"/>
    <n v="1"/>
    <x v="0"/>
    <s v="Diversity"/>
    <s v="Housing diversity:Entropy: maximises eveness --&gt; 1"/>
    <x v="10"/>
    <s v="Binary logistic"/>
    <s v="no transit trip"/>
    <n v="0.04"/>
    <n v="1.0408107741923882"/>
    <m/>
    <s v="Derived (4a)"/>
    <s v=""/>
    <m/>
  </r>
  <r>
    <n v="55"/>
    <s v="Marshall and Garrick 2010"/>
    <n v="55.1"/>
    <s v="55.1.10"/>
    <s v="Table 2 p. 110"/>
    <x v="0"/>
    <x v="0"/>
    <x v="1"/>
    <n v="7.8909351620947629E-3"/>
    <n v="126.72769189685441"/>
    <n v="3.609"/>
    <n v="9.4274203944684203"/>
    <n v="0.26847770755052353"/>
    <n v="19.091217925126813"/>
    <n v="0.54368705419066254"/>
    <n v="21.925978618773915"/>
    <n v="0.62441646060721168"/>
    <n v="7.6577524329954585"/>
    <n v="0.21808042202153136"/>
    <n v="5.8179141194756623"/>
    <n v="0.16568479819136389"/>
    <n v="7.6671492264644865"/>
    <n v="0.21834802752370783"/>
    <s v="4a, 8a, 7a"/>
    <n v="2.8478384999999998E-2"/>
    <s v="Derived (7a)"/>
    <n v="7.8909351620947629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0"/>
    <n v="1000"/>
    <x v="1"/>
    <n v="0"/>
    <n v="1"/>
    <x v="0"/>
    <s v="PT-design"/>
    <s v="City - wide Intersection density"/>
    <x v="0"/>
    <s v="Multinomial logistic"/>
    <s v="automobile"/>
    <n v="5.0000000000000001E-4"/>
    <n v="1.0005001250208359"/>
    <m/>
    <s v="Derived (4a)"/>
    <n v="3.609"/>
    <m/>
  </r>
  <r>
    <n v="55"/>
    <s v="Marshall and Garrick 2010"/>
    <n v="55.1"/>
    <s v="55.1.13"/>
    <s v="Table 2 p. 110"/>
    <x v="0"/>
    <x v="0"/>
    <x v="1"/>
    <n v="3.9310596E-3"/>
    <n v="254.38433953023761"/>
    <n v="17.5"/>
    <n v="1.6068608201033019"/>
    <n v="0.11054164892279177"/>
    <e v="#N/A"/>
    <e v="#N/A"/>
    <e v="#N/A"/>
    <e v="#N/A"/>
    <n v="1.6068608201033017"/>
    <n v="0.11054164892279175"/>
    <n v="1.6068608201033017"/>
    <n v="0.11054164892279175"/>
    <n v="1.6068608201033017"/>
    <n v="0.11054164892279175"/>
    <s v="4a, 8a, 7a"/>
    <n v="6.8793542999999999E-2"/>
    <s v="Derived (7a)"/>
    <n v="3.9310596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0"/>
    <n v="1000"/>
    <x v="1"/>
    <n v="0"/>
    <n v="1"/>
    <x v="0"/>
    <s v="PT-design"/>
    <s v="Average outside shoulder width"/>
    <x v="11"/>
    <s v="Multinomial logistic"/>
    <s v="automobile"/>
    <n v="4.2700000000000002E-2"/>
    <n v="1.0436247604546653"/>
    <m/>
    <s v="Derived (4a)"/>
    <n v="17.5"/>
    <m/>
  </r>
  <r>
    <n v="55"/>
    <s v="Marshall and Garrick 2010"/>
    <n v="55.1"/>
    <s v="55.1.14"/>
    <s v="Table 2 p. 110"/>
    <x v="0"/>
    <x v="0"/>
    <x v="1"/>
    <n v="6.6813276727132383E-3"/>
    <n v="149.67085121180821"/>
    <n v="7.7729999999999997"/>
    <n v="0.94542072506463459"/>
    <n v="4.9099442118677734E-2"/>
    <e v="#N/A"/>
    <e v="#N/A"/>
    <e v="#N/A"/>
    <e v="#N/A"/>
    <n v="0.94542072506463437"/>
    <n v="4.9099442118677721E-2"/>
    <n v="0.94542072506463437"/>
    <n v="4.9099442118677721E-2"/>
    <n v="0.94542072506463437"/>
    <n v="4.9099442118677721E-2"/>
    <s v="4a, 8a, 7a"/>
    <n v="5.1933960000000001E-2"/>
    <s v="Derived (7a)"/>
    <n v="6.6813276727132383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0"/>
    <n v="1000"/>
    <x v="1"/>
    <n v="0"/>
    <n v="1"/>
    <x v="0"/>
    <s v="PT-design"/>
    <s v="% raised median"/>
    <x v="11"/>
    <s v="Multinomial logistic"/>
    <s v="automobile"/>
    <n v="0.1096"/>
    <n v="1.1158316485210276"/>
    <m/>
    <s v="Derived (4a)"/>
    <n v="7.7729999999999997"/>
    <m/>
  </r>
  <r>
    <n v="55"/>
    <s v="Marshall and Garrick 2010"/>
    <n v="55.1"/>
    <s v="55.1.15"/>
    <s v="Table 2 p. 110"/>
    <x v="0"/>
    <x v="0"/>
    <x v="1"/>
    <n v="5.1934054744559336E-3"/>
    <n v="192.55188236669716"/>
    <n v="-10.802899999999999"/>
    <n v="1.2162858617144077"/>
    <n v="-6.8238307379887259E-2"/>
    <e v="#N/A"/>
    <e v="#N/A"/>
    <e v="#N/A"/>
    <e v="#N/A"/>
    <n v="1.2162858617144074"/>
    <n v="-6.8238307379887245E-2"/>
    <n v="1.2162858617144074"/>
    <n v="-6.8238307379887245E-2"/>
    <n v="1.2162858617144074"/>
    <n v="-6.8238307379887245E-2"/>
    <s v="4a, 8a, 7a"/>
    <n v="-5.6103840000000002E-2"/>
    <s v="Derived (7a)"/>
    <n v="5.1934054744559336E-3"/>
    <s v="Derived (8a)"/>
    <s v="Y"/>
    <s v="Neg"/>
    <s v="N"/>
    <s v="Mode choice (probability)"/>
    <s v="trip"/>
    <s v="categorical"/>
    <s v="Aggregate"/>
    <s v="General"/>
    <s v="USA"/>
    <s v="varies"/>
    <s v="pre-2010"/>
    <s v="2018 - 2019"/>
    <x v="0"/>
    <n v="1000"/>
    <x v="1"/>
    <n v="0"/>
    <n v="1"/>
    <x v="0"/>
    <s v="PT-design"/>
    <s v="% painted median"/>
    <x v="11"/>
    <s v="Multinomial logistic"/>
    <s v="automobile"/>
    <n v="-0.14799999999999999"/>
    <n v="0.8624311149420455"/>
    <m/>
    <s v="Derived (4a)"/>
    <n v="-10.802899999999999"/>
    <m/>
  </r>
  <r>
    <n v="55"/>
    <s v="Marshall and Garrick 2010"/>
    <n v="55.1"/>
    <s v="55.1.16"/>
    <s v="Table 2 p. 110"/>
    <x v="0"/>
    <x v="0"/>
    <x v="1"/>
    <n v="5.771587875417131E-3"/>
    <n v="173.26254430939022"/>
    <n v="2.8767999999999998"/>
    <n v="12.889202189126101"/>
    <n v="0.2140084979444018"/>
    <n v="26.10158002691923"/>
    <n v="0.43338290869927892"/>
    <n v="29.977274777907908"/>
    <n v="0.49773379713904864"/>
    <n v="10.469705952761457"/>
    <n v="0.17383589860668922"/>
    <n v="7.9542725652600614"/>
    <n v="0.13207038720889874"/>
    <n v="10.48255328171083"/>
    <n v="0.17404921185375524"/>
    <s v="4a, 8a, 7a"/>
    <n v="1.6603704E-2"/>
    <s v="Derived (7a)"/>
    <n v="5.771587875417131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0"/>
    <n v="1000"/>
    <x v="1"/>
    <n v="0"/>
    <n v="1"/>
    <x v="0"/>
    <s v="PT-design"/>
    <s v="% bike lanes"/>
    <x v="0"/>
    <s v="Multinomial logistic"/>
    <s v="automobile"/>
    <n v="5.8400000000000001E-2"/>
    <n v="1.0601389664970762"/>
    <m/>
    <s v="Derived (4a)"/>
    <n v="2.8767999999999998"/>
    <m/>
  </r>
  <r>
    <n v="55"/>
    <s v="Marshall and Garrick 2010"/>
    <n v="55.1"/>
    <s v="55.1.17"/>
    <s v="Table 2 p. 110"/>
    <x v="0"/>
    <x v="0"/>
    <x v="1"/>
    <n v="2.729376E-2"/>
    <n v="36.638411124007831"/>
    <n v="7.8"/>
    <n v="0.2314325931176561"/>
    <n v="4.9269992091301465E-2"/>
    <e v="#N/A"/>
    <e v="#N/A"/>
    <e v="#N/A"/>
    <e v="#N/A"/>
    <n v="0.23143259311765607"/>
    <n v="4.9269992091301458E-2"/>
    <n v="0.23143259311765607"/>
    <n v="4.9269992091301458E-2"/>
    <n v="0.23143259311765607"/>
    <n v="4.9269992091301458E-2"/>
    <s v="4a, 8a, 7a"/>
    <n v="0.21289132799999999"/>
    <s v="Derived (7a)"/>
    <n v="2.729376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0"/>
    <n v="1000"/>
    <x v="1"/>
    <n v="0"/>
    <n v="1"/>
    <x v="0"/>
    <s v="PT-design"/>
    <s v="% curbs"/>
    <x v="11"/>
    <s v="Multinomial logistic"/>
    <s v="automobile"/>
    <n v="0.28079999999999999"/>
    <n v="1.3241887397017764"/>
    <m/>
    <s v="Derived (4a)"/>
    <n v="7.8"/>
    <m/>
  </r>
  <r>
    <n v="55"/>
    <s v="Marshall and Garrick 2010"/>
    <n v="55.1"/>
    <s v="55.1.18"/>
    <s v="Table 2 p. 110"/>
    <x v="0"/>
    <x v="0"/>
    <x v="0"/>
    <n v="8.0327039057698876E-2"/>
    <n v="12.449108192344802"/>
    <n v="58.58"/>
    <n v="0.16423503521338276"/>
    <n v="0.77281747528839306"/>
    <n v="1.0814552588253947"/>
    <n v="5.0888503885722329"/>
    <n v="1.3164086546921003"/>
    <n v="6.1944372079023999"/>
    <n v="0.1253158189338881"/>
    <n v="0.58968084779448604"/>
    <n v="9.2390284301574657E-2"/>
    <n v="0.43474783661325428"/>
    <n v="0.10162199750181546"/>
    <n v="0.47818819803630386"/>
    <s v="4a, 7a, 8a"/>
    <n v="4.705557948"/>
    <s v="Derived (7a)"/>
    <n v="8.0327039057698876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0"/>
    <n v="1000"/>
    <x v="1"/>
    <n v="0"/>
    <n v="1"/>
    <x v="0"/>
    <s v="Diversity"/>
    <s v="Mixed Use:ratio of the two land uses"/>
    <x v="7"/>
    <s v="Multinomial logistic"/>
    <s v="automobile"/>
    <n v="12.4131"/>
    <n v="246003.24355241624"/>
    <m/>
    <s v="Derived (4a)"/>
    <n v="58.58"/>
    <m/>
  </r>
  <r>
    <n v="55"/>
    <s v="Marshall and Garrick 2010"/>
    <n v="55.1"/>
    <s v="55.1.8"/>
    <s v="Table 2 p. 110"/>
    <x v="0"/>
    <x v="0"/>
    <x v="1"/>
    <n v="8.8303341176470582E-2"/>
    <n v="11.324599801966057"/>
    <n v="6.7999999999999989"/>
    <n v="0.84245015066748685"/>
    <n v="0.50585990893420885"/>
    <n v="1.706023359994205"/>
    <n v="1.0244034271256592"/>
    <n v="1.9593423458400601"/>
    <n v="1.176512034394303"/>
    <n v="0.68430964367905467"/>
    <n v="0.41090242996575588"/>
    <n v="0.5198985959508744"/>
    <n v="0.31217972504884295"/>
    <n v="0.68514935695612666"/>
    <n v="0.41140664648412667"/>
    <s v="4a, 8a, 7a"/>
    <n v="0.60046271999999989"/>
    <s v="Derived (7a)"/>
    <n v="8.8303341176470582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0"/>
    <n v="1000"/>
    <x v="1"/>
    <n v="0"/>
    <n v="1"/>
    <x v="0"/>
    <s v="PT-design"/>
    <s v="Intersection density"/>
    <x v="0"/>
    <s v="Multinomial logistic"/>
    <s v="automobile"/>
    <n v="3.5999999999999999E-3"/>
    <n v="1.0036064877830035"/>
    <m/>
    <s v="Derived (4a)"/>
    <n v="6.8"/>
    <m/>
  </r>
  <r>
    <n v="58"/>
    <s v="Boulange et al.  2017"/>
    <n v="58.1"/>
    <s v="58.1.2"/>
    <s v="Table 4 p. 10 Model 3"/>
    <x v="0"/>
    <x v="0"/>
    <x v="1"/>
    <n v="0.11153991466812101"/>
    <n v="8.9654004396132816"/>
    <n v="2.768398207261823E-2"/>
    <n v="0.11827617160620325"/>
    <n v="3.6522132351126595E-4"/>
    <n v="0.77882522210364835"/>
    <n v="2.4049102582360876E-3"/>
    <n v="0.94803021623224748"/>
    <n v="2.9273931139216355E-3"/>
    <n v="9.024795035930723E-2"/>
    <n v="2.7867384805238765E-4"/>
    <n v="6.6536163289405814E-2"/>
    <n v="2.054549558707902E-4"/>
    <n v="7.3184511452587267E-2"/>
    <n v="2.2598418405214498E-4"/>
    <s v="7a,"/>
    <n v="3.087868998053629E-3"/>
    <s v="Derived (7a)"/>
    <m/>
    <m/>
    <s v="N"/>
    <s v="Pos"/>
    <s v="insignificant"/>
    <s v="Transit use (probability)"/>
    <s v="individual"/>
    <s v="categorical"/>
    <s v="Disaggregate"/>
    <s v="Weekday"/>
    <s v="Australia"/>
    <s v="Victoria"/>
    <n v="2009"/>
    <s v="Pre-2010"/>
    <x v="0"/>
    <n v="16890"/>
    <x v="0"/>
    <n v="0"/>
    <n v="1"/>
    <x v="0"/>
    <s v="Diversity"/>
    <s v="Land use mix:Entropy: maximises eveness --&gt; 1"/>
    <x v="7"/>
    <s v="binary logistic (multilevel)"/>
    <s v="no transit trip"/>
    <n v="0.11058971029924898"/>
    <n v="1.29"/>
    <m/>
    <s v="Source"/>
    <s v=""/>
    <m/>
  </r>
  <r>
    <n v="58"/>
    <s v="Boulange et al.  2017"/>
    <n v="58.1"/>
    <s v="58.1.3"/>
    <s v="Table 4 p. 10 Model 3"/>
    <x v="0"/>
    <x v="0"/>
    <x v="1"/>
    <n v="4.1892191067381755E-2"/>
    <n v="23.8707972660476"/>
    <n v="1.4390068524281976"/>
    <n v="1.34569498498779E-3"/>
    <n v="8.1122732646638561E-5"/>
    <n v="0.48921664401158188"/>
    <n v="2.9491520337944489E-2"/>
    <n v="0.69465747797540089"/>
    <n v="4.1876140949799238E-2"/>
    <n v="7.6125138331118044E-4"/>
    <n v="4.5890631334854081E-5"/>
    <n v="7.9309810324801264E-2"/>
    <n v="4.781045193010691E-3"/>
    <n v="8.8730621584183966E-4"/>
    <n v="5.3489613713683594E-5"/>
    <s v="7a, 5"/>
    <n v="6.0283150009193667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s v="Pre-2010"/>
    <x v="0"/>
    <n v="16890"/>
    <x v="0"/>
    <n v="0"/>
    <n v="1"/>
    <x v="0"/>
    <s v="PT-Access"/>
    <s v="Walk access to amenities"/>
    <x v="4"/>
    <s v="binary logistic (multilevel)"/>
    <s v="no transit trip"/>
    <n v="8.6359830674748214E-2"/>
    <n v="1.22"/>
    <m/>
    <s v="Source"/>
    <s v=""/>
    <m/>
  </r>
  <r>
    <n v="58"/>
    <s v="Boulange et al.  2017"/>
    <n v="58.1"/>
    <s v="58.1.4"/>
    <s v="Table 4 p. 10 Model 3"/>
    <x v="0"/>
    <x v="0"/>
    <x v="1"/>
    <n v="9.1214876538964998E-2"/>
    <n v="10.96312397652396"/>
    <n v="0.73246480147977699"/>
    <n v="0.97808808423287263"/>
    <n v="6.5347714390667472E-2"/>
    <e v="#N/A"/>
    <e v="#N/A"/>
    <e v="#N/A"/>
    <e v="#N/A"/>
    <n v="0.97808808423287263"/>
    <n v="6.5347714390667472E-2"/>
    <n v="1"/>
    <n v="6.6811686436115361E-2"/>
    <n v="0.97541642890436964"/>
    <n v="6.5169216592594156E-2"/>
    <s v="7a 5"/>
    <n v="6.6811686436115361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s v="Pre-2010"/>
    <x v="0"/>
    <n v="16890"/>
    <x v="0"/>
    <n v="0"/>
    <n v="1"/>
    <x v="0"/>
    <s v="Diversity"/>
    <s v="Housing diversity:Entropy: maximises eveness --&gt; 1"/>
    <x v="10"/>
    <s v="binary logistic (multilevel)"/>
    <s v="no transit trip"/>
    <n v="0.11394335230683679"/>
    <n v="1.3"/>
    <m/>
    <s v="Source"/>
    <s v=""/>
    <m/>
  </r>
  <r>
    <n v="59"/>
    <s v="Chakour and Eluru 2016"/>
    <n v="59.1"/>
    <s v="59.1.6"/>
    <s v="Table 3 p. 212 (boarding, AM peak)"/>
    <x v="0"/>
    <x v="0"/>
    <x v="1"/>
    <n v="0.14492753623188406"/>
    <n v="6.8999999999999995"/>
    <n v="-2.0699999999999998"/>
    <n v="7.0302045721445952E-2"/>
    <n v="-2.1090613716433785E-2"/>
    <n v="8.0248593995915662E-2"/>
    <n v="-2.4074578198774697E-2"/>
    <n v="0.12186565499463847"/>
    <n v="-3.6559696498391539E-2"/>
    <n v="6.295391741601597E-2"/>
    <n v="-1.8886175224804791E-2"/>
    <n v="0.18378574946706439"/>
    <n v="-5.5135724840119311E-2"/>
    <n v="5.9955357744619971E-2"/>
    <n v="-1.798660732338599E-2"/>
    <s v="8a"/>
    <n v="-0.3"/>
    <s v="Source"/>
    <n v="0.1449275362318840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s v="2018 - 2019"/>
    <x v="0"/>
    <n v="1813"/>
    <x v="1"/>
    <n v="0"/>
    <n v="0"/>
    <x v="1"/>
    <s v="Density"/>
    <s v="Job density"/>
    <x v="8"/>
    <s v="Ordered probit "/>
    <m/>
    <n v="-3.0000000000000001E-3"/>
    <m/>
    <m/>
    <s v=""/>
    <n v="-2.0699999999999998"/>
    <m/>
  </r>
  <r>
    <n v="59"/>
    <s v="Chakour and Eluru 2016"/>
    <n v="59.2"/>
    <s v="59.2.7"/>
    <s v="Table 3 p. 212 (boarding, PM peak)"/>
    <x v="0"/>
    <x v="0"/>
    <x v="1"/>
    <n v="0.16"/>
    <n v="6.25"/>
    <n v="-2.5"/>
    <n v="6.3679389240440171E-2"/>
    <n v="-2.547175569617607E-2"/>
    <n v="7.268894383688014E-2"/>
    <n v="-2.9075577534752057E-2"/>
    <n v="0.11038555706036095"/>
    <n v="-4.4154222824144385E-2"/>
    <n v="5.702347592030433E-2"/>
    <n v="-2.2809390368121733E-2"/>
    <n v="0.16647259915494964"/>
    <n v="-6.6589039661979862E-2"/>
    <n v="5.4307389261431138E-2"/>
    <n v="-2.1722955704572458E-2"/>
    <s v="8a"/>
    <n v="-0.4"/>
    <s v="Source"/>
    <n v="0.1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s v="2018 - 2019"/>
    <x v="0"/>
    <n v="1813"/>
    <x v="1"/>
    <n v="0"/>
    <n v="0"/>
    <x v="1"/>
    <s v="Density"/>
    <s v="Job density"/>
    <x v="8"/>
    <s v="Ordered probit "/>
    <m/>
    <n v="-3.0000000000000001E-3"/>
    <m/>
    <m/>
    <s v=""/>
    <n v="-2.5"/>
    <m/>
  </r>
  <r>
    <n v="59"/>
    <s v="Chakour and Eluru 2016"/>
    <n v="59.6"/>
    <s v="59.6.7"/>
    <s v="Table 3 p. 212 (alighting, PM peak)"/>
    <x v="0"/>
    <x v="0"/>
    <x v="1"/>
    <n v="0.11406844106463879"/>
    <n v="8.7666666666666657"/>
    <n v="2.6299999999999994"/>
    <n v="8.9320956641257415E-2"/>
    <n v="2.6796286992377225E-2"/>
    <n v="0.10195835855519719"/>
    <n v="3.0587507566559157E-2"/>
    <n v="0.15483414136999959"/>
    <n v="4.6450242410999876E-2"/>
    <n v="7.99849288908802E-2"/>
    <n v="2.3995478667264061E-2"/>
    <n v="0.23350556574800932"/>
    <n v="7.0051669724402799E-2"/>
    <n v="7.6175164670700735E-2"/>
    <n v="2.2852549401210221E-2"/>
    <s v="8a"/>
    <n v="0.3"/>
    <s v="Source"/>
    <n v="0.11406844106463879"/>
    <s v="Derived (8a)"/>
    <s v="Y"/>
    <s v="Pos"/>
    <s v="Y"/>
    <s v="Ridership thresholds (probability)"/>
    <s v="Alighting per hour"/>
    <s v="ordered categorical"/>
    <s v="Aggregate"/>
    <s v="Peak"/>
    <s v="Canada"/>
    <s v="Montreal"/>
    <s v="pre-2016"/>
    <s v="2018 - 2019"/>
    <x v="0"/>
    <n v="1813"/>
    <x v="1"/>
    <n v="0"/>
    <n v="0"/>
    <x v="1"/>
    <s v="Density"/>
    <s v="Job density"/>
    <x v="8"/>
    <s v="Ordered probit "/>
    <m/>
    <n v="3.0000000000000001E-3"/>
    <m/>
    <m/>
    <s v=""/>
    <n v="2.63"/>
    <m/>
  </r>
  <r>
    <n v="60"/>
    <s v="Imam and Tarawneh 2012"/>
    <n v="60.1"/>
    <s v="60.1.1"/>
    <s v="Table 5a p.238 (Model 2)"/>
    <x v="0"/>
    <x v="0"/>
    <x v="1"/>
    <n v="0.11550411280846065"/>
    <n v="8.6577003682829048"/>
    <n v="4.3505402160864346"/>
    <n v="9.5506387582334956E-2"/>
    <n v="4.7992464788024755E-2"/>
    <n v="0.22981250221421895"/>
    <n v="0.11548199758739236"/>
    <n v="0.38046213836206805"/>
    <n v="0.19118423637138415"/>
    <n v="6.7754515004357391E-2"/>
    <n v="3.4047002068558596E-2"/>
    <n v="0.35783100946611124"/>
    <n v="0.17981197443009647"/>
    <n v="6.3505407503012853E-2"/>
    <n v="3.1911803080291887E-2"/>
    <s v="6c, 8a, 8b"/>
    <n v="0.50250528789659232"/>
    <s v="Derived (6c)"/>
    <n v="0.11550411280846065"/>
    <s v="Derived (8a)"/>
    <s v="Y"/>
    <s v="Pos"/>
    <s v="Y"/>
    <s v="Ridership"/>
    <s v="trip"/>
    <s v="continuous"/>
    <s v="Aggregate"/>
    <s v="General"/>
    <s v="European countries"/>
    <s v="varies"/>
    <s v="prior to 2012"/>
    <s v="2018 - 2019"/>
    <x v="0"/>
    <n v="32"/>
    <x v="0"/>
    <n v="0"/>
    <n v="0"/>
    <x v="1"/>
    <s v="Density"/>
    <s v="Population density"/>
    <x v="6"/>
    <s v="OLS"/>
    <m/>
    <n v="3.6240000000000001"/>
    <m/>
    <m/>
    <s v=""/>
    <n v="4.3505402160864346"/>
    <s v="Derived (8b)"/>
  </r>
  <r>
    <n v="62"/>
    <s v="Currie and Delbosc 2013"/>
    <n v="62.1"/>
    <s v="62.1.1"/>
    <s v="Table 5 p. 57"/>
    <x v="0"/>
    <x v="0"/>
    <x v="1"/>
    <n v="3.8405759702725015E-2"/>
    <n v="26.037761204058327"/>
    <n v="5.19"/>
    <n v="0.26529099690605801"/>
    <n v="5.2879364825261531E-2"/>
    <n v="0.30282517788798274"/>
    <n v="6.0360898962145269E-2"/>
    <n v="0.45987084401834127"/>
    <n v="9.1664166582923742E-2"/>
    <n v="0.23756218384612068"/>
    <n v="4.7352294404220723E-2"/>
    <n v="0.6935318054104801"/>
    <n v="0.13823884633827019"/>
    <n v="0.22624685331279767"/>
    <n v="4.5096856042692424E-2"/>
    <s v="6c, 5, 8a"/>
    <n v="0.19932589285714283"/>
    <s v="Derived (6c)"/>
    <n v="3.8405759702725015E-2"/>
    <s v="Derived (8a)"/>
    <s v="Y"/>
    <s v="Pos"/>
    <s v="Y"/>
    <s v="Ridership"/>
    <s v="BVK"/>
    <s v="continuous"/>
    <s v="Aggregate"/>
    <s v="General"/>
    <s v="varies"/>
    <s v="varies"/>
    <s v="2001 - 2009"/>
    <s v="2018 - 2019"/>
    <x v="0"/>
    <n v="91"/>
    <x v="0"/>
    <n v="0"/>
    <n v="0"/>
    <x v="1"/>
    <s v="Density"/>
    <s v="Employment density"/>
    <x v="8"/>
    <s v="OLS"/>
    <m/>
    <n v="0.3"/>
    <m/>
    <m/>
    <s v=""/>
    <n v="5.19"/>
    <m/>
  </r>
  <r>
    <n v="64"/>
    <s v="Currie et al. 2011"/>
    <n v="64.099999999999994"/>
    <s v="64.1.2"/>
    <s v="Table 5 p. 555"/>
    <x v="0"/>
    <x v="0"/>
    <x v="1"/>
    <n v="6.2554952233216887E-2"/>
    <n v="15.985944586318407"/>
    <n v="3.1269999999999998"/>
    <n v="0.16287603003012435"/>
    <n v="3.1860072024777024E-2"/>
    <n v="0.18592022851430029"/>
    <n v="3.6367732380467865E-2"/>
    <n v="0.28233878372749099"/>
    <n v="5.5228101908439783E-2"/>
    <n v="0.14585186018899951"/>
    <n v="2.8529985472446655E-2"/>
    <n v="0.42579547923702743"/>
    <n v="8.3289570809204391E-2"/>
    <n v="0.13890478645773785"/>
    <n v="2.7171072995279228E-2"/>
    <s v="6c, 8a"/>
    <n v="0.19560933563326918"/>
    <s v="Derived (6c)"/>
    <n v="6.2554952233216887E-2"/>
    <s v="Derived (8a)"/>
    <s v="Y"/>
    <s v="Pos"/>
    <s v="Y"/>
    <s v="Ridership"/>
    <s v="BRK"/>
    <s v="continuous"/>
    <s v="Aggregate"/>
    <s v="General"/>
    <s v="Australia, North America, Europe"/>
    <s v="varies"/>
    <s v="2003 - 2009"/>
    <s v="2018 - 2019"/>
    <x v="0"/>
    <n v="57"/>
    <x v="0"/>
    <n v="0"/>
    <n v="1"/>
    <x v="0"/>
    <s v="Density"/>
    <s v="Job density"/>
    <x v="8"/>
    <s v="OLS"/>
    <m/>
    <n v="25.643000000000001"/>
    <m/>
    <m/>
    <s v=""/>
    <n v="3.1269999999999998"/>
    <m/>
  </r>
  <r>
    <n v="65"/>
    <s v="Sung et al. 2014"/>
    <n v="65.099999999999994"/>
    <s v="65.1.1"/>
    <s v="Table 2 p. 138 (250m buffer)"/>
    <x v="0"/>
    <x v="1"/>
    <x v="1"/>
    <n v="5.7085714285714288E-2"/>
    <n v="17.517517517517518"/>
    <n v="2.9400000000000004"/>
    <n v="0.19324240229396919"/>
    <n v="3.2432258861801441E-2"/>
    <n v="0.46499005071026106"/>
    <n v="7.8040210190804538E-2"/>
    <n v="0.76980628688949782"/>
    <n v="0.12919812874123821"/>
    <n v="0.13709078080685899"/>
    <n v="2.3008219924376759E-2"/>
    <n v="0.72401569816359723"/>
    <n v="0.12151300265419286"/>
    <n v="0.12849336903209915"/>
    <n v="2.1565299111395268E-2"/>
    <s v="6e, 8a, 5"/>
    <n v="0.16783200000000001"/>
    <s v="derived (6e)"/>
    <n v="5.7085714285714288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ensity"/>
    <s v="Residential density"/>
    <x v="6"/>
    <s v="OLS"/>
    <m/>
    <n v="1.512"/>
    <m/>
    <m/>
    <s v=""/>
    <n v="2.94"/>
    <m/>
  </r>
  <r>
    <n v="65"/>
    <s v="Sung et al. 2014"/>
    <n v="65.099999999999994"/>
    <s v="65.1.2"/>
    <s v="Table 2 p. 138 (250m buffer)"/>
    <x v="0"/>
    <x v="1"/>
    <x v="1"/>
    <n v="4.5708865248226961E-2"/>
    <n v="21.87759408529158"/>
    <n v="5.64"/>
    <n v="0.24134006620666412"/>
    <n v="6.2216986387945601E-2"/>
    <n v="0.58072518397457717"/>
    <n v="0.14970979097827805"/>
    <n v="0.96140959768029"/>
    <n v="0.24784947146278344"/>
    <n v="0.17121241364987511"/>
    <n v="4.4138217814110509E-2"/>
    <n v="0.90422181909979238"/>
    <n v="0.23310657652028829"/>
    <n v="0.16047512254660026"/>
    <n v="4.1370165642268461E-2"/>
    <s v="6e, 8a, 5"/>
    <n v="0.25779800000000003"/>
    <s v="derived (6e)"/>
    <n v="4.570886524822696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ensity"/>
    <s v="Small-scale nieghbourhood living density"/>
    <x v="6"/>
    <s v="OLS"/>
    <m/>
    <n v="3.1059999999999999"/>
    <m/>
    <m/>
    <s v=""/>
    <n v="5.64"/>
    <m/>
  </r>
  <r>
    <n v="65"/>
    <s v="Sung et al. 2014"/>
    <n v="65.099999999999994"/>
    <s v="65.1.3"/>
    <s v="Table 2 p. 138 (250m buffer)"/>
    <x v="0"/>
    <x v="1"/>
    <x v="1"/>
    <n v="1.0851428571428571E-2"/>
    <n v="92.153765139547133"/>
    <n v="0.35"/>
    <n v="1.0746238220260238"/>
    <n v="4.0814212760548379E-3"/>
    <n v="0.57165359738793775"/>
    <n v="2.1711403628793874E-3"/>
    <n v="0.57165359738793775"/>
    <n v="2.1711403628793874E-3"/>
    <n v="1.7070086526536301"/>
    <n v="6.4832188627784865E-3"/>
    <n v="6.5441428717952981"/>
    <n v="2.4854654627078539E-2"/>
    <n v="1.7489273893614381"/>
    <n v="6.6424262247947417E-3"/>
    <s v="6e, 8a"/>
    <n v="3.7979999999999997E-3"/>
    <s v="derived (6e)"/>
    <n v="1.0851428571428571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ensity"/>
    <s v="Commercial density"/>
    <x v="1"/>
    <s v="OLS"/>
    <m/>
    <n v="0.42199999999999999"/>
    <m/>
    <m/>
    <s v=""/>
    <n v="0.35"/>
    <m/>
  </r>
  <r>
    <n v="65"/>
    <s v="Sung et al. 2014"/>
    <n v="65.099999999999994"/>
    <s v="65.1.4"/>
    <s v="Table 2 p. 138 (250m buffer)"/>
    <x v="0"/>
    <x v="1"/>
    <x v="1"/>
    <n v="2.4579245283018872E-2"/>
    <n v="40.684731711061637"/>
    <n v="2.6500000000000004"/>
    <n v="0.41452461868345181"/>
    <n v="2.7000061037946638E-2"/>
    <n v="0.47317282853822329"/>
    <n v="3.0820112186837181E-2"/>
    <n v="0.71856108380429928"/>
    <n v="4.6803476193593041E-2"/>
    <n v="0.37119757104796242"/>
    <n v="2.4177953790209036E-2"/>
    <n v="1.0836628854179571"/>
    <n v="7.0584382041698646E-2"/>
    <n v="0.35351704992472249"/>
    <n v="2.3026333046846804E-2"/>
    <s v="6e, 8a, 5"/>
    <n v="6.5135000000000012E-2"/>
    <s v="derived (6e)"/>
    <n v="2.4579245283018872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ensity"/>
    <s v="Office density"/>
    <x v="8"/>
    <s v="OLS"/>
    <m/>
    <n v="1.861"/>
    <m/>
    <m/>
    <s v=""/>
    <n v="2.65"/>
    <m/>
  </r>
  <r>
    <n v="65"/>
    <s v="Sung et al. 2014"/>
    <n v="65.099999999999994"/>
    <s v="65.1.5"/>
    <s v="Table 2 p. 138 (250m buffer)"/>
    <x v="0"/>
    <x v="1"/>
    <x v="1"/>
    <n v="9.9003174603174593E-2"/>
    <n v="10.100686205348556"/>
    <n v="-2.5200000000000005"/>
    <n v="0.61850703055665524"/>
    <n v="-0.15431008203951879"/>
    <n v="2.4199631888349957"/>
    <n v="-0.60375177605606534"/>
    <n v="1.7046317700861147"/>
    <n v="-0.42528517105524455"/>
    <n v="0.38945162617448392"/>
    <n v="-9.7163507311019637E-2"/>
    <n v="0.61695443770310121"/>
    <n v="-0.1539227287536713"/>
    <n v="0.51974469707319493"/>
    <n v="-0.12967006498339725"/>
    <s v="6e, 8a"/>
    <n v="-0.24948799999999999"/>
    <s v="derived (6e)"/>
    <n v="9.9003174603174593E-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iversity"/>
    <s v="Residential to non-residential balancing index:perfect balance between two land uses = 1"/>
    <x v="5"/>
    <s v="OLS"/>
    <m/>
    <n v="-0.496"/>
    <m/>
    <m/>
    <s v=""/>
    <n v="-2.52"/>
    <m/>
  </r>
  <r>
    <n v="65"/>
    <s v="Sung et al. 2014"/>
    <n v="65.099999999999994"/>
    <s v="65.1.6"/>
    <s v="Table 2 p. 138 (250m buffer)"/>
    <x v="0"/>
    <x v="1"/>
    <x v="1"/>
    <n v="9.1439936102236427E-2"/>
    <n v="10.936140625491339"/>
    <n v="3.1299999999999994"/>
    <n v="0.97568073262632371"/>
    <n v="0.27924665544278221"/>
    <e v="#N/A"/>
    <e v="#N/A"/>
    <e v="#N/A"/>
    <e v="#N/A"/>
    <n v="0.97568073262632371"/>
    <n v="0.27924665544278221"/>
    <n v="0.99753871696695195"/>
    <n v="0.28550256356696041"/>
    <n v="0.97301565299775095"/>
    <n v="0.27848389099752729"/>
    <s v="6e, 8a, 5"/>
    <n v="0.28620699999999999"/>
    <s v="derived (6e)"/>
    <n v="9.1439936102236427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iversity"/>
    <s v="Res. &amp; small-scale neighborhood living balancing index:perfect balance between two land uses = 1"/>
    <x v="10"/>
    <s v="OLS"/>
    <m/>
    <n v="0.56899999999999995"/>
    <m/>
    <m/>
    <s v=""/>
    <n v="3.13"/>
    <m/>
  </r>
  <r>
    <n v="65"/>
    <s v="Sung et al. 2014"/>
    <n v="65.099999999999994"/>
    <s v="65.1.7"/>
    <s v="Table 2 p. 138 (250m buffer)"/>
    <x v="0"/>
    <x v="1"/>
    <x v="1"/>
    <n v="2.2195588235294116E-2"/>
    <n v="45.053998542370636"/>
    <n v="-0.68"/>
    <n v="2.7588437346355446"/>
    <n v="-4.1639228486854273E-2"/>
    <n v="10.794218904120495"/>
    <n v="-0.16291714591989062"/>
    <n v="7.603491062228108"/>
    <n v="-0.11475949060220884"/>
    <n v="1.7371446495088481"/>
    <n v="-2.6218724195037044E-2"/>
    <n v="2.7519184114704829"/>
    <n v="-4.1534704584323998E-2"/>
    <n v="2.3183154439488431"/>
    <n v="-3.4990334995519894E-2"/>
    <s v="6e, 8a"/>
    <n v="-1.5093000000000001E-2"/>
    <s v="derived (6e)"/>
    <n v="2.2195588235294116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iversity"/>
    <s v="Res. &amp; large-scale commercial balancing index:perfect balance between two land uses = 1"/>
    <x v="5"/>
    <s v="OLS"/>
    <m/>
    <n v="-0.129"/>
    <m/>
    <m/>
    <s v=""/>
    <n v="-0.68"/>
    <m/>
  </r>
  <r>
    <n v="65"/>
    <s v="Sung et al. 2014"/>
    <n v="65.099999999999994"/>
    <s v="65.1.8"/>
    <s v="Table 2 p. 138 (250m buffer)"/>
    <x v="0"/>
    <x v="1"/>
    <x v="1"/>
    <n v="4.126363636363637E-2"/>
    <n v="24.234412866270098"/>
    <n v="0.43999999999999995"/>
    <n v="1.4839739037990904"/>
    <n v="2.6943030197376289E-2"/>
    <n v="5.8061784959073535"/>
    <n v="0.10541697677169393"/>
    <n v="4.0898954052599592"/>
    <n v="7.4256140977899829E-2"/>
    <n v="0.93440498083734247"/>
    <n v="1.6965056832082791E-2"/>
    <n v="1.4802487929045134"/>
    <n v="2.6875397083974347E-2"/>
    <n v="1.247015036191953"/>
    <n v="2.26408049971011E-2"/>
    <s v="6e, 8a"/>
    <n v="1.8156000000000002E-2"/>
    <s v="derived (6e)"/>
    <n v="4.126363636363637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iversity"/>
    <s v="Res. &amp; office balancing index:perfect balance between two land uses = 1"/>
    <x v="5"/>
    <s v="OLS"/>
    <m/>
    <n v="6.8000000000000005E-2"/>
    <m/>
    <m/>
    <s v=""/>
    <n v="0.44"/>
    <m/>
  </r>
  <r>
    <n v="65"/>
    <s v="Sung et al. 2014"/>
    <n v="65.099999999999994"/>
    <s v="65.1.9"/>
    <s v="Table 2 p. 138 (250m buffer)"/>
    <x v="0"/>
    <x v="1"/>
    <x v="1"/>
    <n v="0.11250909090909089"/>
    <n v="8.8881706528765374"/>
    <n v="0.44000000000000006"/>
    <n v="0.11725731655664791"/>
    <n v="5.8047061988202968E-3"/>
    <n v="0.77211626289837976"/>
    <n v="3.8222843478521389E-2"/>
    <n v="0.93986369071977804"/>
    <n v="4.6527012145391886E-2"/>
    <n v="8.947053612035348E-2"/>
    <n v="4.4291494201019778E-3"/>
    <n v="6.596300721726682E-2"/>
    <n v="3.2654327092835763E-3"/>
    <n v="7.2554085154287989E-2"/>
    <n v="3.591717431477872E-3"/>
    <s v="6e, 8a"/>
    <n v="4.9503999999999992E-2"/>
    <s v="derived (6e)"/>
    <n v="0.11250909090909089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iversity"/>
    <s v="Land use mix index for 5 use types of non-residential facilities:perfect balance between two land uses = 1"/>
    <x v="7"/>
    <s v="OLS"/>
    <m/>
    <n v="0.104"/>
    <m/>
    <m/>
    <s v=""/>
    <n v="0.44"/>
    <m/>
  </r>
  <r>
    <n v="65"/>
    <s v="Sung et al. 2014"/>
    <n v="65.099999999999994"/>
    <s v="65.10.1"/>
    <s v="Table 3 p. 139 (1500m buffer)"/>
    <x v="0"/>
    <x v="1"/>
    <x v="1"/>
    <n v="4.5050802139037428E-2"/>
    <n v="22.197163036381983"/>
    <n v="1.87"/>
    <n v="0.24486535292297645"/>
    <n v="2.0628681656996151E-2"/>
    <n v="0.58920791462544453"/>
    <n v="4.9637820767620577E-2"/>
    <n v="0.97545303662065752"/>
    <n v="8.2177041070107287E-2"/>
    <n v="0.17371333633956573"/>
    <n v="1.4634480019926715E-2"/>
    <n v="0.91742990848824324"/>
    <n v="7.7288882640592055E-2"/>
    <n v="0.16281920418502863"/>
    <n v="1.3716703856567737E-2"/>
    <s v="6e, 8a, 5"/>
    <n v="8.4245E-2"/>
    <s v="derived (6e)"/>
    <n v="4.505080213903742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ensity"/>
    <s v="Residential density"/>
    <x v="6"/>
    <s v="OLS"/>
    <m/>
    <n v="0.41499999999999998"/>
    <m/>
    <m/>
    <s v=""/>
    <n v="1.87"/>
    <m/>
  </r>
  <r>
    <n v="65"/>
    <s v="Sung et al. 2014"/>
    <n v="65.099999999999994"/>
    <s v="65.10.2"/>
    <s v="Table 3 p. 139 (1500m buffer)"/>
    <x v="0"/>
    <x v="1"/>
    <x v="1"/>
    <n v="2.7941176470588233E-2"/>
    <n v="35.789473684210527"/>
    <n v="0.68"/>
    <n v="0.39480730444011775"/>
    <n v="7.5013387843622372E-3"/>
    <n v="0.95000613909321663"/>
    <n v="1.8050116642771116E-2"/>
    <n v="1.572766336269996"/>
    <n v="2.9882560389129922E-2"/>
    <n v="0.28008574200816677"/>
    <n v="5.3216290981551685E-3"/>
    <n v="1.4792130648917139"/>
    <n v="2.8105048232942562E-2"/>
    <n v="0.26252064797258828"/>
    <n v="4.9878923114791774E-3"/>
    <s v="6e, 8a"/>
    <n v="1.9E-2"/>
    <s v="derived (6e)"/>
    <n v="2.7941176470588233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ensity"/>
    <s v="Small-scale nieghbourhood living density"/>
    <x v="6"/>
    <s v="OLS"/>
    <m/>
    <n v="0.5"/>
    <m/>
    <m/>
    <s v=""/>
    <n v="0.68"/>
    <m/>
  </r>
  <r>
    <n v="65"/>
    <s v="Sung et al. 2014"/>
    <n v="65.099999999999994"/>
    <s v="65.10.3"/>
    <s v="Table 3 p. 139 (1500m buffer)"/>
    <x v="0"/>
    <x v="1"/>
    <x v="1"/>
    <n v="7.0643478260869579E-3"/>
    <n v="141.55588380108318"/>
    <n v="1.1499999999999999"/>
    <n v="1.650711988275678"/>
    <n v="1.3410384192751609E-2"/>
    <n v="0.87810769406741751"/>
    <n v="7.1337469066037008E-3"/>
    <n v="0.87810769406741751"/>
    <n v="7.1337469066037008E-3"/>
    <n v="2.6221079314184634"/>
    <n v="2.13020048348436E-2"/>
    <n v="10.052350292305098"/>
    <n v="8.166529377468662E-2"/>
    <n v="2.6864986138123204"/>
    <n v="2.1825114738611293E-2"/>
    <s v="6e, 8a"/>
    <n v="8.124000000000001E-3"/>
    <s v="derived (6e)"/>
    <n v="7.064347826086957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ensity"/>
    <s v="Commercial density"/>
    <x v="1"/>
    <s v="OLS"/>
    <m/>
    <n v="2.0310000000000001"/>
    <m/>
    <m/>
    <s v=""/>
    <n v="1.1499999999999999"/>
    <m/>
  </r>
  <r>
    <n v="65"/>
    <s v="Sung et al. 2014"/>
    <n v="65.099999999999994"/>
    <s v="65.10.4"/>
    <s v="Table 3 p. 139 (1500m buffer)"/>
    <x v="0"/>
    <x v="1"/>
    <x v="1"/>
    <n v="1.3663157894736841E-2"/>
    <n v="73.18952234206472"/>
    <n v="0.19"/>
    <n v="0.74570625304675708"/>
    <n v="1.9358534329093813E-3"/>
    <n v="0.85121105263526819"/>
    <n v="2.209743892641156E-3"/>
    <n v="1.2926505911536876"/>
    <n v="3.3557209346349727E-3"/>
    <n v="0.66776335438260848"/>
    <n v="1.7335136679772515E-3"/>
    <n v="1.9494480024308434"/>
    <n v="5.0607670143104693E-3"/>
    <n v="0.63595710075019518"/>
    <n v="1.6509446335475064E-3"/>
    <s v="6e, 8a"/>
    <n v="2.5959999999999998E-3"/>
    <s v="derived (6e)"/>
    <n v="1.3663157894736841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ensity"/>
    <s v="Office density"/>
    <x v="8"/>
    <s v="OLS"/>
    <m/>
    <n v="0.11799999999999999"/>
    <m/>
    <m/>
    <s v=""/>
    <n v="0.19"/>
    <m/>
  </r>
  <r>
    <n v="65"/>
    <s v="Sung et al. 2014"/>
    <n v="65.099999999999994"/>
    <s v="65.10.5"/>
    <s v="Table 3 p. 139 (1500m buffer)"/>
    <x v="0"/>
    <x v="1"/>
    <x v="1"/>
    <n v="8.355555555555555E-2"/>
    <n v="11.968085106382979"/>
    <n v="-0.09"/>
    <n v="0.73285563278646837"/>
    <n v="-5.5110743585542422E-3"/>
    <n v="2.867362158320979"/>
    <n v="-2.1562563430573761E-2"/>
    <n v="2.019781397488813"/>
    <n v="-1.5188756109115874E-2"/>
    <n v="0.46145282727497927"/>
    <n v="-3.4701252611078442E-3"/>
    <n v="0.73101599902009551"/>
    <n v="-5.4972403126311176E-3"/>
    <n v="0.61583427518710698"/>
    <n v="-4.6310737494070445E-3"/>
    <s v="6e, 8a"/>
    <n v="-7.5199999999999998E-3"/>
    <s v="derived (6e)"/>
    <n v="8.35555555555555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iversity"/>
    <s v="Residential to non-residential balancing index:perfect balance between two land uses = 1"/>
    <x v="5"/>
    <s v="OLS"/>
    <m/>
    <n v="-0.02"/>
    <m/>
    <m/>
    <s v=""/>
    <n v="-0.09"/>
    <m/>
  </r>
  <r>
    <n v="65"/>
    <s v="Sung et al. 2014"/>
    <n v="65.099999999999994"/>
    <s v="65.10.6"/>
    <s v="Table 3 p. 139 (1500m buffer)"/>
    <x v="0"/>
    <x v="1"/>
    <x v="1"/>
    <n v="0.10297405063291139"/>
    <n v="9.7111844571878141"/>
    <n v="-1.5800000000000003"/>
    <n v="0.86639481790978534"/>
    <n v="-0.14096157047910418"/>
    <e v="#N/A"/>
    <e v="#N/A"/>
    <e v="#N/A"/>
    <e v="#N/A"/>
    <n v="0.86639481790978534"/>
    <n v="-0.14096157047910418"/>
    <n v="0.88580449130950223"/>
    <n v="-0.14411950493156472"/>
    <n v="0.86402825362056646"/>
    <n v="-0.14057653283581256"/>
    <s v="6e, 8a"/>
    <n v="-0.16269900000000001"/>
    <s v="derived (6e)"/>
    <n v="0.10297405063291139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iversity"/>
    <s v="Res. &amp; small-scale neighborhood living balancing index:perfect balance between two land uses = 1"/>
    <x v="10"/>
    <s v="OLS"/>
    <m/>
    <n v="-0.28100000000000003"/>
    <m/>
    <m/>
    <s v=""/>
    <n v="-1.58"/>
    <m/>
  </r>
  <r>
    <n v="65"/>
    <s v="Sung et al. 2014"/>
    <n v="65.099999999999994"/>
    <s v="65.10.7"/>
    <s v="Table 3 p. 139 (1500m buffer)"/>
    <x v="0"/>
    <x v="1"/>
    <x v="1"/>
    <n v="0.10960384615384615"/>
    <n v="9.1237674141137663"/>
    <n v="-0.52"/>
    <n v="0.55868622943705692"/>
    <n v="-3.1841762960535626E-2"/>
    <n v="2.1859090399181111"/>
    <n v="-0.12458369982109284"/>
    <n v="1.5397630894363645"/>
    <n v="-8.7757257519336163E-2"/>
    <n v="0.35178461977987524"/>
    <n v="-2.004961261973421E-2"/>
    <n v="0.55728380035484848"/>
    <n v="-3.1761832917424238E-2"/>
    <n v="0.46947599741330726"/>
    <n v="-2.6757314996574036E-2"/>
    <s v="6e, 8a"/>
    <n v="-5.6994000000000003E-2"/>
    <s v="derived (6e)"/>
    <n v="0.10960384615384615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iversity"/>
    <s v="Res. &amp; large-scale commercial balancing index:perfect balance between two land uses = 1"/>
    <x v="5"/>
    <s v="OLS"/>
    <m/>
    <n v="-0.13800000000000001"/>
    <m/>
    <m/>
    <s v=""/>
    <n v="-0.52"/>
    <m/>
  </r>
  <r>
    <n v="65"/>
    <s v="Sung et al. 2014"/>
    <n v="65.099999999999994"/>
    <s v="65.10.8"/>
    <s v="Table 3 p. 139 (1500m buffer)"/>
    <x v="0"/>
    <x v="1"/>
    <x v="1"/>
    <n v="0.10797628458498024"/>
    <n v="9.2612929204187715"/>
    <n v="0.253"/>
    <n v="0.56710748823088697"/>
    <n v="1.5492242363491369E-2"/>
    <n v="2.2188579560628163"/>
    <n v="6.0614761643724015E-2"/>
    <n v="1.5629724380369134"/>
    <n v="4.2697281062292397E-2"/>
    <n v="0.35708718348516016"/>
    <n v="9.7549076784476055E-3"/>
    <n v="0.5656839198801249"/>
    <n v="1.5453353323285251E-2"/>
    <n v="0.47655256143689639"/>
    <n v="1.3018462873333135E-2"/>
    <s v="6e, 8a"/>
    <n v="2.7317999999999999E-2"/>
    <s v="derived (6e)"/>
    <n v="0.10797628458498024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iversity"/>
    <s v="Res. &amp; office balancing index:perfect balance between two land uses = 1"/>
    <x v="5"/>
    <s v="OLS"/>
    <m/>
    <n v="5.8000000000000003E-2"/>
    <m/>
    <m/>
    <s v=""/>
    <n v="0.253"/>
    <m/>
  </r>
  <r>
    <n v="65"/>
    <s v="Sung et al. 2014"/>
    <n v="65.099999999999994"/>
    <s v="65.10.9"/>
    <s v="Table 3 p. 139 (1500m buffer)"/>
    <x v="0"/>
    <x v="1"/>
    <x v="1"/>
    <n v="0.11149411764705881"/>
    <n v="8.9690830431571182"/>
    <n v="-0.34"/>
    <n v="0.11832475440533667"/>
    <n v="-4.4854547899975021E-3"/>
    <n v="0.77914513023739718"/>
    <n v="-2.9535833597039249E-2"/>
    <n v="0.94841962654999912"/>
    <n v="-3.5952691203257364E-2"/>
    <n v="9.0285020362376886E-2"/>
    <n v="-3.4225245518969827E-3"/>
    <n v="6.6563493503195292E-2"/>
    <n v="-2.5232889117191271E-3"/>
    <n v="7.3214572523818217E-2"/>
    <n v="-2.7754180152329009E-3"/>
    <s v="6e, 8a"/>
    <n v="-3.7907999999999997E-2"/>
    <s v="derived (6e)"/>
    <n v="0.11149411764705881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iversity"/>
    <s v="Land use mix index for 5 use types of non-residential facilities:perfect balance between two land uses = 1"/>
    <x v="7"/>
    <s v="OLS"/>
    <m/>
    <n v="-7.8E-2"/>
    <m/>
    <m/>
    <s v=""/>
    <n v="-0.34"/>
    <m/>
  </r>
  <r>
    <n v="65"/>
    <s v="Sung et al. 2014"/>
    <n v="65.2"/>
    <s v="65.2.1"/>
    <s v="Table 2 p. 138 (500m buffer)"/>
    <x v="0"/>
    <x v="0"/>
    <x v="1"/>
    <n v="7.2423323615160351E-2"/>
    <n v="13.807706552018422"/>
    <n v="3.4300000000000006"/>
    <n v="0.15231806570845347"/>
    <n v="3.7837635338768348E-2"/>
    <n v="0.36651575563689337"/>
    <n v="9.104691188927197E-2"/>
    <n v="0.60677886011187554"/>
    <n v="0.15073115019811123"/>
    <n v="0.10805807789118971"/>
    <n v="2.6842923245106221E-2"/>
    <n v="0.5706856744570511"/>
    <n v="0.14176516976322498"/>
    <n v="0.10128140198525491"/>
    <n v="2.5159515629961146E-2"/>
    <s v="6e, 8a, 5"/>
    <n v="0.24841200000000002"/>
    <s v="derived (6e)"/>
    <n v="7.242332361516035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ensity"/>
    <s v="Residential density"/>
    <x v="6"/>
    <s v="OLS"/>
    <m/>
    <n v="0.76200000000000001"/>
    <m/>
    <m/>
    <s v=""/>
    <n v="3.43"/>
    <m/>
  </r>
  <r>
    <n v="65"/>
    <s v="Sung et al. 2014"/>
    <n v="65.2"/>
    <s v="65.2.2"/>
    <s v="Table 2 p. 138 (500m buffer)"/>
    <x v="0"/>
    <x v="0"/>
    <x v="1"/>
    <n v="5.8728486055776893E-2"/>
    <n v="17.027511982009177"/>
    <n v="5.0199999999999996"/>
    <n v="0.18783696475270314"/>
    <n v="5.5377530437497685E-2"/>
    <n v="0.45198320207565945"/>
    <n v="0.13325233168633968"/>
    <n v="0.74827302217503311"/>
    <n v="0.22060360757857672"/>
    <n v="0.13325603416565562"/>
    <n v="3.9286144224616092E-2"/>
    <n v="0.70376330226672845"/>
    <n v="0.20748138548437009"/>
    <n v="0.12489911190982814"/>
    <n v="3.6822381475919798E-2"/>
    <s v="6e, 8a, 5"/>
    <n v="0.294817"/>
    <s v="derived (6e)"/>
    <n v="5.8728486055776893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ensity"/>
    <s v="Small-scale nieghbourhood living density"/>
    <x v="6"/>
    <s v="OLS"/>
    <m/>
    <n v="2.609"/>
    <m/>
    <m/>
    <s v=""/>
    <n v="5.0199999999999996"/>
    <m/>
  </r>
  <r>
    <n v="65"/>
    <s v="Sung et al. 2014"/>
    <n v="65.2"/>
    <s v="65.2.3"/>
    <s v="Table 2 p. 138 (500m buffer)"/>
    <x v="0"/>
    <x v="0"/>
    <x v="1"/>
    <n v="9.5517241379310339E-3"/>
    <n v="104.69314079422384"/>
    <n v="3.48"/>
    <n v="1.2208480351272855"/>
    <n v="4.0580988687630964E-2"/>
    <n v="0.64943858198558269"/>
    <n v="2.1587338465200768E-2"/>
    <n v="0.64943858198558269"/>
    <n v="2.1587338465200768E-2"/>
    <n v="1.9392815577161027"/>
    <n v="6.4461718978483254E-2"/>
    <n v="7.4346053036129724"/>
    <n v="0.24712628029209519"/>
    <n v="1.9869041827648017"/>
    <n v="6.6044695035102005E-2"/>
    <s v="6e, 8a, 5"/>
    <n v="3.3239999999999999E-2"/>
    <s v="derived (6e)"/>
    <n v="9.5517241379310339E-3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ensity"/>
    <s v="Commercial density"/>
    <x v="1"/>
    <s v="OLS"/>
    <m/>
    <n v="3.3239999999999998"/>
    <m/>
    <m/>
    <s v=""/>
    <n v="3.48"/>
    <m/>
  </r>
  <r>
    <n v="65"/>
    <s v="Sung et al. 2014"/>
    <n v="65.2"/>
    <s v="65.2.4"/>
    <s v="Table 2 p. 138 (500m buffer)"/>
    <x v="0"/>
    <x v="0"/>
    <x v="1"/>
    <n v="2.1901079136690649E-2"/>
    <n v="45.659850537899317"/>
    <n v="2.78"/>
    <n v="0.46521462321011398"/>
    <n v="2.8324592334147788E-2"/>
    <n v="0.53103460981595274"/>
    <n v="3.2332042218644282E-2"/>
    <n v="0.80643008590701393"/>
    <n v="4.9099495780448546E-2"/>
    <n v="0.41658934202761538"/>
    <n v="2.5364042089351363E-2"/>
    <n v="1.2161782393712999"/>
    <n v="7.4047012104121596E-2"/>
    <n v="0.39674676428487426"/>
    <n v="2.415592674348457E-2"/>
    <s v="6e, 8a, 5"/>
    <n v="6.0885000000000002E-2"/>
    <s v="derived (6e)"/>
    <n v="2.1901079136690649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ensity"/>
    <s v="Office density"/>
    <x v="8"/>
    <s v="OLS"/>
    <m/>
    <n v="1.107"/>
    <m/>
    <m/>
    <s v=""/>
    <n v="2.78"/>
    <m/>
  </r>
  <r>
    <n v="65"/>
    <s v="Sung et al. 2014"/>
    <n v="65.2"/>
    <s v="65.2.5"/>
    <s v="Table 2 p. 138 (500m buffer)"/>
    <x v="0"/>
    <x v="0"/>
    <x v="1"/>
    <n v="0.106488"/>
    <n v="9.3907294718653738"/>
    <n v="-0.24999999999999997"/>
    <n v="0.57503342667240975"/>
    <n v="-1.5308539884872893E-2"/>
    <n v="2.249868887738395"/>
    <n v="-5.9896009529371554E-2"/>
    <n v="1.5848166626094409"/>
    <n v="-4.2190989191988534E-2"/>
    <n v="0.3620778617838884"/>
    <n v="-9.6392368364106775E-3"/>
    <n v="0.57358996241946059"/>
    <n v="-1.5270111979530879E-2"/>
    <n v="0.48321289716598675"/>
    <n v="-1.2864093748352899E-2"/>
    <s v="6e, 8a"/>
    <n v="-2.6622E-2"/>
    <s v="derived (6e)"/>
    <n v="0.106488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iversity"/>
    <s v="Residential to non-residential balancing index:perfect balance between two land uses = 1"/>
    <x v="5"/>
    <s v="OLS"/>
    <m/>
    <n v="-5.0999999999999997E-2"/>
    <m/>
    <m/>
    <s v=""/>
    <n v="-0.25"/>
    <m/>
  </r>
  <r>
    <n v="65"/>
    <s v="Sung et al. 2014"/>
    <n v="65.2"/>
    <s v="65.2.6"/>
    <s v="Table 2 p. 138 (500m buffer)"/>
    <x v="0"/>
    <x v="0"/>
    <x v="1"/>
    <n v="9.6678260869565213E-2"/>
    <n v="10.343586976074834"/>
    <n v="0.22999999999999998"/>
    <n v="0.9228153573004535"/>
    <n v="2.0519722284932883E-2"/>
    <e v="#N/A"/>
    <e v="#N/A"/>
    <e v="#N/A"/>
    <e v="#N/A"/>
    <n v="0.9228153573004535"/>
    <n v="2.0519722284932883E-2"/>
    <n v="0.94348900899271226"/>
    <n v="2.0979421603961948E-2"/>
    <n v="0.92029467986219404"/>
    <n v="2.0463672501415744E-2"/>
    <s v="6e, 8a"/>
    <n v="2.2235999999999999E-2"/>
    <s v="derived (6e)"/>
    <n v="9.6678260869565213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iversity"/>
    <s v="Res. &amp; small-scale neighborhood living balancing index:perfect balance between two land uses = 1"/>
    <x v="10"/>
    <s v="OLS"/>
    <m/>
    <n v="5.0999999999999997E-2"/>
    <m/>
    <m/>
    <s v=""/>
    <n v="0.23"/>
    <m/>
  </r>
  <r>
    <n v="65"/>
    <s v="Sung et al. 2014"/>
    <n v="65.2"/>
    <s v="65.2.7"/>
    <s v="Table 2 p. 138 (500m buffer)"/>
    <x v="0"/>
    <x v="0"/>
    <x v="1"/>
    <n v="1.7634042553191492E-2"/>
    <n v="56.708494208494201"/>
    <n v="-0.47"/>
    <n v="3.4724969816072679"/>
    <n v="-2.8780054983561038E-2"/>
    <n v="13.586450038033123"/>
    <n v="-0.11260449791521852"/>
    <n v="9.5703498649780947"/>
    <n v="-7.9319059680938456E-2"/>
    <n v="2.1865064252475954"/>
    <n v="-1.8121765252452071E-2"/>
    <n v="3.4637802270171401"/>
    <n v="-2.8707810521518058E-2"/>
    <n v="2.9180135433039878"/>
    <n v="-2.4184496246903452E-2"/>
    <s v="6e, 8a"/>
    <n v="-8.2880000000000002E-3"/>
    <s v="derived (6e)"/>
    <n v="1.7634042553191492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iversity"/>
    <s v="Res. &amp; large-scale commercial balancing index:perfect balance between two land uses = 1"/>
    <x v="5"/>
    <s v="OLS"/>
    <m/>
    <n v="-0.112"/>
    <m/>
    <m/>
    <s v=""/>
    <n v="-0.47"/>
    <m/>
  </r>
  <r>
    <n v="65"/>
    <s v="Sung et al. 2014"/>
    <n v="65.2"/>
    <s v="65.2.8"/>
    <s v="Table 2 p. 138 (500m buffer)"/>
    <x v="0"/>
    <x v="0"/>
    <x v="1"/>
    <n v="3.4474999999999999E-2"/>
    <n v="29.006526468455405"/>
    <n v="0.12000000000000001"/>
    <n v="1.7761902694558835"/>
    <n v="7.3480991447389902E-3"/>
    <n v="6.9495007430742932"/>
    <n v="2.8750084574098351E-2"/>
    <n v="4.8952561789109259"/>
    <n v="2.0251674812154501E-2"/>
    <n v="1.1184031137242267"/>
    <n v="4.6268336814771259E-3"/>
    <n v="1.7717316292421621"/>
    <n v="7.3296537501748244E-3"/>
    <n v="1.4925707032171605"/>
    <n v="6.1747649992093933E-3"/>
    <s v="6e, 8a"/>
    <n v="4.1370000000000001E-3"/>
    <s v="derived (6e)"/>
    <n v="3.4474999999999999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iversity"/>
    <s v="Res. &amp; office balancing index:perfect balance between two land uses = 1"/>
    <x v="5"/>
    <s v="OLS"/>
    <m/>
    <n v="2.1000000000000001E-2"/>
    <m/>
    <m/>
    <s v=""/>
    <n v="0.12"/>
    <m/>
  </r>
  <r>
    <n v="65"/>
    <s v="Sung et al. 2014"/>
    <n v="65.2"/>
    <s v="65.2.9"/>
    <s v="Table 2 p. 138 (500m buffer)"/>
    <x v="0"/>
    <x v="0"/>
    <x v="1"/>
    <n v="0.13734285714285716"/>
    <n v="7.2810484709798207"/>
    <n v="0.98000000000000009"/>
    <n v="9.6055334530471839E-2"/>
    <n v="1.2928663806463389E-2"/>
    <n v="0.63250540014952072"/>
    <n v="8.513269683852491E-2"/>
    <n v="0.76992143327378437"/>
    <n v="0.10362834523291829"/>
    <n v="7.3292844574942423E-2"/>
    <n v="9.8649237084089524E-3"/>
    <n v="5.4035849625037893E-2"/>
    <n v="7.2730092161316017E-3"/>
    <n v="5.9435156165121648E-2"/>
    <n v="7.9997342792007143E-3"/>
    <s v="6e, 8a"/>
    <n v="0.13459600000000002"/>
    <s v="derived (6e)"/>
    <n v="0.13734285714285716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iversity"/>
    <s v="Land use mix index for 5 use types of non-residential facilities:perfect balance between two land uses = 1"/>
    <x v="7"/>
    <s v="OLS"/>
    <m/>
    <n v="0.253"/>
    <m/>
    <m/>
    <s v=""/>
    <n v="0.98"/>
    <m/>
  </r>
  <r>
    <n v="65"/>
    <s v="Sung et al. 2014"/>
    <n v="65.3"/>
    <s v="65.3.1"/>
    <s v="Table 2 p. 138 (750m buffer)"/>
    <x v="0"/>
    <x v="1"/>
    <x v="1"/>
    <n v="6.1961002785515321E-2"/>
    <n v="16.139183600071931"/>
    <n v="3.5900000000000003"/>
    <n v="0.17803747630465078"/>
    <n v="3.9602656229206522E-2"/>
    <n v="0.42840315661823092"/>
    <n v="9.5293998158159282E-2"/>
    <n v="0.70923548317706575"/>
    <n v="0.1577623408779065"/>
    <n v="0.12630404274501686"/>
    <n v="2.809507126820155E-2"/>
    <n v="0.66704784341226064"/>
    <n v="0.14837812228862327"/>
    <n v="0.11838310263580824"/>
    <n v="2.6333137350309184E-2"/>
    <s v="6e, 8a, 5"/>
    <n v="0.22244"/>
    <s v="derived (6e)"/>
    <n v="6.196100278551532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ensity"/>
    <s v="Residential density"/>
    <x v="6"/>
    <s v="OLS"/>
    <m/>
    <n v="0.83"/>
    <m/>
    <m/>
    <s v=""/>
    <n v="3.59"/>
    <m/>
  </r>
  <r>
    <n v="65"/>
    <s v="Sung et al. 2014"/>
    <n v="65.3"/>
    <s v="65.3.2"/>
    <s v="Table 2 p. 138 (750m buffer)"/>
    <x v="0"/>
    <x v="1"/>
    <x v="1"/>
    <n v="4.7301818181818188E-2"/>
    <n v="21.140836408364081"/>
    <n v="1.65"/>
    <n v="0.23321261188811576"/>
    <n v="1.8201777932643659E-2"/>
    <n v="0.56116847514222656"/>
    <n v="4.3798077147900502E-2"/>
    <n v="0.92903282448478841"/>
    <n v="7.2509153885388769E-2"/>
    <n v="0.16544660322071836"/>
    <n v="1.2912776488170628E-2"/>
    <n v="0.87377092197326567"/>
    <n v="6.819607291816944E-2"/>
    <n v="0.15507090496987977"/>
    <n v="1.2102973991089177E-2"/>
    <s v="6e, 8a, 5"/>
    <n v="7.8048000000000006E-2"/>
    <s v="derived (6e)"/>
    <n v="4.7301818181818188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ensity"/>
    <s v="Small-scale nieghbourhood living density"/>
    <x v="6"/>
    <s v="OLS"/>
    <m/>
    <n v="1.0840000000000001"/>
    <m/>
    <m/>
    <s v=""/>
    <n v="1.65"/>
    <m/>
  </r>
  <r>
    <n v="65"/>
    <s v="Sung et al. 2014"/>
    <n v="65.3"/>
    <s v="65.3.3"/>
    <s v="Table 2 p. 138 (750m buffer)"/>
    <x v="0"/>
    <x v="1"/>
    <x v="1"/>
    <n v="9.4975609756097583E-3"/>
    <n v="105.29019003595272"/>
    <n v="0.40999999999999992"/>
    <n v="1.2278103479216989"/>
    <n v="4.7810934948070956E-3"/>
    <n v="0.65314223257799442"/>
    <n v="2.5433358536587104E-3"/>
    <n v="0.65314223257799442"/>
    <n v="2.5433358536587104E-3"/>
    <n v="1.9503409888760577"/>
    <n v="7.594627810683369E-3"/>
    <n v="7.4770037398944886"/>
    <n v="2.9115452563149142E-2"/>
    <n v="1.9982351985955269"/>
    <n v="7.7811278633309828E-3"/>
    <s v="6e, 8a"/>
    <n v="3.8940000000000003E-3"/>
    <s v="derived (6e)"/>
    <n v="9.4975609756097583E-3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ensity"/>
    <s v="Commercial density"/>
    <x v="1"/>
    <s v="OLS"/>
    <m/>
    <n v="0.64900000000000002"/>
    <m/>
    <m/>
    <s v=""/>
    <n v="0.41"/>
    <m/>
  </r>
  <r>
    <n v="65"/>
    <s v="Sung et al. 2014"/>
    <n v="65.3"/>
    <s v="65.3.4"/>
    <s v="Table 2 p. 138 (750m buffer)"/>
    <x v="0"/>
    <x v="1"/>
    <x v="1"/>
    <n v="1.8853333333333333E-2"/>
    <n v="53.041018387553045"/>
    <n v="2.25"/>
    <n v="0.54041914489765364"/>
    <n v="2.2924580126558469E-2"/>
    <n v="0.61687929705980316"/>
    <n v="2.6168019781276849E-2"/>
    <n v="0.93679397788142249"/>
    <n v="3.9738800541729943E-2"/>
    <n v="0.48393331756976804"/>
    <n v="2.0528451331309559E-2"/>
    <n v="1.4127801908482289"/>
    <n v="5.9930135695781872E-2"/>
    <n v="0.46088307718329113"/>
    <n v="1.9550660134115209E-2"/>
    <s v="6e, 8a, 5"/>
    <n v="4.2419999999999999E-2"/>
    <s v="derived (6e)"/>
    <n v="1.8853333333333333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ensity"/>
    <s v="Office density"/>
    <x v="8"/>
    <s v="OLS"/>
    <m/>
    <n v="1.5149999999999999"/>
    <m/>
    <m/>
    <s v=""/>
    <n v="2.25"/>
    <m/>
  </r>
  <r>
    <n v="65"/>
    <s v="Sung et al. 2014"/>
    <n v="65.3"/>
    <s v="65.3.5"/>
    <s v="Table 2 p. 138 (750m buffer)"/>
    <x v="0"/>
    <x v="1"/>
    <x v="1"/>
    <n v="0.11308263473053892"/>
    <n v="8.8430907396424629"/>
    <n v="-1.6699999999999997"/>
    <n v="0.54149922917346716"/>
    <n v="-0.10226104643095092"/>
    <n v="2.1186633888428892"/>
    <n v="-0.40010534365620193"/>
    <n v="1.4923949832801164"/>
    <n v="-0.28183580780248341"/>
    <n v="0.34096258402113511"/>
    <n v="-6.4390102067223315E-2"/>
    <n v="0.54013994335797189"/>
    <n v="-0.10200434802326627"/>
    <n v="0.45503339319980812"/>
    <n v="-8.5932146238997364E-2"/>
    <s v="6e, 8a, 5"/>
    <n v="-0.18884799999999999"/>
    <s v="derived (6e)"/>
    <n v="0.1130826347305389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iversity"/>
    <s v="Residential to non-residential balancing index:perfect balance between two land uses = 1"/>
    <x v="5"/>
    <s v="OLS"/>
    <m/>
    <n v="-0.40699999999999997"/>
    <m/>
    <m/>
    <s v=""/>
    <n v="-1.67"/>
    <m/>
  </r>
  <r>
    <n v="65"/>
    <s v="Sung et al. 2014"/>
    <n v="65.3"/>
    <s v="65.3.6"/>
    <s v="Table 2 p. 138 (750m buffer)"/>
    <x v="0"/>
    <x v="1"/>
    <x v="1"/>
    <n v="0.12597"/>
    <n v="7.9383980312772886"/>
    <n v="0.9"/>
    <n v="0.70823357821333877"/>
    <n v="8.0294565462780854E-2"/>
    <e v="#N/A"/>
    <e v="#N/A"/>
    <e v="#N/A"/>
    <e v="#N/A"/>
    <n v="0.70823357821333877"/>
    <n v="8.0294565462780854E-2"/>
    <n v="0.72409999634012068"/>
    <n v="8.2093388885068508E-2"/>
    <n v="0.70629903259974758"/>
    <n v="8.0075240222931179E-2"/>
    <s v="6e, 8a"/>
    <n v="0.113373"/>
    <s v="derived (6e)"/>
    <n v="0.12597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iversity"/>
    <s v="Res. &amp; small-scale neighborhood living balancing index:perfect balance between two land uses = 1"/>
    <x v="10"/>
    <s v="OLS"/>
    <m/>
    <n v="0.221"/>
    <m/>
    <m/>
    <s v=""/>
    <n v="0.9"/>
    <m/>
  </r>
  <r>
    <n v="65"/>
    <s v="Sung et al. 2014"/>
    <n v="65.3"/>
    <s v="65.3.7"/>
    <s v="Table 2 p. 138 (750m buffer)"/>
    <x v="0"/>
    <x v="1"/>
    <x v="1"/>
    <n v="3.4643452380952379E-2"/>
    <n v="28.865483410937959"/>
    <n v="-1.68"/>
    <n v="1.7675536163699224"/>
    <n v="-0.10287338802634584"/>
    <n v="6.9157090778058263"/>
    <n v="-0.40250118403737689"/>
    <n v="4.8714531944496313"/>
    <n v="-0.283523447370163"/>
    <n v="1.112964923982058"/>
    <n v="-6.4775671540679758E-2"/>
    <n v="1.7631166561132547"/>
    <n v="-0.10261515250244753"/>
    <n v="1.4853131387593255"/>
    <n v="-8.6446709988931489E-2"/>
    <s v="6e, 8a, 5"/>
    <n v="-5.8200999999999996E-2"/>
    <s v="derived (6e)"/>
    <n v="3.4643452380952379E-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iversity"/>
    <s v="Res. &amp; large-scale commercial balancing index:perfect balance between two land uses = 1"/>
    <x v="5"/>
    <s v="OLS"/>
    <m/>
    <n v="-0.48099999999999998"/>
    <m/>
    <m/>
    <s v=""/>
    <n v="-1.68"/>
    <m/>
  </r>
  <r>
    <n v="65"/>
    <s v="Sung et al. 2014"/>
    <n v="65.3"/>
    <s v="65.3.8"/>
    <s v="Table 2 p. 138 (750m buffer)"/>
    <x v="0"/>
    <x v="1"/>
    <x v="1"/>
    <n v="5.1176470588235289E-2"/>
    <n v="19.540229885057474"/>
    <n v="0.34"/>
    <n v="1.1965295542199506"/>
    <n v="2.081961424342714E-2"/>
    <n v="4.6815271816060537"/>
    <n v="8.1458572959945325E-2"/>
    <n v="3.2976865115577256"/>
    <n v="5.7379745301104422E-2"/>
    <n v="0.75341161479991514"/>
    <n v="1.3109362097518522E-2"/>
    <n v="1.1935259938024141"/>
    <n v="2.0767352292162002E-2"/>
    <n v="1.0054693964229855"/>
    <n v="1.7495167497759947E-2"/>
    <s v="6e, 8a"/>
    <n v="1.7399999999999999E-2"/>
    <s v="derived (6e)"/>
    <n v="5.1176470588235289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iversity"/>
    <s v="Res. &amp; office balancing index:perfect balance between two land uses = 1"/>
    <x v="5"/>
    <s v="OLS"/>
    <m/>
    <n v="8.6999999999999994E-2"/>
    <m/>
    <m/>
    <s v=""/>
    <n v="0.34"/>
    <m/>
  </r>
  <r>
    <n v="65"/>
    <s v="Sung et al. 2014"/>
    <n v="65.3"/>
    <s v="65.3.9"/>
    <s v="Table 2 p. 138 (750m buffer)"/>
    <x v="0"/>
    <x v="1"/>
    <x v="1"/>
    <n v="0.12141666666666666"/>
    <n v="8.2361015785861369"/>
    <n v="2.2799999999999998"/>
    <n v="0.10865488610757404"/>
    <n v="3.0078932121159717E-2"/>
    <n v="0.71547095798068361"/>
    <n v="0.19806382529779262"/>
    <n v="0.87091181403990559"/>
    <n v="0.24109451748066704"/>
    <n v="8.2906646660672212E-2"/>
    <n v="2.2951046995073887E-2"/>
    <n v="6.1123717026584694E-2"/>
    <n v="1.6920878584469438E-2"/>
    <n v="6.7231249107341462E-2"/>
    <n v="1.8611626690385335E-2"/>
    <s v="6e, 8a, 5"/>
    <n v="0.27682999999999996"/>
    <s v="derived (6e)"/>
    <n v="0.12141666666666666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iversity"/>
    <s v="Land use mix index for 5 use types of non-residential facilities:perfect balance between two land uses = 1"/>
    <x v="7"/>
    <s v="OLS"/>
    <m/>
    <n v="0.58899999999999997"/>
    <m/>
    <m/>
    <s v=""/>
    <n v="2.2799999999999998"/>
    <m/>
  </r>
  <r>
    <n v="65"/>
    <s v="Sung et al. 2014"/>
    <n v="65.400000000000006"/>
    <s v="65.4.1"/>
    <s v="Table 2 p. 138 (1000m buffer)"/>
    <x v="0"/>
    <x v="1"/>
    <x v="1"/>
    <n v="5.0904494382022471E-2"/>
    <n v="19.644630835448627"/>
    <n v="1.78"/>
    <n v="0.21670739880945458"/>
    <n v="1.9635857406124679E-2"/>
    <n v="0.52145276174121458"/>
    <n v="4.7248834741371454E-2"/>
    <n v="0.86328215773890793"/>
    <n v="7.8221996312722447E-2"/>
    <n v="0.15373741040652894"/>
    <n v="1.3930146756935586E-2"/>
    <n v="0.81193131933622709"/>
    <n v="7.356909684505554E-2"/>
    <n v="0.14409603397938378"/>
    <n v="1.3056541638871964E-2"/>
    <s v="6e, 8a, 5"/>
    <n v="9.0609999999999996E-2"/>
    <s v="derived (6e)"/>
    <n v="5.090449438202247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ensity"/>
    <s v="Residential density"/>
    <x v="6"/>
    <s v="OLS"/>
    <m/>
    <n v="0.69699999999999995"/>
    <m/>
    <m/>
    <s v=""/>
    <n v="1.78"/>
    <m/>
  </r>
  <r>
    <n v="65"/>
    <s v="Sung et al. 2014"/>
    <n v="65.400000000000006"/>
    <s v="65.4.2"/>
    <s v="Table 2 p. 138 (1000m buffer)"/>
    <x v="0"/>
    <x v="1"/>
    <x v="1"/>
    <n v="3.8204444444444444E-2"/>
    <n v="26.174965100046535"/>
    <n v="0.9"/>
    <n v="0.28874600130045153"/>
    <n v="9.9282425087147252E-3"/>
    <n v="0.69479584290632812"/>
    <n v="2.3889860262491184E-2"/>
    <n v="1.1502573165963363"/>
    <n v="3.955044757384843E-2"/>
    <n v="0.20484331752882889"/>
    <n v="7.0433326299112519E-3"/>
    <n v="1.0818362597535236"/>
    <n v="3.7197857955365156E-2"/>
    <n v="0.19199692231729101"/>
    <n v="6.6016221769577338E-3"/>
    <s v="6e, 8a"/>
    <n v="3.4383999999999998E-2"/>
    <s v="derived (6e)"/>
    <n v="3.8204444444444444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ensity"/>
    <s v="Small-scale nieghbourhood living density"/>
    <x v="6"/>
    <s v="OLS"/>
    <m/>
    <n v="1.228"/>
    <m/>
    <m/>
    <s v=""/>
    <n v="0.9"/>
    <m/>
  </r>
  <r>
    <n v="65"/>
    <s v="Sung et al. 2014"/>
    <n v="65.400000000000006"/>
    <s v="65.4.3"/>
    <s v="Table 2 p. 138 (1000m buffer)"/>
    <x v="0"/>
    <x v="1"/>
    <x v="1"/>
    <n v="6.9800000000000001E-3"/>
    <n v="143.26647564469914"/>
    <n v="-1.2"/>
    <n v="1.6706595481190496"/>
    <n v="-1.3993444375045159E-2"/>
    <n v="0.88871893691338011"/>
    <n v="-7.4439098155864719E-3"/>
    <n v="0.88871893691338011"/>
    <n v="-7.4439098155864719E-3"/>
    <n v="2.653794049438595"/>
    <n v="-2.2228178958097672E-2"/>
    <n v="10.173825062250733"/>
    <n v="-8.5215958721412147E-2"/>
    <n v="2.7189628427321906"/>
    <n v="-2.2774032770724827E-2"/>
    <s v="6e, 8a"/>
    <n v="-8.3759999999999998E-3"/>
    <s v="derived (6e)"/>
    <n v="6.9800000000000001E-3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ensity"/>
    <s v="Commercial density"/>
    <x v="1"/>
    <s v="OLS"/>
    <m/>
    <n v="-4.1879999999999997"/>
    <m/>
    <m/>
    <s v=""/>
    <n v="-1.2"/>
    <m/>
  </r>
  <r>
    <n v="65"/>
    <s v="Sung et al. 2014"/>
    <n v="65.400000000000006"/>
    <s v="65.4.4"/>
    <s v="Table 2 p. 138 (1000m buffer)"/>
    <x v="0"/>
    <x v="1"/>
    <x v="1"/>
    <n v="2.2285714285714287E-2"/>
    <n v="44.871794871794869"/>
    <n v="7.0000000000000007E-2"/>
    <n v="0.45718535864931403"/>
    <n v="7.1320915949292995E-4"/>
    <n v="0.52186934036734456"/>
    <n v="8.1411617097305758E-4"/>
    <n v="0.7925116917154118"/>
    <n v="1.2363182390760425E-3"/>
    <n v="0.40939931429962079"/>
    <n v="6.3866293030740849E-4"/>
    <n v="1.1951878913688692"/>
    <n v="1.8644931105354361E-3"/>
    <n v="0.38989920495386454"/>
    <n v="6.082427597280288E-4"/>
    <s v="6e, 8a"/>
    <n v="1.5600000000000002E-3"/>
    <s v="derived (6e)"/>
    <n v="2.2285714285714287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ensity"/>
    <s v="Office density"/>
    <x v="8"/>
    <s v="OLS"/>
    <m/>
    <n v="0.19500000000000001"/>
    <m/>
    <m/>
    <s v=""/>
    <n v="7.0000000000000007E-2"/>
    <m/>
  </r>
  <r>
    <n v="65"/>
    <s v="Sung et al. 2014"/>
    <n v="65.400000000000006"/>
    <s v="65.4.5"/>
    <s v="Table 2 p. 138 (1000m buffer)"/>
    <x v="0"/>
    <x v="1"/>
    <x v="1"/>
    <n v="9.2709727626459154E-2"/>
    <n v="10.786354631836954"/>
    <n v="2.57"/>
    <n v="0.66049336037543793"/>
    <n v="0.15737179001649335"/>
    <n v="2.5842383992627487"/>
    <n v="0.61573097796193954"/>
    <n v="1.8203478867711538"/>
    <n v="0.43372336889364221"/>
    <n v="0.41588890759116681"/>
    <n v="9.9091354678301768E-2"/>
    <n v="0.65883537231632749"/>
    <n v="0.15697675114957746"/>
    <n v="0.55502670874772442"/>
    <n v="0.13224288373306781"/>
    <s v="6e, 8a, 5"/>
    <n v="0.238264"/>
    <s v="derived (6e)"/>
    <n v="9.2709727626459154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iversity"/>
    <s v="Residential to non-residential balancing index:perfect balance between two land uses = 1"/>
    <x v="5"/>
    <s v="OLS"/>
    <m/>
    <n v="0.63200000000000001"/>
    <m/>
    <m/>
    <s v=""/>
    <n v="2.57"/>
    <m/>
  </r>
  <r>
    <n v="65"/>
    <s v="Sung et al. 2014"/>
    <n v="65.400000000000006"/>
    <s v="65.4.6"/>
    <s v="Table 2 p. 138 (1000m buffer)"/>
    <x v="0"/>
    <x v="1"/>
    <x v="1"/>
    <n v="0.10783469387755101"/>
    <n v="9.2734533204640517"/>
    <n v="-0.49"/>
    <n v="0.82734211634004795"/>
    <n v="-4.3715930085291795E-2"/>
    <e v="#N/A"/>
    <e v="#N/A"/>
    <e v="#N/A"/>
    <e v="#N/A"/>
    <n v="0.82734211634004795"/>
    <n v="-4.3715930085291795E-2"/>
    <n v="0.84587689971598345"/>
    <n v="-4.469528950409285E-2"/>
    <n v="0.82508222481366422"/>
    <n v="-4.35965196769292E-2"/>
    <s v="6e, 8a, 5"/>
    <n v="-5.2838999999999997E-2"/>
    <s v="derived (6e)"/>
    <n v="0.10783469387755101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iversity"/>
    <s v="Res. &amp; small-scale neighborhood living balancing index:perfect balance between two land uses = 1"/>
    <x v="10"/>
    <s v="OLS"/>
    <m/>
    <n v="-0.10299999999999999"/>
    <m/>
    <m/>
    <s v=""/>
    <n v="-0.49"/>
    <m/>
  </r>
  <r>
    <n v="65"/>
    <s v="Sung et al. 2014"/>
    <n v="65.400000000000006"/>
    <s v="65.4.8"/>
    <s v="Table 2 p. 138 (1000m buffer)"/>
    <x v="0"/>
    <x v="1"/>
    <x v="1"/>
    <n v="7.5843333333333332E-2"/>
    <n v="13.1850744956709"/>
    <n v="-0.3"/>
    <n v="0.80737695520799335"/>
    <n v="-1.8370247861847471E-2"/>
    <n v="3.1589333905527126"/>
    <n v="-7.1875211435245862E-2"/>
    <n v="2.2251653421696589"/>
    <n v="-5.0629187030386248E-2"/>
    <n v="0.50837622307795949"/>
    <n v="-1.1567084203692811E-2"/>
    <n v="0.80535025602940524"/>
    <n v="-1.8324134375437055E-2"/>
    <n v="0.6784561375653092"/>
    <n v="-1.5436912498023479E-2"/>
    <s v="6e, 8a"/>
    <n v="-2.2752999999999999E-2"/>
    <s v="derived (6e)"/>
    <n v="7.5843333333333332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iversity"/>
    <s v="Res. &amp; office balancing index:perfect balance between two land uses = 1"/>
    <x v="5"/>
    <s v="OLS"/>
    <m/>
    <n v="-6.0999999999999999E-2"/>
    <m/>
    <m/>
    <s v=""/>
    <n v="-0.3"/>
    <m/>
  </r>
  <r>
    <n v="65"/>
    <s v="Sung et al. 2014"/>
    <n v="65.400000000000006"/>
    <s v="65.4.9"/>
    <s v="Table 2 p. 138 (1000m buffer)"/>
    <x v="0"/>
    <x v="1"/>
    <x v="1"/>
    <n v="0.11705454545454545"/>
    <n v="8.5430257844050956"/>
    <n v="-1.7600000000000002"/>
    <n v="0.11270398801685884"/>
    <n v="-2.3218824795281191E-2"/>
    <n v="0.74213349406883711"/>
    <n v="-0.15289137391408555"/>
    <n v="0.90336696461229971"/>
    <n v="-0.18610804858156754"/>
    <n v="8.5996222042986528E-2"/>
    <n v="-1.7716597680407915E-2"/>
    <n v="6.3401535983294038E-2"/>
    <n v="-1.3061730837134305E-2"/>
    <n v="6.9736669607756138E-2"/>
    <n v="-1.4366869725911488E-2"/>
    <s v="6e, 8a"/>
    <n v="-0.206016"/>
    <s v="derived (6e)"/>
    <n v="0.11705454545454545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iversity"/>
    <s v="Land use mix index for 5 use types of non-residential facilities:perfect balance between two land uses = 1"/>
    <x v="7"/>
    <s v="OLS"/>
    <m/>
    <n v="-0.46400000000000002"/>
    <m/>
    <m/>
    <s v=""/>
    <n v="-1.76"/>
    <m/>
  </r>
  <r>
    <n v="65"/>
    <s v="Sung et al. 2014"/>
    <n v="65.5"/>
    <s v="65.5.1"/>
    <s v="Table 2 p. 138 (1500m buffer)"/>
    <x v="0"/>
    <x v="1"/>
    <x v="1"/>
    <n v="3.7551724137931029E-2"/>
    <n v="26.629935720844816"/>
    <n v="0.87000000000000011"/>
    <n v="0.29376495536448022"/>
    <n v="9.5973010917575676E-3"/>
    <n v="0.70687271463345014"/>
    <n v="2.3093531587074813E-2"/>
    <n v="1.170250974024696"/>
    <n v="3.8232099321386818E-2"/>
    <n v="0.2084038835500728"/>
    <n v="6.8085548755808783E-3"/>
    <n v="1.1006406292272113"/>
    <n v="3.5957929356852991E-2"/>
    <n v="0.19533419358409787"/>
    <n v="6.3815681043924771E-3"/>
    <s v="6e, 8a, 5"/>
    <n v="3.2669999999999998E-2"/>
    <s v="derived (6e)"/>
    <n v="3.7551724137931029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ensity"/>
    <s v="Residential density"/>
    <x v="6"/>
    <s v="OLS"/>
    <m/>
    <n v="0.36299999999999999"/>
    <m/>
    <m/>
    <s v=""/>
    <n v="0.87"/>
    <m/>
  </r>
  <r>
    <n v="65"/>
    <s v="Sung et al. 2014"/>
    <n v="65.5"/>
    <s v="65.5.2"/>
    <s v="Table 2 p. 138 (1500m buffer)"/>
    <x v="0"/>
    <x v="1"/>
    <x v="1"/>
    <n v="2.5392857142857141E-2"/>
    <n v="39.381153305203945"/>
    <n v="0.84000000000000008"/>
    <n v="0.43442848920770799"/>
    <n v="9.26635967480041E-3"/>
    <n v="1.0453447215967389"/>
    <n v="2.2297202911658438E-2"/>
    <n v="1.730602487994618"/>
    <n v="3.69137510689252E-2"/>
    <n v="0.30819395786453369"/>
    <n v="6.573777121250503E-3"/>
    <n v="1.6276606075171505"/>
    <n v="3.471800075834082E-2"/>
    <n v="0.28886610557089637"/>
    <n v="6.1615140318272187E-3"/>
    <s v="6e, 8a"/>
    <n v="2.1329999999999998E-2"/>
    <s v="derived (6e)"/>
    <n v="2.5392857142857141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ensity"/>
    <s v="Small-scale nieghbourhood living density"/>
    <x v="6"/>
    <s v="OLS"/>
    <m/>
    <n v="1.1850000000000001"/>
    <m/>
    <m/>
    <s v=""/>
    <n v="0.84"/>
    <m/>
  </r>
  <r>
    <n v="65"/>
    <s v="Sung et al. 2014"/>
    <n v="65.5"/>
    <s v="65.5.3"/>
    <s v="Table 2 p. 138 (1500m buffer)"/>
    <x v="0"/>
    <x v="1"/>
    <x v="1"/>
    <n v="8.3799999999999986E-3"/>
    <n v="119.33174224343678"/>
    <n v="5.000000000000001E-2"/>
    <n v="1.3915517477172994"/>
    <n v="5.8306018229354847E-4"/>
    <n v="0.74024560616412816"/>
    <n v="3.101629089827697E-4"/>
    <n v="0.74024560616412816"/>
    <n v="3.101629089827697E-4"/>
    <n v="2.2104394349739138"/>
    <n v="9.2617412325406991E-4"/>
    <n v="8.4741406843090843"/>
    <n v="3.5506649467255064E-3"/>
    <n v="2.2647208403664316"/>
    <n v="9.489180321135348E-4"/>
    <s v="6e, 8a"/>
    <n v="4.1899999999999999E-4"/>
    <s v="derived (6e)"/>
    <n v="8.3799999999999986E-3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ensity"/>
    <s v="Commercial density"/>
    <x v="1"/>
    <s v="OLS"/>
    <m/>
    <n v="0.41899999999999998"/>
    <m/>
    <m/>
    <s v=""/>
    <n v="0.05"/>
    <m/>
  </r>
  <r>
    <n v="65"/>
    <s v="Sung et al. 2014"/>
    <n v="65.5"/>
    <s v="65.5.4"/>
    <s v="Table 2 p. 138 (1500m buffer)"/>
    <x v="0"/>
    <x v="1"/>
    <x v="1"/>
    <n v="8.2242424242424238E-3"/>
    <n v="121.59174649963154"/>
    <n v="-0.65999999999999992"/>
    <n v="1.2388621046039945"/>
    <n v="-6.7245435037904819E-3"/>
    <n v="1.4141401011743815"/>
    <n v="-7.6759524691745419E-3"/>
    <n v="2.1475156274086431"/>
    <n v="-1.1656714825574115E-2"/>
    <n v="1.109373444580718"/>
    <n v="-6.021679057184137E-3"/>
    <n v="3.2386710520933457"/>
    <n v="-1.7579506470762681E-2"/>
    <n v="1.0565328493012396"/>
    <n v="-5.7348603060071281E-3"/>
    <s v="6e, 8a"/>
    <n v="-5.4279999999999997E-3"/>
    <s v="derived (6e)"/>
    <n v="8.2242424242424238E-3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ensity"/>
    <s v="Office density"/>
    <x v="8"/>
    <s v="OLS"/>
    <m/>
    <n v="-1.357"/>
    <m/>
    <m/>
    <s v=""/>
    <n v="-0.66"/>
    <m/>
  </r>
  <r>
    <n v="65"/>
    <s v="Sung et al. 2014"/>
    <n v="65.5"/>
    <s v="65.5.5"/>
    <s v="Table 2 p. 138 (1500m buffer)"/>
    <x v="0"/>
    <x v="1"/>
    <x v="1"/>
    <n v="8.9399999999999993E-2"/>
    <n v="11.185682326621924"/>
    <n v="0.42"/>
    <n v="0.68494585614643821"/>
    <n v="2.571834700658646E-2"/>
    <n v="2.679910940911479"/>
    <n v="0.10062529600934421"/>
    <n v="1.8877400085900913"/>
    <n v="7.0880861842540749E-2"/>
    <n v="0.43128576449264777"/>
    <n v="1.6193917885169936E-2"/>
    <n v="0.68322648677990527"/>
    <n v="2.5653788125611882E-2"/>
    <n v="0.57557466435583449"/>
    <n v="2.1611677497232872E-2"/>
    <s v="6e, 8a"/>
    <n v="3.7547999999999998E-2"/>
    <s v="derived (6e)"/>
    <n v="8.9399999999999993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iversity"/>
    <s v="Residential to non-residential balancing index:perfect balance between two land uses = 1"/>
    <x v="5"/>
    <s v="OLS"/>
    <m/>
    <n v="0.126"/>
    <m/>
    <m/>
    <s v=""/>
    <n v="0.42"/>
    <m/>
  </r>
  <r>
    <n v="65"/>
    <s v="Sung et al. 2014"/>
    <n v="65.5"/>
    <s v="65.5.6"/>
    <s v="Table 2 p. 138 (1500m buffer)"/>
    <x v="0"/>
    <x v="1"/>
    <x v="1"/>
    <n v="0.16082644628099174"/>
    <n v="6.2178828365878722"/>
    <n v="-1.21"/>
    <n v="0.38074682961348821"/>
    <n v="-7.4093333042784801E-2"/>
    <n v="1.4897054785311321"/>
    <n v="-0.2898966861221583"/>
    <n v="1.0493545102221198"/>
    <n v="-0.2042043876892245"/>
    <n v="0.23974258113169414"/>
    <n v="-4.665390628822768E-2"/>
    <n v="0.37979106876119972"/>
    <n v="-7.3907341980929464E-2"/>
    <n v="0.31994971090456337"/>
    <n v="-6.2262213742028033E-2"/>
    <s v="6e, 8a"/>
    <n v="-0.1946"/>
    <s v="derived (6e)"/>
    <n v="0.16082644628099174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iversity"/>
    <s v="Res. &amp; small-scale neighborhood living balancing index:perfect balance between two land uses = 1"/>
    <x v="5"/>
    <s v="OLS"/>
    <m/>
    <n v="-0.28000000000000003"/>
    <m/>
    <m/>
    <s v=""/>
    <n v="-1.21"/>
    <m/>
  </r>
  <r>
    <n v="65"/>
    <s v="Sung et al. 2014"/>
    <n v="65.5"/>
    <s v="65.5.8"/>
    <s v="Table 2 p. 138 (1500m buffer)"/>
    <x v="0"/>
    <x v="1"/>
    <x v="1"/>
    <n v="0.13747499999999999"/>
    <n v="7.274049827241317"/>
    <n v="-0.32"/>
    <n v="0.44542032761950595"/>
    <n v="-1.9594931052637304E-2"/>
    <n v="1.7427462310782778"/>
    <n v="-7.6666892197595593E-2"/>
    <n v="1.2275974305724981"/>
    <n v="-5.4004466165745335E-2"/>
    <n v="0.28046515617852491"/>
    <n v="-1.2338223150605667E-2"/>
    <n v="0.44430222162664873"/>
    <n v="-1.9545743333799531E-2"/>
    <n v="0.37429623563129011"/>
    <n v="-1.6466039997891712E-2"/>
    <s v="6e, 8a"/>
    <n v="-4.3991999999999996E-2"/>
    <s v="derived (6e)"/>
    <n v="0.13747499999999999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iversity"/>
    <s v="Res. &amp; office balancing index:perfect balance between two land uses = 1"/>
    <x v="5"/>
    <s v="OLS"/>
    <m/>
    <n v="-7.1999999999999995E-2"/>
    <m/>
    <m/>
    <s v=""/>
    <n v="-0.32"/>
    <m/>
  </r>
  <r>
    <n v="65"/>
    <s v="Sung et al. 2014"/>
    <n v="65.5"/>
    <s v="65.5.9"/>
    <s v="Table 2 p. 138 (1500m buffer)"/>
    <x v="0"/>
    <x v="1"/>
    <x v="1"/>
    <n v="0.13869655172413795"/>
    <n v="7.2099845855501954"/>
    <n v="-0.28999999999999998"/>
    <n v="9.5117823220777289E-2"/>
    <n v="-3.8258290855861044E-3"/>
    <n v="0.62633207340008401"/>
    <n v="-2.5192328656298179E-2"/>
    <n v="0.762406909954505"/>
    <n v="-3.06655307321901E-2"/>
    <n v="7.2577497831895099E-2"/>
    <n v="-2.9192121177944847E-3"/>
    <n v="5.3508453407013622E-2"/>
    <n v="-2.1522170129369021E-3"/>
    <n v="5.8855062083198621E-2"/>
    <n v="-2.3672683071104149E-3"/>
    <s v="6e, 8a"/>
    <n v="-4.0222000000000001E-2"/>
    <s v="derived (6e)"/>
    <n v="0.13869655172413795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0"/>
    <n v="473"/>
    <x v="1"/>
    <n v="0"/>
    <n v="0"/>
    <x v="1"/>
    <s v="Diversity"/>
    <s v="Land use mix index for 5 use types of non-residential facilities:perfect balance between two land uses = 1"/>
    <x v="7"/>
    <s v="OLS"/>
    <m/>
    <n v="-9.0999999999999998E-2"/>
    <m/>
    <m/>
    <s v=""/>
    <n v="-0.28999999999999998"/>
    <m/>
  </r>
  <r>
    <n v="65"/>
    <s v="Sung et al. 2014"/>
    <n v="65.599999999999994"/>
    <s v="65.6.1"/>
    <s v="Table 3 p. 139 (250m buffer)"/>
    <x v="0"/>
    <x v="1"/>
    <x v="1"/>
    <n v="4.1897297297297284E-2"/>
    <n v="23.867888014449758"/>
    <n v="4.4400000000000013"/>
    <n v="0.26329575597589194"/>
    <n v="4.8979329709659312E-2"/>
    <n v="0.63355612158443653"/>
    <n v="0.11785664396162319"/>
    <n v="1.0488729484599781"/>
    <n v="0.19511554136431894"/>
    <n v="0.18678830495471296"/>
    <n v="3.4747107640895517E-2"/>
    <n v="0.98648256450673844"/>
    <n v="0.18350943257980148"/>
    <n v="0.1750741987037058"/>
    <n v="3.256800273965816E-2"/>
    <s v="6e, 8a, 5"/>
    <n v="0.18602399999999997"/>
    <s v="derived (6e)"/>
    <n v="4.189729729729728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ensity"/>
    <s v="Residential density"/>
    <x v="6"/>
    <s v="OLS"/>
    <m/>
    <n v="2.0219999999999998"/>
    <m/>
    <m/>
    <s v=""/>
    <n v="4.4400000000000004"/>
    <m/>
  </r>
  <r>
    <n v="65"/>
    <s v="Sung et al. 2014"/>
    <n v="65.599999999999994"/>
    <s v="65.6.2"/>
    <s v="Table 3 p. 139 (250m buffer)"/>
    <x v="0"/>
    <x v="1"/>
    <x v="1"/>
    <n v="3.4512750455373407E-2"/>
    <n v="28.974798786119539"/>
    <n v="5.49"/>
    <n v="0.31963203221089759"/>
    <n v="6.056227930315982E-2"/>
    <n v="0.76911543792688331"/>
    <n v="0.14572814760119621"/>
    <n v="1.2732958448369198"/>
    <n v="0.24125773020047539"/>
    <n v="0.2267546063726541"/>
    <n v="4.2964329042458636E-2"/>
    <n v="1.1975560550348459"/>
    <n v="0.22690693352772742"/>
    <n v="0.21253408248814976"/>
    <n v="4.0269895279442178E-2"/>
    <s v="6e, 8a, 5"/>
    <n v="0.189475"/>
    <s v="derived (6e)"/>
    <n v="3.451275045537340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ensity"/>
    <s v="Small-scale nieghbourhood living density"/>
    <x v="6"/>
    <s v="OLS"/>
    <m/>
    <n v="2.915"/>
    <m/>
    <m/>
    <s v=""/>
    <n v="5.49"/>
    <m/>
  </r>
  <r>
    <n v="65"/>
    <s v="Sung et al. 2014"/>
    <n v="65.599999999999994"/>
    <s v="65.6.3"/>
    <s v="Table 3 p. 139 (250m buffer)"/>
    <x v="0"/>
    <x v="1"/>
    <x v="1"/>
    <n v="9.1772020725388592E-3"/>
    <n v="108.96567299006324"/>
    <n v="1.93"/>
    <n v="1.2706709031465089"/>
    <n v="2.2506123036530965E-2"/>
    <n v="0.67594220227726454"/>
    <n v="1.1972288286734908E-2"/>
    <n v="0.67594220227726454"/>
    <n v="1.1972288286734908E-2"/>
    <n v="2.0184237329272294"/>
    <n v="3.5750321157607082E-2"/>
    <n v="7.7380119096434354"/>
    <n v="0.13705566694360452"/>
    <n v="2.0679898396331549"/>
    <n v="3.6628236039582436E-2"/>
    <s v="6e, 8a, 5"/>
    <n v="1.7711999999999999E-2"/>
    <s v="derived (6e)"/>
    <n v="9.1772020725388592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ensity"/>
    <s v="Commercial density"/>
    <x v="1"/>
    <s v="OLS"/>
    <m/>
    <n v="2.214"/>
    <m/>
    <m/>
    <s v=""/>
    <n v="1.93"/>
    <m/>
  </r>
  <r>
    <n v="65"/>
    <s v="Sung et al. 2014"/>
    <n v="65.599999999999994"/>
    <s v="65.6.4"/>
    <s v="Table 3 p. 139 (250m buffer)"/>
    <x v="0"/>
    <x v="1"/>
    <x v="1"/>
    <n v="1.9616157205240174E-2"/>
    <n v="50.978384274615436"/>
    <n v="2.29"/>
    <n v="0.51940358001151532"/>
    <n v="2.3332128217697281E-2"/>
    <n v="0.59289038582918641"/>
    <n v="2.6633229021832884E-2"/>
    <n v="0.90036437539049108"/>
    <n v="4.0445268106916253E-2"/>
    <n v="0.46511434690232867"/>
    <n v="2.0893401577199506E-2"/>
    <n v="1.3578406609464069"/>
    <n v="6.0995560330373545E-2"/>
    <n v="0.44296047339525763"/>
    <n v="1.9898227425388368E-2"/>
    <s v="6e, 8a, 5"/>
    <n v="4.4921000000000003E-2"/>
    <s v="derived (6e)"/>
    <n v="1.961615720524017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ensity"/>
    <s v="Office density"/>
    <x v="8"/>
    <s v="OLS"/>
    <m/>
    <n v="1.5489999999999999"/>
    <m/>
    <m/>
    <s v=""/>
    <n v="2.29"/>
    <m/>
  </r>
  <r>
    <n v="65"/>
    <s v="Sung et al. 2014"/>
    <n v="65.599999999999994"/>
    <s v="65.6.5"/>
    <s v="Table 3 p. 139 (250m buffer)"/>
    <x v="0"/>
    <x v="1"/>
    <x v="1"/>
    <n v="7.5879310344827589E-2"/>
    <n v="13.178822994773915"/>
    <n v="-1.7400000000000002"/>
    <n v="0.80699414980470607"/>
    <n v="-0.10654743759871535"/>
    <n v="3.1574356307235178"/>
    <n v="-0.41687622632442611"/>
    <n v="2.2241103141425453"/>
    <n v="-0.2936492847762403"/>
    <n v="0.50813518428704318"/>
    <n v="-6.7089088381418319E-2"/>
    <n v="0.80496841155445686"/>
    <n v="-0.10627997937753494"/>
    <n v="0.67813445799088223"/>
    <n v="-8.9534092488536193E-2"/>
    <s v="6e, 8a, 5"/>
    <n v="-0.13203000000000001"/>
    <s v="derived (6e)"/>
    <n v="7.5879310344827589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iversity"/>
    <s v="Residential to non-residential balancing index:perfect balance between two land uses = 1"/>
    <x v="5"/>
    <s v="OLS"/>
    <m/>
    <n v="-0.27"/>
    <m/>
    <m/>
    <s v=""/>
    <n v="-1.74"/>
    <m/>
  </r>
  <r>
    <n v="65"/>
    <s v="Sung et al. 2014"/>
    <n v="65.599999999999994"/>
    <s v="65.6.6"/>
    <s v="Table 3 p. 139 (250m buffer)"/>
    <x v="0"/>
    <x v="1"/>
    <x v="1"/>
    <n v="7.0807999999999996E-2"/>
    <n v="14.122698000225965"/>
    <n v="3.0000000000000004"/>
    <n v="1.2599732212113643"/>
    <n v="0.26764855154260286"/>
    <e v="#N/A"/>
    <e v="#N/A"/>
    <e v="#N/A"/>
    <e v="#N/A"/>
    <n v="1.2599732212113643"/>
    <n v="0.26764855154260286"/>
    <n v="1.2882001544876993"/>
    <n v="0.27364462961689506"/>
    <n v="1.2565315944044488"/>
    <n v="0.26691746740977063"/>
    <s v="6e, 8a, 5"/>
    <n v="0.212424"/>
    <s v="derived (6e)"/>
    <n v="7.080799999999999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iversity"/>
    <s v="Res. &amp; small-scale neighborhood living balancing index:perfect balance between two land uses = 1"/>
    <x v="10"/>
    <s v="OLS"/>
    <m/>
    <n v="0.42399999999999999"/>
    <m/>
    <m/>
    <s v=""/>
    <n v="3"/>
    <m/>
  </r>
  <r>
    <n v="65"/>
    <s v="Sung et al. 2014"/>
    <n v="65.599999999999994"/>
    <s v="65.6.7"/>
    <s v="Table 3 p. 139 (250m buffer)"/>
    <x v="0"/>
    <x v="1"/>
    <x v="1"/>
    <n v="4.7418181818181825E-2"/>
    <n v="21.088957055214721"/>
    <n v="-0.33"/>
    <n v="1.2913645608405047"/>
    <n v="-2.020727264803222E-2"/>
    <n v="5.0525774909745937"/>
    <n v="-7.9062732578770459E-2"/>
    <n v="3.5590558367474991"/>
    <n v="-5.5692105733424875E-2"/>
    <n v="0.81312580675243429"/>
    <n v="-1.2723792624062093E-2"/>
    <n v="1.2881229430585865"/>
    <n v="-2.0156547812980766E-2"/>
    <n v="1.0851612824530819"/>
    <n v="-1.6980603747825826E-2"/>
    <s v="6e, 8a"/>
    <n v="-1.5648000000000002E-2"/>
    <s v="derived (6e)"/>
    <n v="4.741818181818182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iversity"/>
    <s v="Res. &amp; large-scale commercial balancing index:perfect balance between two land uses = 1"/>
    <x v="5"/>
    <s v="OLS"/>
    <m/>
    <n v="-4.8000000000000001E-2"/>
    <m/>
    <m/>
    <s v=""/>
    <n v="-0.33"/>
    <m/>
  </r>
  <r>
    <n v="65"/>
    <s v="Sung et al. 2014"/>
    <n v="65.599999999999994"/>
    <s v="65.6.8"/>
    <s v="Table 3 p. 139 (250m buffer)"/>
    <x v="0"/>
    <x v="1"/>
    <x v="1"/>
    <n v="3.3814285714285706E-2"/>
    <n v="29.573299535276728"/>
    <n v="0.14000000000000001"/>
    <n v="1.8108961418523073"/>
    <n v="8.572782335528821E-3"/>
    <n v="7.0852905231195775"/>
    <n v="3.3541765336448079E-2"/>
    <n v="4.9909070442572006"/>
    <n v="2.3626953947513584E-2"/>
    <n v="1.1402561530185849"/>
    <n v="5.3979726283899798E-3"/>
    <n v="1.806350382031537"/>
    <n v="8.5512627085372953E-3"/>
    <n v="1.5217347906796843"/>
    <n v="7.2038924990776246E-3"/>
    <s v="6e, 8a"/>
    <n v="4.7339999999999995E-3"/>
    <s v="derived (6e)"/>
    <n v="3.381428571428570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iversity"/>
    <s v="Res. &amp; office balancing index:perfect balance between two land uses = 1"/>
    <x v="5"/>
    <s v="OLS"/>
    <m/>
    <n v="1.7999999999999999E-2"/>
    <m/>
    <m/>
    <s v=""/>
    <n v="0.14000000000000001"/>
    <m/>
  </r>
  <r>
    <n v="65"/>
    <s v="Sung et al. 2014"/>
    <n v="65.599999999999994"/>
    <s v="65.6.9"/>
    <s v="Table 3 p. 139 (250m buffer)"/>
    <x v="0"/>
    <x v="1"/>
    <x v="1"/>
    <n v="8.7499999999999994E-2"/>
    <n v="11.428571428571429"/>
    <n v="0.96"/>
    <n v="0.15077158957974798"/>
    <n v="1.266481352469883E-2"/>
    <n v="0.99280112931224374"/>
    <n v="8.3395294862228464E-2"/>
    <n v="1.2084938219582306"/>
    <n v="0.10151348104449136"/>
    <n v="0.11504284208057085"/>
    <n v="9.6635987347679503E-3"/>
    <n v="8.4816434007365604E-2"/>
    <n v="7.12458045661871E-3"/>
    <n v="9.3291361856568097E-2"/>
    <n v="7.8364743959517189E-3"/>
    <s v="6e, 8a"/>
    <n v="8.3999999999999991E-2"/>
    <s v="derived (6e)"/>
    <n v="8.74999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iversity"/>
    <s v="Land use mix index for 5 use types of non-residential facilities:perfect balance between two land uses = 1"/>
    <x v="7"/>
    <s v="OLS"/>
    <m/>
    <n v="0.17499999999999999"/>
    <m/>
    <m/>
    <s v=""/>
    <n v="0.96"/>
    <m/>
  </r>
  <r>
    <n v="65"/>
    <s v="Sung et al. 2014"/>
    <n v="65.7"/>
    <s v="65.7.1"/>
    <s v="Table 3 p. 139 (500m buffer)"/>
    <x v="0"/>
    <x v="0"/>
    <x v="1"/>
    <n v="5.4016015624999997E-2"/>
    <n v="18.513027820163291"/>
    <n v="5.12"/>
    <n v="0.20422425529907054"/>
    <n v="5.6480668494021544E-2"/>
    <n v="0.49141516406590308"/>
    <n v="0.13590676060439427"/>
    <n v="0.81355392914951741"/>
    <n v="0.22499810175344881"/>
    <n v="0.14488156991578988"/>
    <n v="4.0068736739050675E-2"/>
    <n v="0.76516108797573057"/>
    <n v="0.21161448081274398"/>
    <n v="0.13579557224469496"/>
    <n v="3.7555895051137322E-2"/>
    <s v="6e, 8a, 5"/>
    <n v="0.27656199999999997"/>
    <s v="derived (6e)"/>
    <n v="5.401601562499999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ensity"/>
    <s v="Residential density"/>
    <x v="6"/>
    <s v="OLS"/>
    <m/>
    <n v="0.96699999999999997"/>
    <m/>
    <m/>
    <s v=""/>
    <n v="5.12"/>
    <m/>
  </r>
  <r>
    <n v="65"/>
    <s v="Sung et al. 2014"/>
    <n v="65.7"/>
    <s v="65.7.2"/>
    <s v="Table 3 p. 139 (500m buffer)"/>
    <x v="0"/>
    <x v="0"/>
    <x v="1"/>
    <n v="4.4792586490939042E-2"/>
    <n v="22.325122935293923"/>
    <n v="6.0699999999999994"/>
    <n v="0.24627692726496353"/>
    <n v="6.6960480030998193E-2"/>
    <n v="0.59260451918567647"/>
    <n v="0.16112383532591276"/>
    <n v="0.98107622692451479"/>
    <n v="0.26674579641473323"/>
    <n v="0.17471474092992861"/>
    <n v="4.7503365626179218E-2"/>
    <n v="0.92271861309236458"/>
    <n v="0.25087888643229611"/>
    <n v="0.16375780741438234"/>
    <n v="4.452427401570383E-2"/>
    <s v="6e, 8a, 5"/>
    <n v="0.27189099999999999"/>
    <s v="derived (6e)"/>
    <n v="4.479258649093904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ensity"/>
    <s v="Small-scale nieghbourhood living density"/>
    <x v="6"/>
    <s v="OLS"/>
    <m/>
    <n v="2.8029999999999999"/>
    <m/>
    <m/>
    <s v=""/>
    <n v="6.07"/>
    <m/>
  </r>
  <r>
    <n v="65"/>
    <s v="Sung et al. 2014"/>
    <n v="65.7"/>
    <s v="65.7.3"/>
    <s v="Table 3 p. 139 (500m buffer)"/>
    <x v="0"/>
    <x v="0"/>
    <x v="1"/>
    <n v="9.2879256965944269E-3"/>
    <n v="107.66666666666667"/>
    <n v="3.23"/>
    <n v="1.2555229258721075"/>
    <n v="3.766568777616322E-2"/>
    <n v="0.66788413067623065"/>
    <n v="2.003652392028692E-2"/>
    <n v="0.66788413067623065"/>
    <n v="2.003652392028692E-2"/>
    <n v="1.9943616120737633"/>
    <n v="5.9830848362212898E-2"/>
    <n v="7.6457651852822561"/>
    <n v="0.22937295555846768"/>
    <n v="2.0433368291511447"/>
    <n v="6.1300104874534335E-2"/>
    <s v="6e, 8a, 5"/>
    <n v="0.03"/>
    <s v="derived (6e)"/>
    <n v="9.2879256965944269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ensity"/>
    <s v="Commercial density"/>
    <x v="1"/>
    <s v="OLS"/>
    <m/>
    <n v="3"/>
    <m/>
    <m/>
    <s v=""/>
    <n v="3.23"/>
    <m/>
  </r>
  <r>
    <n v="65"/>
    <s v="Sung et al. 2014"/>
    <n v="65.7"/>
    <s v="65.7.4"/>
    <s v="Table 3 p. 139 (500m buffer)"/>
    <x v="0"/>
    <x v="0"/>
    <x v="1"/>
    <n v="1.8147846889952156E-2"/>
    <n v="55.102955522159817"/>
    <n v="2.09"/>
    <n v="0.56142760847908435"/>
    <n v="2.1294387762003191E-2"/>
    <n v="0.64086010227142065"/>
    <n v="2.4307182819052718E-2"/>
    <n v="0.97321127055774459"/>
    <n v="3.6912930280984697E-2"/>
    <n v="0.50274592917687688"/>
    <n v="1.9068650347749766E-2"/>
    <n v="1.4677011563029647"/>
    <n v="5.5668437157415158E-2"/>
    <n v="0.47879962479956156"/>
    <n v="1.8160390969022572E-2"/>
    <s v="6e, 8a, 5"/>
    <n v="3.7929000000000004E-2"/>
    <s v="derived (6e)"/>
    <n v="1.81478468899521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ensity"/>
    <s v="Office density"/>
    <x v="8"/>
    <s v="OLS"/>
    <m/>
    <n v="0.80700000000000005"/>
    <m/>
    <m/>
    <s v=""/>
    <n v="2.09"/>
    <m/>
  </r>
  <r>
    <n v="65"/>
    <s v="Sung et al. 2014"/>
    <n v="65.7"/>
    <s v="65.7.5"/>
    <s v="Table 3 p. 139 (500m buffer)"/>
    <x v="0"/>
    <x v="0"/>
    <x v="1"/>
    <n v="8.4648648648648656E-2"/>
    <n v="11.813537675606641"/>
    <n v="0.37"/>
    <n v="0.72339205075389157"/>
    <n v="2.2656639029611885E-2"/>
    <n v="2.8303350607749009"/>
    <n v="8.8646094103469894E-2"/>
    <n v="1.9936993615626768"/>
    <n v="6.2442664004143042E-2"/>
    <n v="0.45549395012413163"/>
    <n v="1.4266070517887803E-2"/>
    <n v="0.72157617272368157"/>
    <n v="2.2599765729705706E-2"/>
    <n v="0.60788182463481133"/>
    <n v="1.9038858747562292E-2"/>
    <s v="6e, 8a"/>
    <n v="3.1320000000000001E-2"/>
    <s v="derived (6e)"/>
    <n v="8.464864864864865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iversity"/>
    <s v="Residential to non-residential balancing index:perfect balance between two land uses = 1"/>
    <x v="5"/>
    <s v="OLS"/>
    <m/>
    <n v="5.8000000000000003E-2"/>
    <m/>
    <m/>
    <s v=""/>
    <n v="0.37"/>
    <m/>
  </r>
  <r>
    <n v="65"/>
    <s v="Sung et al. 2014"/>
    <n v="65.7"/>
    <s v="65.7.6"/>
    <s v="Table 3 p. 139 (500m buffer)"/>
    <x v="0"/>
    <x v="0"/>
    <x v="1"/>
    <n v="7.2499999999999995E-2"/>
    <n v="13.793103448275863"/>
    <n v="-0.45000000000000007"/>
    <n v="1.2305680530694383"/>
    <n v="-4.0147282731390427E-2"/>
    <e v="#N/A"/>
    <e v="#N/A"/>
    <e v="#N/A"/>
    <e v="#N/A"/>
    <n v="1.2305680530694383"/>
    <n v="-4.0147282731390427E-2"/>
    <n v="1.2581362281236552"/>
    <n v="-4.1046694442534254E-2"/>
    <n v="1.227206746711589"/>
    <n v="-4.0037620111465597E-2"/>
    <s v="6e, 8a"/>
    <n v="-3.2625000000000001E-2"/>
    <s v="derived (6e)"/>
    <n v="7.249999999999999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iversity"/>
    <s v="Res. &amp; small-scale neighborhood living balancing index:perfect balance between two land uses = 1"/>
    <x v="10"/>
    <s v="OLS"/>
    <m/>
    <n v="-7.4999999999999997E-2"/>
    <m/>
    <m/>
    <s v=""/>
    <n v="-0.45"/>
    <m/>
  </r>
  <r>
    <n v="65"/>
    <s v="Sung et al. 2014"/>
    <n v="65.7"/>
    <s v="65.7.7"/>
    <s v="Table 3 p. 139 (500m buffer)"/>
    <x v="0"/>
    <x v="0"/>
    <x v="1"/>
    <n v="4.2483690280065892E-2"/>
    <n v="23.538444833951203"/>
    <n v="6.07"/>
    <n v="1.4413568862736892"/>
    <n v="0.37169134840471385"/>
    <n v="5.6394356643237122"/>
    <n v="1.4542751113731416"/>
    <n v="3.9724410863418149"/>
    <n v="1.0243972175814819"/>
    <n v="0.90757057806097219"/>
    <n v="0.23404067038805126"/>
    <n v="1.4377387537537802"/>
    <n v="0.37075831886300981"/>
    <n v="1.2112030441375252"/>
    <n v="0.31234019621000847"/>
    <s v="6e, 8a, 5"/>
    <n v="0.25787599999999999"/>
    <s v="derived (6e)"/>
    <n v="4.248369028006589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iversity"/>
    <s v="Res. &amp; large-scale commercial balancing index:perfect balance between two land uses = 1"/>
    <x v="5"/>
    <s v="OLS"/>
    <m/>
    <n v="2.8029999999999999"/>
    <m/>
    <m/>
    <s v=""/>
    <n v="6.07"/>
    <m/>
  </r>
  <r>
    <n v="65"/>
    <s v="Sung et al. 2014"/>
    <n v="65.7"/>
    <s v="65.7.8"/>
    <s v="Table 3 p. 139 (500m buffer)"/>
    <x v="0"/>
    <x v="0"/>
    <x v="1"/>
    <n v="2.9177777777777778E-2"/>
    <n v="34.272658035034269"/>
    <n v="0.35999999999999993"/>
    <n v="2.0986574099597264"/>
    <n v="2.2044297434216965E-2"/>
    <n v="8.2111818090532207"/>
    <n v="8.6250253722295028E-2"/>
    <n v="5.7839893789473997"/>
    <n v="6.0755024436463481E-2"/>
    <n v="1.3214490712520348"/>
    <n v="1.3880501044431373E-2"/>
    <n v="2.0933893041245684"/>
    <n v="2.1988961250524464E-2"/>
    <n v="1.7635467438716845"/>
    <n v="1.8524294997628175E-2"/>
    <s v="6e, 8a"/>
    <n v="1.0503999999999999E-2"/>
    <s v="derived (6e)"/>
    <n v="2.917777777777777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iversity"/>
    <s v="Res. &amp; office balancing index:perfect balance between two land uses = 1"/>
    <x v="5"/>
    <s v="OLS"/>
    <m/>
    <n v="5.1999999999999998E-2"/>
    <m/>
    <m/>
    <s v=""/>
    <n v="0.36"/>
    <m/>
  </r>
  <r>
    <n v="65"/>
    <s v="Sung et al. 2014"/>
    <n v="65.7"/>
    <s v="65.7.9"/>
    <s v="Table 3 p. 139 (500m buffer)"/>
    <x v="0"/>
    <x v="0"/>
    <x v="1"/>
    <n v="0.11194594594594597"/>
    <n v="8.9328826653790419"/>
    <n v="0.36999999999999994"/>
    <n v="0.11784718041150022"/>
    <n v="4.8812302126443399E-3"/>
    <n v="0.77600039984268188"/>
    <n v="3.214193656148389E-2"/>
    <n v="0.94459168242148017"/>
    <n v="3.9124987485897711E-2"/>
    <n v="8.9920618357278617E-2"/>
    <n v="3.7245120123584807E-3"/>
    <n v="6.6294834644820402E-2"/>
    <n v="2.7459320509884613E-3"/>
    <n v="7.2919069051337312E-2"/>
    <n v="3.0203078401063919E-3"/>
    <s v="6e, 8a"/>
    <n v="4.1420000000000005E-2"/>
    <s v="derived (6e)"/>
    <n v="0.11194594594594597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iversity"/>
    <s v="Land use mix index for 5 use types of non-residential facilities:perfect balance between two land uses = 1"/>
    <x v="7"/>
    <s v="OLS"/>
    <m/>
    <n v="7.5999999999999998E-2"/>
    <m/>
    <m/>
    <s v=""/>
    <n v="0.37"/>
    <m/>
  </r>
  <r>
    <n v="65"/>
    <s v="Sung et al. 2014"/>
    <n v="65.8"/>
    <s v="65.8.1"/>
    <s v="Table 3 p. 139 (750m buffer)"/>
    <x v="0"/>
    <x v="1"/>
    <x v="1"/>
    <n v="4.9771103327495618E-2"/>
    <n v="20.091979746158422"/>
    <n v="5.71"/>
    <n v="0.22164227488893926"/>
    <n v="6.2989183027512302E-2"/>
    <n v="0.53332732059169752"/>
    <n v="0.15156789122091627"/>
    <n v="0.88294087956140344"/>
    <n v="0.25092561738519392"/>
    <n v="0.15723832949514846"/>
    <n v="4.4686032574214725E-2"/>
    <n v="0.83042067626630522"/>
    <n v="0.23599974325015005"/>
    <n v="0.14737739896802785"/>
    <n v="4.1883625144920736E-2"/>
    <s v="6e, 8a, 5"/>
    <n v="0.28419299999999997"/>
    <s v="derived (6e)"/>
    <n v="4.977110332749561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ensity"/>
    <s v="Residential density"/>
    <x v="6"/>
    <s v="OLS"/>
    <m/>
    <n v="1.0409999999999999"/>
    <m/>
    <m/>
    <s v=""/>
    <n v="5.71"/>
    <m/>
  </r>
  <r>
    <n v="65"/>
    <s v="Sung et al. 2014"/>
    <n v="65.8"/>
    <s v="65.8.2"/>
    <s v="Table 3 p. 139 (750m buffer)"/>
    <x v="0"/>
    <x v="1"/>
    <x v="1"/>
    <n v="3.8117676767676759E-2"/>
    <n v="26.234547454056425"/>
    <n v="1.9800000000000002"/>
    <n v="0.28940327692250739"/>
    <n v="2.1842133519172396E-2"/>
    <n v="0.69637741414122423"/>
    <n v="5.2557692577480608E-2"/>
    <n v="1.1528756596725527"/>
    <n v="8.7010984662466553E-2"/>
    <n v="0.20530960457123421"/>
    <n v="1.5495331785804756E-2"/>
    <n v="1.0842988552436417"/>
    <n v="8.1835287501803355E-2"/>
    <n v="0.19243396697238774"/>
    <n v="1.4523568789307016E-2"/>
    <s v="6e, 8a, 5"/>
    <n v="7.5472999999999985E-2"/>
    <s v="derived (6e)"/>
    <n v="3.8117676767676759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ensity"/>
    <s v="Small-scale nieghbourhood living density"/>
    <x v="6"/>
    <s v="OLS"/>
    <m/>
    <n v="1.0629999999999999"/>
    <m/>
    <m/>
    <s v=""/>
    <n v="1.98"/>
    <m/>
  </r>
  <r>
    <n v="65"/>
    <s v="Sung et al. 2014"/>
    <n v="65.8"/>
    <s v="65.8.3"/>
    <s v="Table 3 p. 139 (750m buffer)"/>
    <x v="0"/>
    <x v="1"/>
    <x v="1"/>
    <n v="9.7159999999999989E-3"/>
    <n v="102.92301358583781"/>
    <n v="0.5"/>
    <n v="1.2002062212711988"/>
    <n v="5.8306018229354831E-3"/>
    <n v="0.63845802590113154"/>
    <n v="3.1016290898276968E-3"/>
    <n v="0.63845802590113154"/>
    <n v="3.1016290898276968E-3"/>
    <n v="1.9064926374106006"/>
    <n v="9.2617412325406972E-3"/>
    <n v="7.308902731011746"/>
    <n v="3.5506649467255055E-2"/>
    <n v="1.9533100702213559"/>
    <n v="9.4891803211353456E-3"/>
    <s v="6e, 8a"/>
    <n v="4.8579999999999995E-3"/>
    <s v="derived (6e)"/>
    <n v="9.715999999999998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ensity"/>
    <s v="Commercial density"/>
    <x v="1"/>
    <s v="OLS"/>
    <m/>
    <n v="0.69399999999999995"/>
    <m/>
    <m/>
    <s v=""/>
    <n v="0.5"/>
    <m/>
  </r>
  <r>
    <n v="65"/>
    <s v="Sung et al. 2014"/>
    <n v="65.8"/>
    <s v="65.8.4"/>
    <s v="Table 3 p. 139 (750m buffer)"/>
    <x v="0"/>
    <x v="1"/>
    <x v="1"/>
    <n v="1.8416494845360825E-2"/>
    <n v="54.29914912673533"/>
    <n v="2.91"/>
    <n v="0.55323786442657386"/>
    <n v="2.964912363034895E-2"/>
    <n v="0.63151164820218297"/>
    <n v="3.3843972250451396E-2"/>
    <n v="0.95901469188132649"/>
    <n v="5.1395515367304058E-2"/>
    <n v="0.49541219563542493"/>
    <n v="2.6550130388493697E-2"/>
    <n v="1.446291277924775"/>
    <n v="7.7509642166544546E-2"/>
    <n v="0.47181520451041825"/>
    <n v="2.528552044012234E-2"/>
    <s v="6e, 8a, 5"/>
    <n v="5.3592000000000008E-2"/>
    <s v="derived (6e)"/>
    <n v="1.8416494845360825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ensity"/>
    <s v="Office density"/>
    <x v="8"/>
    <s v="OLS"/>
    <m/>
    <n v="1.6240000000000001"/>
    <m/>
    <m/>
    <s v=""/>
    <n v="2.91"/>
    <m/>
  </r>
  <r>
    <n v="65"/>
    <s v="Sung et al. 2014"/>
    <n v="65.8"/>
    <s v="65.8.5"/>
    <s v="Table 3 p. 139 (750m buffer)"/>
    <x v="0"/>
    <x v="1"/>
    <x v="1"/>
    <n v="8.6099999999999996E-2"/>
    <n v="11.614401858304298"/>
    <n v="-1.4"/>
    <n v="0.71119813634717277"/>
    <n v="-8.5727823355288196E-2"/>
    <n v="2.7826252975317796"/>
    <n v="-0.33541765336448071"/>
    <n v="1.9600924131005131"/>
    <n v="-0.23626953947513585"/>
    <n v="0.44781588090177366"/>
    <n v="-5.3979726283899791E-2"/>
    <n v="0.70941286780631274"/>
    <n v="-8.5512627085372939E-2"/>
    <n v="0.59763501734508251"/>
    <n v="-7.2038924990776243E-2"/>
    <s v="6e, 8a"/>
    <n v="-0.12053999999999999"/>
    <s v="derived (6e)"/>
    <n v="8.6099999999999996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iversity"/>
    <s v="Residential to non-residential balancing index:perfect balance between two land uses = 1"/>
    <x v="5"/>
    <s v="OLS"/>
    <m/>
    <n v="-0.246"/>
    <m/>
    <m/>
    <s v=""/>
    <n v="-1.4"/>
    <m/>
  </r>
  <r>
    <n v="65"/>
    <s v="Sung et al. 2014"/>
    <n v="65.8"/>
    <s v="65.8.6"/>
    <s v="Table 3 p. 139 (750m buffer)"/>
    <x v="0"/>
    <x v="1"/>
    <x v="1"/>
    <n v="7.4228947368421047E-2"/>
    <n v="13.471833232885455"/>
    <n v="1.52"/>
    <n v="1.2019055504684308"/>
    <n v="0.1356085994482521"/>
    <e v="#N/A"/>
    <e v="#N/A"/>
    <e v="#N/A"/>
    <e v="#N/A"/>
    <n v="1.2019055504684308"/>
    <n v="0.1356085994482521"/>
    <n v="1.2288316050911725"/>
    <n v="0.13864661233922682"/>
    <n v="1.198622535962856"/>
    <n v="0.1352381834876171"/>
    <s v="6e, 8a"/>
    <n v="0.112828"/>
    <s v="derived (6e)"/>
    <n v="7.422894736842104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iversity"/>
    <s v="Res. &amp; small-scale neighborhood living balancing index:perfect balance between two land uses = 1"/>
    <x v="10"/>
    <s v="OLS"/>
    <m/>
    <n v="0.26800000000000002"/>
    <m/>
    <m/>
    <s v=""/>
    <n v="1.52"/>
    <m/>
  </r>
  <r>
    <n v="65"/>
    <s v="Sung et al. 2014"/>
    <n v="65.8"/>
    <s v="65.8.7"/>
    <s v="Table 3 p. 139 (750m buffer)"/>
    <x v="0"/>
    <x v="1"/>
    <x v="1"/>
    <n v="2.3108E-2"/>
    <n v="43.275056257573134"/>
    <n v="-1.4999999999999998"/>
    <n v="2.6499116989567066"/>
    <n v="-9.1851239309237359E-2"/>
    <n v="10.368012727950763"/>
    <n v="-0.35937605717622934"/>
    <n v="7.3032697233838562"/>
    <n v="-0.25314593515193123"/>
    <n v="1.6685540655029734"/>
    <n v="-5.7835421018464062E-2"/>
    <n v="2.6432598198945616"/>
    <n v="-9.1620671877185283E-2"/>
    <n v="2.2267775226506665"/>
    <n v="-7.7184562490117403E-2"/>
    <s v="6e, 8a"/>
    <n v="-3.4661999999999998E-2"/>
    <s v="derived (6e)"/>
    <n v="2.31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iversity"/>
    <s v="Res. &amp; large-scale commercial balancing index:perfect balance between two land uses = 1"/>
    <x v="5"/>
    <s v="OLS"/>
    <m/>
    <n v="-0.318"/>
    <m/>
    <m/>
    <s v=""/>
    <n v="-1.5"/>
    <m/>
  </r>
  <r>
    <n v="65"/>
    <s v="Sung et al. 2014"/>
    <n v="65.8"/>
    <s v="65.8.8"/>
    <s v="Table 3 p. 139 (750m buffer)"/>
    <x v="0"/>
    <x v="1"/>
    <x v="1"/>
    <n v="3.7514285714285708E-2"/>
    <n v="26.656511805026661"/>
    <n v="-1.1200000000000001"/>
    <n v="1.6322890966353432"/>
    <n v="-6.8582258684230568E-2"/>
    <n v="6.3864747403747293"/>
    <n v="-0.26833412269158463"/>
    <n v="4.498658405847979"/>
    <n v="-0.18901563158010867"/>
    <n v="1.0277937220849163"/>
    <n v="-4.3183781027119839E-2"/>
    <n v="1.6281916809857759"/>
    <n v="-6.8410101668298362E-2"/>
    <n v="1.3716474674557551"/>
    <n v="-5.7631139992621004E-2"/>
    <s v="6e, 8a"/>
    <n v="-4.2015999999999998E-2"/>
    <s v="derived (6e)"/>
    <n v="3.75142857142857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iversity"/>
    <s v="Res. &amp; office balancing index:perfect balance between two land uses = 1"/>
    <x v="5"/>
    <s v="OLS"/>
    <m/>
    <n v="-0.20200000000000001"/>
    <m/>
    <m/>
    <s v=""/>
    <n v="-1.1200000000000001"/>
    <m/>
  </r>
  <r>
    <n v="65"/>
    <s v="Sung et al. 2014"/>
    <n v="65.8"/>
    <s v="65.8.9"/>
    <s v="Table 3 p. 139 (750m buffer)"/>
    <x v="0"/>
    <x v="1"/>
    <x v="1"/>
    <n v="9.6463709677419351E-2"/>
    <n v="10.366592818626426"/>
    <n v="2.48"/>
    <n v="0.1367614218066518"/>
    <n v="3.2717434938805308E-2"/>
    <n v="0.90054694252709477"/>
    <n v="0.21543784506075689"/>
    <n v="1.0961967954058272"/>
    <n v="0.26224315936493603"/>
    <n v="0.10435270129784673"/>
    <n v="2.496429673148387E-2"/>
    <n v="7.6935025622197617E-2"/>
    <n v="1.8405166179598337E-2"/>
    <n v="8.4622436662940587E-2"/>
    <n v="2.0244225522875275E-2"/>
    <s v="6e, 8a, 5"/>
    <n v="0.23923"/>
    <s v="derived (6e)"/>
    <n v="9.6463709677419351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iversity"/>
    <s v="Land use mix index for 5 use types of non-residential facilities:perfect balance between two land uses = 1"/>
    <x v="7"/>
    <s v="OLS"/>
    <m/>
    <n v="0.47"/>
    <m/>
    <m/>
    <s v=""/>
    <n v="2.48"/>
    <m/>
  </r>
  <r>
    <n v="65"/>
    <s v="Sung et al. 2014"/>
    <n v="65.900000000000006"/>
    <s v="65.9.1"/>
    <s v="Table 3 p. 139 (1000m buffer)"/>
    <x v="0"/>
    <x v="1"/>
    <x v="1"/>
    <n v="4.2832281553398056E-2"/>
    <n v="23.346876788557765"/>
    <n v="4.12"/>
    <n v="0.25754828286431591"/>
    <n v="4.5449287928782958E-2"/>
    <n v="0.61972624893804884"/>
    <n v="0.10936247142384853"/>
    <n v="1.0259771404877251"/>
    <n v="0.18105316000472835"/>
    <n v="0.18271091010151838"/>
    <n v="3.2242811594704844E-2"/>
    <n v="0.96494867386909289"/>
    <n v="0.17028352752900494"/>
    <n v="0.17125251063338079"/>
    <n v="3.0220759298962074E-2"/>
    <s v="6e, 8a, 5"/>
    <n v="0.17646899999999999"/>
    <s v="derived (6e)"/>
    <n v="4.28322815533980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ensity"/>
    <s v="Residential density"/>
    <x v="6"/>
    <s v="OLS"/>
    <m/>
    <n v="0.997"/>
    <m/>
    <m/>
    <s v=""/>
    <n v="4.12"/>
    <m/>
  </r>
  <r>
    <n v="65"/>
    <s v="Sung et al. 2014"/>
    <n v="65.900000000000006"/>
    <s v="65.9.2"/>
    <s v="Table 3 p. 139 (1000m buffer)"/>
    <x v="0"/>
    <x v="1"/>
    <x v="1"/>
    <n v="3.1050399999999995E-2"/>
    <n v="32.205704274341073"/>
    <n v="1.2499999999999998"/>
    <n v="0.35527338022178728"/>
    <n v="1.3789225706548227E-2"/>
    <n v="0.85487752752124802"/>
    <n v="3.3180361475682194E-2"/>
    <n v="1.4152777983124365"/>
    <n v="5.4931177185900591E-2"/>
    <n v="0.25203943087193198"/>
    <n v="9.7824064304322944E-3"/>
    <n v="1.3310924588327064"/>
    <n v="5.166369160467383E-2"/>
    <n v="0.23623321284670279"/>
    <n v="9.1689196902190739E-3"/>
    <s v="6e, 8a"/>
    <n v="3.8812999999999993E-2"/>
    <s v="derived (6e)"/>
    <n v="3.105039999999999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ensity"/>
    <s v="Small-scale nieghbourhood living density"/>
    <x v="6"/>
    <s v="OLS"/>
    <m/>
    <n v="1.0489999999999999"/>
    <m/>
    <m/>
    <s v=""/>
    <n v="1.25"/>
    <m/>
  </r>
  <r>
    <n v="65"/>
    <s v="Sung et al. 2014"/>
    <n v="65.900000000000006"/>
    <s v="65.9.3"/>
    <s v="Table 3 p. 139 (1000m buffer)"/>
    <x v="0"/>
    <x v="1"/>
    <x v="1"/>
    <n v="1.0218181818181817E-2"/>
    <n v="97.864768683274036"/>
    <n v="0.55000000000000004"/>
    <n v="1.141220997371714"/>
    <n v="6.413662005229033E-3"/>
    <n v="0.60708042683460262"/>
    <n v="3.4117919988104666E-3"/>
    <n v="0.60708042683460262"/>
    <n v="3.4117919988104666E-3"/>
    <n v="1.8127963266538731"/>
    <n v="1.0187915355794767E-2"/>
    <n v="6.9497000736620231"/>
    <n v="3.9057314413980568E-2"/>
    <n v="1.8573128742435734"/>
    <n v="1.0438098353248883E-2"/>
    <s v="6e, 8a"/>
    <n v="5.62E-3"/>
    <s v="derived (6e)"/>
    <n v="1.021818181818181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ensity"/>
    <s v="Commercial density"/>
    <x v="1"/>
    <s v="OLS"/>
    <m/>
    <n v="1.405"/>
    <m/>
    <m/>
    <s v=""/>
    <n v="0.55000000000000004"/>
    <m/>
  </r>
  <r>
    <n v="65"/>
    <s v="Sung et al. 2014"/>
    <n v="65.900000000000006"/>
    <s v="65.9.4"/>
    <s v="Table 3 p. 139 (1000m buffer)"/>
    <x v="0"/>
    <x v="1"/>
    <x v="1"/>
    <n v="1.6048E-2"/>
    <n v="62.31306081754736"/>
    <n v="1.5"/>
    <n v="0.63488922473021114"/>
    <n v="1.5283053417705642E-2"/>
    <n v="0.72471529249132738"/>
    <n v="1.7445346520851234E-2"/>
    <n v="1.1005539088769785"/>
    <n v="2.6492533694486627E-2"/>
    <n v="0.56852917168797934"/>
    <n v="1.3685634220873039E-2"/>
    <n v="1.6597467512956097"/>
    <n v="3.9953423797187915E-2"/>
    <n v="0.54144954398236433"/>
    <n v="1.3033773422743474E-2"/>
    <s v="6e, 8a"/>
    <n v="2.4072E-2"/>
    <s v="derived (6e)"/>
    <n v="1.604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ensity"/>
    <s v="Office density"/>
    <x v="8"/>
    <s v="OLS"/>
    <m/>
    <n v="1.4159999999999999"/>
    <m/>
    <m/>
    <s v=""/>
    <n v="1.5"/>
    <m/>
  </r>
  <r>
    <n v="65"/>
    <s v="Sung et al. 2014"/>
    <n v="65.900000000000006"/>
    <s v="65.9.5"/>
    <s v="Table 3 p. 139 (1000m buffer)"/>
    <x v="0"/>
    <x v="1"/>
    <x v="1"/>
    <n v="7.9687499999999994E-2"/>
    <n v="12.549019607843139"/>
    <n v="1.52"/>
    <n v="0.76842866873087479"/>
    <n v="9.3075922500027192E-2"/>
    <n v="3.0065447920625727"/>
    <n v="0.36416773793857909"/>
    <n v="2.1178222025782487"/>
    <n v="0.25652121428729036"/>
    <n v="0.48385188825904585"/>
    <n v="5.860655996537692E-2"/>
    <n v="0.76649973858037379"/>
    <n v="9.2842280835547755E-2"/>
    <n v="0.64572705874085157"/>
    <n v="7.8213689989985638E-2"/>
    <s v="6e, 8a"/>
    <n v="0.12112499999999998"/>
    <s v="derived (6e)"/>
    <n v="7.96874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iversity"/>
    <s v="Residential to non-residential balancing index:perfect balance between two land uses = 1"/>
    <x v="5"/>
    <s v="OLS"/>
    <m/>
    <n v="0.28499999999999998"/>
    <m/>
    <m/>
    <s v=""/>
    <n v="1.52"/>
    <m/>
  </r>
  <r>
    <n v="65"/>
    <s v="Sung et al. 2014"/>
    <n v="65.900000000000006"/>
    <s v="65.9.6"/>
    <s v="Table 3 p. 139 (1000m buffer)"/>
    <x v="0"/>
    <x v="1"/>
    <x v="1"/>
    <n v="7.85E-2"/>
    <n v="12.738853503184714"/>
    <n v="0.75"/>
    <n v="1.1365118961469336"/>
    <n v="6.6912137885650716E-2"/>
    <e v="#N/A"/>
    <e v="#N/A"/>
    <e v="#N/A"/>
    <e v="#N/A"/>
    <n v="1.1365118961469336"/>
    <n v="6.6912137885650716E-2"/>
    <n v="1.1619729495409554"/>
    <n v="6.8411157404223752E-2"/>
    <n v="1.1334075049247161"/>
    <n v="6.6729366852442656E-2"/>
    <s v="6e, 8a"/>
    <n v="5.8874999999999997E-2"/>
    <s v="derived (6e)"/>
    <n v="7.8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iversity"/>
    <s v="Res. &amp; small-scale neighborhood living balancing index:perfect balance between two land uses = 1"/>
    <x v="10"/>
    <s v="OLS"/>
    <m/>
    <n v="0.125"/>
    <m/>
    <m/>
    <s v=""/>
    <n v="0.75"/>
    <m/>
  </r>
  <r>
    <n v="65"/>
    <s v="Sung et al. 2014"/>
    <n v="65.900000000000006"/>
    <s v="65.9.7"/>
    <s v="Table 3 p. 139 (1000m buffer)"/>
    <x v="0"/>
    <x v="1"/>
    <x v="1"/>
    <n v="5.0820000000000004E-2"/>
    <n v="19.677292404565129"/>
    <n v="0.2"/>
    <n v="1.204922462406367"/>
    <n v="1.2246831907898315E-2"/>
    <n v="4.7143651735042544"/>
    <n v="4.7916807623497246E-2"/>
    <n v="3.3208177246744222"/>
    <n v="3.3752791353590827E-2"/>
    <n v="0.75869632714763291"/>
    <n v="7.7113894691285415E-3"/>
    <n v="1.2018978338867281"/>
    <n v="1.2216089583624705E-2"/>
    <n v="1.0125221368243131"/>
    <n v="1.029127499868232E-2"/>
    <s v="6e, 8a"/>
    <n v="1.0164000000000001E-2"/>
    <s v="derived (6e)"/>
    <n v="5.082000000000000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iversity"/>
    <s v="Res. &amp; large-scale commercial balancing index:perfect balance between two land uses = 1"/>
    <x v="5"/>
    <s v="OLS"/>
    <m/>
    <n v="4.2000000000000003E-2"/>
    <m/>
    <m/>
    <s v=""/>
    <n v="0.2"/>
    <m/>
  </r>
  <r>
    <n v="65"/>
    <s v="Sung et al. 2014"/>
    <n v="65.900000000000006"/>
    <s v="65.9.8"/>
    <s v="Table 3 p. 139 (1000m buffer)"/>
    <x v="0"/>
    <x v="1"/>
    <x v="1"/>
    <n v="6.0101449275362324E-2"/>
    <n v="16.63853387991319"/>
    <n v="-2.0700000000000003"/>
    <n v="1.0188466381058401"/>
    <n v="-0.12675471024674756"/>
    <n v="3.9863271353042076"/>
    <n v="-0.4959389589031965"/>
    <n v="2.8079848123918101"/>
    <n v="-0.34934139050966512"/>
    <n v="0.64153107471650517"/>
    <n v="-7.981288100548041E-2"/>
    <n v="1.0162891020859715"/>
    <n v="-0.12643652719051571"/>
    <n v="0.85615863866539677"/>
    <n v="-0.10651469623636202"/>
    <s v="6e, 8a"/>
    <n v="-0.12441000000000001"/>
    <s v="derived (6e)"/>
    <n v="6.0101449275362324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iversity"/>
    <s v="Res. &amp; office balancing index:perfect balance between two land uses = 1"/>
    <x v="5"/>
    <s v="OLS"/>
    <m/>
    <n v="-0.39"/>
    <m/>
    <m/>
    <s v=""/>
    <n v="-2.0699999999999998"/>
    <m/>
  </r>
  <r>
    <n v="65"/>
    <s v="Sung et al. 2014"/>
    <n v="65.900000000000006"/>
    <s v="65.9.9"/>
    <s v="Table 3 p. 139 (1000m buffer)"/>
    <x v="0"/>
    <x v="1"/>
    <x v="1"/>
    <n v="9.889908256880732E-2"/>
    <n v="10.111317254174399"/>
    <n v="-1.0900000000000001"/>
    <n v="0.13339369532623807"/>
    <n v="-1.4379840356168462E-2"/>
    <n v="0.87837112901813785"/>
    <n v="-9.4688407708155259E-2"/>
    <n v="1.0692031379338245"/>
    <n v="-0.11526009826926627"/>
    <n v="0.10178303398362196"/>
    <n v="-1.0972211063434446E-2"/>
    <n v="7.5040513853919258E-2"/>
    <n v="-8.0893673934524946E-3"/>
    <n v="8.2538623720502621E-2"/>
    <n v="-8.8976636370701814E-3"/>
    <s v="6e, 8a"/>
    <n v="-0.10779999999999999"/>
    <s v="derived (6e)"/>
    <n v="9.889908256880732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0"/>
    <n v="473"/>
    <x v="1"/>
    <n v="0"/>
    <n v="0"/>
    <x v="1"/>
    <s v="Diversity"/>
    <s v="Land use mix index for 5 use types of non-residential facilities:perfect balance between two land uses = 1"/>
    <x v="7"/>
    <s v="OLS"/>
    <m/>
    <n v="-0.22"/>
    <m/>
    <m/>
    <s v=""/>
    <n v="-1.0900000000000001"/>
    <m/>
  </r>
  <r>
    <n v="66"/>
    <s v="Armbruster 2010"/>
    <n v="66.099999999999994"/>
    <s v="66.1.1"/>
    <s v="Table 5 p. 33"/>
    <x v="0"/>
    <x v="0"/>
    <x v="1"/>
    <n v="0.13900000000000001"/>
    <n v="7.1942446043165464"/>
    <n v="2.3453237410071943"/>
    <n v="7.9362450109630084E-2"/>
    <n v="2.587215873573941E-2"/>
    <n v="0.19096610921255941"/>
    <n v="6.2254951603294369E-2"/>
    <n v="0.31615066006273718"/>
    <n v="0.10306511518045232"/>
    <n v="5.6301619743495221E-2"/>
    <n v="1.8354328036379444E-2"/>
    <n v="0.29734498765279899"/>
    <n v="9.6934465974812478E-2"/>
    <n v="5.2770760807016259E-2"/>
    <n v="1.72032680230873E-2"/>
    <s v="6a, 8b, 8a"/>
    <n v="0.32600000000000001"/>
    <s v="Source (6a)"/>
    <n v="0.13900000000000001"/>
    <s v="Derived (8a)"/>
    <s v="Y"/>
    <s v="Pos"/>
    <s v="Y"/>
    <s v="Ridership"/>
    <s v="per capita patronage"/>
    <s v="continuous"/>
    <s v="Aggregate"/>
    <s v="General"/>
    <s v="USA"/>
    <s v="varies"/>
    <s v="2002 - 2007"/>
    <s v="2018 - 2019"/>
    <x v="0"/>
    <n v="54"/>
    <x v="1"/>
    <n v="0"/>
    <n v="1"/>
    <x v="0"/>
    <s v="Density"/>
    <s v="Population density"/>
    <x v="6"/>
    <s v="OLS"/>
    <m/>
    <n v="0.32600000000000001"/>
    <m/>
    <m/>
    <s v=""/>
    <n v="2.3453237410071943"/>
    <s v="Derived (8b)"/>
  </r>
  <r>
    <n v="67"/>
    <s v="Kerkman et al. 2015"/>
    <n v="67.099999999999994"/>
    <s v="67.1.1"/>
    <s v="Table 6 p. 29 (2012)"/>
    <x v="0"/>
    <x v="0"/>
    <x v="1"/>
    <n v="4.2394822006472495E-2"/>
    <n v="23.587786259541982"/>
    <n v="3.09"/>
    <n v="0.9805328192076942"/>
    <n v="0.12844979931620795"/>
    <n v="0.82410697119482501"/>
    <n v="0.10795801322652208"/>
    <n v="0.84367743699010322"/>
    <n v="0.11052174424570353"/>
    <n v="1.0994269962074552"/>
    <n v="0.14402493650317663"/>
    <n v="0.9271860615730485"/>
    <n v="0.12146137406606936"/>
    <n v="1.0828019246590521"/>
    <n v="0.14184705213033583"/>
    <s v="6a, 5, 8a"/>
    <n v="0.13100000000000001"/>
    <s v="Source (6a)"/>
    <n v="4.2394822006472495E-2"/>
    <s v="Derived (8a)"/>
    <s v="Y"/>
    <s v="Pos"/>
    <s v="Y"/>
    <s v="Ridership"/>
    <s v="stop entrance + stop exit"/>
    <s v="continuous"/>
    <s v="Aggregate"/>
    <s v="General"/>
    <s v="Netherlands"/>
    <s v="Arnhem- Nijmegen"/>
    <n v="2012"/>
    <s v="2010 - 2017"/>
    <x v="0"/>
    <n v="1232"/>
    <x v="1"/>
    <n v="0"/>
    <n v="1"/>
    <x v="0"/>
    <s v="Density"/>
    <s v="Sum of number of inhabitants, employees, students,_x000a_and train travelers within service area)"/>
    <x v="2"/>
    <s v="OLS"/>
    <m/>
    <n v="0.13100000000000001"/>
    <m/>
    <m/>
    <s v=""/>
    <n v="3.09"/>
    <m/>
  </r>
  <r>
    <n v="67"/>
    <s v="Kerkman et al. 2015"/>
    <n v="67.2"/>
    <s v="67.2.1"/>
    <s v="Table 6 p. 29 (2013)"/>
    <x v="0"/>
    <x v="0"/>
    <x v="1"/>
    <n v="4.2481203007518793E-2"/>
    <n v="23.539823008849559"/>
    <n v="2.66"/>
    <n v="0.97853901017015554"/>
    <n v="0.11057490814922757"/>
    <n v="0.82243123745610669"/>
    <n v="9.2934729832540058E-2"/>
    <n v="0.84196190879391541"/>
    <n v="9.5141695693712447E-2"/>
    <n v="1.097191428526076"/>
    <n v="0.12398263142344659"/>
    <n v="0.92530072748444747"/>
    <n v="0.10455898220574257"/>
    <n v="1.0806001622896968"/>
    <n v="0.12210781833873574"/>
    <s v="6a, 5, 8a"/>
    <n v="0.113"/>
    <s v="Source (6a)"/>
    <n v="4.2481203007518793E-2"/>
    <s v="Derived (8a)"/>
    <s v="Y"/>
    <s v="Pos"/>
    <s v="Y"/>
    <s v="Ridership"/>
    <s v="stop entrance + stop exit"/>
    <s v="continuous"/>
    <s v="Aggregate"/>
    <s v="General"/>
    <s v="Netherlands"/>
    <s v="Arnhem- Nijmegen"/>
    <n v="2013"/>
    <s v="2010 - 2017"/>
    <x v="0"/>
    <n v="1284"/>
    <x v="1"/>
    <n v="0"/>
    <n v="1"/>
    <x v="0"/>
    <s v="Density"/>
    <s v="Sum of number of inhabitants, employees, students,_x000a_and train travelers within service area)"/>
    <x v="2"/>
    <s v="OLS"/>
    <m/>
    <n v="0.113"/>
    <m/>
    <m/>
    <s v=""/>
    <n v="2.66"/>
    <m/>
  </r>
  <r>
    <n v="69"/>
    <s v="Tsai et al. 2014"/>
    <n v="69.099999999999994"/>
    <s v="69.1.1"/>
    <s v="Table 6, p. 61 (derived from table 5 and equation 7)"/>
    <x v="0"/>
    <x v="0"/>
    <x v="1"/>
    <n v="0.15267175572519082"/>
    <n v="6.5500000000000007"/>
    <n v="3.93"/>
    <n v="7.2255542702312728E-2"/>
    <n v="4.3353325621387634E-2"/>
    <n v="0.17386509413257473"/>
    <n v="0.10431905647954483"/>
    <n v="0.28783936845411912"/>
    <n v="0.17270362107247147"/>
    <n v="5.125980969546523E-2"/>
    <n v="3.0755885817279137E-2"/>
    <n v="0.27071774400849091"/>
    <n v="0.16243064640509455"/>
    <n v="4.8045139176747957E-2"/>
    <n v="2.8827083506048772E-2"/>
    <s v="8a"/>
    <n v="0.6"/>
    <s v="Source"/>
    <n v="0.15267175572519082"/>
    <s v="Derived (8a)"/>
    <s v="Y"/>
    <s v="Pos"/>
    <s v="Y"/>
    <s v="Ridership"/>
    <s v="per capita trip"/>
    <s v="continuous"/>
    <s v="Aggregate"/>
    <s v="General"/>
    <s v="Australia"/>
    <s v="Sydney"/>
    <n v="2009"/>
    <s v="Pre-2010"/>
    <x v="0"/>
    <n v="236"/>
    <x v="0"/>
    <n v="0"/>
    <n v="1"/>
    <x v="0"/>
    <s v="Density"/>
    <s v="Population density"/>
    <x v="6"/>
    <s v="OLS"/>
    <m/>
    <n v="0.59599999999999997"/>
    <m/>
    <m/>
    <s v=""/>
    <n v="3.93"/>
    <m/>
  </r>
  <r>
    <n v="69"/>
    <s v="Tsai et al. 2014"/>
    <n v="69.099999999999994"/>
    <s v="69.1.2"/>
    <s v="Table 6, p. 61 (derived from table 5 and equation 7)"/>
    <x v="0"/>
    <x v="0"/>
    <x v="1"/>
    <n v="0.2010178117048346"/>
    <n v="4.9746835443037973"/>
    <n v="3.93"/>
    <n v="5.4877627368845099E-2"/>
    <n v="4.3353325621387627E-2"/>
    <n v="0.13204943858170232"/>
    <n v="0.10431905647954483"/>
    <n v="0.21861217857274867"/>
    <n v="0.17270362107247145"/>
    <n v="3.8931501034530552E-2"/>
    <n v="3.0755885817279137E-2"/>
    <n v="0.2056084131710057"/>
    <n v="0.1624306464050945"/>
    <n v="3.6489979121580723E-2"/>
    <n v="2.8827083506048772E-2"/>
    <s v="8a"/>
    <n v="0.79"/>
    <s v="Source"/>
    <n v="0.2010178117048346"/>
    <s v="Derived (8a)"/>
    <s v="Y"/>
    <s v="Pos"/>
    <s v="Y"/>
    <s v="Ridership"/>
    <s v="per capita trip"/>
    <s v="continuous"/>
    <s v="Aggregate"/>
    <s v="General"/>
    <s v="Australia"/>
    <s v="Sydney"/>
    <n v="2009"/>
    <s v="Pre-2010"/>
    <x v="1"/>
    <n v="236"/>
    <x v="0"/>
    <n v="0"/>
    <n v="1"/>
    <x v="0"/>
    <s v="Density"/>
    <s v="Population density"/>
    <x v="6"/>
    <s v="OLS"/>
    <m/>
    <n v="0.59599999999999997"/>
    <m/>
    <m/>
    <s v=""/>
    <n v="3.93"/>
    <m/>
  </r>
  <r>
    <n v="69"/>
    <s v="Tsai et al. 2014"/>
    <n v="69.099999999999994"/>
    <s v="69.1.3"/>
    <s v="Table 5, p. 61"/>
    <x v="0"/>
    <x v="0"/>
    <x v="1"/>
    <n v="0.11666666666666667"/>
    <n v="8.5714285714285712"/>
    <n v="-0.24"/>
    <n v="0.11307869218481097"/>
    <n v="-3.1662033811747071E-3"/>
    <n v="0.74460084698418272"/>
    <n v="-2.0848823715557116E-2"/>
    <n v="0.90637036646867297"/>
    <n v="-2.5378370261122843E-2"/>
    <n v="8.6282131560428132E-2"/>
    <n v="-2.4158996836919876E-3"/>
    <n v="6.3612325505524203E-2"/>
    <n v="-1.7811451141546777E-3"/>
    <n v="6.996852139242607E-2"/>
    <n v="-1.9591185989879301E-3"/>
    <s v="6a, 8a"/>
    <n v="-2.8000000000000001E-2"/>
    <s v="Source (6a)"/>
    <n v="0.11666666666666667"/>
    <s v="Derived (8a)"/>
    <s v="N"/>
    <s v="Neg"/>
    <s v="insignificant"/>
    <s v="Ridership"/>
    <s v="per capita trip"/>
    <s v="continuous"/>
    <s v="Aggregate"/>
    <s v="General"/>
    <s v="Australia"/>
    <s v="Sydney"/>
    <n v="2009"/>
    <s v="Pre-2010"/>
    <x v="0"/>
    <n v="236"/>
    <x v="0"/>
    <n v="0"/>
    <n v="1"/>
    <x v="0"/>
    <s v="Diversity"/>
    <s v="Land use entropy"/>
    <x v="7"/>
    <s v="OLS (partial adjustment)"/>
    <m/>
    <n v="-2.8000000000000001E-2"/>
    <m/>
    <m/>
    <s v=""/>
    <n v="-0.24"/>
    <m/>
  </r>
  <r>
    <n v="7"/>
    <s v="Bhiromkaew 2006"/>
    <n v="7.1"/>
    <s v="7.1.2"/>
    <s v="Descriptives p. 100, table 5.4 p. 113 'Lev transit', mode share p. 74"/>
    <x v="0"/>
    <x v="0"/>
    <x v="1"/>
    <n v="7.504076738609114E-2"/>
    <n v="13.326089735395627"/>
    <n v="3.7905300000000004"/>
    <n v="0.13577556085012682"/>
    <n v="3.8620581647610515E-2"/>
    <n v="0.15498550213462362"/>
    <n v="4.4084739565121482E-2"/>
    <n v="0.23536125422048068"/>
    <n v="6.6947162496641593E-2"/>
    <n v="0.12158399314210355"/>
    <n v="3.4583871388830588E-2"/>
    <n v="0.35494860717174481"/>
    <n v="0.10096310100396981"/>
    <n v="0.11579282281486275"/>
    <n v="3.2936606114741217E-2"/>
    <s v="4a, 7a, , 8a"/>
    <n v="0.28444428000000005"/>
    <s v="Derived (7a)"/>
    <n v="7.50407673860911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x v="1"/>
    <n v="2127"/>
    <x v="1"/>
    <n v="0"/>
    <n v="1"/>
    <x v="0"/>
    <s v="Density"/>
    <s v="Employment density"/>
    <x v="8"/>
    <s v="Multinomial logistic"/>
    <s v="automobile"/>
    <n v="4.0000000000000001E-3"/>
    <n v="1.0040080106773419"/>
    <m/>
    <s v="Derived (4a)"/>
    <n v="4.17"/>
    <m/>
  </r>
  <r>
    <n v="7"/>
    <s v="Bhiromkaew 2006"/>
    <n v="7.2"/>
    <s v="7.2.1"/>
    <s v="Descriptives p. 100, table 5.4 p. 113 'transit', mode share p. 74"/>
    <x v="0"/>
    <x v="0"/>
    <x v="1"/>
    <n v="8.5705714285714274E-2"/>
    <n v="11.667833450011669"/>
    <n v="0.49699999999999994"/>
    <n v="0.12871231115889936"/>
    <n v="5.4825961409235751E-3"/>
    <n v="0.30971434520755464"/>
    <n v="1.3192511722731242E-2"/>
    <n v="0.51274226129453504"/>
    <n v="2.1840636049114074E-2"/>
    <n v="9.131159117648574E-2"/>
    <n v="3.8894847967398801E-3"/>
    <n v="0.48224267924488023"/>
    <n v="2.054148378201831E-2"/>
    <n v="8.5585142289606994E-2"/>
    <n v="3.6455624688311035E-3"/>
    <s v="4a, 7a, , 8a"/>
    <n v="4.2595739999999993E-2"/>
    <s v="Derived (7a)"/>
    <n v="8.5705714285714274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x v="1"/>
    <n v="2127"/>
    <x v="1"/>
    <n v="0"/>
    <n v="1"/>
    <x v="0"/>
    <s v="Density"/>
    <s v="Household density"/>
    <x v="6"/>
    <s v="Multinomial logistic"/>
    <s v="automobile"/>
    <n v="1.0999999999999999E-2"/>
    <n v="1.0110607224447195"/>
    <m/>
    <s v="Derived (4a)"/>
    <n v="0.497"/>
    <m/>
  </r>
  <r>
    <n v="7"/>
    <s v="Bhiromkaew 2006"/>
    <n v="7.2"/>
    <s v="7.2.2"/>
    <s v="Descriptives p. 100, table 5.4 p. 113 'transit', mode share p. 74"/>
    <x v="0"/>
    <x v="0"/>
    <x v="1"/>
    <n v="7.1158509006004012E-2"/>
    <n v="14.053133124467585"/>
    <n v="2.9979999999999998"/>
    <n v="0.14318318948491113"/>
    <n v="3.0545729430854342E-2"/>
    <n v="0.16344118470665986"/>
    <n v="3.4867432579674659E-2"/>
    <n v="0.24820206854204241"/>
    <n v="5.294974401071393E-2"/>
    <n v="0.12821735973246534"/>
    <n v="2.7353020929451577E-2"/>
    <n v="0.374313855600102"/>
    <n v="7.9853576362646242E-2"/>
    <n v="0.12211023534930771"/>
    <n v="2.6050168480923286E-2"/>
    <s v="4a, 7a, , 8a"/>
    <n v="0.21333321000000002"/>
    <s v="Derived (7a)"/>
    <n v="7.1158509006004012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x v="1"/>
    <n v="2127"/>
    <x v="1"/>
    <n v="0"/>
    <n v="1"/>
    <x v="0"/>
    <s v="Density"/>
    <s v="Employment density"/>
    <x v="8"/>
    <s v="Multinomial logistic"/>
    <s v="automobile"/>
    <n v="3.0000000000000001E-3"/>
    <n v="1.0030045045033771"/>
    <m/>
    <s v="Derived (4a)"/>
    <n v="2.9980000000000002"/>
    <m/>
  </r>
  <r>
    <n v="7"/>
    <s v="Bhiromkaew 2006"/>
    <n v="7.3"/>
    <s v="7.3.1"/>
    <s v="table 5.8 p. 137, mode share figure 4.7"/>
    <x v="0"/>
    <x v="0"/>
    <x v="1"/>
    <n v="8.7111538461538435E-2"/>
    <n v="11.479535520332027"/>
    <n v="0.93600000000000005"/>
    <n v="0.1266351250369567"/>
    <n v="1.0325372209063315E-2"/>
    <n v="0.30471611051004016"/>
    <n v="2.4845454672990833E-2"/>
    <n v="0.50446751974335846"/>
    <n v="4.1132465476802361E-2"/>
    <n v="8.9837985673977563E-2"/>
    <n v="7.3250659351077026E-3"/>
    <n v="0.47446014630986616"/>
    <n v="3.8685772273579763E-2"/>
    <n v="8.4203951413553274E-2"/>
    <n v="6.8656870640360435E-3"/>
    <s v="4a, 7a, , 8a"/>
    <n v="8.1536399999999981E-2"/>
    <s v="Derived (7a)"/>
    <n v="8.7111538461538435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x v="1"/>
    <n v="2127"/>
    <x v="1"/>
    <n v="0"/>
    <n v="1"/>
    <x v="0"/>
    <s v="Density"/>
    <s v="Household density"/>
    <x v="6"/>
    <s v="Multinomial logistic"/>
    <s v="automobile"/>
    <n v="2.1999999999999999E-2"/>
    <n v="1.0222437844704382"/>
    <m/>
    <s v="Derived (4a)"/>
    <n v="0.93600000000000005"/>
    <m/>
  </r>
  <r>
    <n v="7"/>
    <s v="Bhiromkaew 2006"/>
    <n v="7.3"/>
    <s v="7.3.2"/>
    <s v="table 5.8 p. 137, mode share figure 4.7"/>
    <x v="0"/>
    <x v="0"/>
    <x v="1"/>
    <n v="6.6174137092853677E-2"/>
    <n v="15.111643973488135"/>
    <n v="6.1709999999999994"/>
    <n v="0.15396804138411249"/>
    <n v="6.2874481760441012E-2"/>
    <n v="0.17575191041148916"/>
    <n v="7.1770155586781959E-2"/>
    <n v="0.26689715809781345"/>
    <n v="0.10899028361911796"/>
    <n v="0.13787495459814603"/>
    <n v="5.6302699184671672E-2"/>
    <n v="0.40250794396332812"/>
    <n v="0.16436838550163105"/>
    <n v="0.13130782906374083"/>
    <n v="5.3620943861166649E-2"/>
    <s v="4a, 7a, , 8a"/>
    <n v="0.40836060000000002"/>
    <s v="Derived (7a)"/>
    <n v="6.6174137092853677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x v="1"/>
    <n v="2127"/>
    <x v="1"/>
    <n v="0"/>
    <n v="1"/>
    <x v="0"/>
    <s v="Density"/>
    <s v="Employment density"/>
    <x v="8"/>
    <s v="Multinomial logistic"/>
    <s v="automobile"/>
    <n v="6.0000000000000001E-3"/>
    <n v="1.0060180360540649"/>
    <m/>
    <s v="Derived (4a)"/>
    <n v="6.1710000000000003"/>
    <m/>
  </r>
  <r>
    <n v="7"/>
    <s v="Bhiromkaew 2006"/>
    <n v="7.3"/>
    <s v="7.3.3"/>
    <s v="table 5.8 p. 137, mode share figure 4.7"/>
    <x v="0"/>
    <x v="0"/>
    <x v="1"/>
    <n v="8.4747657713928809E-2"/>
    <n v="11.799736145812602"/>
    <n v="1.601"/>
    <n v="0.13016737999386035"/>
    <n v="1.766124028494697E-2"/>
    <n v="0.31321560850858815"/>
    <n v="4.2497406978053757E-2"/>
    <n v="0.51853871757800618"/>
    <n v="7.0355851739701464E-2"/>
    <n v="9.2343851800161261E-2"/>
    <n v="1.2529306156097682E-2"/>
    <n v="0.48769434340302786"/>
    <n v="6.6170856207266232E-2"/>
    <n v="8.6552666469384726E-2"/>
    <n v="1.1743552339232591E-2"/>
    <s v="4a, 7a, , 8a"/>
    <n v="0.13568100000000002"/>
    <s v="Derived (7a)"/>
    <n v="8.474765771392880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x v="1"/>
    <n v="2127"/>
    <x v="1"/>
    <n v="0"/>
    <n v="1"/>
    <x v="0"/>
    <s v="Density"/>
    <s v="Household density"/>
    <x v="6"/>
    <s v="Multinomial logistic"/>
    <s v="automobile"/>
    <n v="3.5000000000000003E-2"/>
    <n v="1.0356197087996233"/>
    <m/>
    <s v="Derived (4a)"/>
    <n v="1.601"/>
    <m/>
  </r>
  <r>
    <n v="7"/>
    <s v="Bhiromkaew 2006"/>
    <n v="7.3"/>
    <s v="7.3.4"/>
    <s v="table 5.8 p. 137, mode share figure 4.7"/>
    <x v="0"/>
    <x v="0"/>
    <x v="1"/>
    <n v="4.6323073919833424E-2"/>
    <n v="21.587513853907819"/>
    <n v="7.6840000000000002"/>
    <n v="0.21994875158982252"/>
    <n v="7.8289988307766775E-2"/>
    <n v="0.25106777313673234"/>
    <n v="8.936669511081391E-2"/>
    <n v="0.38127195876989983"/>
    <n v="0.13571241927229016"/>
    <n v="0.19695921222840776"/>
    <n v="7.0106942235458949E-2"/>
    <n v="0.57499672648856293"/>
    <n v="0.20466807230506129"/>
    <n v="0.18757784288811349"/>
    <n v="6.6767676653573901E-2"/>
    <s v="4a, 7a, , 8a"/>
    <n v="0.35594650000000005"/>
    <s v="Derived (7a)"/>
    <n v="4.632307391983342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x v="1"/>
    <n v="2127"/>
    <x v="1"/>
    <n v="0"/>
    <n v="1"/>
    <x v="0"/>
    <s v="Density"/>
    <s v="Employment density"/>
    <x v="8"/>
    <s v="Multinomial logistic"/>
    <s v="automobile"/>
    <n v="5.0000000000000001E-3"/>
    <n v="1.005012520859401"/>
    <m/>
    <s v="Derived (4a)"/>
    <n v="7.6840000000000002"/>
    <m/>
  </r>
  <r>
    <n v="7"/>
    <s v="Bhiromkaew 2006"/>
    <n v="7.3"/>
    <s v="7.3.5"/>
    <s v="table 5.8 p. 137, mode share figure 4.7"/>
    <x v="0"/>
    <x v="0"/>
    <x v="1"/>
    <n v="8.0089053803339499E-2"/>
    <n v="12.486100815418832"/>
    <n v="1.6170000000000002"/>
    <n v="0.13773892987082093"/>
    <n v="1.783774237399079E-2"/>
    <n v="0.33143467078192568"/>
    <n v="4.2922115604942496E-2"/>
    <n v="0.54870097300223175"/>
    <n v="7.1058970807681004E-2"/>
    <n v="9.7715290326223281E-2"/>
    <n v="1.2654520958407217E-2"/>
    <n v="0.51606244949813196"/>
    <n v="6.6832151459806075E-2"/>
    <n v="9.1587244496443343E-2"/>
    <n v="1.1860914511267397E-2"/>
    <s v="4a, 7a, , 8a"/>
    <n v="0.12950399999999998"/>
    <s v="Derived (7a)"/>
    <n v="8.008905380333949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x v="1"/>
    <n v="2127"/>
    <x v="1"/>
    <n v="0"/>
    <n v="1"/>
    <x v="0"/>
    <s v="Density"/>
    <s v="Household density"/>
    <x v="6"/>
    <s v="Multinomial logistic"/>
    <s v="automobile"/>
    <n v="3.2000000000000001E-2"/>
    <n v="1.0325175053051183"/>
    <m/>
    <s v="Derived (4a)"/>
    <n v="1.617"/>
    <m/>
  </r>
  <r>
    <n v="7"/>
    <s v="Bhiromkaew 2006"/>
    <n v="7.3"/>
    <s v="7.3.6"/>
    <s v="table 5.8 p. 137, mode share figure 4.7"/>
    <x v="0"/>
    <x v="0"/>
    <x v="1"/>
    <n v="4.430577083581734E-2"/>
    <n v="22.570423245894357"/>
    <n v="8.3870000000000005"/>
    <n v="0.22996332275148576"/>
    <n v="8.545264600953148E-2"/>
    <n v="0.2624992364312686"/>
    <n v="9.7542747513586187E-2"/>
    <n v="0.39863179889378697"/>
    <n v="0.14812858673043955"/>
    <n v="0.20592703783573343"/>
    <n v="7.6520942806974787E-2"/>
    <n v="0.60117712348341257"/>
    <n v="0.22339291025801"/>
    <n v="0.19611852176160624"/>
    <n v="7.2876171797699674E-2"/>
    <s v="4a, 7a, , 8a"/>
    <n v="0.37159250000000005"/>
    <s v="Derived (7a)"/>
    <n v="4.43057708358173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x v="1"/>
    <n v="2127"/>
    <x v="1"/>
    <n v="0"/>
    <n v="1"/>
    <x v="0"/>
    <s v="Density"/>
    <s v="Employment density"/>
    <x v="8"/>
    <s v="Multinomial logistic"/>
    <s v="automobile"/>
    <n v="5.0000000000000001E-3"/>
    <n v="1.005012520859401"/>
    <m/>
    <s v="Derived (4a)"/>
    <n v="8.3870000000000005"/>
    <m/>
  </r>
  <r>
    <n v="70"/>
    <s v="Guerra et al. 2012"/>
    <n v="70.099999999999994"/>
    <s v="70.1.1"/>
    <s v="Table 2 p. 7 (0.25 mi buffer)"/>
    <x v="0"/>
    <x v="0"/>
    <x v="1"/>
    <n v="3.4387203231752414E-2"/>
    <n v="29.080585392784176"/>
    <n v="6.0200000000000005"/>
    <n v="0.32079900452772037"/>
    <n v="6.6408911002736271E-2"/>
    <n v="0.77192346820561808"/>
    <n v="0.15979662086688548"/>
    <n v="1.2779446311045921"/>
    <n v="0.26454854932729727"/>
    <n v="0.22758248443768592"/>
    <n v="4.7112069368961937E-2"/>
    <n v="1.2019283163329473"/>
    <n v="0.24881233876810915"/>
    <n v="0.21331004160879682"/>
    <n v="4.4157517228095064E-2"/>
    <s v="6c, 10, 5"/>
    <n v="0.20701096345514952"/>
    <s v="Derived (6c)"/>
    <n v="3.4387203231752414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0"/>
    <n v="1449"/>
    <x v="0"/>
    <n v="0"/>
    <n v="0"/>
    <x v="1"/>
    <s v="Density"/>
    <s v="Population density"/>
    <x v="6"/>
    <s v="OLS"/>
    <m/>
    <n v="0.33800000000000002"/>
    <m/>
    <m/>
    <s v=""/>
    <n v="6.02"/>
    <m/>
  </r>
  <r>
    <n v="70"/>
    <s v="Guerra et al. 2012"/>
    <s v="70.10"/>
    <s v="70.10.1"/>
    <s v="Table 3 p. 7 (1 mi buffer)"/>
    <x v="0"/>
    <x v="0"/>
    <x v="1"/>
    <n v="9.6625235229886391E-2"/>
    <n v="10.349263291528814"/>
    <n v="4.29"/>
    <n v="0.10544556247888999"/>
    <n v="4.3709532774638134E-2"/>
    <n v="0.12036432290416371"/>
    <n v="4.9893691049634523E-2"/>
    <n v="0.18278547097596046"/>
    <n v="7.5768646366231748E-2"/>
    <n v="9.4424154575581246E-2"/>
    <n v="3.9140913871696881E-2"/>
    <n v="0.27565900151675377"/>
    <n v="0.11426679205995742"/>
    <n v="8.9926635222735266E-2"/>
    <n v="3.7276591989046329E-2"/>
    <s v="6c, 10, 5, 8a"/>
    <n v="0.4145222591362126"/>
    <s v="Derived (6c)"/>
    <n v="9.6625235229886391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0"/>
    <n v="1449"/>
    <x v="0"/>
    <n v="0"/>
    <n v="0"/>
    <x v="1"/>
    <s v="Density"/>
    <s v="Job density"/>
    <x v="8"/>
    <s v="OLS"/>
    <m/>
    <n v="0.317"/>
    <m/>
    <m/>
    <s v=""/>
    <n v="4.29"/>
    <m/>
  </r>
  <r>
    <n v="70"/>
    <s v="Guerra et al. 2012"/>
    <n v="70.13"/>
    <s v="70.13.1"/>
    <s v="Table 5 p. 9 (model 3"/>
    <x v="0"/>
    <x v="0"/>
    <x v="1"/>
    <n v="4.0616740088105729E-2"/>
    <n v="24.620390455531453"/>
    <n v="2.27"/>
    <n v="0.2715968967797352"/>
    <n v="2.5041233883091586E-2"/>
    <n v="0.65353076398957566"/>
    <n v="6.0255536439838879E-2"/>
    <n v="1.0819416243990831"/>
    <n v="9.9755017769595472E-2"/>
    <n v="0.19267733272955581"/>
    <n v="1.7764850077665047E-2"/>
    <n v="1.0175842077449855"/>
    <n v="9.3821263954087672E-2"/>
    <n v="0.1805939062628833"/>
    <n v="1.6650758157437842E-2"/>
    <s v="6a, 8a, 5"/>
    <n v="9.2200000000000004E-2"/>
    <s v="Source (6a)"/>
    <n v="4.0616740088105729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0"/>
    <n v="1449"/>
    <x v="1"/>
    <n v="0"/>
    <n v="0"/>
    <x v="1"/>
    <s v="Density"/>
    <s v="Population density"/>
    <x v="6"/>
    <s v="OLS"/>
    <m/>
    <n v="9.2200000000000004E-2"/>
    <m/>
    <m/>
    <s v=""/>
    <n v="2.27"/>
    <m/>
  </r>
  <r>
    <n v="70"/>
    <s v="Guerra et al. 2012"/>
    <n v="70.13"/>
    <s v="70.13.2"/>
    <s v="Table 5 p. 9 (model 3"/>
    <x v="0"/>
    <x v="0"/>
    <x v="1"/>
    <n v="5.1030927835051552E-2"/>
    <n v="19.595959595959595"/>
    <n v="3.88"/>
    <n v="0.19965739818416797"/>
    <n v="3.9532164840465261E-2"/>
    <n v="0.22790553704007671"/>
    <n v="4.5125296333935194E-2"/>
    <n v="0.34609774658117209"/>
    <n v="6.8527353823072082E-2"/>
    <n v="0.17878875682487336"/>
    <n v="3.5400173851324927E-2"/>
    <n v="0.52195045229996329"/>
    <n v="0.10334618955539274"/>
    <n v="0.17027286491664873"/>
    <n v="3.3714027253496447E-2"/>
    <s v="6a, 8a, 5"/>
    <n v="0.19800000000000001"/>
    <s v="Source (6a)"/>
    <n v="5.1030927835051552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0"/>
    <n v="1449"/>
    <x v="1"/>
    <n v="0"/>
    <n v="0"/>
    <x v="1"/>
    <s v="Density"/>
    <s v="Job density"/>
    <x v="8"/>
    <s v="OLS"/>
    <m/>
    <n v="0.19800000000000001"/>
    <m/>
    <m/>
    <s v=""/>
    <n v="3.88"/>
    <m/>
  </r>
  <r>
    <n v="70"/>
    <s v="Guerra et al. 2012"/>
    <n v="70.2"/>
    <s v="70.2.1"/>
    <s v="Table 2 p. 7 (0.5 mi buffer)"/>
    <x v="0"/>
    <x v="0"/>
    <x v="1"/>
    <n v="6.8193791258575318E-2"/>
    <n v="14.664091577020962"/>
    <n v="4.62"/>
    <n v="0.16176517482962785"/>
    <n v="5.0964978211402258E-2"/>
    <n v="0.38924788739044969"/>
    <n v="0.1226346160141214"/>
    <n v="0.64441265015008864"/>
    <n v="0.20302563087908856"/>
    <n v="0.11476008299159832"/>
    <n v="3.6155774166877756E-2"/>
    <n v="0.60608088391832482"/>
    <n v="0.19094900417087446"/>
    <n v="0.10756310239977855"/>
    <n v="3.38883271750497E-2"/>
    <s v="6c, 10, 5, 8a"/>
    <n v="0.31505531561461797"/>
    <s v="Derived (6c)"/>
    <n v="6.8193791258575318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0"/>
    <n v="1449"/>
    <x v="0"/>
    <n v="0"/>
    <n v="0"/>
    <x v="1"/>
    <s v="Density"/>
    <s v="Population density"/>
    <x v="6"/>
    <s v="OLS"/>
    <m/>
    <n v="0.249"/>
    <m/>
    <m/>
    <s v=""/>
    <n v="4.62"/>
    <m/>
  </r>
  <r>
    <n v="70"/>
    <s v="Guerra et al. 2012"/>
    <n v="70.3"/>
    <s v="70.3.1"/>
    <s v="Table 2 p. 7 (0.75 mi buffer)"/>
    <x v="0"/>
    <x v="0"/>
    <x v="1"/>
    <n v="9.0548314331017815E-2"/>
    <n v="11.043827898819808"/>
    <n v="3.52"/>
    <n v="0.12182866844888049"/>
    <n v="3.8830459589639814E-2"/>
    <n v="0.29315056140645201"/>
    <n v="9.3435897915521066E-2"/>
    <n v="0.48532037369653047"/>
    <n v="0.15468619495549607"/>
    <n v="8.6428170443201974E-2"/>
    <n v="2.7547256508097341E-2"/>
    <n v="0.4564519349597756"/>
    <n v="0.14548495555876148"/>
    <n v="8.1007976861503753E-2"/>
    <n v="2.5819677847656913E-2"/>
    <s v="6c, 10, 5, 8a"/>
    <n v="0.3187300664451827"/>
    <s v="Derived (6c)"/>
    <n v="9.0548314331017815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0"/>
    <n v="1449"/>
    <x v="0"/>
    <n v="0"/>
    <n v="0"/>
    <x v="1"/>
    <s v="Density"/>
    <s v="Population density"/>
    <x v="6"/>
    <s v="OLS"/>
    <m/>
    <n v="0.183"/>
    <m/>
    <m/>
    <s v=""/>
    <n v="3.52"/>
    <m/>
  </r>
  <r>
    <n v="70"/>
    <s v="Guerra et al. 2012"/>
    <n v="70.400000000000006"/>
    <s v="70.4.1"/>
    <s v="Table 2 p. 7 (1 mi buffer)"/>
    <x v="0"/>
    <x v="0"/>
    <x v="1"/>
    <n v="0.10385725359911406"/>
    <n v="9.6286004621301711"/>
    <n v="3"/>
    <n v="0.10621675600839001"/>
    <n v="3.3094141695715749E-2"/>
    <n v="0.2555843550707198"/>
    <n v="7.9632867541637273E-2"/>
    <n v="0.42312828643001338"/>
    <n v="0.13183482524616141"/>
    <n v="7.5352706461444444E-2"/>
    <n v="2.3477775433037508E-2"/>
    <n v="0.39795923588809046"/>
    <n v="0.12399285985121719"/>
    <n v="7.0627091493182248E-2"/>
    <n v="2.2005407256525781E-2"/>
    <s v="6c, 10, 5, 8a"/>
    <n v="0.31157176079734217"/>
    <s v="Derived (6c)"/>
    <n v="0.10385725359911406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0"/>
    <n v="1449"/>
    <x v="0"/>
    <n v="0"/>
    <n v="0"/>
    <x v="1"/>
    <s v="Density"/>
    <s v="Population density"/>
    <x v="6"/>
    <s v="OLS"/>
    <m/>
    <n v="0.14599999999999999"/>
    <m/>
    <m/>
    <s v=""/>
    <n v="3"/>
    <m/>
  </r>
  <r>
    <n v="70"/>
    <s v="Guerra et al. 2012"/>
    <n v="70.7"/>
    <s v="70.7.1"/>
    <s v="Table 3 p. 7 (0.25 mi buffer)"/>
    <x v="0"/>
    <x v="0"/>
    <x v="1"/>
    <n v="6.5943130740668363E-2"/>
    <n v="15.164581795981993"/>
    <n v="4.25"/>
    <n v="0.15450740909677291"/>
    <n v="4.3301984683499321E-2"/>
    <n v="0.17636758951646561"/>
    <n v="4.9428481809078495E-2"/>
    <n v="0.26783212946190099"/>
    <n v="7.5062178801045445E-2"/>
    <n v="0.13835794638154633"/>
    <n v="3.8775963625806945E-2"/>
    <n v="0.40391797546799307"/>
    <n v="0.11320136742536577"/>
    <n v="0.13176781545299307"/>
    <n v="3.6929024697773177E-2"/>
    <s v="6c, 10, 5"/>
    <n v="0.28025830564784054"/>
    <s v="Derived (6c)"/>
    <n v="6.5943130740668363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0"/>
    <n v="1449"/>
    <x v="0"/>
    <n v="0"/>
    <n v="0"/>
    <x v="1"/>
    <s v="Density"/>
    <s v="Job density"/>
    <x v="8"/>
    <s v="OLS"/>
    <m/>
    <n v="0.68500000000000005"/>
    <m/>
    <m/>
    <s v=""/>
    <n v="4.25"/>
    <m/>
  </r>
  <r>
    <n v="70"/>
    <s v="Guerra et al. 2012"/>
    <n v="70.8"/>
    <s v="70.8.1"/>
    <s v="Table 3 p. 7 (0.5 mi buffer)"/>
    <x v="0"/>
    <x v="0"/>
    <x v="1"/>
    <n v="6.5261764065138061E-2"/>
    <n v="15.322907897523203"/>
    <n v="4.88"/>
    <n v="0.15612054660828717"/>
    <n v="4.9720867118935683E-2"/>
    <n v="0.17820895865292019"/>
    <n v="5.6755527347836003E-2"/>
    <n v="0.27062843584843244"/>
    <n v="8.6189042952729805E-2"/>
    <n v="0.13980247512375285"/>
    <n v="4.452392999857361E-2"/>
    <n v="0.40813508869001475"/>
    <n v="0.12998180542018467"/>
    <n v="0.133143539809256"/>
    <n v="4.2403209535325427E-2"/>
    <s v="6c, 10, 5, 8a"/>
    <n v="0.31847740863787372"/>
    <s v="Derived (6c)"/>
    <n v="6.5261764065138061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0"/>
    <n v="1449"/>
    <x v="0"/>
    <n v="0"/>
    <n v="0"/>
    <x v="1"/>
    <s v="Density"/>
    <s v="Job density"/>
    <x v="8"/>
    <s v="OLS"/>
    <m/>
    <n v="0.42099999999999999"/>
    <m/>
    <m/>
    <s v=""/>
    <n v="4.88"/>
    <m/>
  </r>
  <r>
    <n v="70"/>
    <s v="Guerra et al. 2012"/>
    <n v="70.900000000000006"/>
    <s v="70.9.1"/>
    <s v="Table 3 p. 7 (0.75 mi buffer)"/>
    <x v="0"/>
    <x v="0"/>
    <x v="1"/>
    <n v="6.9770556478405327E-2"/>
    <n v="14.332693480945789"/>
    <n v="4.8"/>
    <n v="0.14603154672593061"/>
    <n v="4.8905770936658044E-2"/>
    <n v="0.16669253623482985"/>
    <n v="5.5825108866723941E-2"/>
    <n v="0.25313957665113673"/>
    <n v="8.4776107822357186E-2"/>
    <n v="0.1307680002534104"/>
    <n v="4.3794029506793716E-2"/>
    <n v="0.38176011786627967"/>
    <n v="0.12785095615100128"/>
    <n v="0.12453938624551991"/>
    <n v="4.170807495277911E-2"/>
    <s v="6c, 10, 5, 8a"/>
    <n v="0.33489867109634552"/>
    <s v="Derived (6c)"/>
    <n v="6.9770556478405327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0"/>
    <n v="1449"/>
    <x v="0"/>
    <n v="0"/>
    <n v="0"/>
    <x v="1"/>
    <s v="Density"/>
    <s v="Job density"/>
    <x v="8"/>
    <s v="OLS"/>
    <m/>
    <n v="0.34200000000000003"/>
    <m/>
    <m/>
    <s v=""/>
    <n v="4.8"/>
    <m/>
  </r>
  <r>
    <n v="71"/>
    <s v="Chao. et al. 2016"/>
    <n v="71.099999999999994"/>
    <s v="71.1.1"/>
    <s v="Table 4"/>
    <x v="0"/>
    <x v="0"/>
    <x v="1"/>
    <n v="7.9815095923159343E-2"/>
    <n v="12.528958193105893"/>
    <n v="1.9169306035452016"/>
    <n v="0.13821170591411505"/>
    <n v="2.1146391004859603E-2"/>
    <n v="0.33257228940877093"/>
    <n v="5.0883560279541953E-2"/>
    <n v="0.55058433796819262"/>
    <n v="8.4239403709133465E-2"/>
    <n v="9.8050688955885174E-2"/>
    <n v="1.5001755410250431E-2"/>
    <n v="0.5178337857731794"/>
    <n v="7.9228569223296449E-2"/>
    <n v="9.1901609179760188E-2"/>
    <n v="1.4060946204503308E-2"/>
    <s v="6a"/>
    <n v="0.153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s v="2010 - 2017"/>
    <x v="0"/>
    <n v="39"/>
    <x v="1"/>
    <n v="0"/>
    <n v="1"/>
    <x v="0"/>
    <s v="Density"/>
    <s v="Population density"/>
    <x v="6"/>
    <s v="OLS"/>
    <m/>
    <n v="0.153"/>
    <m/>
    <m/>
    <s v=""/>
    <s v=""/>
    <m/>
  </r>
  <r>
    <n v="71"/>
    <s v="Chao. et al. 2016"/>
    <n v="71.099999999999994"/>
    <s v="71.1.2"/>
    <s v="Table 4"/>
    <x v="0"/>
    <x v="0"/>
    <x v="1"/>
    <n v="4.9965372243354171E-2"/>
    <n v="20.01386070195862"/>
    <n v="1.1207761993096828"/>
    <n v="0.20391526813503555"/>
    <n v="1.1419255015561991E-2"/>
    <n v="0.23276582344381003"/>
    <n v="1.3034886112853361E-2"/>
    <n v="0.353478586002267"/>
    <n v="1.9794800816126952E-2"/>
    <n v="0.18260158460967399"/>
    <n v="1.0225688738141744E-2"/>
    <n v="0.53308150562882506"/>
    <n v="2.9852564315214204E-2"/>
    <n v="0.1739040838024522"/>
    <n v="9.738628692937323E-3"/>
    <s v="6a"/>
    <n v="5.6000000000000001E-2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s v="2010 - 2017"/>
    <x v="0"/>
    <n v="39"/>
    <x v="1"/>
    <n v="0"/>
    <n v="1"/>
    <x v="0"/>
    <s v="Density"/>
    <s v="Employment density"/>
    <x v="8"/>
    <s v="OLS"/>
    <m/>
    <n v="5.6000000000000001E-2"/>
    <m/>
    <m/>
    <s v=""/>
    <s v=""/>
    <m/>
  </r>
  <r>
    <n v="71"/>
    <s v="Chao. et al. 2016"/>
    <n v="71.2"/>
    <s v="71.2.2"/>
    <s v="Table 5"/>
    <x v="0"/>
    <x v="0"/>
    <x v="1"/>
    <n v="4.9965372243354171E-2"/>
    <n v="20.01386070195862"/>
    <n v="2.6058046633950127"/>
    <n v="0.20391526813503555"/>
    <n v="2.6549767911181632E-2"/>
    <n v="0.23276582344381003"/>
    <n v="3.0306110212384069E-2"/>
    <n v="0.353478586002267"/>
    <n v="4.6022911897495168E-2"/>
    <n v="0.18260158460967399"/>
    <n v="2.3774726316179554E-2"/>
    <n v="0.53308150562882506"/>
    <n v="6.9407212032873034E-2"/>
    <n v="0.1739040838024522"/>
    <n v="2.2642311711079277E-2"/>
    <n v="5"/>
    <n v="0.13020000000000001"/>
    <s v="Source"/>
    <m/>
    <m/>
    <s v="Y"/>
    <s v="Pos"/>
    <s v="Y"/>
    <s v="Ridership"/>
    <s v="boarding"/>
    <s v="continuous"/>
    <s v="Aggregate"/>
    <s v="General"/>
    <s v="USA"/>
    <s v="Baltimore"/>
    <n v="2011"/>
    <s v="2010 - 2017"/>
    <x v="0"/>
    <n v="32"/>
    <x v="1"/>
    <n v="0"/>
    <n v="1"/>
    <x v="0"/>
    <s v="Density"/>
    <s v="Employment density"/>
    <x v="8"/>
    <s v="OLS"/>
    <m/>
    <n v="1.0000000000000001E-5"/>
    <m/>
    <m/>
    <s v=""/>
    <s v=""/>
    <m/>
  </r>
  <r>
    <n v="71"/>
    <s v="Chao. et al. 2016"/>
    <n v="71.3"/>
    <s v="71.3.2"/>
    <s v="Table 5"/>
    <x v="0"/>
    <x v="0"/>
    <x v="1"/>
    <n v="4.9965372243354171E-2"/>
    <n v="20.01386070195862"/>
    <n v="3.6245101731247065"/>
    <n v="0.20391526813503555"/>
    <n v="3.6929055059254944E-2"/>
    <n v="0.23276582344381003"/>
    <n v="4.2153890625673998E-2"/>
    <n v="0.353478586002267"/>
    <n v="6.4014971925010558E-2"/>
    <n v="0.18260158460967399"/>
    <n v="3.3069146972811964E-2"/>
    <n v="0.53308150562882506"/>
    <n v="9.654106066938023E-2"/>
    <n v="0.1739040838024522"/>
    <n v="3.1494029576624095E-2"/>
    <n v="5"/>
    <n v="0.18110000000000001"/>
    <s v="Source"/>
    <m/>
    <m/>
    <s v="Y"/>
    <s v="Pos"/>
    <s v="Y"/>
    <s v="Ridership"/>
    <s v="boarding"/>
    <s v="continuous"/>
    <s v="Aggregate"/>
    <s v="General"/>
    <s v="USA"/>
    <s v="Baltimore"/>
    <n v="2011"/>
    <s v="2010 - 2017"/>
    <x v="0"/>
    <n v="46"/>
    <x v="1"/>
    <n v="0"/>
    <n v="1"/>
    <x v="0"/>
    <s v="Density"/>
    <s v="Employment density"/>
    <x v="8"/>
    <s v="OLS"/>
    <m/>
    <n v="1.0000000000000001E-5"/>
    <m/>
    <m/>
    <s v=""/>
    <s v=""/>
    <m/>
  </r>
  <r>
    <n v="72"/>
    <s v="Bhattacharya 2013"/>
    <n v="72.099999999999994"/>
    <s v="72.1.1"/>
    <s v="Table 3.2 p. 61"/>
    <x v="0"/>
    <x v="0"/>
    <x v="1"/>
    <n v="1.4633995165389142E-2"/>
    <n v="68.334039248905839"/>
    <n v="2.0500211774671753"/>
    <n v="0.75381879251463035"/>
    <n v="2.2614563775438908E-2"/>
    <n v="1.8138784986977206"/>
    <n v="5.4416354960931612E-2"/>
    <n v="3.0029353742479454"/>
    <n v="9.0088061227438357E-2"/>
    <n v="0.53477707597272739"/>
    <n v="1.6043312279181821E-2"/>
    <n v="2.8243109838857188"/>
    <n v="8.4729329516571555E-2"/>
    <n v="0.50123945438519668"/>
    <n v="1.50371836315559E-2"/>
    <s v="4b, 8a, 8b"/>
    <n v="0.03"/>
    <s v="Source"/>
    <n v="1.4633995165389142E-2"/>
    <s v="Derived (8a)"/>
    <s v="Y"/>
    <s v="Pos"/>
    <s v="Y"/>
    <s v="Transit users"/>
    <s v="individual"/>
    <s v="Count"/>
    <s v="Aggregate"/>
    <s v="General"/>
    <s v="USA"/>
    <s v="Atlanta"/>
    <n v="2009"/>
    <s v="Pre-2010"/>
    <x v="0"/>
    <n v="12851"/>
    <x v="0"/>
    <n v="0"/>
    <n v="1"/>
    <x v="0"/>
    <s v="Density"/>
    <s v="Population density"/>
    <x v="6"/>
    <s v="Negative binomial regression"/>
    <m/>
    <n v="4.8401E-3"/>
    <m/>
    <n v="1.004851832204716"/>
    <s v="Derived (4b)"/>
    <n v="2.0500211774671753"/>
    <s v="Derived (8b)"/>
  </r>
  <r>
    <n v="72"/>
    <s v="Bhattacharya 2013"/>
    <n v="72.099999999999994"/>
    <s v="72.1.2"/>
    <s v="Table 3.2 p. 61"/>
    <x v="0"/>
    <x v="0"/>
    <x v="1"/>
    <n v="4.9965372243354171E-2"/>
    <n v="20.01386070195862"/>
    <n v="0"/>
    <n v="0.20391526813503555"/>
    <n v="0"/>
    <n v="0.23276582344381003"/>
    <n v="0"/>
    <n v="0.353478586002267"/>
    <n v="0"/>
    <n v="0.18260158460967399"/>
    <n v="0"/>
    <n v="0.53308150562882506"/>
    <n v="0"/>
    <n v="0.1739040838024522"/>
    <n v="0"/>
    <s v="4b, 8b"/>
    <n v="0"/>
    <s v="Source"/>
    <m/>
    <m/>
    <s v="N"/>
    <s v="Pos"/>
    <s v="insignificant"/>
    <s v="Transit users"/>
    <s v="individual"/>
    <s v="Count"/>
    <s v="Aggregate"/>
    <s v="General"/>
    <s v="USA"/>
    <s v="Atlanta"/>
    <n v="2009"/>
    <s v="Pre-2010"/>
    <x v="0"/>
    <n v="12851"/>
    <x v="0"/>
    <n v="0"/>
    <n v="1"/>
    <x v="0"/>
    <s v="Density"/>
    <s v="Employment density"/>
    <x v="8"/>
    <s v="Negative binomial regression"/>
    <m/>
    <n v="6.0900000000000003E-5"/>
    <m/>
    <n v="1.0000609018544426"/>
    <s v="Derived (4b)"/>
    <n v="0.42058011049723759"/>
    <s v="Derived (8b)"/>
  </r>
  <r>
    <n v="72"/>
    <s v="Bhattacharya 2013"/>
    <n v="72.2"/>
    <s v="72.2.1"/>
    <s v="Table 3.3 p. 64"/>
    <x v="0"/>
    <x v="0"/>
    <x v="1"/>
    <n v="3.2161159794204051E-2"/>
    <n v="31.093406033827666"/>
    <n v="4.0421427843975968"/>
    <n v="0.34300319502863863"/>
    <n v="4.4590415353723024E-2"/>
    <n v="0.82535236137004797"/>
    <n v="0.10729580697810624"/>
    <n v="1.3663979169258704"/>
    <n v="0.17763172920036316"/>
    <n v="0.24333466810348645"/>
    <n v="3.1633506853453237E-2"/>
    <n v="1.2851201122164615"/>
    <n v="0.16706561458814001"/>
    <n v="0.22807435425563127"/>
    <n v="2.9649666053232066E-2"/>
    <s v="4b, 8a, 8b"/>
    <n v="0.13"/>
    <s v="Source"/>
    <n v="3.2161159794204051E-2"/>
    <s v="Derived (8a)"/>
    <s v="Y"/>
    <s v="Pos"/>
    <s v="Y"/>
    <s v="Transit users"/>
    <s v="individual"/>
    <s v="Count"/>
    <s v="Aggregate"/>
    <s v="General"/>
    <s v="USA"/>
    <s v="Atlanta"/>
    <n v="2009"/>
    <s v="Pre-2010"/>
    <x v="0"/>
    <n v="10491"/>
    <x v="0"/>
    <n v="0"/>
    <n v="1"/>
    <x v="0"/>
    <s v="Density"/>
    <s v="Population density"/>
    <x v="6"/>
    <s v="Negative binomial regression"/>
    <m/>
    <n v="1.9844899999999999E-2"/>
    <m/>
    <n v="1.02004311906927"/>
    <s v="Derived (4b)"/>
    <n v="4.0421427843975968"/>
    <s v="Derived (8b)"/>
  </r>
  <r>
    <n v="72"/>
    <s v="Bhattacharya 2013"/>
    <n v="72.2"/>
    <s v="72.2.2"/>
    <s v="Table 3.3 p. 64"/>
    <x v="0"/>
    <x v="0"/>
    <x v="1"/>
    <n v="1.2348825587206395E-2"/>
    <n v="80.979360582760023"/>
    <n v="4.0489680291380017"/>
    <n v="0.82507459567864538"/>
    <n v="4.1253729783932269E-2"/>
    <n v="0.94180867093547338"/>
    <n v="4.7090433546773669E-2"/>
    <n v="1.4302322925311681"/>
    <n v="7.1511614626558404E-2"/>
    <n v="0.73883593891722521"/>
    <n v="3.6941796945861263E-2"/>
    <n v="2.1569351414588702"/>
    <n v="0.10784675707294351"/>
    <n v="0.70364442516955861"/>
    <n v="3.5182221258477933E-2"/>
    <s v="4b, 8a, 8b"/>
    <n v="0.05"/>
    <s v="Source"/>
    <n v="1.2348825587206395E-2"/>
    <s v="Derived (8a)"/>
    <s v="Y"/>
    <s v="Pos"/>
    <s v="Y"/>
    <s v="Transit users"/>
    <s v="individual"/>
    <s v="Count"/>
    <s v="Aggregate"/>
    <s v="General"/>
    <s v="USA"/>
    <s v="Atlanta"/>
    <n v="2009"/>
    <s v="Pre-2010"/>
    <x v="0"/>
    <n v="10491"/>
    <x v="0"/>
    <n v="0"/>
    <n v="1"/>
    <x v="0"/>
    <s v="Density"/>
    <s v="Employment density"/>
    <x v="8"/>
    <s v="Negative binomial regression"/>
    <m/>
    <n v="1.0005000000000001E-3"/>
    <m/>
    <n v="1.0010010006670835"/>
    <s v="Derived (4b)"/>
    <n v="4.0489680291380017"/>
    <s v="Derived (8b)"/>
  </r>
  <r>
    <n v="72"/>
    <s v="Bhattacharya 2013"/>
    <n v="72.3"/>
    <s v="72.3.1"/>
    <s v="Table 3.4 p. 66"/>
    <x v="0"/>
    <x v="0"/>
    <x v="1"/>
    <n v="0.14526459969932454"/>
    <n v="6.8839896442068254"/>
    <n v="1.4456378252834332"/>
    <n v="7.5939909572406844E-2"/>
    <n v="1.5947381010205437E-2"/>
    <n v="0.18273061183170827"/>
    <n v="3.8373428484658738E-2"/>
    <n v="0.3025165239134639"/>
    <n v="6.3528470021827418E-2"/>
    <n v="5.3873587650014536E-2"/>
    <n v="1.1313453406503053E-2"/>
    <n v="0.2845218543904558"/>
    <n v="5.9749589421995715E-2"/>
    <n v="5.0494998556825731E-2"/>
    <n v="1.0603949696933403E-2"/>
    <s v="4b, 8a, 8b"/>
    <n v="0.21"/>
    <s v="Source"/>
    <n v="0.14526459969932454"/>
    <s v="Derived (8a)"/>
    <s v="N"/>
    <s v="Pos"/>
    <s v="insignificant"/>
    <s v="Transit users"/>
    <s v="individual"/>
    <s v="Count"/>
    <s v="Aggregate"/>
    <s v="General"/>
    <s v="USA"/>
    <s v="Atlanta"/>
    <n v="2009"/>
    <s v="Pre-2010"/>
    <x v="0"/>
    <n v="1298"/>
    <x v="0"/>
    <n v="0"/>
    <n v="1"/>
    <x v="0"/>
    <s v="Density"/>
    <s v="Population density"/>
    <x v="6"/>
    <s v="Negative binomial regression"/>
    <m/>
    <n v="3.7781599999999999E-2"/>
    <m/>
    <n v="1.0385043987484257"/>
    <s v="Derived (4b)"/>
    <n v="1.4456378252834332"/>
    <s v="Derived (8b)"/>
  </r>
  <r>
    <n v="72"/>
    <s v="Bhattacharya 2013"/>
    <n v="72.3"/>
    <s v="72.3.2"/>
    <s v="Table 3.4 p. 66"/>
    <x v="0"/>
    <x v="0"/>
    <x v="1"/>
    <n v="3.8144732508351757E-2"/>
    <n v="26.215939508320076"/>
    <n v="-1.5729563704992044"/>
    <n v="0.26710640260066365"/>
    <n v="-1.6026384156039818E-2"/>
    <n v="0.30489743272821201"/>
    <n v="-1.8293845963692719E-2"/>
    <n v="0.46301777383786186"/>
    <n v="-2.7781066430271711E-2"/>
    <n v="0.23918783924493517"/>
    <n v="-1.435127035469611E-2"/>
    <n v="0.69827769427823605"/>
    <n v="-4.1896661656694159E-2"/>
    <n v="0.22779507707719521"/>
    <n v="-1.3667704624631712E-2"/>
    <s v="4b, 8a, 8b"/>
    <n v="-0.06"/>
    <s v="Source"/>
    <n v="3.8144732508351757E-2"/>
    <s v="Derived (8a)"/>
    <s v="N"/>
    <s v="Neg"/>
    <s v="insignificant"/>
    <s v="Transit users"/>
    <s v="individual"/>
    <s v="Count"/>
    <s v="Aggregate"/>
    <s v="General"/>
    <s v="USA"/>
    <s v="Atlanta"/>
    <n v="2009"/>
    <s v="Pre-2010"/>
    <x v="0"/>
    <n v="1298"/>
    <x v="0"/>
    <n v="0"/>
    <n v="1"/>
    <x v="0"/>
    <s v="Density"/>
    <s v="Employment density"/>
    <x v="8"/>
    <s v="Negative binomial regression"/>
    <m/>
    <n v="-4.2506000000000002E-3"/>
    <m/>
    <n v="0.99575842101407974"/>
    <s v="Derived (4b)"/>
    <n v="-1.5729563704992044"/>
    <s v="Derived (8b)"/>
  </r>
  <r>
    <n v="72"/>
    <s v="Bhattacharya 2013"/>
    <n v="72.400000000000006"/>
    <s v="72.4.1"/>
    <s v="Table 3.5 p. 67"/>
    <x v="0"/>
    <x v="0"/>
    <x v="1"/>
    <n v="6.9014893026915811E-2"/>
    <n v="14.489626168224298"/>
    <n v="-1.1591700934579439"/>
    <n v="0.15984058050972191"/>
    <n v="-1.2787246440777753E-2"/>
    <n v="0.38461682712734896"/>
    <n v="-3.0769346170187919E-2"/>
    <n v="0.63674577792335263"/>
    <n v="-5.0939662233868213E-2"/>
    <n v="0.11339472976207794"/>
    <n v="-9.0715783809662363E-3"/>
    <n v="0.59887006225772155"/>
    <n v="-4.7909604980617727E-2"/>
    <n v="0.10628337494219627"/>
    <n v="-8.5026699953757012E-3"/>
    <s v="4b, 8a, 8b"/>
    <n v="-0.08"/>
    <s v="Source"/>
    <n v="6.9014893026915811E-2"/>
    <s v="Derived (8a)"/>
    <s v="N"/>
    <s v="Neg"/>
    <s v="insignificant"/>
    <s v="Transit users"/>
    <s v="individual"/>
    <s v="Count"/>
    <s v="Aggregate"/>
    <s v="General"/>
    <s v="USA"/>
    <s v="Atlanta"/>
    <n v="2009"/>
    <s v="Pre-2010"/>
    <x v="0"/>
    <n v="1605"/>
    <x v="0"/>
    <n v="0"/>
    <n v="1"/>
    <x v="0"/>
    <s v="Density"/>
    <s v="Population density"/>
    <x v="6"/>
    <s v="Negative binomial regression"/>
    <m/>
    <n v="-1.5503899999999999E-2"/>
    <m/>
    <n v="0.98461566674314471"/>
    <s v="Derived (4b)"/>
    <n v="-1.1591700934579439"/>
    <s v="Derived (8b)"/>
  </r>
  <r>
    <n v="72"/>
    <s v="Bhattacharya 2013"/>
    <n v="72.400000000000006"/>
    <s v="72.4.2"/>
    <s v="Table 3.5 p. 67"/>
    <x v="0"/>
    <x v="0"/>
    <x v="1"/>
    <n v="3.4187648600865699E-2"/>
    <n v="29.250329897642565"/>
    <n v="3.2175362887406824"/>
    <n v="0.29802290287412248"/>
    <n v="3.2782519316153474E-2"/>
    <n v="0.34018809394239302"/>
    <n v="3.7420690333663235E-2"/>
    <n v="0.51661023359209679"/>
    <n v="5.6827125695130647E-2"/>
    <n v="0.26687287721266856"/>
    <n v="2.935601649339354E-2"/>
    <n v="0.77910055107204634"/>
    <n v="8.5701060617925096E-2"/>
    <n v="0.2541614482842483"/>
    <n v="2.7957759311267313E-2"/>
    <s v="4b, 8a, 8b"/>
    <n v="0.11"/>
    <s v="Source"/>
    <n v="3.4187648600865699E-2"/>
    <s v="Derived (8a)"/>
    <s v="Y"/>
    <s v="Pos"/>
    <s v="Y"/>
    <s v="Transit users"/>
    <s v="individual"/>
    <s v="Count"/>
    <s v="Aggregate"/>
    <s v="General"/>
    <s v="USA"/>
    <s v="Atlanta"/>
    <n v="2009"/>
    <s v="Pre-2010"/>
    <x v="0"/>
    <n v="1605"/>
    <x v="0"/>
    <n v="0"/>
    <n v="1"/>
    <x v="0"/>
    <s v="Density"/>
    <s v="Employment density"/>
    <x v="8"/>
    <s v="Negative binomial regression"/>
    <m/>
    <n v="1.6402999999999999E-3"/>
    <m/>
    <n v="1.0016416460279076"/>
    <s v="Derived (4b)"/>
    <n v="3.2175362887406824"/>
    <s v="Derived (8b)"/>
  </r>
  <r>
    <n v="73"/>
    <s v="Mangan 2013"/>
    <n v="73.150000000000006"/>
    <s v="73.15.1"/>
    <s v="Table 7 p. 53"/>
    <x v="0"/>
    <x v="0"/>
    <x v="1"/>
    <n v="3.6100723041562928E-2"/>
    <n v="27.700276220193579"/>
    <n v="1.38"/>
    <n v="0.36543628428270941"/>
    <n v="1.8205669441754568E-2"/>
    <n v="2.4063257324460614"/>
    <n v="0.11988073636445341"/>
    <n v="2.9291161093810376"/>
    <n v="0.14592562900145634"/>
    <n v="0.27883786899394319"/>
    <n v="1.3891423181228931E-2"/>
    <n v="0.20557588187638667"/>
    <n v="1.0241584406389398E-2"/>
    <n v="0.22611719308368466"/>
    <n v="1.1264931944180597E-2"/>
    <s v="6c, 8a"/>
    <n v="4.9818997797356837E-2"/>
    <s v="Derived (6c)"/>
    <n v="3.6100723041562928E-2"/>
    <s v="Derived (8a)"/>
    <s v="N"/>
    <s v="Pos"/>
    <s v="insignificant"/>
    <s v="Ridership"/>
    <s v="stop usage"/>
    <s v="continuous"/>
    <s v="Aggregate"/>
    <s v="Weekday"/>
    <s v="USA"/>
    <s v="San Diego"/>
    <n v="2011"/>
    <s v="2010 - 2017"/>
    <x v="0"/>
    <n v="53"/>
    <x v="0"/>
    <n v="0"/>
    <n v="1"/>
    <x v="0"/>
    <s v="Diversity"/>
    <s v="Total acreage with two or more land uses"/>
    <x v="7"/>
    <s v="OLS"/>
    <m/>
    <n v="1206.2840000000001"/>
    <m/>
    <m/>
    <s v=""/>
    <n v="1.38"/>
    <m/>
  </r>
  <r>
    <n v="73"/>
    <s v="Mangan 2013"/>
    <n v="73.150000000000006"/>
    <s v="73.15.2"/>
    <s v="Table 7 p. 53"/>
    <x v="0"/>
    <x v="0"/>
    <x v="1"/>
    <n v="7.4985997398378593E-2"/>
    <n v="13.335823149584762"/>
    <n v="-3.11"/>
    <n v="9.3245231862399552E-2"/>
    <n v="-2.1745389680058264E-2"/>
    <n v="0.95045728378038774"/>
    <n v="-0.2216527708414493"/>
    <n v="0.17550815345408621"/>
    <n v="-4.0929633748120274E-2"/>
    <n v="4.29348938719913E-2"/>
    <n v="-1.001269426297473E-2"/>
    <n v="0.10665973919832669"/>
    <n v="-2.4873739339976515E-2"/>
    <n v="5.3039949820688798E-2"/>
    <n v="-1.2369258507111977E-2"/>
    <s v="6c, 8a"/>
    <n v="-0.23320645190895742"/>
    <s v="Derived (6c)"/>
    <n v="7.4985997398378593E-2"/>
    <s v="Derived (8a)"/>
    <s v="Y"/>
    <s v="Neg"/>
    <s v="N"/>
    <s v="Ridership"/>
    <s v="stop usage"/>
    <s v="continuous"/>
    <s v="Aggregate"/>
    <s v="Weekday"/>
    <s v="USA"/>
    <s v="San Diego"/>
    <n v="2011"/>
    <s v="2010 - 2017"/>
    <x v="0"/>
    <n v="53"/>
    <x v="0"/>
    <n v="0"/>
    <n v="1"/>
    <x v="0"/>
    <s v="PT-design"/>
    <s v="Bicycle facilities"/>
    <x v="9"/>
    <s v="OLS"/>
    <m/>
    <n v="-145.20099999999999"/>
    <m/>
    <m/>
    <s v=""/>
    <n v="-3.11"/>
    <m/>
  </r>
  <r>
    <n v="73"/>
    <s v="Mangan 2013"/>
    <n v="73.150000000000006"/>
    <s v="73.15.4"/>
    <s v="Table 7 p. 53"/>
    <x v="0"/>
    <x v="0"/>
    <x v="0"/>
    <n v="0.50958053008281146"/>
    <n v="1.9623983668243583"/>
    <n v="1.764"/>
    <n v="0.14598509693153092"/>
    <n v="0.13122601167058007"/>
    <n v="0.29563053122951027"/>
    <n v="0.26574230080142108"/>
    <n v="0.33952724924185057"/>
    <n v="0.30520106303993394"/>
    <n v="0.11858150845425879"/>
    <n v="0.10659292447935198"/>
    <n v="9.0091320969342165E-2"/>
    <n v="8.0983093380317506E-2"/>
    <n v="0.1187270192884024"/>
    <n v="0.10672372417617638"/>
    <s v="6c, 8a"/>
    <n v="0.8989000550660794"/>
    <s v="Derived (6c)"/>
    <n v="0.50958053008281146"/>
    <s v="Derived (8a)"/>
    <s v="Y"/>
    <s v="Pos"/>
    <s v="Y"/>
    <s v="Ridership"/>
    <s v="stop usage"/>
    <s v="continuous"/>
    <s v="Aggregate"/>
    <s v="Weekday"/>
    <s v="USA"/>
    <s v="San Diego"/>
    <n v="2011"/>
    <s v="2010 - 2017"/>
    <x v="0"/>
    <n v="53"/>
    <x v="0"/>
    <n v="0"/>
    <n v="1"/>
    <x v="0"/>
    <s v="PT-design"/>
    <s v="Intersections per catchment"/>
    <x v="0"/>
    <s v="OLS"/>
    <m/>
    <n v="47.201999999999998"/>
    <m/>
    <m/>
    <s v=""/>
    <n v="1.764"/>
    <m/>
  </r>
  <r>
    <n v="73"/>
    <s v="Mangan 2013"/>
    <n v="73.150000000000006"/>
    <s v="73.15.6"/>
    <s v="Table 7 p. 53"/>
    <x v="0"/>
    <x v="0"/>
    <x v="1"/>
    <n v="7.3891791163889428E-2"/>
    <n v="13.533303013078067"/>
    <n v="-1.3800000000000001"/>
    <n v="1.0067581514374597"/>
    <n v="-0.10265980504841299"/>
    <n v="2.0387591157245861"/>
    <n v="-0.20789363668138386"/>
    <n v="2.3414843911751513"/>
    <n v="-0.23876273639178505"/>
    <n v="0.81777457257892128"/>
    <n v="-8.3389022551874012E-2"/>
    <n v="0.6212974725919691"/>
    <n v="-6.3354120671676978E-2"/>
    <n v="0.81877806006823162"/>
    <n v="-8.3491348845308067E-2"/>
    <s v="6c, 8a"/>
    <n v="-0.10197067180616741"/>
    <s v="Derived (6c)"/>
    <n v="7.3891791163889428E-2"/>
    <s v="Derived (8a)"/>
    <s v="N"/>
    <s v="Neg"/>
    <s v="insignificant"/>
    <s v="Ridership"/>
    <s v="stop usage"/>
    <s v="continuous"/>
    <s v="Aggregate"/>
    <s v="Weekday"/>
    <s v="USA"/>
    <s v="San Diego"/>
    <n v="2011"/>
    <s v="2010 - 2017"/>
    <x v="0"/>
    <n v="53"/>
    <x v="0"/>
    <n v="0"/>
    <n v="1"/>
    <x v="0"/>
    <s v="PT-design"/>
    <s v="Class III bike lanes as a proportion of total road miles"/>
    <x v="0"/>
    <s v="OLS"/>
    <m/>
    <n v="-4993.5839999999998"/>
    <m/>
    <m/>
    <s v=""/>
    <n v="-1.38"/>
    <m/>
  </r>
  <r>
    <n v="76"/>
    <s v="Woldeamanuel and Kent 2016"/>
    <n v="76.099999999999994"/>
    <s v="76.1.1"/>
    <s v="Table 3"/>
    <x v="0"/>
    <x v="0"/>
    <x v="1"/>
    <n v="2.5924228998389812E-2"/>
    <n v="38.573953349282299"/>
    <n v="4"/>
    <n v="2.8695612541912308"/>
    <n v="0.29756465231424056"/>
    <n v="5.8110720601161905"/>
    <n v="0.6025902512503879"/>
    <n v="6.673929460234568"/>
    <n v="0.69206590258488421"/>
    <n v="2.3309016418537953"/>
    <n v="0.24170731174456234"/>
    <n v="1.7708832574449773"/>
    <n v="0.18363513238167237"/>
    <n v="2.3337618807446145"/>
    <n v="0.24200390969654514"/>
    <s v="6c, 8a"/>
    <n v="0.10369691599355925"/>
    <s v="Derived (6c)"/>
    <n v="2.5924228998389812E-2"/>
    <s v="Derived (8a)"/>
    <s v="Y"/>
    <s v="Pos"/>
    <s v="Y"/>
    <s v="Ridership"/>
    <s v="boarding"/>
    <s v="continuous"/>
    <s v="Aggregate"/>
    <s v="General"/>
    <s v="USA"/>
    <s v="San Fernando"/>
    <n v="2012"/>
    <s v="2010 - 2017"/>
    <x v="0"/>
    <n v="18"/>
    <x v="0"/>
    <n v="0"/>
    <n v="1"/>
    <x v="0"/>
    <s v="PT-design"/>
    <s v="Connectivity index"/>
    <x v="0"/>
    <s v="OLS"/>
    <m/>
    <n v="0.04"/>
    <m/>
    <m/>
    <s v=""/>
    <n v="4"/>
    <m/>
  </r>
  <r>
    <n v="76"/>
    <s v="Woldeamanuel and Kent 2016"/>
    <n v="76.099999999999994"/>
    <s v="76.1.2"/>
    <s v="Table 3"/>
    <x v="0"/>
    <x v="0"/>
    <x v="1"/>
    <n v="5.4050156871044787E-2"/>
    <n v="18.5013339070568"/>
    <n v="-2"/>
    <n v="1.3763357478507567"/>
    <n v="-0.14878232615712028"/>
    <n v="2.7871808618801697"/>
    <n v="-0.30129512562519395"/>
    <n v="3.2010355873528966"/>
    <n v="-0.3460329512924421"/>
    <n v="1.1179769205908048"/>
    <n v="-0.12085365587228115"/>
    <n v="0.84937372531497479"/>
    <n v="-9.1817566190836183E-2"/>
    <n v="1.1193487850272505"/>
    <n v="-0.12100195484827256"/>
    <s v="6c, 8a, 8b"/>
    <n v="-0.10810031374208957"/>
    <s v="Derived (6c)"/>
    <n v="5.4050156871044787E-2"/>
    <s v="Derived (8a)"/>
    <s v="Y"/>
    <s v="Neg"/>
    <s v="N"/>
    <s v="Ridership"/>
    <s v="boarding"/>
    <s v="continuous"/>
    <s v="Aggregate"/>
    <s v="General"/>
    <s v="USA"/>
    <s v="San Fernando"/>
    <n v="2012"/>
    <s v="2010 - 2017"/>
    <x v="0"/>
    <n v="18"/>
    <x v="0"/>
    <n v="0"/>
    <n v="1"/>
    <x v="0"/>
    <s v="PT-design"/>
    <s v="Sidewalk availability and quality index"/>
    <x v="0"/>
    <s v="OLS"/>
    <m/>
    <n v="-0.06"/>
    <m/>
    <m/>
    <s v=""/>
    <n v="-2"/>
    <s v="Derived (8b)"/>
  </r>
  <r>
    <n v="8"/>
    <s v="Dill and Wardell 2007"/>
    <n v="8.1"/>
    <s v="8.1.1"/>
    <s v="Table 4, p. 55"/>
    <x v="0"/>
    <x v="0"/>
    <x v="1"/>
    <n v="0.29561638727755546"/>
    <n v="3.3827624009933381"/>
    <n v="2.7404657425768817"/>
    <n v="0.25164762942831709"/>
    <n v="0.20386643396724421"/>
    <n v="0.50960491128373531"/>
    <n v="0.41284448509062099"/>
    <n v="0.58527362856841614"/>
    <n v="0.47414572440985608"/>
    <n v="0.20440960155367024"/>
    <n v="0.16559765189158096"/>
    <n v="0.15529850533053888"/>
    <n v="0.12581144735638591"/>
    <n v="0.204660431653715"/>
    <n v="0.16580085602326278"/>
    <s v="6c"/>
    <n v="0.810126582278481"/>
    <s v="Derived (6c)"/>
    <m/>
    <m/>
    <s v="Y"/>
    <s v="Pos"/>
    <s v="Y"/>
    <s v="mode share"/>
    <s v="trip"/>
    <s v="continuous"/>
    <s v="Aggregate"/>
    <s v="Work"/>
    <s v="USA"/>
    <s v="Portland"/>
    <s v="Not stated"/>
    <s v="2018 - 2019"/>
    <x v="0"/>
    <n v="592"/>
    <x v="1"/>
    <n v="0"/>
    <n v="0"/>
    <x v="1"/>
    <s v="PT-design"/>
    <s v="Intersection to cul-de-sac continuous (fraction)"/>
    <x v="0"/>
    <s v="OLS"/>
    <m/>
    <n v="0.08"/>
    <m/>
    <m/>
    <s v=""/>
    <s v=""/>
    <m/>
  </r>
  <r>
    <n v="8"/>
    <s v="Dill and Wardell 2007"/>
    <n v="8.1"/>
    <s v="8.1.2"/>
    <s v="Table 4, p. 55"/>
    <x v="0"/>
    <x v="0"/>
    <x v="1"/>
    <n v="0.15859818286856112"/>
    <n v="6.3052424807966059"/>
    <n v="-0.88353207927111932"/>
    <n v="4.4086802177549678E-2"/>
    <n v="-6.1777329127275307E-3"/>
    <n v="0.44938085745845063"/>
    <n v="-6.2970203697025925E-2"/>
    <n v="8.2981114286847069E-2"/>
    <n v="-1.1627859938675912E-2"/>
    <n v="2.0299828043130779E-2"/>
    <n v="-2.8445455245247812E-3"/>
    <n v="5.0429246926907284E-2"/>
    <n v="-7.0664780187451098E-3"/>
    <n v="2.5077547972667924E-2"/>
    <n v="-3.5140310893346065E-3"/>
    <s v="6c"/>
    <n v="-0.14012658227848102"/>
    <s v="Derived (6c)"/>
    <m/>
    <m/>
    <s v="Y"/>
    <s v="Neg"/>
    <s v="N"/>
    <s v="mode share"/>
    <s v="trip"/>
    <s v="continuous"/>
    <s v="Aggregate"/>
    <s v="Work"/>
    <s v="USA"/>
    <s v="Portland"/>
    <s v="Not stated"/>
    <s v="2018 - 2019"/>
    <x v="1"/>
    <n v="592"/>
    <x v="1"/>
    <n v="0"/>
    <n v="0"/>
    <x v="1"/>
    <s v="PT-design"/>
    <s v="Bicycle facilities"/>
    <x v="9"/>
    <s v="OLS"/>
    <m/>
    <n v="-2.7E-2"/>
    <m/>
    <m/>
    <s v=""/>
    <s v=""/>
    <m/>
  </r>
  <r>
    <n v="80"/>
    <s v="Saghapour et al. 2016"/>
    <n v="80.099999999999994"/>
    <s v="80.1.1"/>
    <s v="Table 5 p. 7"/>
    <x v="0"/>
    <x v="0"/>
    <x v="1"/>
    <n v="4.8777320926206448E-4"/>
    <n v="2050.1330967169479"/>
    <n v="46.210000000000008"/>
    <n v="27.046409761180723"/>
    <n v="0.60962607601701346"/>
    <n v="178.09526469533691"/>
    <n v="4.0142672662328938"/>
    <n v="216.78765338777114"/>
    <n v="4.8863937073603614"/>
    <n v="20.637149582853958"/>
    <n v="0.46516135159752825"/>
    <n v="15.214935619100796"/>
    <n v="0.34294464885453196"/>
    <n v="16.735224500745389"/>
    <n v="0.37721196024680109"/>
    <s v="7a, 8a"/>
    <n v="2.2540000000000001E-2"/>
    <s v="Derived (7a)"/>
    <n v="4.8777320926206448E-4"/>
    <s v="Derived (8a)"/>
    <s v="Y"/>
    <s v="Pos"/>
    <s v="Y"/>
    <s v="Mode choice (probability)"/>
    <s v="trip"/>
    <s v="categorical"/>
    <s v="Disaggregate"/>
    <s v="General"/>
    <s v="Australia"/>
    <s v="Melbourne"/>
    <n v="2009"/>
    <s v="Pre-2010"/>
    <x v="0"/>
    <n v="22201"/>
    <x v="1"/>
    <n v="0"/>
    <n v="1"/>
    <x v="0"/>
    <s v="Diversity"/>
    <s v="Land use mix:Entropy: maximises eveness --&gt; 1"/>
    <x v="7"/>
    <s v="Multinomial logistic"/>
    <s v="automobile"/>
    <n v="7.0000000000000007E-2"/>
    <n v="1.08"/>
    <m/>
    <s v="Source"/>
    <n v="46.21"/>
    <m/>
  </r>
  <r>
    <n v="86"/>
    <s v="Chen and Zegras 2016"/>
    <n v="86.1"/>
    <s v="86.1.8"/>
    <s v="Table 2 (p-values), Table 3 p. 118 (Weekday boardings, Model 1)"/>
    <x v="0"/>
    <x v="0"/>
    <x v="1"/>
    <n v="0.29561638727755546"/>
    <n v="3.3827624009933381"/>
    <n v="1.298980761981442"/>
    <n v="0.25164762942831709"/>
    <n v="9.663268970047377E-2"/>
    <n v="0.50960491128373531"/>
    <n v="0.19568828593295437"/>
    <n v="0.58527362856841614"/>
    <n v="0.2247450733702718"/>
    <n v="0.20440960155367024"/>
    <n v="7.8493286996609374E-2"/>
    <n v="0.15529850533053888"/>
    <n v="5.9634626046926931E-2"/>
    <n v="0.204660431653715"/>
    <n v="7.8589605755026562E-2"/>
    <m/>
    <n v="0.38400000000000001"/>
    <s v="Source"/>
    <m/>
    <m/>
    <s v="Y"/>
    <s v="Pos"/>
    <s v="Y"/>
    <s v="Ridership"/>
    <s v="boarding"/>
    <s v="continuous"/>
    <s v="Aggregate"/>
    <s v="Weekday"/>
    <s v="USA"/>
    <s v="Boston"/>
    <s v="2009 - 2010"/>
    <s v="2018 - 2019"/>
    <x v="0"/>
    <n v="120"/>
    <x v="1"/>
    <n v="0"/>
    <n v="1"/>
    <x v="0"/>
    <s v="PT-design"/>
    <s v="Proportion of intersections that are four-way or more"/>
    <x v="0"/>
    <s v="OLS"/>
    <m/>
    <n v="2.74"/>
    <m/>
    <m/>
    <s v=""/>
    <s v=""/>
    <m/>
  </r>
  <r>
    <n v="86"/>
    <s v="Chen and Zegras 2016"/>
    <n v="86.2"/>
    <s v="86.2.1"/>
    <s v="Table 2 (p-values), Table 3 p. 118 (am peak period)"/>
    <x v="0"/>
    <x v="0"/>
    <x v="1"/>
    <n v="7.9815095923159343E-2"/>
    <n v="12.528958193105893"/>
    <n v="7.1916220028427826"/>
    <n v="0.13821170591411505"/>
    <n v="7.9333519194702037E-2"/>
    <n v="0.33257228940877093"/>
    <n v="0.1908964941206345"/>
    <n v="0.55058433796819262"/>
    <n v="0.31603540999374252"/>
    <n v="9.8050688955885174E-2"/>
    <n v="5.6281095460678082E-2"/>
    <n v="0.5178337857731794"/>
    <n v="0.29723659303380495"/>
    <n v="9.1901609179760188E-2"/>
    <n v="5.2751523669182343E-2"/>
    <m/>
    <n v="0.57399999999999995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x v="0"/>
    <n v="120"/>
    <x v="1"/>
    <n v="0"/>
    <n v="1"/>
    <x v="0"/>
    <s v="Density"/>
    <s v="Population density"/>
    <x v="6"/>
    <s v="OLS"/>
    <m/>
    <n v="0.45"/>
    <m/>
    <m/>
    <s v=""/>
    <s v=""/>
    <m/>
  </r>
  <r>
    <n v="86"/>
    <s v="Chen and Zegras 2016"/>
    <n v="86.2"/>
    <s v="86.2.10"/>
    <s v="Table 2 (p-values), Table 3 p. 118 (am peak period)"/>
    <x v="0"/>
    <x v="0"/>
    <x v="0"/>
    <n v="0.29561638727755546"/>
    <n v="3.3827624009933381"/>
    <n v="3.0816965473049311"/>
    <n v="0.25164762942831709"/>
    <n v="0.22925099040919689"/>
    <n v="0.50960491128373531"/>
    <n v="0.46425007417948289"/>
    <n v="0.58527362856841614"/>
    <n v="0.53318427562582715"/>
    <n v="0.20440960155367024"/>
    <n v="0.1862171470153936"/>
    <n v="0.15529850533053888"/>
    <n v="0.14147693835612093"/>
    <n v="0.204660431653715"/>
    <n v="0.18644565323653436"/>
    <m/>
    <n v="0.91100000000000003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x v="0"/>
    <n v="120"/>
    <x v="1"/>
    <n v="0"/>
    <n v="1"/>
    <x v="0"/>
    <s v="PT-design"/>
    <s v="Sidewalk density"/>
    <x v="0"/>
    <s v="OLS"/>
    <m/>
    <n v="0.03"/>
    <m/>
    <m/>
    <s v=""/>
    <s v=""/>
    <m/>
  </r>
  <r>
    <n v="86"/>
    <s v="Chen and Zegras 2016"/>
    <n v="86.2"/>
    <s v="86.2.2"/>
    <s v="Table 2 (p-values), Table 3 p. 118 (am peak period)"/>
    <x v="0"/>
    <x v="0"/>
    <x v="1"/>
    <n v="4.9965372243354171E-2"/>
    <n v="20.01386070195862"/>
    <n v="-2.7418989161683314"/>
    <n v="0.20391526813503555"/>
    <n v="-2.7936391734499872E-2"/>
    <n v="0.23276582344381003"/>
    <n v="-3.1888917811801976E-2"/>
    <n v="0.353478586002267"/>
    <n v="-4.8426566282310582E-2"/>
    <n v="0.18260158460967399"/>
    <n v="-2.5016417091525339E-2"/>
    <n v="0.53308150562882506"/>
    <n v="-7.3032166271149043E-2"/>
    <n v="0.1739040838024522"/>
    <n v="-2.3824859480935955E-2"/>
    <m/>
    <n v="-0.13700000000000001"/>
    <s v="Source"/>
    <m/>
    <m/>
    <s v="N"/>
    <s v="Neg"/>
    <s v="insignificant"/>
    <s v="Ridership"/>
    <s v="boarding"/>
    <s v="continuous"/>
    <s v="Aggregate"/>
    <s v="Peak"/>
    <s v="USA"/>
    <s v="Boston"/>
    <s v="2009 - 2010"/>
    <s v="2018 - 2019"/>
    <x v="0"/>
    <n v="120"/>
    <x v="1"/>
    <n v="0"/>
    <n v="1"/>
    <x v="0"/>
    <s v="Density"/>
    <s v="Employment density"/>
    <x v="8"/>
    <s v="OLS"/>
    <m/>
    <n v="-0.06"/>
    <m/>
    <m/>
    <s v=""/>
    <s v=""/>
    <m/>
  </r>
  <r>
    <n v="86"/>
    <s v="Chen and Zegras 2016"/>
    <n v="86.2"/>
    <s v="86.2.8"/>
    <s v="Table 2 (p-values), Table 3 p. 118 (am peak period)"/>
    <x v="0"/>
    <x v="0"/>
    <x v="1"/>
    <n v="0.29561638727755546"/>
    <n v="3.3827624009933381"/>
    <n v="0.5310936969559541"/>
    <n v="0.25164762942831709"/>
    <n v="3.950867782024578E-2"/>
    <n v="0.50960491128373531"/>
    <n v="8.0007971071546446E-2"/>
    <n v="0.58527362856841614"/>
    <n v="9.1887959685241327E-2"/>
    <n v="0.20440960155367024"/>
    <n v="3.209230744392623E-2"/>
    <n v="0.15529850533053888"/>
    <n v="2.4381865336894605E-2"/>
    <n v="0.204660431653715"/>
    <n v="3.2131687769633259E-2"/>
    <m/>
    <n v="0.157"/>
    <s v="Source"/>
    <m/>
    <m/>
    <s v="N"/>
    <s v="Pos"/>
    <s v="insignificant"/>
    <s v="Ridership"/>
    <s v="boarding"/>
    <s v="continuous"/>
    <s v="Aggregate"/>
    <s v="Peak"/>
    <s v="USA"/>
    <s v="Boston"/>
    <s v="2009 - 2010"/>
    <s v="2018 - 2019"/>
    <x v="0"/>
    <n v="120"/>
    <x v="1"/>
    <n v="0"/>
    <n v="1"/>
    <x v="0"/>
    <s v="PT-design"/>
    <s v="Proportion of intersections that are four-way or more"/>
    <x v="0"/>
    <s v="OLS"/>
    <m/>
    <n v="1.01"/>
    <m/>
    <m/>
    <s v=""/>
    <s v=""/>
    <m/>
  </r>
  <r>
    <n v="86"/>
    <s v="Chen and Zegras 2016"/>
    <n v="86.3"/>
    <s v="86.3.8"/>
    <s v="Table 2 (p-values), Table 3 p. 118 (off peak)"/>
    <x v="0"/>
    <x v="0"/>
    <x v="1"/>
    <n v="0.29561638727755546"/>
    <n v="3.3827624009933381"/>
    <n v="0.74082496581754109"/>
    <n v="0.25164762942831709"/>
    <n v="5.5110830844801444E-2"/>
    <n v="0.50960491128373531"/>
    <n v="0.11160347557113803"/>
    <n v="0.58527362856841614"/>
    <n v="0.12817492465648314"/>
    <n v="0.20440960155367024"/>
    <n v="4.4765702740253786E-2"/>
    <n v="0.15529850533053888"/>
    <n v="3.4010372667388017E-2"/>
    <n v="0.204660431653715"/>
    <n v="4.4820634532163589E-2"/>
    <m/>
    <n v="0.219"/>
    <s v="Source"/>
    <m/>
    <m/>
    <s v="N"/>
    <s v="Pos"/>
    <s v="insignificant"/>
    <s v="Ridership"/>
    <s v="boarding"/>
    <s v="continuous"/>
    <s v="Aggregate"/>
    <s v="Off-peak"/>
    <s v="USA"/>
    <s v="Boston"/>
    <s v="2009 - 2010"/>
    <s v="2018 - 2019"/>
    <x v="0"/>
    <n v="120"/>
    <x v="1"/>
    <n v="0"/>
    <n v="1"/>
    <x v="0"/>
    <s v="PT-design"/>
    <s v="Proportion of intersections that are four-way or more"/>
    <x v="0"/>
    <s v="OLS"/>
    <m/>
    <n v="1.23"/>
    <m/>
    <m/>
    <s v=""/>
    <s v=""/>
    <m/>
  </r>
  <r>
    <n v="86"/>
    <s v="Chen and Zegras 2016"/>
    <n v="86.4"/>
    <s v="86.4.13"/>
    <s v="Table 2 (p-values), Table 3 p. 118 (pm peak)"/>
    <x v="0"/>
    <x v="0"/>
    <x v="1"/>
    <n v="4.1892191067381755E-2"/>
    <n v="23.8707972660476"/>
    <n v="2.4825629156689502"/>
    <n v="1.34569498498779E-3"/>
    <n v="1.3995227843873015E-4"/>
    <n v="0.48921664401158188"/>
    <n v="5.087853097720451E-2"/>
    <n v="0.69465747797540089"/>
    <n v="7.2244377709441684E-2"/>
    <n v="7.6125138331118044E-4"/>
    <n v="7.9170143864362767E-5"/>
    <n v="7.9309810324801264E-2"/>
    <n v="8.2482202737793314E-3"/>
    <n v="8.8730621584183966E-4"/>
    <n v="9.2279846447551321E-5"/>
    <m/>
    <n v="0.104"/>
    <s v="Source"/>
    <m/>
    <m/>
    <s v="N"/>
    <s v="Pos"/>
    <s v="insignificant"/>
    <s v="Ridership"/>
    <s v="boarding"/>
    <s v="continuous"/>
    <s v="Aggregate"/>
    <s v="Peak"/>
    <s v="USA"/>
    <s v="Boston"/>
    <s v="2009 - 2010"/>
    <s v="2018 - 2019"/>
    <x v="0"/>
    <n v="120"/>
    <x v="1"/>
    <n v="0"/>
    <n v="1"/>
    <x v="0"/>
    <s v="PT-Access"/>
    <s v="Walkability index"/>
    <x v="4"/>
    <s v="OLS"/>
    <m/>
    <n v="0.09"/>
    <m/>
    <m/>
    <s v=""/>
    <s v=""/>
    <m/>
  </r>
  <r>
    <n v="86"/>
    <s v="Chen and Zegras 2016"/>
    <n v="86.4"/>
    <s v="86.4.2"/>
    <s v="Table 2 (p-values), Table 3 p. 118 (pm peak)"/>
    <x v="0"/>
    <x v="0"/>
    <x v="1"/>
    <n v="4.9965372243354171E-2"/>
    <n v="20.01386070195862"/>
    <n v="10.147027375893021"/>
    <n v="0.20391526813503555"/>
    <n v="0.10338504094446302"/>
    <n v="0.23276582344381003"/>
    <n v="0.11801227248601169"/>
    <n v="0.353478586002267"/>
    <n v="0.17921364310314938"/>
    <n v="0.18260158460967399"/>
    <n v="9.2579003397104717E-2"/>
    <n v="0.53308150562882506"/>
    <n v="0.27027232335381429"/>
    <n v="0.1739040838024522"/>
    <n v="8.8169370487843263E-2"/>
    <m/>
    <n v="0.50700000000000001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x v="0"/>
    <n v="120"/>
    <x v="1"/>
    <n v="0"/>
    <n v="1"/>
    <x v="0"/>
    <s v="Density"/>
    <s v="Employment density"/>
    <x v="8"/>
    <s v="OLS"/>
    <m/>
    <n v="0.09"/>
    <m/>
    <m/>
    <s v=""/>
    <s v=""/>
    <m/>
  </r>
  <r>
    <n v="88"/>
    <s v="Lee et al. 2017"/>
    <n v="88.1"/>
    <s v="88.1.1"/>
    <s v="Table 5 p. 20"/>
    <x v="0"/>
    <x v="0"/>
    <x v="1"/>
    <n v="7.9815095923159343E-2"/>
    <n v="12.528958193105893"/>
    <n v="1.5172191162120645"/>
    <n v="0.13821170591411505"/>
    <n v="1.6737021471790226E-2"/>
    <n v="0.33257228940877093"/>
    <n v="4.0273502970985108E-2"/>
    <n v="0.55058433796819262"/>
    <n v="6.6674105681984328E-2"/>
    <n v="9.8050688955885174E-2"/>
    <n v="1.1873643231046161E-2"/>
    <n v="0.5178337857731794"/>
    <n v="6.2708112413356693E-2"/>
    <n v="9.1901609179760188E-2"/>
    <n v="1.1129008183210866E-2"/>
    <s v="1, 6c"/>
    <n v="0.12109698929691697"/>
    <s v="Derived (6c)"/>
    <m/>
    <m/>
    <s v="Y"/>
    <s v="Pos"/>
    <s v="Y"/>
    <s v="mode share"/>
    <s v="trip"/>
    <s v="continuous (fraction)"/>
    <s v="Aggregate"/>
    <s v="General"/>
    <s v="South Korea"/>
    <s v="Seoul metropolitan area"/>
    <n v="2010"/>
    <s v="2010 - 2017"/>
    <x v="0"/>
    <n v="78"/>
    <x v="1"/>
    <n v="0"/>
    <n v="1"/>
    <x v="0"/>
    <s v="Density"/>
    <s v="Population density"/>
    <x v="6"/>
    <s v="OLS"/>
    <m/>
    <n v="7.1520643493541822E-4"/>
    <m/>
    <m/>
    <s v=""/>
    <s v=""/>
    <m/>
  </r>
  <r>
    <n v="88"/>
    <s v="Lee et al. 2017"/>
    <n v="88.1"/>
    <s v="88.1.2"/>
    <s v="Table 5 p. 20"/>
    <x v="0"/>
    <x v="0"/>
    <x v="1"/>
    <n v="4.9965372243354171E-2"/>
    <n v="20.01386070195862"/>
    <n v="-0.83541588357534302"/>
    <n v="0.20391526813503555"/>
    <n v="-8.5118037164544826E-3"/>
    <n v="0.23276582344381003"/>
    <n v="-9.7160797186633136E-3"/>
    <n v="0.353478586002267"/>
    <n v="-1.4754855629686061E-2"/>
    <n v="0.18260158460967399"/>
    <n v="-7.6221308032797339E-3"/>
    <n v="0.53308150562882506"/>
    <n v="-2.2251816562258588E-2"/>
    <n v="0.1739040838024522"/>
    <n v="-7.2590808935213743E-3"/>
    <s v="1, 6c"/>
    <n v="-4.1741865600852641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s v="2010 - 2017"/>
    <x v="0"/>
    <n v="78"/>
    <x v="1"/>
    <n v="0"/>
    <n v="1"/>
    <x v="0"/>
    <s v="Density"/>
    <s v="Job density"/>
    <x v="8"/>
    <s v="OLS"/>
    <m/>
    <n v="-6.1222541364941961E-4"/>
    <m/>
    <m/>
    <s v=""/>
    <s v=""/>
    <m/>
  </r>
  <r>
    <n v="88"/>
    <s v="Lee et al. 2017"/>
    <n v="88.1"/>
    <s v="88.1.3"/>
    <s v="Table 5 p. 20"/>
    <x v="0"/>
    <x v="0"/>
    <x v="1"/>
    <n v="0.11153991466812101"/>
    <n v="8.9654004396132816"/>
    <n v="-0.58941103668454498"/>
    <n v="0.11827617160620325"/>
    <n v="-7.7758134052178995E-3"/>
    <n v="0.77882522210364835"/>
    <n v="-5.1202194999332699E-2"/>
    <n v="0.94803021623224748"/>
    <n v="-6.2326214687386014E-2"/>
    <n v="9.024795035930723E-2"/>
    <n v="-5.933158071211495E-3"/>
    <n v="6.6536163289405814E-2"/>
    <n v="-4.3742774509146695E-3"/>
    <n v="7.3184511452587267E-2"/>
    <n v="-4.8113588517393717E-3"/>
    <s v="1, 6c"/>
    <n v="-6.5742856736242888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s v="2010 - 2017"/>
    <x v="0"/>
    <n v="78"/>
    <x v="1"/>
    <n v="0"/>
    <n v="1"/>
    <x v="0"/>
    <s v="Diversity"/>
    <s v="Land use diversity:1 -HHI (where HHI is maximised for a single use)"/>
    <x v="7"/>
    <s v="OLS"/>
    <m/>
    <n v="-5.8327416666666672"/>
    <m/>
    <m/>
    <s v=""/>
    <s v=""/>
    <m/>
  </r>
  <r>
    <n v="89"/>
    <s v="Duggal et al. 2016"/>
    <n v="89.2"/>
    <s v="89.2.2"/>
    <s v="Table 3 p. 6"/>
    <x v="0"/>
    <x v="0"/>
    <x v="1"/>
    <n v="0.15118196811434853"/>
    <n v="6.6145454545454552"/>
    <n v="5.4569999999999999"/>
    <n v="6.739363434377349E-2"/>
    <n v="5.5599748333613128E-2"/>
    <n v="7.6928691688311263E-2"/>
    <n v="6.3466170642856784E-2"/>
    <n v="0.11682404555217256"/>
    <n v="9.637983758054236E-2"/>
    <n v="6.0349499752164991E-2"/>
    <n v="4.9788337295536111E-2"/>
    <n v="0.17618249184747836"/>
    <n v="0.14535055577416964"/>
    <n v="5.7474991165988802E-2"/>
    <n v="4.7416867711940758E-2"/>
    <s v="6a, 10, 8a"/>
    <n v="0.82499999999999996"/>
    <s v="Source (6a)"/>
    <n v="0.15118196811434853"/>
    <s v="Derived (8a)"/>
    <s v="Y"/>
    <s v="Pos"/>
    <s v="Y"/>
    <s v="Ridership"/>
    <s v="boarding"/>
    <s v="continuous"/>
    <s v="Aggregate"/>
    <s v="Peak"/>
    <s v="Canada"/>
    <s v="Edmonton"/>
    <s v="2009, 2012"/>
    <s v="2018 - 2019"/>
    <x v="0"/>
    <n v="30"/>
    <x v="1"/>
    <n v="0"/>
    <n v="1"/>
    <x v="0"/>
    <s v="Density"/>
    <s v="Employment density"/>
    <x v="8"/>
    <s v="OLS"/>
    <m/>
    <n v="0.82499999999999996"/>
    <m/>
    <m/>
    <s v=""/>
    <n v="5.4569999999999999"/>
    <m/>
  </r>
  <r>
    <n v="9"/>
    <s v="Kuby et al. 2004"/>
    <n v="9.1"/>
    <s v="9.1.1"/>
    <s v="Table 2 p. 239"/>
    <x v="1"/>
    <x v="0"/>
    <x v="1"/>
    <n v="3.507240887132191E-2"/>
    <n v="28.512441323004829"/>
    <n v="2.024"/>
    <n v="0.29050477587245371"/>
    <n v="2.062193341162415E-2"/>
    <n v="0.33160627935683812"/>
    <n v="2.3539587572135263E-2"/>
    <n v="0.50357787497451889"/>
    <n v="3.5747258798427294E-2"/>
    <n v="0.26014056179383294"/>
    <n v="1.8466482442031355E-2"/>
    <n v="0.75944643444697679"/>
    <n v="5.3910486510338897E-2"/>
    <n v="0.24774979995554205"/>
    <n v="1.7586904938421861E-2"/>
    <s v="6c, 8a"/>
    <n v="7.0986555555555553E-2"/>
    <s v="Derived (6c)"/>
    <n v="3.507240887132191E-2"/>
    <s v="Derived (8a)"/>
    <s v="Y"/>
    <s v="Pos"/>
    <s v="Y"/>
    <s v="Ridership"/>
    <s v="unlinked trip (boarding)"/>
    <s v="continuous"/>
    <s v="Aggregate"/>
    <s v="Weekday"/>
    <s v="USA"/>
    <s v="varies"/>
    <n v="2000"/>
    <s v="Pre-2010"/>
    <x v="1"/>
    <n v="268"/>
    <x v="1"/>
    <n v="0"/>
    <n v="0"/>
    <x v="1"/>
    <s v="Density"/>
    <s v="Employment density"/>
    <x v="8"/>
    <s v="OLS"/>
    <m/>
    <n v="2.2939999999999999E-2"/>
    <m/>
    <m/>
    <s v=""/>
    <n v="2.024"/>
    <m/>
  </r>
  <r>
    <n v="128"/>
    <s v="Zhao et al. 2013"/>
    <n v="128.1"/>
    <s v="128.1.3"/>
    <s v="Table  2  p. 120"/>
    <x v="0"/>
    <x v="0"/>
    <x v="1"/>
    <n v="1.6617760984839614E-4"/>
    <n v="6017.6578596376503"/>
    <n v="-1.01"/>
    <n v="66.383073961061982"/>
    <n v="-1.1141694370890968E-2"/>
    <n v="159.73445041580584"/>
    <n v="-2.6809732072351218E-2"/>
    <n v="264.44562410550645"/>
    <n v="-4.4384391166207675E-2"/>
    <n v="47.09373995380863"/>
    <n v="-7.9041843957892936E-3"/>
    <n v="248.71553587420891"/>
    <n v="-4.174426281657645E-2"/>
    <n v="44.140337310586581"/>
    <n v="-7.4084871096970119E-3"/>
    <s v="6c, 8a"/>
    <n v="-1.6783938594688009E-4"/>
    <s v="Derived (6c)"/>
    <n v="1.6617760984839614E-4"/>
    <s v="Derived (8a)"/>
    <s v="N"/>
    <s v="Neg"/>
    <s v="insignificant"/>
    <s v="Ridership"/>
    <m/>
    <s v="continuous"/>
    <s v="Aggregate"/>
    <s v="General"/>
    <s v="China"/>
    <s v="Nanjing"/>
    <n v="2010"/>
    <s v="2010 - 2017"/>
    <x v="0"/>
    <n v="55"/>
    <x v="1"/>
    <n v="0"/>
    <n v="0"/>
    <x v="1"/>
    <s v="Density"/>
    <s v="Residential floor area (common catchment area)"/>
    <x v="6"/>
    <s v="OLS"/>
    <m/>
    <n v="-3.3E-3"/>
    <m/>
    <m/>
    <m/>
    <n v="-1.01"/>
    <m/>
  </r>
  <r>
    <n v="91"/>
    <s v="Verbas et al. 2015"/>
    <n v="91.1"/>
    <s v="91.1.1"/>
    <s v="Table 2 p. 12"/>
    <x v="0"/>
    <x v="0"/>
    <x v="1"/>
    <n v="1.1212255772646538E-2"/>
    <n v="89.188118811881182"/>
    <n v="18.015999999999998"/>
    <n v="5.0279009480907865E-3"/>
    <n v="1.0156359915143389E-3"/>
    <n v="1.8278531581730932"/>
    <n v="0.36922633795096488"/>
    <n v="2.5954388112270204"/>
    <n v="0.52427863986785816"/>
    <n v="2.8442526683863916E-3"/>
    <n v="5.745390390140511E-4"/>
    <n v="0.29632411131307501"/>
    <n v="5.9857470485241156E-2"/>
    <n v="3.3152295383775338E-3"/>
    <n v="6.6967636675226182E-4"/>
    <s v="8a"/>
    <n v="0.20200000000000001"/>
    <s v="Source"/>
    <n v="1.1212255772646538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x v="0"/>
    <n v="92784"/>
    <x v="0"/>
    <n v="0"/>
    <n v="1"/>
    <x v="0"/>
    <s v="PT-Access"/>
    <s v="Walkscore"/>
    <x v="4"/>
    <s v="OLS"/>
    <m/>
    <s v=""/>
    <m/>
    <m/>
    <s v=""/>
    <n v="18.015999999999998"/>
    <m/>
  </r>
  <r>
    <n v="91"/>
    <s v="Verbas et al. 2015"/>
    <n v="91.1"/>
    <s v="91.1.2"/>
    <s v="Table 2 p. 13 (medium term elasticity)"/>
    <x v="0"/>
    <x v="0"/>
    <x v="1"/>
    <n v="1.1194029850746268E-2"/>
    <n v="89.333333333333343"/>
    <n v="18.760000000000002"/>
    <n v="5.036087287704316E-3"/>
    <n v="1.0575783304179064E-3"/>
    <n v="1.8308292364353647"/>
    <n v="0.38447413965142657"/>
    <n v="2.5996646589066388"/>
    <n v="0.54592957837039413"/>
    <n v="2.8488836303982704E-3"/>
    <n v="5.9826556238363679E-4"/>
    <n v="0.29680658100289803"/>
    <n v="6.2329382010608586E-2"/>
    <n v="3.3206273366194164E-3"/>
    <n v="6.9733174069007745E-4"/>
    <s v="8a"/>
    <n v="0.21"/>
    <s v="Source"/>
    <n v="1.1194029850746268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x v="0"/>
    <n v="23196"/>
    <x v="0"/>
    <n v="0"/>
    <n v="1"/>
    <x v="0"/>
    <s v="PT-Access"/>
    <s v="Walkscore"/>
    <x v="4"/>
    <s v="OLS"/>
    <m/>
    <s v=""/>
    <m/>
    <m/>
    <s v=""/>
    <n v="18.760000000000002"/>
    <m/>
  </r>
  <r>
    <n v="91"/>
    <s v="Verbas et al. 2015"/>
    <n v="91.1"/>
    <s v="91.1.3"/>
    <s v="Table 2 p. 14 (long term elasticity)"/>
    <x v="0"/>
    <x v="0"/>
    <x v="1"/>
    <n v="1.174573929064947E-2"/>
    <n v="85.137254901960787"/>
    <n v="21.71"/>
    <n v="4.7995370946470892E-3"/>
    <n v="1.2238819591350078E-3"/>
    <n v="1.7448333065413417"/>
    <n v="0.44493249316804212"/>
    <n v="2.4775557394584338"/>
    <n v="0.63177671356190057"/>
    <n v="2.7150686398571752E-3"/>
    <n v="6.9234250316357968E-4"/>
    <n v="0.28286527100846864"/>
    <n v="7.2130644107159511E-2"/>
    <n v="3.1646540596140266E-3"/>
    <n v="8.0698678520157682E-4"/>
    <s v="8a"/>
    <n v="0.255"/>
    <s v="Source"/>
    <n v="1.174573929064947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x v="0"/>
    <n v="23196"/>
    <x v="0"/>
    <n v="0"/>
    <n v="1"/>
    <x v="0"/>
    <s v="PT-Access"/>
    <s v="Walkscore"/>
    <x v="4"/>
    <s v="OLS"/>
    <m/>
    <s v=""/>
    <m/>
    <m/>
    <s v=""/>
    <n v="21.71"/>
    <m/>
  </r>
  <r>
    <n v="93"/>
    <s v="Kim et al. 2016"/>
    <n v="93.1"/>
    <s v="93.1.2"/>
    <s v="Table 3 p. 9 (model 5)"/>
    <x v="0"/>
    <x v="0"/>
    <x v="1"/>
    <n v="9.9850796115331736E-2"/>
    <n v="10.014942683531128"/>
    <n v="4.2"/>
    <n v="0.11047864408108363"/>
    <n v="4.6331798374002052E-2"/>
    <n v="0.26583953471824123"/>
    <n v="0.1114860145582922"/>
    <n v="0.44010607284454972"/>
    <n v="0.184568755344626"/>
    <n v="7.837619176622862E-2"/>
    <n v="3.2868885606252514E-2"/>
    <n v="0.41392712819234939"/>
    <n v="0.17359000379170408"/>
    <n v="7.3460964133955212E-2"/>
    <n v="3.0807570159136089E-2"/>
    <s v="6c, 8a, 5"/>
    <n v="0.41937334368439333"/>
    <s v="Derived (6c)"/>
    <n v="9.9850796115331736E-2"/>
    <s v="Derived (8a)"/>
    <s v="Y"/>
    <s v="Pos"/>
    <s v="Y"/>
    <s v="Ridership"/>
    <s v="trip"/>
    <s v="continuous"/>
    <s v="Aggregate"/>
    <s v="General"/>
    <s v="USA"/>
    <s v="Los Angeles"/>
    <s v="2000 - 2010"/>
    <s v="2018 - 2019"/>
    <x v="0"/>
    <n v="50"/>
    <x v="1"/>
    <n v="0"/>
    <n v="1"/>
    <x v="0"/>
    <s v="Density"/>
    <s v="Change in dwelling units per service area"/>
    <x v="6"/>
    <s v="OLS"/>
    <m/>
    <n v="1272.68"/>
    <m/>
    <m/>
    <s v=""/>
    <n v="4.2"/>
    <m/>
  </r>
  <r>
    <n v="93"/>
    <s v="Kim et al. 2016"/>
    <n v="93.1"/>
    <s v="93.1.4"/>
    <s v="Table 3 p. 9 (model 5)"/>
    <x v="0"/>
    <x v="0"/>
    <x v="1"/>
    <n v="6.3076860911148364E-2"/>
    <n v="15.853674161252648"/>
    <n v="2.2999999999999998"/>
    <n v="0.18487292292964971"/>
    <n v="2.6820768385503221E-2"/>
    <n v="9.8344433918381838E-2"/>
    <n v="1.4267493813207403E-2"/>
    <n v="9.8344433918381838E-2"/>
    <n v="1.4267493813207403E-2"/>
    <n v="0.29366525533307736"/>
    <n v="4.26040096696872E-2"/>
    <n v="1.1258217024233532"/>
    <n v="0.16333058754937327"/>
    <n v="0.30087674573730105"/>
    <n v="4.3650229477222587E-2"/>
    <s v="6c, 8a, 5"/>
    <n v="0.14507678009564123"/>
    <s v="Derived (6c)"/>
    <n v="6.3076860911148364E-2"/>
    <s v="Derived (8a)"/>
    <s v="Y"/>
    <s v="Pos"/>
    <s v="Y"/>
    <s v="Ridership"/>
    <s v="trip"/>
    <s v="continuous"/>
    <s v="Aggregate"/>
    <s v="General"/>
    <s v="USA"/>
    <s v="Los Angeles"/>
    <s v="2000 - 2010"/>
    <s v="2018 - 2019"/>
    <x v="0"/>
    <n v="50"/>
    <x v="1"/>
    <n v="0"/>
    <n v="1"/>
    <x v="0"/>
    <s v="Density"/>
    <s v="Change in commercial area"/>
    <x v="1"/>
    <s v="OLS"/>
    <m/>
    <n v="5879.8"/>
    <m/>
    <m/>
    <s v=""/>
    <n v="2.2999999999999998"/>
    <m/>
  </r>
  <r>
    <n v="93"/>
    <s v="Kim et al. 2016"/>
    <n v="93.1"/>
    <s v="93.1.7"/>
    <s v="Table 3 p. 9 (model 5)"/>
    <x v="0"/>
    <x v="0"/>
    <x v="1"/>
    <n v="1.3006765463539002E-2"/>
    <n v="76.883065417242534"/>
    <n v="2.8000000000000003"/>
    <n v="4.7078698936445971"/>
    <n v="0.17145564671057642"/>
    <n v="18.419955275513821"/>
    <n v="0.67083530672896141"/>
    <n v="12.975090328263311"/>
    <n v="0.4725390789502717"/>
    <n v="2.9643763050642242"/>
    <n v="0.10795945256779958"/>
    <n v="4.6960520730035666"/>
    <n v="0.17102525417074588"/>
    <n v="3.9561238447526272"/>
    <n v="0.14407784998155249"/>
    <s v="6c, 8a, 5"/>
    <n v="3.6418943297909206E-2"/>
    <s v="Derived (6c)"/>
    <n v="1.3006765463539002E-2"/>
    <s v="Derived (8a)"/>
    <s v="Y"/>
    <s v="Neg"/>
    <s v="N"/>
    <s v="Ridership"/>
    <s v="trip"/>
    <s v="continuous"/>
    <s v="Aggregate"/>
    <s v="General"/>
    <s v="USA"/>
    <s v="Los Angeles"/>
    <s v="2000 - 2010"/>
    <s v="2018 - 2019"/>
    <x v="0"/>
    <n v="50"/>
    <x v="1"/>
    <n v="0"/>
    <n v="1"/>
    <x v="0"/>
    <s v="Diversity"/>
    <s v="Change in job and population balance:Perfect balancing when index = 1"/>
    <x v="5"/>
    <s v="OLS"/>
    <m/>
    <n v="-1786.76"/>
    <m/>
    <m/>
    <s v=""/>
    <n v="-2.8"/>
    <m/>
  </r>
  <r>
    <n v="97"/>
    <s v="Concas and DeSalvo 2014"/>
    <n v="97.1"/>
    <s v="97.1.1"/>
    <s v="Model I (RL exogensous) Table 3 p. 26"/>
    <x v="0"/>
    <x v="0"/>
    <x v="1"/>
    <n v="7.9815095923159343E-2"/>
    <n v="12.528958193105893"/>
    <n v="1.1150772791864245"/>
    <n v="0.13821170591411505"/>
    <n v="1.2300841826356239E-2"/>
    <n v="0.33257228940877093"/>
    <n v="2.959893375738061E-2"/>
    <n v="0.55058433796819262"/>
    <n v="4.9002006079169137E-2"/>
    <n v="9.8050688955885174E-2"/>
    <n v="8.7265113170737797E-3"/>
    <n v="0.5178337857731794"/>
    <n v="4.6087206933812963E-2"/>
    <n v="9.1901609179760188E-2"/>
    <n v="8.1792432169986561E-3"/>
    <m/>
    <n v="8.8999999999999996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0"/>
    <n v="8229"/>
    <x v="1"/>
    <n v="1"/>
    <n v="1"/>
    <x v="0"/>
    <s v="Density"/>
    <s v="Gross population density"/>
    <x v="6"/>
    <s v="3SLS"/>
    <m/>
    <s v=""/>
    <m/>
    <m/>
    <s v=""/>
    <s v=""/>
    <m/>
  </r>
  <r>
    <n v="97"/>
    <s v="Concas and DeSalvo 2014"/>
    <n v="97.1"/>
    <s v="97.1.3"/>
    <s v="Model I (RL exogensous) Table 3 p. 26"/>
    <x v="0"/>
    <x v="0"/>
    <x v="1"/>
    <n v="6.0213846039255094E-2"/>
    <n v="16.607475950765078"/>
    <n v="0.7473364177844285"/>
    <n v="0.19366315910577611"/>
    <n v="8.7148421597599245E-3"/>
    <n v="0.10302046103501369"/>
    <n v="4.6359207465756164E-3"/>
    <n v="0.10302046103501369"/>
    <n v="4.6359207465756164E-3"/>
    <n v="0.30762828956325783"/>
    <n v="1.3843273030346602E-2"/>
    <n v="1.1793516542393681"/>
    <n v="5.3070824440771561E-2"/>
    <n v="0.315182667951457"/>
    <n v="1.4183220057815565E-2"/>
    <m/>
    <n v="4.4999999999999998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0"/>
    <n v="8229"/>
    <x v="1"/>
    <n v="1"/>
    <n v="1"/>
    <x v="0"/>
    <s v="Density"/>
    <s v="Retail establishment density"/>
    <x v="1"/>
    <s v="3SLS"/>
    <m/>
    <s v=""/>
    <m/>
    <m/>
    <s v=""/>
    <s v=""/>
    <m/>
  </r>
  <r>
    <n v="97"/>
    <s v="Concas and DeSalvo 2014"/>
    <n v="97.2"/>
    <s v="97.2.1"/>
    <s v="Model II (density exogensous) Table 5 p. 29"/>
    <x v="0"/>
    <x v="0"/>
    <x v="1"/>
    <n v="7.9815095923159343E-2"/>
    <n v="12.528958193105893"/>
    <n v="0.90208498990362429"/>
    <n v="0.13821170591411505"/>
    <n v="9.9512428258162824E-3"/>
    <n v="0.33257228940877093"/>
    <n v="2.3945204837431504E-2"/>
    <n v="0.55058433796819262"/>
    <n v="3.9642072333709866E-2"/>
    <n v="9.8050688955885174E-2"/>
    <n v="7.0596496048237322E-3"/>
    <n v="0.5178337857731794"/>
    <n v="3.7284032575668917E-2"/>
    <n v="9.1901609179760188E-2"/>
    <n v="6.616915860942733E-3"/>
    <m/>
    <n v="7.1999999999999995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0"/>
    <n v="8212"/>
    <x v="1"/>
    <n v="0"/>
    <n v="1"/>
    <x v="0"/>
    <s v="Density"/>
    <s v="Gross population density"/>
    <x v="6"/>
    <s v="3SLS"/>
    <m/>
    <s v=""/>
    <m/>
    <m/>
    <s v=""/>
    <s v=""/>
    <m/>
  </r>
  <r>
    <n v="97"/>
    <s v="Concas and DeSalvo 2014"/>
    <n v="97.2"/>
    <s v="97.2.2"/>
    <s v="Model II (density exogensous) Table 5 p. 29"/>
    <x v="0"/>
    <x v="0"/>
    <x v="1"/>
    <n v="6.0213846039255094E-2"/>
    <n v="16.607475950765078"/>
    <n v="0.46500932662142219"/>
    <n v="0.19366315910577611"/>
    <n v="5.4225684549617315E-3"/>
    <n v="0.10302046103501369"/>
    <n v="2.8845729089803833E-3"/>
    <n v="0.10302046103501369"/>
    <n v="2.8845729089803833E-3"/>
    <n v="0.30762828956325783"/>
    <n v="8.6135921077712188E-3"/>
    <n v="1.1793516542393681"/>
    <n v="3.3021846318702308E-2"/>
    <n v="0.315182667951457"/>
    <n v="8.8251147026407965E-3"/>
    <m/>
    <n v="2.8000000000000001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0"/>
    <n v="8212"/>
    <x v="1"/>
    <n v="0"/>
    <n v="1"/>
    <x v="0"/>
    <s v="Density"/>
    <s v="Retail establishment density"/>
    <x v="1"/>
    <s v="3SLS"/>
    <m/>
    <s v=""/>
    <m/>
    <m/>
    <s v=""/>
    <s v=""/>
    <m/>
  </r>
  <r>
    <n v="97"/>
    <s v="Concas and DeSalvo 2014"/>
    <n v="97.3"/>
    <s v="97.3.1"/>
    <s v="Model III Table 7 p. 32"/>
    <x v="0"/>
    <x v="0"/>
    <x v="1"/>
    <n v="6.0213846039255094E-2"/>
    <n v="16.607475950765078"/>
    <n v="1.278775648208911"/>
    <n v="0.19366315910577611"/>
    <n v="1.4912063251144761E-2"/>
    <n v="0.10302046103501369"/>
    <n v="7.9325754996960544E-3"/>
    <n v="0.10302046103501369"/>
    <n v="7.9325754996960544E-3"/>
    <n v="0.30762828956325783"/>
    <n v="2.3687378296370853E-2"/>
    <n v="1.1793516542393681"/>
    <n v="9.0810077376431333E-2"/>
    <n v="0.315182667951457"/>
    <n v="2.4269065432262187E-2"/>
    <m/>
    <n v="7.6999999999999999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0"/>
    <n v="8212"/>
    <x v="1"/>
    <n v="0"/>
    <n v="1"/>
    <x v="0"/>
    <s v="Density"/>
    <s v="Retail establishment density"/>
    <x v="1"/>
    <s v="3SLS"/>
    <m/>
    <s v=""/>
    <m/>
    <m/>
    <s v=""/>
    <s v=""/>
    <m/>
  </r>
  <r>
    <n v="98"/>
    <s v="Jun et al. 2013"/>
    <n v="98.1"/>
    <s v="98.1.1"/>
    <s v="Table 7 p. 237"/>
    <x v="0"/>
    <x v="0"/>
    <x v="1"/>
    <n v="4.9965372243354171E-2"/>
    <n v="20.01386070195862"/>
    <n v="0.6339025129393131"/>
    <n v="0.20391526813503555"/>
    <n v="6.4586439779129087E-3"/>
    <n v="0.23276582344381003"/>
    <n v="7.372432665776466E-3"/>
    <n v="0.353478586002267"/>
    <n v="1.1195789122042997E-2"/>
    <n v="0.18260158460967399"/>
    <n v="5.7835719491864512E-3"/>
    <n v="0.53308150562882506"/>
    <n v="1.6884383830377846E-2"/>
    <n v="0.1739040838024522"/>
    <n v="5.5080944838391465E-3"/>
    <s v="2, 3 (ref case was PT), 4a, 7a, 5"/>
    <n v="3.1673175025010408E-2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1996"/>
    <s v="Pre-2010"/>
    <x v="0"/>
    <s v="not stated"/>
    <x v="1"/>
    <n v="0"/>
    <n v="1"/>
    <x v="0"/>
    <s v="Density"/>
    <s v="Population density"/>
    <x v="8"/>
    <s v="Binary logistic"/>
    <s v="automobile"/>
    <n v="1.7000000000000001E-2"/>
    <n v="1.0171453223252407"/>
    <m/>
    <s v="Derived (2 - Reversed the reference case from PT; 4a)"/>
    <s v=""/>
    <m/>
  </r>
  <r>
    <n v="98"/>
    <s v="Jun et al. 2013"/>
    <n v="98.2"/>
    <s v="98.2.1"/>
    <s v="Table 7 p. 237"/>
    <x v="0"/>
    <x v="0"/>
    <x v="1"/>
    <n v="7.9815095923159343E-2"/>
    <n v="12.528958193105893"/>
    <n v="3.3655429035941062"/>
    <n v="0.13821170591411505"/>
    <n v="3.712658457818465E-2"/>
    <n v="0.33257228940877093"/>
    <n v="8.9335944082535604E-2"/>
    <n v="0.55058433796819262"/>
    <n v="0.14789858685126256"/>
    <n v="9.8050688955885174E-2"/>
    <n v="2.6338486833611809E-2"/>
    <n v="0.5178337857731794"/>
    <n v="0.13910109652286751"/>
    <n v="9.1901609179760188E-2"/>
    <n v="2.4686714077632864E-2"/>
    <s v="2, 3 (ref case was PT), 4a, 7a, 5"/>
    <n v="0.26862112968387181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2006"/>
    <s v="Pre-2010"/>
    <x v="0"/>
    <s v="not stated"/>
    <x v="1"/>
    <n v="0"/>
    <n v="1"/>
    <x v="0"/>
    <s v="Density"/>
    <s v="Population density"/>
    <x v="6"/>
    <s v="Binary logistic"/>
    <s v="automobile"/>
    <n v="0.108"/>
    <n v="1.1140477453864677"/>
    <m/>
    <s v="Derived (2 - Reversed the reference case from PT; 4a)"/>
    <s v=""/>
    <m/>
  </r>
  <r>
    <n v="187"/>
    <s v="Rodriguez &amp; Joo 2004"/>
    <n v="188.1"/>
    <s v="188.1.1"/>
    <s v="elasticities: Table 3, errors table 2"/>
    <x v="1"/>
    <x v="1"/>
    <x v="3"/>
    <n v="9.9507375227318645E-2"/>
    <n v="10.049506357850962"/>
    <n v="2.5224260958205917"/>
    <n v="0.74759446632591786"/>
    <n v="0.18764621104780538"/>
    <n v="1.5139336402799455"/>
    <n v="0.37999734371026633"/>
    <n v="1.7387301720196646"/>
    <n v="0.4364212731769358"/>
    <n v="0.60725979152901088"/>
    <n v="0.15242220767378173"/>
    <n v="0.46136060759860487"/>
    <n v="0.11580151250724982"/>
    <n v="0.6080049572800551"/>
    <n v="0.15260924427729383"/>
    <m/>
    <n v="0.251"/>
    <s v="Source"/>
    <n v="9.9507375227318645E-2"/>
    <s v="(8b, 8a)"/>
    <s v="Y"/>
    <s v="Pos"/>
    <s v="Y"/>
    <s v="Probability (mode choice)"/>
    <s v="primary mode"/>
    <s v="discrete"/>
    <s v="Disaggregate"/>
    <s v="Work"/>
    <s v="USA"/>
    <s v="Chapel Hill"/>
    <n v="1997"/>
    <s v="Pre-2010"/>
    <x v="1"/>
    <n v="509"/>
    <x v="0"/>
    <n v="0"/>
    <n v="0"/>
    <x v="1"/>
    <s v="Design"/>
    <s v="% sidewalk"/>
    <x v="0"/>
    <s v="multinomial logit"/>
    <s v="active mode,s auto"/>
    <n v="4.9489999999999998"/>
    <m/>
    <m/>
    <m/>
    <m/>
    <m/>
  </r>
  <r>
    <n v="187"/>
    <s v="Rodriguez &amp; Joo 2004"/>
    <n v="188.1"/>
    <s v="188.1.2"/>
    <s v="elasticities: Table 3, errors table 2"/>
    <x v="1"/>
    <x v="1"/>
    <x v="3"/>
    <n v="0.35599999999999998"/>
    <n v="2.808988764044944"/>
    <n v="-1"/>
    <n v="3.0987024059658943E-2"/>
    <n v="-1.1031380565238584E-2"/>
    <n v="7.4562610057712808E-2"/>
    <n v="-2.6544289180545758E-2"/>
    <n v="0.12344084760876538"/>
    <n v="-4.3944941748720476E-2"/>
    <n v="2.1982935798724259E-2"/>
    <n v="-7.8259251443458366E-3"/>
    <n v="0.11609818338128951"/>
    <n v="-4.1330953283739064E-2"/>
    <n v="2.0604313910604664E-2"/>
    <n v="-7.33513575217526E-3"/>
    <m/>
    <n v="-0.35599999999999998"/>
    <s v="Source"/>
    <n v="0.35599999999999998"/>
    <s v="approximated from t-stats for bus and active omdes; took absolute value (8b, 8a)"/>
    <s v="Y"/>
    <s v="Neg"/>
    <s v="N"/>
    <s v="Probability (mode choice)"/>
    <s v="primary mode"/>
    <s v="discrete"/>
    <s v="Disaggregate"/>
    <s v="Work"/>
    <s v="USA"/>
    <s v="Chapel Hill"/>
    <n v="1997"/>
    <s v="Pre-2010"/>
    <x v="1"/>
    <n v="509"/>
    <x v="0"/>
    <n v="0"/>
    <n v="0"/>
    <x v="1"/>
    <s v="Density"/>
    <s v="gross population density at residence"/>
    <x v="6"/>
    <s v="multinomial logit"/>
    <s v="active mode,s auto"/>
    <n v="-1E-3"/>
    <m/>
    <m/>
    <m/>
    <m/>
    <m/>
  </r>
  <r>
    <n v="187"/>
    <s v="Rodriguez &amp; Joo 2004"/>
    <n v="188.2"/>
    <s v="188.2.1"/>
    <s v="elasticities: Table 3, errors table 2"/>
    <x v="1"/>
    <x v="1"/>
    <x v="3"/>
    <n v="0.68308912739150729"/>
    <n v="1.4639378082603527"/>
    <n v="4.0433962264150942"/>
    <n v="0.1089040362311658"/>
    <n v="0.30079294807047996"/>
    <n v="0.22053866292363705"/>
    <n v="0.60912778699508552"/>
    <n v="0.25328536015045955"/>
    <n v="0.69957416473556933"/>
    <n v="8.8461118048959092E-2"/>
    <n v="0.244329608051225"/>
    <n v="6.7207603304606289E-2"/>
    <n v="0.18562740032732258"/>
    <n v="8.8569668287899139E-2"/>
    <n v="0.24462942381117742"/>
    <m/>
    <n v="2.762"/>
    <s v="Source"/>
    <n v="0.68308912739150729"/>
    <s v="(8b, 8a)"/>
    <s v="N"/>
    <s v="Pos"/>
    <s v="insignificant"/>
    <s v="Probability (mode choice)"/>
    <s v="primary mode"/>
    <s v="discrete"/>
    <s v="Disaggregate"/>
    <s v="Work"/>
    <s v="USA"/>
    <s v="Chapel Hill"/>
    <n v="1997"/>
    <s v="Pre-2010"/>
    <x v="1"/>
    <n v="509"/>
    <x v="0"/>
    <n v="0"/>
    <n v="0"/>
    <x v="1"/>
    <s v="Design"/>
    <s v="% sidewalk"/>
    <x v="0"/>
    <s v="multinomial logit (nested)"/>
    <s v="active mode,s auto"/>
    <n v="6.4290000000000003"/>
    <m/>
    <m/>
    <m/>
    <m/>
    <m/>
  </r>
  <r>
    <n v="187"/>
    <s v="Rodriguez &amp; Joo 2004"/>
    <n v="188.2"/>
    <s v="188.2.2"/>
    <s v="elasticities: Table 3, errors table 2"/>
    <x v="1"/>
    <x v="1"/>
    <x v="3"/>
    <n v="0.53700000000000003"/>
    <n v="1.8621973929236497"/>
    <n v="-1"/>
    <n v="2.0542608128935907E-2"/>
    <n v="-1.1031380565238584E-2"/>
    <n v="4.9430706109023753E-2"/>
    <n v="-2.6544289180545758E-2"/>
    <n v="8.1834155956648919E-2"/>
    <n v="-4.3944941748720469E-2"/>
    <n v="1.4573417401016453E-2"/>
    <n v="-7.8259251443458348E-3"/>
    <n v="7.6966393452028048E-2"/>
    <n v="-4.1330953283739064E-2"/>
    <n v="1.3659470674441824E-2"/>
    <n v="-7.33513575217526E-3"/>
    <m/>
    <n v="-0.53700000000000003"/>
    <s v="Source"/>
    <n v="0.53700000000000003"/>
    <s v="approximated from t-stats for bus and active omdes; took absolute value (8b, 8a)"/>
    <s v="Y"/>
    <s v="Neg"/>
    <s v="N"/>
    <s v="Probability (mode choice)"/>
    <s v="primary mode"/>
    <s v="discrete"/>
    <s v="Disaggregate"/>
    <s v="Work"/>
    <s v="USA"/>
    <s v="Chapel Hill"/>
    <n v="1997"/>
    <s v="Pre-2010"/>
    <x v="1"/>
    <n v="509"/>
    <x v="0"/>
    <n v="0"/>
    <n v="0"/>
    <x v="1"/>
    <s v="Density"/>
    <s v="gross population density at residence"/>
    <x v="6"/>
    <s v="multinomial logit (nested)"/>
    <s v="active mode,s auto"/>
    <n v="-1E-3"/>
    <m/>
    <m/>
    <m/>
    <m/>
    <m/>
  </r>
  <r>
    <n v="187"/>
    <s v="Rodriguez &amp; Joo 2004"/>
    <n v="188.3"/>
    <s v="18.3.1"/>
    <s v="elasticities: Table 3, errors table 2"/>
    <x v="1"/>
    <x v="0"/>
    <x v="3"/>
    <n v="0.12547624512279093"/>
    <n v="7.9696359978050104"/>
    <n v="2.1916498993963782"/>
    <n v="0.59287049118947588"/>
    <n v="0.16303938507710589"/>
    <n v="1.2006062395728643"/>
    <n v="0.33016671588253771"/>
    <n v="1.3788783325234772"/>
    <n v="0.37919154144395628"/>
    <n v="0.48157982315303544"/>
    <n v="0.13243445136708476"/>
    <n v="0.36587629037266617"/>
    <n v="0.1006159798524832"/>
    <n v="0.48217076758178473"/>
    <n v="0.13259696108499081"/>
    <m/>
    <n v="0.27500000000000002"/>
    <s v="Source"/>
    <n v="0.12547624512279093"/>
    <s v=" (8b, 8a)"/>
    <s v="Y"/>
    <s v="Pos"/>
    <s v="Y"/>
    <s v="Probability (mode choice)"/>
    <s v="primary mode"/>
    <s v="discrete"/>
    <s v="Disaggregate"/>
    <s v="Work"/>
    <s v="USA"/>
    <s v="Chapel Hill"/>
    <n v="1997"/>
    <s v="Pre-2010"/>
    <x v="1"/>
    <n v="509"/>
    <x v="0"/>
    <n v="0"/>
    <n v="0"/>
    <x v="1"/>
    <s v="Design"/>
    <s v="% sidewalk"/>
    <x v="0"/>
    <s v="multinomial logit (Heteroscedastic extreme value model)"/>
    <s v="active mode,s auto"/>
    <n v="4.3570000000000002"/>
    <m/>
    <m/>
    <m/>
    <m/>
    <m/>
  </r>
  <r>
    <n v="187"/>
    <s v="Rodriguez &amp; Joo 2004"/>
    <n v="18.3"/>
    <s v="188.3.2"/>
    <s v="elasticities: Table 3, errors table 2"/>
    <x v="1"/>
    <x v="0"/>
    <x v="3"/>
    <n v="7.9815095923159343E-2"/>
    <n v="12.528958193105893"/>
    <n v="-2.5559074713936019"/>
    <n v="0.13821170591411505"/>
    <n v="-2.8195188006479469E-2"/>
    <n v="0.33257228940877093"/>
    <n v="-6.7844747039389267E-2"/>
    <n v="0.55058433796819262"/>
    <n v="-0.11231920494551129"/>
    <n v="9.8050688955885174E-2"/>
    <n v="-2.0002340547000574E-2"/>
    <n v="0.5178337857731794"/>
    <n v="-0.10563809229772859"/>
    <n v="9.1901609179760188E-2"/>
    <n v="-1.8747928272671077E-2"/>
    <m/>
    <n v="-0.20399999999999999"/>
    <s v="Source"/>
    <m/>
    <m/>
    <s v="N"/>
    <s v="Pos"/>
    <s v="insignificant"/>
    <s v="Probability (mode choice)"/>
    <s v="primary mode"/>
    <s v="discrete"/>
    <s v="Disaggregate"/>
    <s v="Work"/>
    <s v="USA"/>
    <s v="Chapel Hill"/>
    <n v="1997"/>
    <s v="Pre-2010"/>
    <x v="1"/>
    <n v="509"/>
    <x v="0"/>
    <n v="0"/>
    <n v="0"/>
    <x v="1"/>
    <s v="Density"/>
    <s v="gross population density at residence"/>
    <x v="6"/>
    <s v="multinomial logit (Heteroscedastic extreme value model)"/>
    <s v="active mode,s auto"/>
    <n v="0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9BEDEF-7666-464E-A6F7-5687878EE7EB}" name="PivotTable6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B9:D22" firstHeaderRow="0" firstDataRow="1" firstDataCol="1" rowPageCount="1" colPageCount="1"/>
  <pivotFields count="43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6">
        <item x="1"/>
        <item x="3"/>
        <item x="2"/>
        <item x="0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3">
        <item x="2"/>
        <item x="9"/>
        <item x="5"/>
        <item x="1"/>
        <item x="0"/>
        <item x="8"/>
        <item x="4"/>
        <item x="10"/>
        <item x="7"/>
        <item x="6"/>
        <item x="11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1">
    <pageField fld="40" hier="-1"/>
  </pageFields>
  <dataFields count="2">
    <dataField name="Average of SE_E_mag" fld="20" subtotal="average" baseField="0" baseItem="0"/>
    <dataField name="Count of SE_E_mag2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36DEAD-056F-4354-8831-DFD857F82B69}" name="PivotTable13" cacheId="9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R11:T24" firstHeaderRow="0" firstDataRow="1" firstDataCol="1" rowPageCount="3" colPageCount="1"/>
  <pivotFields count="57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7">
        <item x="2"/>
        <item x="3"/>
        <item x="1"/>
        <item x="0"/>
        <item x="5"/>
        <item x="4"/>
        <item t="default"/>
      </items>
    </pivotField>
    <pivotField axis="axisPage" multipleItemSelectionAllowed="1" showAll="0">
      <items count="5">
        <item x="1"/>
        <item h="1" x="2"/>
        <item h="1" x="0"/>
        <item h="1"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Row" showAll="0">
      <items count="13">
        <item x="2"/>
        <item x="9"/>
        <item x="5"/>
        <item x="3"/>
        <item x="1"/>
        <item x="0"/>
        <item x="8"/>
        <item x="4"/>
        <item x="10"/>
        <item x="7"/>
        <item x="6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3">
    <pageField fld="45" hier="-1"/>
    <pageField fld="7" hier="-1"/>
    <pageField fld="6" hier="-1"/>
  </pageFields>
  <dataFields count="2">
    <dataField name="Sum of 4 - 1_SE" fld="9" baseField="0" baseItem="0"/>
    <dataField name="Count of 4 - 1_SE2" fld="9" subtotal="count" baseField="4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485221-C1D7-4F65-BFFE-891FB48869D7}" name="PivotTable10" cacheId="9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N11:P24" firstHeaderRow="0" firstDataRow="1" firstDataCol="1" rowPageCount="3" colPageCount="1"/>
  <pivotFields count="57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7">
        <item h="1" x="2"/>
        <item h="1" x="3"/>
        <item h="1" x="1"/>
        <item x="0"/>
        <item h="1" x="5"/>
        <item h="1" x="4"/>
        <item t="default"/>
      </items>
    </pivotField>
    <pivotField axis="axisPage" multipleItemSelectionAllowed="1" showAll="0">
      <items count="5">
        <item x="1"/>
        <item x="2"/>
        <item x="0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2"/>
        <item x="9"/>
        <item x="5"/>
        <item x="3"/>
        <item x="1"/>
        <item x="0"/>
        <item x="8"/>
        <item x="4"/>
        <item x="10"/>
        <item x="7"/>
        <item x="6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3">
    <pageField fld="7" hier="-1"/>
    <pageField fld="40" hier="-1"/>
    <pageField fld="6" hier="-1"/>
  </pageFields>
  <dataFields count="2">
    <dataField name="Sum of 4 - 1_SE" fld="9" baseField="0" baseItem="0"/>
    <dataField name="Count of 4 - 1_SE2" fld="9" subtotal="count" baseField="54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B02858-3ABF-46A3-8A14-491257612B4E}" name="PivotTable3" cacheId="9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11:H21" firstHeaderRow="0" firstDataRow="1" firstDataCol="1" rowPageCount="3" colPageCount="1"/>
  <pivotFields count="57"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7">
        <item h="1" x="2"/>
        <item h="1" x="3"/>
        <item h="1" x="1"/>
        <item x="0"/>
        <item h="1" x="5"/>
        <item h="1" x="4"/>
        <item t="default"/>
      </items>
    </pivotField>
    <pivotField axis="axisPage" multipleItemSelectionAllowed="1" showAll="0">
      <items count="5">
        <item x="1"/>
        <item x="2"/>
        <item x="0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2"/>
        <item x="9"/>
        <item x="5"/>
        <item x="3"/>
        <item x="1"/>
        <item x="0"/>
        <item x="8"/>
        <item x="4"/>
        <item x="10"/>
        <item x="7"/>
        <item x="6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8"/>
  </rowFields>
  <rowItems count="10">
    <i>
      <x/>
    </i>
    <i>
      <x v="1"/>
    </i>
    <i>
      <x v="2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7" hier="-1"/>
    <pageField fld="6" hier="-1"/>
  </pageFields>
  <dataFields count="2">
    <dataField name="Sum of 4 - 1_SE" fld="9" baseField="0" baseItem="0"/>
    <dataField name="Count of 4 - 1_SE2" fld="9" subtotal="count" baseField="56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69A8D5-803F-41D9-A6A8-634C5306E232}" name="PivotTable14" cacheId="9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V11:X24" firstHeaderRow="0" firstDataRow="1" firstDataCol="1" rowPageCount="3" colPageCount="1"/>
  <pivotFields count="57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7">
        <item h="1" x="2"/>
        <item h="1" x="3"/>
        <item h="1" x="1"/>
        <item x="0"/>
        <item h="1" x="5"/>
        <item h="1" x="4"/>
        <item t="default"/>
      </items>
    </pivotField>
    <pivotField axis="axisPage" multipleItemSelectionAllowed="1" showAll="0">
      <items count="5">
        <item x="1"/>
        <item x="2"/>
        <item x="0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3">
        <item x="2"/>
        <item x="9"/>
        <item x="5"/>
        <item x="3"/>
        <item x="1"/>
        <item x="0"/>
        <item x="8"/>
        <item x="4"/>
        <item x="10"/>
        <item x="7"/>
        <item x="6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3">
    <pageField fld="42" hier="-1"/>
    <pageField fld="7" hier="-1"/>
    <pageField fld="6" hier="-1"/>
  </pageFields>
  <dataFields count="2">
    <dataField name="Sum of 4 - 1_SE" fld="9" baseField="0" baseItem="0"/>
    <dataField name="Count of 4 - 1_SE2" fld="9" subtotal="count" baseField="48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FAC496-C4C7-4B45-959C-3EA8B14295EA}" name="PivotTable9" cacheId="9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11:L22" firstHeaderRow="0" firstDataRow="1" firstDataCol="1" rowPageCount="3" colPageCount="1"/>
  <pivotFields count="57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7">
        <item h="1" x="2"/>
        <item h="1" x="3"/>
        <item h="1" x="1"/>
        <item x="0"/>
        <item h="1" x="5"/>
        <item h="1" x="4"/>
        <item t="default"/>
      </items>
    </pivotField>
    <pivotField axis="axisPage" multipleItemSelectionAllowed="1" showAll="0">
      <items count="5">
        <item x="1"/>
        <item x="2"/>
        <item x="0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2"/>
        <item x="9"/>
        <item x="5"/>
        <item x="3"/>
        <item x="1"/>
        <item x="0"/>
        <item x="8"/>
        <item x="4"/>
        <item x="10"/>
        <item x="7"/>
        <item x="6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pageFields count="3">
    <pageField fld="7" hier="-1"/>
    <pageField fld="6" hier="-1"/>
    <pageField fld="40" hier="-1"/>
  </pageFields>
  <dataFields count="2">
    <dataField name="Sum of 4 - 1_SE" fld="9" baseField="0" baseItem="0"/>
    <dataField name="Count of 4 - 1_SE2" fld="9" subtotal="count" baseField="5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6427D8-B429-4B82-9DD1-A27EE61FC75D}" name="PivotTable2" cacheId="9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8:D21" firstHeaderRow="0" firstDataRow="1" firstDataCol="1" rowPageCount="2" colPageCount="1"/>
  <pivotFields count="57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2"/>
        <item h="1" x="3"/>
        <item h="1" x="1"/>
        <item x="0"/>
        <item h="1" x="5"/>
        <item h="1" x="4"/>
        <item t="default"/>
      </items>
    </pivotField>
    <pivotField axis="axisPage" multipleItemSelectionAllowed="1" showAll="0">
      <items count="5">
        <item x="1"/>
        <item x="2"/>
        <item x="0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2"/>
        <item x="9"/>
        <item x="5"/>
        <item x="3"/>
        <item x="1"/>
        <item x="0"/>
        <item x="8"/>
        <item x="4"/>
        <item x="10"/>
        <item x="7"/>
        <item x="6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2">
    <pageField fld="7" hier="-1"/>
    <pageField fld="6" hier="-1"/>
  </pageFields>
  <dataFields count="2">
    <dataField name="Sum of 4 - 1_SE" fld="9" baseField="0" baseItem="0"/>
    <dataField name="Count of 4 - 1_SE2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69E441-7779-4C3A-807A-59E1CD6C22EE}" name="PivotTable2" cacheId="9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8:D21" firstHeaderRow="0" firstDataRow="1" firstDataCol="1" rowPageCount="2" colPageCount="1"/>
  <pivotFields count="57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2"/>
        <item h="1" x="3"/>
        <item h="1" x="1"/>
        <item x="0"/>
        <item h="1" x="5"/>
        <item h="1" x="4"/>
        <item t="default"/>
      </items>
    </pivotField>
    <pivotField axis="axisPage" multipleItemSelectionAllowed="1" showAll="0">
      <items count="5">
        <item x="1"/>
        <item x="2"/>
        <item x="0"/>
        <item x="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2"/>
        <item x="9"/>
        <item x="5"/>
        <item x="3"/>
        <item x="1"/>
        <item x="0"/>
        <item x="8"/>
        <item x="4"/>
        <item x="10"/>
        <item x="7"/>
        <item x="6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2">
    <pageField fld="6" hier="-1"/>
    <pageField fld="7" hier="-1"/>
  </pageFields>
  <dataFields count="2">
    <dataField name="Average of 7.1 - E_effective" fld="12" subtotal="average" baseField="48" baseItem="3"/>
    <dataField name="Count of 7.1 - E_effective2" fld="12" subtotal="count" baseField="48" baseItem="0"/>
  </dataFields>
  <formats count="3">
    <format dxfId="135">
      <pivotArea collapsedLevelsAreSubtotals="1" fieldPosition="0">
        <references count="1">
          <reference field="48" count="0"/>
        </references>
      </pivotArea>
    </format>
    <format dxfId="134">
      <pivotArea collapsedLevelsAreSubtotals="1" fieldPosition="0">
        <references count="2">
          <reference field="4294967294" count="1" selected="0">
            <x v="1"/>
          </reference>
          <reference field="48" count="1">
            <x v="0"/>
          </reference>
        </references>
      </pivotArea>
    </format>
    <format dxfId="133">
      <pivotArea collapsedLevelsAreSubtotals="1" fieldPosition="0">
        <references count="2">
          <reference field="4294967294" count="1" selected="0">
            <x v="1"/>
          </reference>
          <reference field="4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FBB143-32A7-4DED-A4A4-254B135DE12E}" name="PivotTable1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T8:V21" firstHeaderRow="0" firstDataRow="1" firstDataCol="1" rowPageCount="3" colPageCount="1"/>
  <pivotFields count="57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7">
        <item h="1" x="2"/>
        <item h="1" x="3"/>
        <item h="1" x="1"/>
        <item x="0"/>
        <item h="1" x="5"/>
        <item h="1" x="4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Row" showAll="0">
      <items count="13">
        <item x="2"/>
        <item x="9"/>
        <item x="5"/>
        <item x="3"/>
        <item x="1"/>
        <item x="0"/>
        <item x="8"/>
        <item x="4"/>
        <item x="10"/>
        <item x="7"/>
        <item x="6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3">
    <pageField fld="6" hier="-1"/>
    <pageField fld="7" hier="-1"/>
    <pageField fld="45" hier="-1"/>
  </pageFields>
  <dataFields count="2">
    <dataField name="Average of 7.5 - E_effective" fld="20" subtotal="average" baseField="48" baseItem="0"/>
    <dataField name="Count of 7.5 - E_effective2" fld="20" subtotal="count" baseField="48" baseItem="0"/>
  </dataFields>
  <formats count="6">
    <format dxfId="141">
      <pivotArea collapsedLevelsAreSubtotals="1" fieldPosition="0">
        <references count="1">
          <reference field="48" count="0"/>
        </references>
      </pivotArea>
    </format>
    <format dxfId="140">
      <pivotArea dataOnly="0" labelOnly="1" fieldPosition="0">
        <references count="1">
          <reference field="48" count="1">
            <x v="5"/>
          </reference>
        </references>
      </pivotArea>
    </format>
    <format dxfId="139">
      <pivotArea dataOnly="0" labelOnly="1" fieldPosition="0">
        <references count="1">
          <reference field="48" count="1">
            <x v="10"/>
          </reference>
        </references>
      </pivotArea>
    </format>
    <format dxfId="138">
      <pivotArea dataOnly="0" labelOnly="1" fieldPosition="0">
        <references count="1">
          <reference field="48" count="1">
            <x v="6"/>
          </reference>
        </references>
      </pivotArea>
    </format>
    <format dxfId="137">
      <pivotArea dataOnly="0" labelOnly="1" fieldPosition="0">
        <references count="1">
          <reference field="48" count="1">
            <x v="9"/>
          </reference>
        </references>
      </pivotArea>
    </format>
    <format dxfId="136">
      <pivotArea collapsedLevelsAreSubtotals="1" fieldPosition="0">
        <references count="2">
          <reference field="4294967294" count="1" selected="0">
            <x v="1"/>
          </reference>
          <reference field="4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AFA6F0-3A34-4F8E-98CE-C0D91ECED053}" name="PivotTable1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8:Q21" firstHeaderRow="0" firstDataRow="1" firstDataCol="1" rowPageCount="3" colPageCount="1"/>
  <pivotFields count="57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7">
        <item h="1" x="2"/>
        <item h="1" x="3"/>
        <item h="1" x="1"/>
        <item x="0"/>
        <item h="1" x="5"/>
        <item h="1" x="4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2"/>
        <item x="9"/>
        <item x="5"/>
        <item x="3"/>
        <item x="1"/>
        <item x="0"/>
        <item x="8"/>
        <item x="4"/>
        <item x="10"/>
        <item x="7"/>
        <item x="6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3">
    <pageField fld="6" hier="-1"/>
    <pageField fld="7" hier="-1"/>
    <pageField fld="40" hier="-1"/>
  </pageFields>
  <dataFields count="2">
    <dataField name="Average of 7.4 - E_effective" fld="18" subtotal="average" baseField="48" baseItem="3"/>
    <dataField name="Count of 7.4 - E_effective2" fld="18" subtotal="count" baseField="48" baseItem="3"/>
  </dataFields>
  <formats count="6">
    <format dxfId="147">
      <pivotArea collapsedLevelsAreSubtotals="1" fieldPosition="0">
        <references count="1">
          <reference field="48" count="0"/>
        </references>
      </pivotArea>
    </format>
    <format dxfId="146">
      <pivotArea dataOnly="0" labelOnly="1" fieldPosition="0">
        <references count="1">
          <reference field="48" count="1">
            <x v="5"/>
          </reference>
        </references>
      </pivotArea>
    </format>
    <format dxfId="145">
      <pivotArea dataOnly="0" labelOnly="1" fieldPosition="0">
        <references count="1">
          <reference field="48" count="1">
            <x v="10"/>
          </reference>
        </references>
      </pivotArea>
    </format>
    <format dxfId="144">
      <pivotArea dataOnly="0" labelOnly="1" fieldPosition="0">
        <references count="1">
          <reference field="48" count="1">
            <x v="6"/>
          </reference>
        </references>
      </pivotArea>
    </format>
    <format dxfId="143">
      <pivotArea dataOnly="0" labelOnly="1" fieldPosition="0">
        <references count="1">
          <reference field="48" count="1">
            <x v="9"/>
          </reference>
        </references>
      </pivotArea>
    </format>
    <format dxfId="142">
      <pivotArea collapsedLevelsAreSubtotals="1" fieldPosition="0">
        <references count="2">
          <reference field="4294967294" count="1" selected="0">
            <x v="1"/>
          </reference>
          <reference field="4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2F845F-C865-4C13-A791-BD58EA8D18D9}" name="PivotTable1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8:M19" firstHeaderRow="0" firstDataRow="1" firstDataCol="1" rowPageCount="3" colPageCount="1"/>
  <pivotFields count="57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7">
        <item h="1" x="2"/>
        <item h="1" x="3"/>
        <item h="1" x="1"/>
        <item x="0"/>
        <item h="1" x="5"/>
        <item h="1" x="4"/>
        <item t="default"/>
      </items>
    </pivotField>
    <pivotField axis="axisPage" multipleItemSelectionAllowed="1" showAll="0">
      <items count="6">
        <item x="1"/>
        <item m="1" x="3"/>
        <item m="1" x="4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2"/>
        <item x="9"/>
        <item x="5"/>
        <item x="3"/>
        <item x="1"/>
        <item x="0"/>
        <item x="8"/>
        <item x="4"/>
        <item x="10"/>
        <item x="7"/>
        <item x="6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pageFields count="3">
    <pageField fld="6" hier="-1"/>
    <pageField fld="7" hier="-1"/>
    <pageField fld="40" hier="-1"/>
  </pageFields>
  <dataFields count="2">
    <dataField name="Average of 7.3 - E_effective" fld="16" subtotal="average" baseField="48" baseItem="2"/>
    <dataField name="Count of 7.3 - E_effective2" fld="16" subtotal="count" baseField="0" baseItem="0"/>
  </dataFields>
  <formats count="6">
    <format dxfId="153">
      <pivotArea collapsedLevelsAreSubtotals="1" fieldPosition="0">
        <references count="1">
          <reference field="48" count="0"/>
        </references>
      </pivotArea>
    </format>
    <format dxfId="152">
      <pivotArea dataOnly="0" labelOnly="1" fieldPosition="0">
        <references count="1">
          <reference field="48" count="1">
            <x v="5"/>
          </reference>
        </references>
      </pivotArea>
    </format>
    <format dxfId="151">
      <pivotArea dataOnly="0" labelOnly="1" fieldPosition="0">
        <references count="1">
          <reference field="48" count="1">
            <x v="10"/>
          </reference>
        </references>
      </pivotArea>
    </format>
    <format dxfId="150">
      <pivotArea dataOnly="0" labelOnly="1" fieldPosition="0">
        <references count="1">
          <reference field="48" count="1">
            <x v="6"/>
          </reference>
        </references>
      </pivotArea>
    </format>
    <format dxfId="149">
      <pivotArea dataOnly="0" labelOnly="1" fieldPosition="0">
        <references count="1">
          <reference field="48" count="1">
            <x v="9"/>
          </reference>
        </references>
      </pivotArea>
    </format>
    <format dxfId="148">
      <pivotArea collapsedLevelsAreSubtotals="1" fieldPosition="0">
        <references count="2">
          <reference field="4294967294" count="1" selected="0">
            <x v="1"/>
          </reference>
          <reference field="48" count="10">
            <x v="0"/>
            <x v="1"/>
            <x v="2"/>
            <x v="3"/>
            <x v="4"/>
            <x v="5"/>
            <x v="6"/>
            <x v="7"/>
            <x v="9"/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56AC59-8882-45AA-B56E-30A599EF4ABE}" name="PivotTable4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30:Q43" firstHeaderRow="0" firstDataRow="1" firstDataCol="1" rowPageCount="3" colPageCount="1"/>
  <pivotFields count="57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7">
        <item h="1" x="2"/>
        <item h="1" x="3"/>
        <item h="1" x="1"/>
        <item x="0"/>
        <item h="1" x="5"/>
        <item h="1" x="4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2"/>
        <item x="9"/>
        <item x="5"/>
        <item x="3"/>
        <item x="1"/>
        <item x="0"/>
        <item x="8"/>
        <item x="4"/>
        <item x="10"/>
        <item x="7"/>
        <item x="6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3">
    <pageField fld="6" hier="-1"/>
    <pageField fld="7" hier="-1"/>
    <pageField fld="40" hier="-1"/>
  </pageFields>
  <dataFields count="2">
    <dataField name="Sum of 5.1 E_weighted" fld="10" baseField="0" baseItem="0"/>
    <dataField name="Sum of 4 - 1_SE" fld="9" baseField="0" baseItem="0"/>
  </dataFields>
  <formats count="5">
    <format dxfId="158">
      <pivotArea collapsedLevelsAreSubtotals="1" fieldPosition="0">
        <references count="1">
          <reference field="48" count="0"/>
        </references>
      </pivotArea>
    </format>
    <format dxfId="157">
      <pivotArea dataOnly="0" labelOnly="1" fieldPosition="0">
        <references count="1">
          <reference field="48" count="1">
            <x v="5"/>
          </reference>
        </references>
      </pivotArea>
    </format>
    <format dxfId="156">
      <pivotArea dataOnly="0" labelOnly="1" fieldPosition="0">
        <references count="1">
          <reference field="48" count="1">
            <x v="10"/>
          </reference>
        </references>
      </pivotArea>
    </format>
    <format dxfId="155">
      <pivotArea dataOnly="0" labelOnly="1" fieldPosition="0">
        <references count="1">
          <reference field="48" count="1">
            <x v="6"/>
          </reference>
        </references>
      </pivotArea>
    </format>
    <format dxfId="154">
      <pivotArea dataOnly="0" labelOnly="1" fieldPosition="0">
        <references count="1">
          <reference field="48" count="1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9B9F23-CF60-409A-A02C-E2AEABE64081}" name="PivotTable38" cacheId="9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8:D41" firstHeaderRow="0" firstDataRow="1" firstDataCol="1" rowPageCount="2" colPageCount="1"/>
  <pivotFields count="57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2"/>
        <item h="1" x="3"/>
        <item h="1" x="1"/>
        <item x="0"/>
        <item h="1" x="5"/>
        <item h="1" x="4"/>
        <item t="default"/>
      </items>
    </pivotField>
    <pivotField axis="axisPage" multipleItemSelectionAllowed="1" showAll="0">
      <items count="5">
        <item x="1"/>
        <item x="2"/>
        <item x="0"/>
        <item x="3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2"/>
        <item x="9"/>
        <item x="5"/>
        <item x="3"/>
        <item x="1"/>
        <item x="0"/>
        <item x="8"/>
        <item x="4"/>
        <item x="10"/>
        <item x="7"/>
        <item x="6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2">
    <pageField fld="6" hier="-1"/>
    <pageField fld="7" hier="-1"/>
  </pageFields>
  <dataFields count="2">
    <dataField name="Sum of 5.1 E_weighted" fld="10" baseField="0" baseItem="0"/>
    <dataField name="Sum of 4 - 1_SE" fld="9" baseField="0" baseItem="0"/>
  </dataFields>
  <formats count="1">
    <format dxfId="159">
      <pivotArea collapsedLevelsAreSubtotals="1" fieldPosition="0">
        <references count="1">
          <reference field="4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A0B262-1401-4F0E-87FB-F014CF04EEA3}" name="PivotTable5" cacheId="9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8:I18" firstHeaderRow="0" firstDataRow="1" firstDataCol="1" rowPageCount="3" colPageCount="1"/>
  <pivotFields count="57"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7">
        <item h="1" x="2"/>
        <item h="1" x="3"/>
        <item h="1" x="1"/>
        <item x="0"/>
        <item h="1" x="5"/>
        <item h="1" x="4"/>
        <item t="default"/>
      </items>
    </pivotField>
    <pivotField axis="axisPage" multipleItemSelectionAllowed="1" showAll="0">
      <items count="5">
        <item x="1"/>
        <item x="2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2"/>
        <item x="9"/>
        <item x="5"/>
        <item x="3"/>
        <item x="1"/>
        <item x="0"/>
        <item x="8"/>
        <item x="4"/>
        <item x="10"/>
        <item x="7"/>
        <item x="6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8"/>
  </rowFields>
  <rowItems count="10">
    <i>
      <x/>
    </i>
    <i>
      <x v="1"/>
    </i>
    <i>
      <x v="2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pageFields count="3">
    <pageField fld="6" hier="-1"/>
    <pageField fld="7" hier="-1"/>
    <pageField fld="5" hier="-1"/>
  </pageFields>
  <dataFields count="2">
    <dataField name="Average of 7.2 - E_effective" fld="14" subtotal="average" baseField="48" baseItem="1"/>
    <dataField name="Count of 7.2 - E_effective2" fld="14" subtotal="count" baseField="0" baseItem="0"/>
  </dataFields>
  <formats count="6">
    <format dxfId="165">
      <pivotArea collapsedLevelsAreSubtotals="1" fieldPosition="0">
        <references count="1">
          <reference field="48" count="0"/>
        </references>
      </pivotArea>
    </format>
    <format dxfId="164">
      <pivotArea dataOnly="0" labelOnly="1" fieldPosition="0">
        <references count="1">
          <reference field="48" count="1">
            <x v="5"/>
          </reference>
        </references>
      </pivotArea>
    </format>
    <format dxfId="163">
      <pivotArea dataOnly="0" labelOnly="1" fieldPosition="0">
        <references count="1">
          <reference field="48" count="1">
            <x v="10"/>
          </reference>
        </references>
      </pivotArea>
    </format>
    <format dxfId="162">
      <pivotArea dataOnly="0" labelOnly="1" fieldPosition="0">
        <references count="1">
          <reference field="48" count="1">
            <x v="6"/>
          </reference>
        </references>
      </pivotArea>
    </format>
    <format dxfId="161">
      <pivotArea dataOnly="0" labelOnly="1" fieldPosition="0">
        <references count="1">
          <reference field="48" count="1">
            <x v="9"/>
          </reference>
        </references>
      </pivotArea>
    </format>
    <format dxfId="160">
      <pivotArea collapsedLevelsAreSubtotals="1" fieldPosition="0">
        <references count="2">
          <reference field="4294967294" count="1" selected="0">
            <x v="1"/>
          </reference>
          <reference field="48" count="10">
            <x v="0"/>
            <x v="1"/>
            <x v="2"/>
            <x v="3"/>
            <x v="4"/>
            <x v="5"/>
            <x v="6"/>
            <x v="7"/>
            <x v="9"/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843194-6660-4D4B-8209-39E6BDE6A8CC}" name="PivotTable1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X8:Z21" firstHeaderRow="0" firstDataRow="1" firstDataCol="1" rowPageCount="3" colPageCount="1"/>
  <pivotFields count="57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multipleItemSelectionAllowed="1" showAll="0"/>
    <pivotField showAll="0"/>
    <pivotField showAll="0"/>
    <pivotField axis="axisRow" showAll="0">
      <items count="13">
        <item x="2"/>
        <item x="9"/>
        <item x="5"/>
        <item x="3"/>
        <item x="1"/>
        <item x="0"/>
        <item x="8"/>
        <item x="4"/>
        <item x="10"/>
        <item x="7"/>
        <item x="6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3">
    <pageField fld="6" hier="-1"/>
    <pageField fld="7" hier="-1"/>
    <pageField fld="42" hier="-1"/>
  </pageFields>
  <dataFields count="2">
    <dataField name="Average of 7.6 - E_effective" fld="22" subtotal="average" baseField="48" baseItem="3"/>
    <dataField name="Count of 7.6 - E_effective2" fld="22" subtotal="count" baseField="48" baseItem="3"/>
  </dataFields>
  <formats count="6">
    <format dxfId="171">
      <pivotArea collapsedLevelsAreSubtotals="1" fieldPosition="0">
        <references count="1">
          <reference field="48" count="0"/>
        </references>
      </pivotArea>
    </format>
    <format dxfId="170">
      <pivotArea dataOnly="0" labelOnly="1" fieldPosition="0">
        <references count="1">
          <reference field="48" count="1">
            <x v="5"/>
          </reference>
        </references>
      </pivotArea>
    </format>
    <format dxfId="169">
      <pivotArea dataOnly="0" labelOnly="1" fieldPosition="0">
        <references count="1">
          <reference field="48" count="1">
            <x v="10"/>
          </reference>
        </references>
      </pivotArea>
    </format>
    <format dxfId="168">
      <pivotArea dataOnly="0" labelOnly="1" fieldPosition="0">
        <references count="1">
          <reference field="48" count="1">
            <x v="6"/>
          </reference>
        </references>
      </pivotArea>
    </format>
    <format dxfId="167">
      <pivotArea dataOnly="0" labelOnly="1" fieldPosition="0">
        <references count="1">
          <reference field="48" count="1">
            <x v="9"/>
          </reference>
        </references>
      </pivotArea>
    </format>
    <format dxfId="166">
      <pivotArea collapsedLevelsAreSubtotals="1" fieldPosition="0">
        <references count="2">
          <reference field="4294967294" count="1" selected="0">
            <x v="1"/>
          </reference>
          <reference field="4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F0BD75-A35B-4111-BD69-DE95EEEA4864}" name="PivotTable2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M25:AN49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4">
    <i>
      <x v="7"/>
    </i>
    <i>
      <x v="11"/>
    </i>
    <i>
      <x v="12"/>
    </i>
    <i>
      <x v="29"/>
    </i>
    <i>
      <x v="30"/>
    </i>
    <i>
      <x v="37"/>
    </i>
    <i>
      <x v="38"/>
    </i>
    <i>
      <x v="40"/>
    </i>
    <i>
      <x v="42"/>
    </i>
    <i>
      <x v="43"/>
    </i>
    <i>
      <x v="45"/>
    </i>
    <i>
      <x v="46"/>
    </i>
    <i>
      <x v="72"/>
    </i>
    <i>
      <x v="77"/>
    </i>
    <i>
      <x v="129"/>
    </i>
    <i>
      <x v="134"/>
    </i>
    <i>
      <x v="218"/>
    </i>
    <i>
      <x v="225"/>
    </i>
    <i>
      <x v="320"/>
    </i>
    <i>
      <x v="468"/>
    </i>
    <i>
      <x v="476"/>
    </i>
    <i>
      <x v="477"/>
    </i>
    <i>
      <x v="478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FC009F-2B84-41BD-BF7E-5B1918004A72}" name="PivotTable2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W25:X53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8">
    <i>
      <x v="1"/>
    </i>
    <i>
      <x v="47"/>
    </i>
    <i>
      <x v="48"/>
    </i>
    <i>
      <x v="49"/>
    </i>
    <i>
      <x v="52"/>
    </i>
    <i>
      <x v="111"/>
    </i>
    <i>
      <x v="114"/>
    </i>
    <i>
      <x v="123"/>
    </i>
    <i>
      <x v="128"/>
    </i>
    <i>
      <x v="130"/>
    </i>
    <i>
      <x v="133"/>
    </i>
    <i>
      <x v="153"/>
    </i>
    <i>
      <x v="158"/>
    </i>
    <i>
      <x v="176"/>
    </i>
    <i>
      <x v="178"/>
    </i>
    <i>
      <x v="232"/>
    </i>
    <i>
      <x v="233"/>
    </i>
    <i>
      <x v="238"/>
    </i>
    <i>
      <x v="239"/>
    </i>
    <i>
      <x v="256"/>
    </i>
    <i>
      <x v="297"/>
    </i>
    <i>
      <x v="348"/>
    </i>
    <i>
      <x v="391"/>
    </i>
    <i>
      <x v="480"/>
    </i>
    <i>
      <x v="483"/>
    </i>
    <i>
      <x v="485"/>
    </i>
    <i>
      <x v="486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B7397D-2FEB-43D8-B773-C53F9B519E68}" name="PivotTable2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25:N55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0">
    <i>
      <x v="8"/>
    </i>
    <i>
      <x v="54"/>
    </i>
    <i>
      <x v="57"/>
    </i>
    <i>
      <x v="64"/>
    </i>
    <i>
      <x v="83"/>
    </i>
    <i>
      <x v="84"/>
    </i>
    <i>
      <x v="89"/>
    </i>
    <i>
      <x v="90"/>
    </i>
    <i>
      <x v="121"/>
    </i>
    <i>
      <x v="203"/>
    </i>
    <i>
      <x v="204"/>
    </i>
    <i>
      <x v="205"/>
    </i>
    <i>
      <x v="206"/>
    </i>
    <i>
      <x v="207"/>
    </i>
    <i>
      <x v="209"/>
    </i>
    <i>
      <x v="212"/>
    </i>
    <i>
      <x v="213"/>
    </i>
    <i>
      <x v="296"/>
    </i>
    <i>
      <x v="350"/>
    </i>
    <i>
      <x v="352"/>
    </i>
    <i>
      <x v="353"/>
    </i>
    <i>
      <x v="393"/>
    </i>
    <i>
      <x v="395"/>
    </i>
    <i>
      <x v="396"/>
    </i>
    <i>
      <x v="481"/>
    </i>
    <i>
      <x v="492"/>
    </i>
    <i>
      <x v="493"/>
    </i>
    <i>
      <x v="495"/>
    </i>
    <i>
      <x v="496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63A101-0BC0-47CF-9B4D-BCD18102EAB0}" name="PivotTable2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S25:AT35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0">
    <i>
      <x v="300"/>
    </i>
    <i>
      <x v="302"/>
    </i>
    <i>
      <x v="304"/>
    </i>
    <i>
      <x v="306"/>
    </i>
    <i>
      <x v="308"/>
    </i>
    <i>
      <x v="310"/>
    </i>
    <i>
      <x v="321"/>
    </i>
    <i>
      <x v="351"/>
    </i>
    <i>
      <x v="394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0FF0A8-CD95-44D6-9D5E-87CFBFEA215A}" name="PivotTable2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W25:AX74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showAll="0">
      <items count="7">
        <item x="2"/>
        <item x="5"/>
        <item x="4"/>
        <item x="3"/>
        <item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9">
    <i>
      <x v="10"/>
    </i>
    <i>
      <x v="26"/>
    </i>
    <i>
      <x v="27"/>
    </i>
    <i>
      <x v="56"/>
    </i>
    <i>
      <x v="58"/>
    </i>
    <i>
      <x v="62"/>
    </i>
    <i>
      <x v="65"/>
    </i>
    <i>
      <x v="66"/>
    </i>
    <i>
      <x v="67"/>
    </i>
    <i>
      <x v="120"/>
    </i>
    <i>
      <x v="131"/>
    </i>
    <i>
      <x v="135"/>
    </i>
    <i>
      <x v="150"/>
    </i>
    <i>
      <x v="156"/>
    </i>
    <i>
      <x v="159"/>
    </i>
    <i>
      <x v="163"/>
    </i>
    <i>
      <x v="165"/>
    </i>
    <i>
      <x v="167"/>
    </i>
    <i>
      <x v="170"/>
    </i>
    <i>
      <x v="174"/>
    </i>
    <i>
      <x v="183"/>
    </i>
    <i>
      <x v="185"/>
    </i>
    <i>
      <x v="198"/>
    </i>
    <i>
      <x v="216"/>
    </i>
    <i>
      <x v="223"/>
    </i>
    <i>
      <x v="229"/>
    </i>
    <i>
      <x v="234"/>
    </i>
    <i>
      <x v="235"/>
    </i>
    <i>
      <x v="252"/>
    </i>
    <i>
      <x v="301"/>
    </i>
    <i>
      <x v="305"/>
    </i>
    <i>
      <x v="309"/>
    </i>
    <i>
      <x v="317"/>
    </i>
    <i>
      <x v="319"/>
    </i>
    <i>
      <x v="336"/>
    </i>
    <i>
      <x v="345"/>
    </i>
    <i>
      <x v="354"/>
    </i>
    <i>
      <x v="363"/>
    </i>
    <i>
      <x v="371"/>
    </i>
    <i>
      <x v="379"/>
    </i>
    <i>
      <x v="388"/>
    </i>
    <i>
      <x v="397"/>
    </i>
    <i>
      <x v="406"/>
    </i>
    <i>
      <x v="415"/>
    </i>
    <i>
      <x v="421"/>
    </i>
    <i>
      <x v="453"/>
    </i>
    <i>
      <x v="461"/>
    </i>
    <i>
      <x v="472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F7A8AB-82BB-4929-AAD7-4ECB0C5956D2}" name="PivotTable2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25:T50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5">
    <i>
      <x v="4"/>
    </i>
    <i>
      <x v="126"/>
    </i>
    <i>
      <x v="127"/>
    </i>
    <i>
      <x v="132"/>
    </i>
    <i>
      <x v="142"/>
    </i>
    <i>
      <x v="169"/>
    </i>
    <i>
      <x v="173"/>
    </i>
    <i>
      <x v="180"/>
    </i>
    <i>
      <x v="181"/>
    </i>
    <i>
      <x v="200"/>
    </i>
    <i>
      <x v="250"/>
    </i>
    <i>
      <x v="251"/>
    </i>
    <i>
      <x v="253"/>
    </i>
    <i>
      <x v="282"/>
    </i>
    <i>
      <x v="283"/>
    </i>
    <i>
      <x v="284"/>
    </i>
    <i>
      <x v="286"/>
    </i>
    <i>
      <x v="287"/>
    </i>
    <i>
      <x v="288"/>
    </i>
    <i>
      <x v="289"/>
    </i>
    <i>
      <x v="489"/>
    </i>
    <i>
      <x v="498"/>
    </i>
    <i>
      <x v="499"/>
    </i>
    <i>
      <x v="500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CF00BE-3B14-4F62-9BD2-290AE74FC17E}" name="PivotTable2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25:H40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x="9"/>
        <item h="1"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5">
    <i>
      <x v="59"/>
    </i>
    <i>
      <x v="60"/>
    </i>
    <i>
      <x v="78"/>
    </i>
    <i>
      <x v="139"/>
    </i>
    <i>
      <x v="148"/>
    </i>
    <i>
      <x v="217"/>
    </i>
    <i>
      <x v="219"/>
    </i>
    <i>
      <x v="221"/>
    </i>
    <i>
      <x v="224"/>
    </i>
    <i>
      <x v="226"/>
    </i>
    <i>
      <x v="228"/>
    </i>
    <i>
      <x v="292"/>
    </i>
    <i>
      <x v="454"/>
    </i>
    <i>
      <x v="460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6AC488-152D-4782-920A-E2F293D0938D}" name="PivotTable2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G25:AH102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77">
    <i>
      <x v="14"/>
    </i>
    <i>
      <x v="16"/>
    </i>
    <i>
      <x v="19"/>
    </i>
    <i>
      <x v="21"/>
    </i>
    <i>
      <x v="23"/>
    </i>
    <i>
      <x v="28"/>
    </i>
    <i>
      <x v="36"/>
    </i>
    <i>
      <x v="39"/>
    </i>
    <i>
      <x v="41"/>
    </i>
    <i>
      <x v="44"/>
    </i>
    <i>
      <x v="69"/>
    </i>
    <i>
      <x v="71"/>
    </i>
    <i>
      <x v="74"/>
    </i>
    <i>
      <x v="76"/>
    </i>
    <i>
      <x v="80"/>
    </i>
    <i>
      <x v="82"/>
    </i>
    <i>
      <x v="86"/>
    </i>
    <i>
      <x v="88"/>
    </i>
    <i>
      <x v="92"/>
    </i>
    <i>
      <x v="94"/>
    </i>
    <i>
      <x v="100"/>
    </i>
    <i>
      <x v="112"/>
    </i>
    <i>
      <x v="118"/>
    </i>
    <i>
      <x v="125"/>
    </i>
    <i>
      <x v="138"/>
    </i>
    <i>
      <x v="144"/>
    </i>
    <i>
      <x v="146"/>
    </i>
    <i>
      <x v="147"/>
    </i>
    <i>
      <x v="162"/>
    </i>
    <i>
      <x v="164"/>
    </i>
    <i>
      <x v="166"/>
    </i>
    <i>
      <x v="187"/>
    </i>
    <i>
      <x v="189"/>
    </i>
    <i>
      <x v="191"/>
    </i>
    <i>
      <x v="199"/>
    </i>
    <i>
      <x v="241"/>
    </i>
    <i>
      <x v="244"/>
    </i>
    <i>
      <x v="246"/>
    </i>
    <i>
      <x v="248"/>
    </i>
    <i>
      <x v="265"/>
    </i>
    <i>
      <x v="266"/>
    </i>
    <i>
      <x v="270"/>
    </i>
    <i>
      <x v="271"/>
    </i>
    <i>
      <x v="275"/>
    </i>
    <i>
      <x v="276"/>
    </i>
    <i>
      <x v="291"/>
    </i>
    <i>
      <x v="322"/>
    </i>
    <i>
      <x v="323"/>
    </i>
    <i>
      <x v="324"/>
    </i>
    <i>
      <x v="326"/>
    </i>
    <i>
      <x v="327"/>
    </i>
    <i>
      <x v="349"/>
    </i>
    <i>
      <x v="392"/>
    </i>
    <i>
      <x v="422"/>
    </i>
    <i>
      <x v="424"/>
    </i>
    <i>
      <x v="426"/>
    </i>
    <i>
      <x v="428"/>
    </i>
    <i>
      <x v="430"/>
    </i>
    <i>
      <x v="432"/>
    </i>
    <i>
      <x v="434"/>
    </i>
    <i>
      <x v="438"/>
    </i>
    <i>
      <x v="439"/>
    </i>
    <i>
      <x v="440"/>
    </i>
    <i>
      <x v="442"/>
    </i>
    <i>
      <x v="443"/>
    </i>
    <i>
      <x v="444"/>
    </i>
    <i>
      <x v="446"/>
    </i>
    <i>
      <x v="448"/>
    </i>
    <i>
      <x v="450"/>
    </i>
    <i>
      <x v="452"/>
    </i>
    <i>
      <x v="465"/>
    </i>
    <i>
      <x v="469"/>
    </i>
    <i>
      <x v="471"/>
    </i>
    <i>
      <x v="473"/>
    </i>
    <i>
      <x v="474"/>
    </i>
    <i>
      <x v="487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4BA343-97BB-4566-B7E2-B531FE8130ED}" name="PivotTable2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5:C51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2"/>
        <item h="1" x="9"/>
        <item h="1"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6">
    <i>
      <x v="2"/>
    </i>
    <i>
      <x v="5"/>
    </i>
    <i>
      <x v="31"/>
    </i>
    <i>
      <x v="34"/>
    </i>
    <i>
      <x v="35"/>
    </i>
    <i>
      <x v="50"/>
    </i>
    <i>
      <x v="51"/>
    </i>
    <i>
      <x v="53"/>
    </i>
    <i>
      <x v="149"/>
    </i>
    <i>
      <x v="154"/>
    </i>
    <i>
      <x v="168"/>
    </i>
    <i>
      <x v="172"/>
    </i>
    <i>
      <x v="195"/>
    </i>
    <i>
      <x v="210"/>
    </i>
    <i>
      <x v="211"/>
    </i>
    <i>
      <x v="259"/>
    </i>
    <i>
      <x v="267"/>
    </i>
    <i>
      <x v="272"/>
    </i>
    <i>
      <x v="273"/>
    </i>
    <i>
      <x v="274"/>
    </i>
    <i>
      <x v="278"/>
    </i>
    <i>
      <x v="279"/>
    </i>
    <i>
      <x v="294"/>
    </i>
    <i>
      <x v="417"/>
    </i>
    <i>
      <x v="418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8CDC7C-AA5F-4646-B8AE-0FE997B3CECF}" name="PivotTable3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A25:BB127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h="1" x="7"/>
        <item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02">
    <i>
      <x v="9"/>
    </i>
    <i>
      <x v="13"/>
    </i>
    <i>
      <x v="15"/>
    </i>
    <i>
      <x v="17"/>
    </i>
    <i>
      <x v="18"/>
    </i>
    <i>
      <x v="20"/>
    </i>
    <i>
      <x v="22"/>
    </i>
    <i>
      <x v="24"/>
    </i>
    <i>
      <x v="25"/>
    </i>
    <i>
      <x v="32"/>
    </i>
    <i>
      <x v="33"/>
    </i>
    <i>
      <x v="63"/>
    </i>
    <i>
      <x v="68"/>
    </i>
    <i>
      <x v="70"/>
    </i>
    <i>
      <x v="73"/>
    </i>
    <i>
      <x v="75"/>
    </i>
    <i>
      <x v="79"/>
    </i>
    <i>
      <x v="81"/>
    </i>
    <i>
      <x v="85"/>
    </i>
    <i>
      <x v="87"/>
    </i>
    <i>
      <x v="91"/>
    </i>
    <i>
      <x v="93"/>
    </i>
    <i>
      <x v="95"/>
    </i>
    <i>
      <x v="96"/>
    </i>
    <i>
      <x v="97"/>
    </i>
    <i>
      <x v="98"/>
    </i>
    <i>
      <x v="99"/>
    </i>
    <i>
      <x v="101"/>
    </i>
    <i>
      <x v="102"/>
    </i>
    <i>
      <x v="103"/>
    </i>
    <i>
      <x v="113"/>
    </i>
    <i>
      <x v="115"/>
    </i>
    <i>
      <x v="117"/>
    </i>
    <i>
      <x v="119"/>
    </i>
    <i>
      <x v="124"/>
    </i>
    <i>
      <x v="143"/>
    </i>
    <i>
      <x v="145"/>
    </i>
    <i>
      <x v="152"/>
    </i>
    <i>
      <x v="157"/>
    </i>
    <i>
      <x v="186"/>
    </i>
    <i>
      <x v="188"/>
    </i>
    <i>
      <x v="190"/>
    </i>
    <i>
      <x v="192"/>
    </i>
    <i>
      <x v="193"/>
    </i>
    <i>
      <x v="194"/>
    </i>
    <i>
      <x v="196"/>
    </i>
    <i>
      <x v="197"/>
    </i>
    <i>
      <x v="201"/>
    </i>
    <i>
      <x v="202"/>
    </i>
    <i>
      <x v="208"/>
    </i>
    <i>
      <x v="240"/>
    </i>
    <i>
      <x v="242"/>
    </i>
    <i>
      <x v="243"/>
    </i>
    <i>
      <x v="245"/>
    </i>
    <i>
      <x v="247"/>
    </i>
    <i>
      <x v="249"/>
    </i>
    <i>
      <x v="255"/>
    </i>
    <i>
      <x v="257"/>
    </i>
    <i>
      <x v="258"/>
    </i>
    <i>
      <x v="262"/>
    </i>
    <i>
      <x v="263"/>
    </i>
    <i>
      <x v="269"/>
    </i>
    <i>
      <x v="280"/>
    </i>
    <i>
      <x v="281"/>
    </i>
    <i>
      <x v="285"/>
    </i>
    <i>
      <x v="290"/>
    </i>
    <i>
      <x v="293"/>
    </i>
    <i>
      <x v="298"/>
    </i>
    <i>
      <x v="325"/>
    </i>
    <i>
      <x v="346"/>
    </i>
    <i>
      <x v="347"/>
    </i>
    <i>
      <x v="389"/>
    </i>
    <i>
      <x v="390"/>
    </i>
    <i>
      <x v="416"/>
    </i>
    <i>
      <x v="419"/>
    </i>
    <i>
      <x v="420"/>
    </i>
    <i>
      <x v="423"/>
    </i>
    <i>
      <x v="425"/>
    </i>
    <i>
      <x v="427"/>
    </i>
    <i>
      <x v="429"/>
    </i>
    <i>
      <x v="431"/>
    </i>
    <i>
      <x v="433"/>
    </i>
    <i>
      <x v="435"/>
    </i>
    <i>
      <x v="436"/>
    </i>
    <i>
      <x v="437"/>
    </i>
    <i>
      <x v="441"/>
    </i>
    <i>
      <x v="445"/>
    </i>
    <i>
      <x v="447"/>
    </i>
    <i>
      <x v="449"/>
    </i>
    <i>
      <x v="451"/>
    </i>
    <i>
      <x v="463"/>
    </i>
    <i>
      <x v="470"/>
    </i>
    <i>
      <x v="475"/>
    </i>
    <i>
      <x v="479"/>
    </i>
    <i>
      <x v="482"/>
    </i>
    <i>
      <x v="484"/>
    </i>
    <i>
      <x v="488"/>
    </i>
    <i>
      <x v="490"/>
    </i>
    <i>
      <x v="491"/>
    </i>
    <i>
      <x v="494"/>
    </i>
    <i>
      <x v="497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735138-F1DE-4CCF-9962-B49A88388843}" name="PivotTable2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A25:AB73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8">
    <i>
      <x/>
    </i>
    <i>
      <x v="3"/>
    </i>
    <i>
      <x v="6"/>
    </i>
    <i>
      <x v="55"/>
    </i>
    <i>
      <x v="61"/>
    </i>
    <i>
      <x v="116"/>
    </i>
    <i>
      <x v="122"/>
    </i>
    <i>
      <x v="136"/>
    </i>
    <i>
      <x v="137"/>
    </i>
    <i>
      <x v="140"/>
    </i>
    <i>
      <x v="141"/>
    </i>
    <i>
      <x v="151"/>
    </i>
    <i>
      <x v="155"/>
    </i>
    <i>
      <x v="171"/>
    </i>
    <i>
      <x v="175"/>
    </i>
    <i>
      <x v="182"/>
    </i>
    <i>
      <x v="214"/>
    </i>
    <i>
      <x v="215"/>
    </i>
    <i>
      <x v="220"/>
    </i>
    <i>
      <x v="222"/>
    </i>
    <i>
      <x v="227"/>
    </i>
    <i>
      <x v="230"/>
    </i>
    <i>
      <x v="231"/>
    </i>
    <i>
      <x v="236"/>
    </i>
    <i>
      <x v="237"/>
    </i>
    <i>
      <x v="254"/>
    </i>
    <i>
      <x v="260"/>
    </i>
    <i>
      <x v="261"/>
    </i>
    <i>
      <x v="264"/>
    </i>
    <i>
      <x v="268"/>
    </i>
    <i>
      <x v="277"/>
    </i>
    <i>
      <x v="295"/>
    </i>
    <i>
      <x v="299"/>
    </i>
    <i>
      <x v="303"/>
    </i>
    <i>
      <x v="307"/>
    </i>
    <i>
      <x v="311"/>
    </i>
    <i>
      <x v="315"/>
    </i>
    <i>
      <x v="318"/>
    </i>
    <i>
      <x v="455"/>
    </i>
    <i>
      <x v="456"/>
    </i>
    <i>
      <x v="457"/>
    </i>
    <i>
      <x v="458"/>
    </i>
    <i>
      <x v="459"/>
    </i>
    <i>
      <x v="462"/>
    </i>
    <i>
      <x v="464"/>
    </i>
    <i>
      <x v="466"/>
    </i>
    <i>
      <x v="467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C8FBC1-0A3C-4E67-831F-B778DEF6921A}" name="PivotTable3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E25:BF30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h="1" x="7"/>
        <item h="1" x="6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 v="312"/>
    </i>
    <i>
      <x v="313"/>
    </i>
    <i>
      <x v="314"/>
    </i>
    <i>
      <x v="316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D2E125-DE06-43AD-B5D4-A8B0D60861B1}" name="PivotTable2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Z26:AZ34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8">
    <i>
      <x v="62"/>
    </i>
    <i>
      <x v="198"/>
    </i>
    <i>
      <x v="216"/>
    </i>
    <i>
      <x v="223"/>
    </i>
    <i>
      <x v="229"/>
    </i>
    <i>
      <x v="234"/>
    </i>
    <i>
      <x v="235"/>
    </i>
    <i t="grand">
      <x/>
    </i>
  </rowItems>
  <colItems count="1">
    <i/>
  </colItems>
  <pageFields count="3">
    <pageField fld="7" hier="-1"/>
    <pageField fld="48" hier="-1"/>
    <pageField fld="4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29A37E-210B-4465-A2EB-CB802BBD0A46}" name="PivotTable2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J26:AJ45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9">
    <i>
      <x v="36"/>
    </i>
    <i>
      <x v="39"/>
    </i>
    <i>
      <x v="41"/>
    </i>
    <i>
      <x v="44"/>
    </i>
    <i>
      <x v="80"/>
    </i>
    <i>
      <x v="82"/>
    </i>
    <i>
      <x v="86"/>
    </i>
    <i>
      <x v="88"/>
    </i>
    <i>
      <x v="92"/>
    </i>
    <i>
      <x v="94"/>
    </i>
    <i>
      <x v="191"/>
    </i>
    <i>
      <x v="199"/>
    </i>
    <i>
      <x v="422"/>
    </i>
    <i>
      <x v="424"/>
    </i>
    <i>
      <x v="426"/>
    </i>
    <i>
      <x v="428"/>
    </i>
    <i>
      <x v="430"/>
    </i>
    <i>
      <x v="474"/>
    </i>
    <i t="grand">
      <x/>
    </i>
  </rowItems>
  <colItems count="1">
    <i/>
  </colItems>
  <pageFields count="3">
    <pageField fld="7" hier="-1"/>
    <pageField fld="48" hier="-1"/>
    <pageField fld="4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A6C63F-8E0E-4445-A4D6-54B3A17EB1A4}" name="PivotTable3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H26:BH27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h="1" x="7"/>
        <item h="1" x="6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">
    <i t="grand">
      <x/>
    </i>
  </rowItems>
  <colItems count="1">
    <i/>
  </colItems>
  <pageFields count="3">
    <pageField fld="7" hier="-1"/>
    <pageField fld="48" hier="-1"/>
    <pageField fld="4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CF3D27-693B-409B-B0F9-00C6C9A0CB17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X43:X71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8">
    <i>
      <x v="1"/>
    </i>
    <i>
      <x v="111"/>
    </i>
    <i>
      <x v="114"/>
    </i>
    <i>
      <x v="123"/>
    </i>
    <i>
      <x v="128"/>
    </i>
    <i>
      <x v="130"/>
    </i>
    <i>
      <x v="133"/>
    </i>
    <i>
      <x v="153"/>
    </i>
    <i>
      <x v="158"/>
    </i>
    <i>
      <x v="176"/>
    </i>
    <i>
      <x v="178"/>
    </i>
    <i>
      <x v="256"/>
    </i>
    <i>
      <x v="297"/>
    </i>
    <i>
      <x v="330"/>
    </i>
    <i>
      <x v="339"/>
    </i>
    <i>
      <x v="348"/>
    </i>
    <i>
      <x v="357"/>
    </i>
    <i>
      <x v="366"/>
    </i>
    <i>
      <x v="374"/>
    </i>
    <i>
      <x v="382"/>
    </i>
    <i>
      <x v="391"/>
    </i>
    <i>
      <x v="400"/>
    </i>
    <i>
      <x v="409"/>
    </i>
    <i>
      <x v="480"/>
    </i>
    <i>
      <x v="483"/>
    </i>
    <i>
      <x v="485"/>
    </i>
    <i>
      <x v="486"/>
    </i>
    <i t="grand">
      <x/>
    </i>
  </rowItems>
  <colItems count="1">
    <i/>
  </colItems>
  <pageFields count="3">
    <pageField fld="7" hier="-1"/>
    <pageField fld="48" hier="-1"/>
    <pageField fld="4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2CF671-518A-411D-BAE5-5B05FA33F1E8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D46:AD80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4">
    <i>
      <x v="3"/>
    </i>
    <i>
      <x v="6"/>
    </i>
    <i>
      <x v="55"/>
    </i>
    <i>
      <x v="116"/>
    </i>
    <i>
      <x v="122"/>
    </i>
    <i>
      <x v="136"/>
    </i>
    <i>
      <x v="137"/>
    </i>
    <i>
      <x v="140"/>
    </i>
    <i>
      <x v="141"/>
    </i>
    <i>
      <x v="151"/>
    </i>
    <i>
      <x v="155"/>
    </i>
    <i>
      <x v="171"/>
    </i>
    <i>
      <x v="175"/>
    </i>
    <i>
      <x v="254"/>
    </i>
    <i>
      <x v="260"/>
    </i>
    <i>
      <x v="261"/>
    </i>
    <i>
      <x v="264"/>
    </i>
    <i>
      <x v="268"/>
    </i>
    <i>
      <x v="277"/>
    </i>
    <i>
      <x v="295"/>
    </i>
    <i>
      <x v="299"/>
    </i>
    <i>
      <x v="303"/>
    </i>
    <i>
      <x v="307"/>
    </i>
    <i>
      <x v="311"/>
    </i>
    <i>
      <x v="315"/>
    </i>
    <i>
      <x v="318"/>
    </i>
    <i>
      <x v="456"/>
    </i>
    <i>
      <x v="457"/>
    </i>
    <i>
      <x v="458"/>
    </i>
    <i>
      <x v="459"/>
    </i>
    <i>
      <x v="462"/>
    </i>
    <i>
      <x v="466"/>
    </i>
    <i>
      <x v="467"/>
    </i>
    <i t="grand">
      <x/>
    </i>
  </rowItems>
  <colItems count="1">
    <i/>
  </colItems>
  <pageFields count="3">
    <pageField fld="7" hier="-1"/>
    <pageField fld="48" hier="-1"/>
    <pageField fld="4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110CF9-CFDB-458E-807A-94A4352AAC42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P44:AP56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2">
    <i>
      <x v="7"/>
    </i>
    <i>
      <x v="11"/>
    </i>
    <i>
      <x v="12"/>
    </i>
    <i>
      <x v="29"/>
    </i>
    <i>
      <x v="72"/>
    </i>
    <i>
      <x v="77"/>
    </i>
    <i>
      <x v="320"/>
    </i>
    <i>
      <x v="468"/>
    </i>
    <i>
      <x v="476"/>
    </i>
    <i>
      <x v="477"/>
    </i>
    <i>
      <x v="478"/>
    </i>
    <i t="grand">
      <x/>
    </i>
  </rowItems>
  <colItems count="1">
    <i/>
  </colItems>
  <pageFields count="3">
    <pageField fld="7" hier="-1"/>
    <pageField fld="48" hier="-1"/>
    <pageField fld="4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9116FF-2D7C-4E0B-A2E7-FDFC0A0FF437}" name="PivotTable2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P26:AP36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0">
    <i>
      <x v="37"/>
    </i>
    <i>
      <x v="38"/>
    </i>
    <i>
      <x v="40"/>
    </i>
    <i>
      <x v="42"/>
    </i>
    <i>
      <x v="43"/>
    </i>
    <i>
      <x v="45"/>
    </i>
    <i>
      <x v="46"/>
    </i>
    <i>
      <x v="218"/>
    </i>
    <i>
      <x v="225"/>
    </i>
    <i t="grand">
      <x/>
    </i>
  </rowItems>
  <colItems count="1">
    <i/>
  </colItems>
  <pageFields count="3">
    <pageField fld="7" hier="-1"/>
    <pageField fld="48" hier="-1"/>
    <pageField fld="4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1792AA-98FA-43A3-AD81-4D90F40A7968}" name="PivotTable2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26:G36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x="9"/>
        <item h="1"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0">
    <i>
      <x v="59"/>
    </i>
    <i>
      <x v="60"/>
    </i>
    <i>
      <x v="148"/>
    </i>
    <i>
      <x v="217"/>
    </i>
    <i>
      <x v="221"/>
    </i>
    <i>
      <x v="224"/>
    </i>
    <i>
      <x v="226"/>
    </i>
    <i>
      <x v="228"/>
    </i>
    <i>
      <x v="460"/>
    </i>
    <i t="grand">
      <x/>
    </i>
  </rowItems>
  <colItems count="1">
    <i/>
  </colItems>
  <pageFields count="3">
    <pageField fld="7" hier="-1"/>
    <pageField fld="48" hier="-1"/>
    <pageField fld="4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49713E-D9E2-448E-9433-3A331252F771}" name="PivotTable2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D26:AD37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1">
    <i>
      <x v="61"/>
    </i>
    <i>
      <x v="214"/>
    </i>
    <i>
      <x v="215"/>
    </i>
    <i>
      <x v="220"/>
    </i>
    <i>
      <x v="222"/>
    </i>
    <i>
      <x v="227"/>
    </i>
    <i>
      <x v="230"/>
    </i>
    <i>
      <x v="231"/>
    </i>
    <i>
      <x v="236"/>
    </i>
    <i>
      <x v="237"/>
    </i>
    <i t="grand">
      <x/>
    </i>
  </rowItems>
  <colItems count="1">
    <i/>
  </colItems>
  <pageFields count="3">
    <pageField fld="7" hier="-1"/>
    <pageField fld="48" hier="-1"/>
    <pageField fld="4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818F7D-7333-4064-911A-E0156B1A0D58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4:M81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7">
    <i>
      <x v="8"/>
    </i>
    <i>
      <x v="54"/>
    </i>
    <i>
      <x v="57"/>
    </i>
    <i>
      <x v="64"/>
    </i>
    <i>
      <x v="121"/>
    </i>
    <i>
      <x v="296"/>
    </i>
    <i>
      <x v="332"/>
    </i>
    <i>
      <x v="334"/>
    </i>
    <i>
      <x v="335"/>
    </i>
    <i>
      <x v="341"/>
    </i>
    <i>
      <x v="343"/>
    </i>
    <i>
      <x v="344"/>
    </i>
    <i>
      <x v="350"/>
    </i>
    <i>
      <x v="352"/>
    </i>
    <i>
      <x v="353"/>
    </i>
    <i>
      <x v="359"/>
    </i>
    <i>
      <x v="361"/>
    </i>
    <i>
      <x v="362"/>
    </i>
    <i>
      <x v="368"/>
    </i>
    <i>
      <x v="370"/>
    </i>
    <i>
      <x v="376"/>
    </i>
    <i>
      <x v="377"/>
    </i>
    <i>
      <x v="378"/>
    </i>
    <i>
      <x v="384"/>
    </i>
    <i>
      <x v="386"/>
    </i>
    <i>
      <x v="387"/>
    </i>
    <i>
      <x v="393"/>
    </i>
    <i>
      <x v="395"/>
    </i>
    <i>
      <x v="396"/>
    </i>
    <i>
      <x v="402"/>
    </i>
    <i>
      <x v="404"/>
    </i>
    <i>
      <x v="405"/>
    </i>
    <i>
      <x v="411"/>
    </i>
    <i>
      <x v="413"/>
    </i>
    <i>
      <x v="414"/>
    </i>
    <i>
      <x v="481"/>
    </i>
    <i t="grand">
      <x/>
    </i>
  </rowItems>
  <colItems count="1">
    <i/>
  </colItems>
  <pageFields count="3">
    <pageField fld="7" hier="-1"/>
    <pageField fld="48" hier="-1"/>
    <pageField fld="39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CFFDEF-9818-4866-9C70-D29756DFEAA1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Z43:AZ80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7">
    <i>
      <x v="10"/>
    </i>
    <i>
      <x v="56"/>
    </i>
    <i>
      <x v="58"/>
    </i>
    <i>
      <x v="65"/>
    </i>
    <i>
      <x v="66"/>
    </i>
    <i>
      <x v="120"/>
    </i>
    <i>
      <x v="131"/>
    </i>
    <i>
      <x v="150"/>
    </i>
    <i>
      <x v="156"/>
    </i>
    <i>
      <x v="159"/>
    </i>
    <i>
      <x v="163"/>
    </i>
    <i>
      <x v="165"/>
    </i>
    <i>
      <x v="167"/>
    </i>
    <i>
      <x v="170"/>
    </i>
    <i>
      <x v="174"/>
    </i>
    <i>
      <x v="183"/>
    </i>
    <i>
      <x v="185"/>
    </i>
    <i>
      <x v="252"/>
    </i>
    <i>
      <x v="301"/>
    </i>
    <i>
      <x v="305"/>
    </i>
    <i>
      <x v="309"/>
    </i>
    <i>
      <x v="319"/>
    </i>
    <i>
      <x v="336"/>
    </i>
    <i>
      <x v="345"/>
    </i>
    <i>
      <x v="354"/>
    </i>
    <i>
      <x v="363"/>
    </i>
    <i>
      <x v="371"/>
    </i>
    <i>
      <x v="379"/>
    </i>
    <i>
      <x v="388"/>
    </i>
    <i>
      <x v="397"/>
    </i>
    <i>
      <x v="406"/>
    </i>
    <i>
      <x v="415"/>
    </i>
    <i>
      <x v="421"/>
    </i>
    <i>
      <x v="453"/>
    </i>
    <i>
      <x v="461"/>
    </i>
    <i>
      <x v="472"/>
    </i>
    <i t="grand">
      <x/>
    </i>
  </rowItems>
  <colItems count="1">
    <i/>
  </colItems>
  <pageFields count="3">
    <pageField fld="7" hier="-1"/>
    <pageField fld="48" hier="-1"/>
    <pageField fld="4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05DEA0-F68E-4DA1-914F-B6B260C049AB}" name="PivotTable2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V26:AV27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">
    <i t="grand">
      <x/>
    </i>
  </rowItems>
  <colItems count="1">
    <i/>
  </colItems>
  <pageFields count="3">
    <pageField fld="7" hier="-1"/>
    <pageField fld="48" hier="-1"/>
    <pageField fld="4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221CC7-BAC4-4859-A7D9-624448CAFFB0}" name="PivotTable2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X26:X35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9">
    <i>
      <x v="47"/>
    </i>
    <i>
      <x v="48"/>
    </i>
    <i>
      <x v="49"/>
    </i>
    <i>
      <x v="52"/>
    </i>
    <i>
      <x v="232"/>
    </i>
    <i>
      <x v="233"/>
    </i>
    <i>
      <x v="238"/>
    </i>
    <i>
      <x v="239"/>
    </i>
    <i t="grand">
      <x/>
    </i>
  </rowItems>
  <colItems count="1">
    <i/>
  </colItems>
  <pageFields count="3">
    <pageField fld="7" hier="-1"/>
    <pageField fld="48" hier="-1"/>
    <pageField fld="4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B06C2-46CF-4272-AB67-7F3AF0C64C6F}" name="PivotTable1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D69:BD149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h="1" x="7"/>
        <item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80">
    <i>
      <x v="9"/>
    </i>
    <i>
      <x v="13"/>
    </i>
    <i>
      <x v="15"/>
    </i>
    <i>
      <x v="18"/>
    </i>
    <i>
      <x v="20"/>
    </i>
    <i>
      <x v="22"/>
    </i>
    <i>
      <x v="68"/>
    </i>
    <i>
      <x v="70"/>
    </i>
    <i>
      <x v="73"/>
    </i>
    <i>
      <x v="75"/>
    </i>
    <i>
      <x v="95"/>
    </i>
    <i>
      <x v="96"/>
    </i>
    <i>
      <x v="97"/>
    </i>
    <i>
      <x v="101"/>
    </i>
    <i>
      <x v="113"/>
    </i>
    <i>
      <x v="115"/>
    </i>
    <i>
      <x v="117"/>
    </i>
    <i>
      <x v="119"/>
    </i>
    <i>
      <x v="124"/>
    </i>
    <i>
      <x v="143"/>
    </i>
    <i>
      <x v="145"/>
    </i>
    <i>
      <x v="152"/>
    </i>
    <i>
      <x v="157"/>
    </i>
    <i>
      <x v="188"/>
    </i>
    <i>
      <x v="240"/>
    </i>
    <i>
      <x v="243"/>
    </i>
    <i>
      <x v="245"/>
    </i>
    <i>
      <x v="247"/>
    </i>
    <i>
      <x v="249"/>
    </i>
    <i>
      <x v="255"/>
    </i>
    <i>
      <x v="258"/>
    </i>
    <i>
      <x v="262"/>
    </i>
    <i>
      <x v="263"/>
    </i>
    <i>
      <x v="269"/>
    </i>
    <i>
      <x v="280"/>
    </i>
    <i>
      <x v="281"/>
    </i>
    <i>
      <x v="285"/>
    </i>
    <i>
      <x v="290"/>
    </i>
    <i>
      <x v="293"/>
    </i>
    <i>
      <x v="298"/>
    </i>
    <i>
      <x v="325"/>
    </i>
    <i>
      <x v="328"/>
    </i>
    <i>
      <x v="329"/>
    </i>
    <i>
      <x v="337"/>
    </i>
    <i>
      <x v="338"/>
    </i>
    <i>
      <x v="346"/>
    </i>
    <i>
      <x v="347"/>
    </i>
    <i>
      <x v="355"/>
    </i>
    <i>
      <x v="356"/>
    </i>
    <i>
      <x v="364"/>
    </i>
    <i>
      <x v="365"/>
    </i>
    <i>
      <x v="372"/>
    </i>
    <i>
      <x v="373"/>
    </i>
    <i>
      <x v="380"/>
    </i>
    <i>
      <x v="381"/>
    </i>
    <i>
      <x v="389"/>
    </i>
    <i>
      <x v="390"/>
    </i>
    <i>
      <x v="398"/>
    </i>
    <i>
      <x v="399"/>
    </i>
    <i>
      <x v="407"/>
    </i>
    <i>
      <x v="408"/>
    </i>
    <i>
      <x v="416"/>
    </i>
    <i>
      <x v="419"/>
    </i>
    <i>
      <x v="431"/>
    </i>
    <i>
      <x v="433"/>
    </i>
    <i>
      <x v="435"/>
    </i>
    <i>
      <x v="436"/>
    </i>
    <i>
      <x v="437"/>
    </i>
    <i>
      <x v="441"/>
    </i>
    <i>
      <x v="445"/>
    </i>
    <i>
      <x v="447"/>
    </i>
    <i>
      <x v="449"/>
    </i>
    <i>
      <x v="451"/>
    </i>
    <i>
      <x v="463"/>
    </i>
    <i>
      <x v="470"/>
    </i>
    <i>
      <x v="479"/>
    </i>
    <i>
      <x v="482"/>
    </i>
    <i>
      <x v="484"/>
    </i>
    <i>
      <x v="488"/>
    </i>
    <i t="grand">
      <x/>
    </i>
  </rowItems>
  <colItems count="1">
    <i/>
  </colItems>
  <pageFields count="3">
    <pageField fld="7" hier="-1"/>
    <pageField fld="48" hier="-1"/>
    <pageField fld="4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782501-CFED-40C1-B19D-AEFEA5893636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45:G50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x="9"/>
        <item h="1"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 v="78"/>
    </i>
    <i>
      <x v="139"/>
    </i>
    <i>
      <x v="292"/>
    </i>
    <i>
      <x v="454"/>
    </i>
    <i t="grand">
      <x/>
    </i>
  </rowItems>
  <colItems count="1">
    <i/>
  </colItems>
  <pageFields count="3">
    <pageField fld="7" hier="-1"/>
    <pageField fld="48" hier="-1"/>
    <pageField fld="4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6E8F4-683E-4AC8-997A-6909332FE107}" name="PivotTable3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D26:BD63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h="1" x="7"/>
        <item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7">
    <i>
      <x v="17"/>
    </i>
    <i>
      <x v="32"/>
    </i>
    <i>
      <x v="33"/>
    </i>
    <i>
      <x v="63"/>
    </i>
    <i>
      <x v="79"/>
    </i>
    <i>
      <x v="81"/>
    </i>
    <i>
      <x v="85"/>
    </i>
    <i>
      <x v="87"/>
    </i>
    <i>
      <x v="91"/>
    </i>
    <i>
      <x v="93"/>
    </i>
    <i>
      <x v="98"/>
    </i>
    <i>
      <x v="99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90"/>
    </i>
    <i>
      <x v="192"/>
    </i>
    <i>
      <x v="193"/>
    </i>
    <i>
      <x v="194"/>
    </i>
    <i>
      <x v="196"/>
    </i>
    <i>
      <x v="197"/>
    </i>
    <i>
      <x v="201"/>
    </i>
    <i>
      <x v="202"/>
    </i>
    <i>
      <x v="208"/>
    </i>
    <i>
      <x v="420"/>
    </i>
    <i>
      <x v="423"/>
    </i>
    <i>
      <x v="425"/>
    </i>
    <i>
      <x v="427"/>
    </i>
    <i>
      <x v="429"/>
    </i>
    <i>
      <x v="475"/>
    </i>
    <i t="grand">
      <x/>
    </i>
  </rowItems>
  <colItems count="1">
    <i/>
  </colItems>
  <pageFields count="3">
    <pageField fld="7" hier="-1"/>
    <pageField fld="48" hier="-1"/>
    <pageField fld="4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1B496D-A80A-46BE-B1FA-00800B22528D}" name="PivotTable2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6:B36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2"/>
        <item h="1" x="9"/>
        <item h="1"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0">
    <i>
      <x v="31"/>
    </i>
    <i>
      <x v="34"/>
    </i>
    <i>
      <x v="35"/>
    </i>
    <i>
      <x v="50"/>
    </i>
    <i>
      <x v="51"/>
    </i>
    <i>
      <x v="53"/>
    </i>
    <i>
      <x v="195"/>
    </i>
    <i>
      <x v="210"/>
    </i>
    <i>
      <x v="211"/>
    </i>
    <i t="grand">
      <x/>
    </i>
  </rowItems>
  <colItems count="1">
    <i/>
  </colItems>
  <pageFields count="3">
    <pageField fld="7" hier="-1"/>
    <pageField fld="48" hier="-1"/>
    <pageField fld="4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4555A8-312F-423A-8E6B-71010B20163D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J54:AJ120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6">
    <i>
      <x v="14"/>
    </i>
    <i>
      <x v="16"/>
    </i>
    <i>
      <x v="19"/>
    </i>
    <i>
      <x v="21"/>
    </i>
    <i>
      <x v="23"/>
    </i>
    <i>
      <x v="28"/>
    </i>
    <i>
      <x v="69"/>
    </i>
    <i>
      <x v="71"/>
    </i>
    <i>
      <x v="74"/>
    </i>
    <i>
      <x v="76"/>
    </i>
    <i>
      <x v="100"/>
    </i>
    <i>
      <x v="112"/>
    </i>
    <i>
      <x v="118"/>
    </i>
    <i>
      <x v="125"/>
    </i>
    <i>
      <x v="138"/>
    </i>
    <i>
      <x v="144"/>
    </i>
    <i>
      <x v="146"/>
    </i>
    <i>
      <x v="147"/>
    </i>
    <i>
      <x v="162"/>
    </i>
    <i>
      <x v="164"/>
    </i>
    <i>
      <x v="166"/>
    </i>
    <i>
      <x v="187"/>
    </i>
    <i>
      <x v="189"/>
    </i>
    <i>
      <x v="241"/>
    </i>
    <i>
      <x v="244"/>
    </i>
    <i>
      <x v="246"/>
    </i>
    <i>
      <x v="265"/>
    </i>
    <i>
      <x v="266"/>
    </i>
    <i>
      <x v="270"/>
    </i>
    <i>
      <x v="271"/>
    </i>
    <i>
      <x v="275"/>
    </i>
    <i>
      <x v="276"/>
    </i>
    <i>
      <x v="291"/>
    </i>
    <i>
      <x v="322"/>
    </i>
    <i>
      <x v="323"/>
    </i>
    <i>
      <x v="324"/>
    </i>
    <i>
      <x v="326"/>
    </i>
    <i>
      <x v="327"/>
    </i>
    <i>
      <x v="331"/>
    </i>
    <i>
      <x v="340"/>
    </i>
    <i>
      <x v="349"/>
    </i>
    <i>
      <x v="358"/>
    </i>
    <i>
      <x v="367"/>
    </i>
    <i>
      <x v="375"/>
    </i>
    <i>
      <x v="383"/>
    </i>
    <i>
      <x v="392"/>
    </i>
    <i>
      <x v="401"/>
    </i>
    <i>
      <x v="410"/>
    </i>
    <i>
      <x v="432"/>
    </i>
    <i>
      <x v="434"/>
    </i>
    <i>
      <x v="438"/>
    </i>
    <i>
      <x v="439"/>
    </i>
    <i>
      <x v="440"/>
    </i>
    <i>
      <x v="442"/>
    </i>
    <i>
      <x v="443"/>
    </i>
    <i>
      <x v="444"/>
    </i>
    <i>
      <x v="446"/>
    </i>
    <i>
      <x v="448"/>
    </i>
    <i>
      <x v="450"/>
    </i>
    <i>
      <x v="452"/>
    </i>
    <i>
      <x v="465"/>
    </i>
    <i>
      <x v="469"/>
    </i>
    <i>
      <x v="471"/>
    </i>
    <i>
      <x v="473"/>
    </i>
    <i>
      <x v="487"/>
    </i>
    <i t="grand">
      <x/>
    </i>
  </rowItems>
  <colItems count="1">
    <i/>
  </colItems>
  <pageFields count="3">
    <pageField fld="7" hier="-1"/>
    <pageField fld="48" hier="-1"/>
    <pageField fld="4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FA9C59-5B16-4F03-871D-19581008EFD2}" name="PivotTable2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26:M38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h="1"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2">
    <i>
      <x v="83"/>
    </i>
    <i>
      <x v="84"/>
    </i>
    <i>
      <x v="89"/>
    </i>
    <i>
      <x v="90"/>
    </i>
    <i>
      <x v="203"/>
    </i>
    <i>
      <x v="207"/>
    </i>
    <i>
      <x v="209"/>
    </i>
    <i>
      <x v="212"/>
    </i>
    <i>
      <x v="213"/>
    </i>
    <i>
      <x v="489"/>
    </i>
    <i>
      <x v="498"/>
    </i>
    <i t="grand">
      <x/>
    </i>
  </rowItems>
  <colItems count="1">
    <i/>
  </colItems>
  <pageFields count="3">
    <pageField fld="7" hier="-1"/>
    <pageField fld="48" hier="-1"/>
    <pageField fld="39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741DB7-B961-4532-867F-56810C95BF20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36:S50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4">
    <i>
      <x v="4"/>
    </i>
    <i>
      <x v="126"/>
    </i>
    <i>
      <x v="142"/>
    </i>
    <i>
      <x v="173"/>
    </i>
    <i>
      <x v="180"/>
    </i>
    <i>
      <x v="181"/>
    </i>
    <i>
      <x v="282"/>
    </i>
    <i>
      <x v="283"/>
    </i>
    <i>
      <x v="284"/>
    </i>
    <i>
      <x v="286"/>
    </i>
    <i>
      <x v="287"/>
    </i>
    <i>
      <x v="288"/>
    </i>
    <i>
      <x v="289"/>
    </i>
    <i t="grand">
      <x/>
    </i>
  </rowItems>
  <colItems count="1">
    <i/>
  </colItems>
  <pageFields count="3">
    <pageField fld="7" hier="-1"/>
    <pageField fld="48" hier="-1"/>
    <pageField fld="4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011DF-F803-44E6-9E4B-79DFD1430D70}" name="PivotTable1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H40:BH45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h="1" x="7"/>
        <item h="1" x="6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 v="312"/>
    </i>
    <i>
      <x v="313"/>
    </i>
    <i>
      <x v="314"/>
    </i>
    <i>
      <x v="316"/>
    </i>
    <i t="grand">
      <x/>
    </i>
  </rowItems>
  <colItems count="1">
    <i/>
  </colItems>
  <pageFields count="3">
    <pageField fld="7" hier="-1"/>
    <pageField fld="48" hier="-1"/>
    <pageField fld="4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27EFC-6178-4ACD-B1B4-9DFF763FD568}" name="PivotTable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V35:AV52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7">
    <i>
      <x v="300"/>
    </i>
    <i>
      <x v="302"/>
    </i>
    <i>
      <x v="304"/>
    </i>
    <i>
      <x v="306"/>
    </i>
    <i>
      <x v="308"/>
    </i>
    <i>
      <x v="310"/>
    </i>
    <i>
      <x v="321"/>
    </i>
    <i>
      <x v="333"/>
    </i>
    <i>
      <x v="342"/>
    </i>
    <i>
      <x v="351"/>
    </i>
    <i>
      <x v="360"/>
    </i>
    <i>
      <x v="369"/>
    </i>
    <i>
      <x v="385"/>
    </i>
    <i>
      <x v="394"/>
    </i>
    <i>
      <x v="403"/>
    </i>
    <i>
      <x v="412"/>
    </i>
    <i t="grand">
      <x/>
    </i>
  </rowItems>
  <colItems count="1">
    <i/>
  </colItems>
  <pageFields count="3">
    <pageField fld="7" hier="-1"/>
    <pageField fld="48" hier="-1"/>
    <pageField fld="4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A3327A-22D4-4DD2-A6C4-670D4D1E61BE}" name="PivotTable2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26:S28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">
    <i>
      <x v="200"/>
    </i>
    <i t="grand">
      <x/>
    </i>
  </rowItems>
  <colItems count="1">
    <i/>
  </colItems>
  <pageFields count="3">
    <pageField fld="7" hier="-1"/>
    <pageField fld="48" hier="-1"/>
    <pageField fld="4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6B260C-AEE8-4C63-B9E6-8FEEFE9882C2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5:B61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2"/>
        <item h="1" x="9"/>
        <item h="1"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6">
    <i>
      <x v="2"/>
    </i>
    <i>
      <x v="5"/>
    </i>
    <i>
      <x v="149"/>
    </i>
    <i>
      <x v="154"/>
    </i>
    <i>
      <x v="168"/>
    </i>
    <i>
      <x v="172"/>
    </i>
    <i>
      <x v="259"/>
    </i>
    <i>
      <x v="267"/>
    </i>
    <i>
      <x v="272"/>
    </i>
    <i>
      <x v="273"/>
    </i>
    <i>
      <x v="274"/>
    </i>
    <i>
      <x v="278"/>
    </i>
    <i>
      <x v="279"/>
    </i>
    <i>
      <x v="417"/>
    </i>
    <i>
      <x v="418"/>
    </i>
    <i t="grand">
      <x/>
    </i>
  </rowItems>
  <colItems count="1">
    <i/>
  </colItems>
  <pageFields count="3">
    <pageField fld="7" hier="-1"/>
    <pageField fld="48" hier="-1"/>
    <pageField fld="4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79093-5A0B-404F-AD3A-E3D547B459D2}" name="PivotTable2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X26:X50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4">
    <i>
      <x v="111"/>
    </i>
    <i>
      <x v="114"/>
    </i>
    <i>
      <x v="128"/>
    </i>
    <i>
      <x v="130"/>
    </i>
    <i>
      <x v="133"/>
    </i>
    <i>
      <x v="153"/>
    </i>
    <i>
      <x v="176"/>
    </i>
    <i>
      <x v="178"/>
    </i>
    <i>
      <x v="232"/>
    </i>
    <i>
      <x v="233"/>
    </i>
    <i>
      <x v="238"/>
    </i>
    <i>
      <x v="239"/>
    </i>
    <i>
      <x v="297"/>
    </i>
    <i>
      <x v="330"/>
    </i>
    <i>
      <x v="339"/>
    </i>
    <i>
      <x v="348"/>
    </i>
    <i>
      <x v="357"/>
    </i>
    <i>
      <x v="366"/>
    </i>
    <i>
      <x v="374"/>
    </i>
    <i>
      <x v="382"/>
    </i>
    <i>
      <x v="391"/>
    </i>
    <i>
      <x v="400"/>
    </i>
    <i>
      <x v="409"/>
    </i>
    <i t="grand">
      <x/>
    </i>
  </rowItems>
  <colItems count="1">
    <i/>
  </colItems>
  <pageFields count="3">
    <pageField fld="7" hier="-1"/>
    <pageField fld="48" hier="-1"/>
    <pageField fld="4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3FB694-EE5D-4383-9E35-94ABA3FD6B34}" name="PivotTable1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D85:BD151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h="1" x="7"/>
        <item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6">
    <i>
      <x v="9"/>
    </i>
    <i>
      <x v="13"/>
    </i>
    <i>
      <x v="15"/>
    </i>
    <i>
      <x v="17"/>
    </i>
    <i>
      <x v="18"/>
    </i>
    <i>
      <x v="20"/>
    </i>
    <i>
      <x v="22"/>
    </i>
    <i>
      <x v="32"/>
    </i>
    <i>
      <x v="33"/>
    </i>
    <i>
      <x v="63"/>
    </i>
    <i>
      <x v="79"/>
    </i>
    <i>
      <x v="81"/>
    </i>
    <i>
      <x v="85"/>
    </i>
    <i>
      <x v="87"/>
    </i>
    <i>
      <x v="91"/>
    </i>
    <i>
      <x v="93"/>
    </i>
    <i>
      <x v="95"/>
    </i>
    <i>
      <x v="96"/>
    </i>
    <i>
      <x v="97"/>
    </i>
    <i>
      <x v="98"/>
    </i>
    <i>
      <x v="99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9"/>
    </i>
    <i>
      <x v="143"/>
    </i>
    <i>
      <x v="145"/>
    </i>
    <i>
      <x v="157"/>
    </i>
    <i>
      <x v="190"/>
    </i>
    <i>
      <x v="192"/>
    </i>
    <i>
      <x v="208"/>
    </i>
    <i>
      <x v="240"/>
    </i>
    <i>
      <x v="243"/>
    </i>
    <i>
      <x v="245"/>
    </i>
    <i>
      <x v="255"/>
    </i>
    <i>
      <x v="258"/>
    </i>
    <i>
      <x v="262"/>
    </i>
    <i>
      <x v="263"/>
    </i>
    <i>
      <x v="281"/>
    </i>
    <i>
      <x v="290"/>
    </i>
    <i>
      <x v="416"/>
    </i>
    <i>
      <x v="419"/>
    </i>
    <i>
      <x v="420"/>
    </i>
    <i>
      <x v="423"/>
    </i>
    <i>
      <x v="425"/>
    </i>
    <i>
      <x v="427"/>
    </i>
    <i>
      <x v="429"/>
    </i>
    <i>
      <x v="441"/>
    </i>
    <i>
      <x v="445"/>
    </i>
    <i>
      <x v="447"/>
    </i>
    <i>
      <x v="449"/>
    </i>
    <i>
      <x v="451"/>
    </i>
    <i>
      <x v="463"/>
    </i>
    <i>
      <x v="470"/>
    </i>
    <i>
      <x v="479"/>
    </i>
    <i>
      <x v="482"/>
    </i>
    <i>
      <x v="484"/>
    </i>
    <i>
      <x v="488"/>
    </i>
    <i t="grand">
      <x/>
    </i>
  </rowItems>
  <colItems count="1">
    <i/>
  </colItems>
  <pageFields count="3">
    <pageField fld="7" hier="-1"/>
    <pageField fld="48" hier="-1"/>
    <pageField fld="4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FBD414-9D51-41F7-8006-D9A5EC5F4833}" name="PivotTable3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H26:BH27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h="1" x="7"/>
        <item h="1" x="6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">
    <i t="grand">
      <x/>
    </i>
  </rowItems>
  <colItems count="1">
    <i/>
  </colItems>
  <pageFields count="3">
    <pageField fld="7" hier="-1"/>
    <pageField fld="48" hier="-1"/>
    <pageField fld="4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A7E5A6-5205-4EA2-819B-960D05BA41A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4:B60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x="2"/>
        <item h="1" x="9"/>
        <item h="1"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6">
    <i>
      <x v="2"/>
    </i>
    <i>
      <x v="5"/>
    </i>
    <i>
      <x v="31"/>
    </i>
    <i>
      <x v="34"/>
    </i>
    <i>
      <x v="35"/>
    </i>
    <i>
      <x v="50"/>
    </i>
    <i>
      <x v="51"/>
    </i>
    <i>
      <x v="53"/>
    </i>
    <i>
      <x v="168"/>
    </i>
    <i>
      <x v="172"/>
    </i>
    <i>
      <x v="210"/>
    </i>
    <i>
      <x v="211"/>
    </i>
    <i>
      <x v="259"/>
    </i>
    <i>
      <x v="417"/>
    </i>
    <i>
      <x v="418"/>
    </i>
    <i t="grand">
      <x/>
    </i>
  </rowItems>
  <colItems count="1">
    <i/>
  </colItems>
  <pageFields count="3">
    <pageField fld="7" hier="-1"/>
    <pageField fld="48" hier="-1"/>
    <pageField fld="4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16101D-1DFD-4730-B525-42F5E28F8296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D51:AD77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6">
    <i>
      <x v="3"/>
    </i>
    <i>
      <x v="6"/>
    </i>
    <i>
      <x v="55"/>
    </i>
    <i>
      <x v="61"/>
    </i>
    <i>
      <x v="122"/>
    </i>
    <i>
      <x v="140"/>
    </i>
    <i>
      <x v="141"/>
    </i>
    <i>
      <x v="171"/>
    </i>
    <i>
      <x v="175"/>
    </i>
    <i>
      <x v="214"/>
    </i>
    <i>
      <x v="254"/>
    </i>
    <i>
      <x v="260"/>
    </i>
    <i>
      <x v="261"/>
    </i>
    <i>
      <x v="299"/>
    </i>
    <i>
      <x v="303"/>
    </i>
    <i>
      <x v="307"/>
    </i>
    <i>
      <x v="311"/>
    </i>
    <i>
      <x v="315"/>
    </i>
    <i>
      <x v="318"/>
    </i>
    <i>
      <x v="456"/>
    </i>
    <i>
      <x v="457"/>
    </i>
    <i>
      <x v="458"/>
    </i>
    <i>
      <x v="462"/>
    </i>
    <i>
      <x v="466"/>
    </i>
    <i>
      <x v="467"/>
    </i>
    <i t="grand">
      <x/>
    </i>
  </rowItems>
  <colItems count="1">
    <i/>
  </colItems>
  <pageFields count="3">
    <pageField fld="7" hier="-1"/>
    <pageField fld="48" hier="-1"/>
    <pageField fld="4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F4F0D1-CE27-4FC1-8446-842E1DAF3444}" name="PivotTable3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D26:BD77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h="1" x="7"/>
        <item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1">
    <i>
      <x v="68"/>
    </i>
    <i>
      <x v="70"/>
    </i>
    <i>
      <x v="73"/>
    </i>
    <i>
      <x v="75"/>
    </i>
    <i>
      <x v="113"/>
    </i>
    <i>
      <x v="115"/>
    </i>
    <i>
      <x v="117"/>
    </i>
    <i>
      <x v="124"/>
    </i>
    <i>
      <x v="152"/>
    </i>
    <i>
      <x v="188"/>
    </i>
    <i>
      <x v="193"/>
    </i>
    <i>
      <x v="194"/>
    </i>
    <i>
      <x v="196"/>
    </i>
    <i>
      <x v="197"/>
    </i>
    <i>
      <x v="201"/>
    </i>
    <i>
      <x v="202"/>
    </i>
    <i>
      <x v="247"/>
    </i>
    <i>
      <x v="249"/>
    </i>
    <i>
      <x v="269"/>
    </i>
    <i>
      <x v="280"/>
    </i>
    <i>
      <x v="285"/>
    </i>
    <i>
      <x v="293"/>
    </i>
    <i>
      <x v="298"/>
    </i>
    <i>
      <x v="325"/>
    </i>
    <i>
      <x v="328"/>
    </i>
    <i>
      <x v="329"/>
    </i>
    <i>
      <x v="337"/>
    </i>
    <i>
      <x v="338"/>
    </i>
    <i>
      <x v="346"/>
    </i>
    <i>
      <x v="347"/>
    </i>
    <i>
      <x v="355"/>
    </i>
    <i>
      <x v="356"/>
    </i>
    <i>
      <x v="364"/>
    </i>
    <i>
      <x v="365"/>
    </i>
    <i>
      <x v="372"/>
    </i>
    <i>
      <x v="373"/>
    </i>
    <i>
      <x v="380"/>
    </i>
    <i>
      <x v="381"/>
    </i>
    <i>
      <x v="389"/>
    </i>
    <i>
      <x v="390"/>
    </i>
    <i>
      <x v="398"/>
    </i>
    <i>
      <x v="399"/>
    </i>
    <i>
      <x v="407"/>
    </i>
    <i>
      <x v="408"/>
    </i>
    <i>
      <x v="431"/>
    </i>
    <i>
      <x v="433"/>
    </i>
    <i>
      <x v="435"/>
    </i>
    <i>
      <x v="436"/>
    </i>
    <i>
      <x v="437"/>
    </i>
    <i>
      <x v="475"/>
    </i>
    <i t="grand">
      <x/>
    </i>
  </rowItems>
  <colItems count="1">
    <i/>
  </colItems>
  <pageFields count="3">
    <pageField fld="7" hier="-1"/>
    <pageField fld="48" hier="-1"/>
    <pageField fld="4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72F568-7770-4759-BD3D-00B7ED405D8A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Z56:AZ79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3">
    <i>
      <x v="10"/>
    </i>
    <i>
      <x v="56"/>
    </i>
    <i>
      <x v="58"/>
    </i>
    <i>
      <x v="62"/>
    </i>
    <i>
      <x v="120"/>
    </i>
    <i>
      <x v="159"/>
    </i>
    <i>
      <x v="163"/>
    </i>
    <i>
      <x v="165"/>
    </i>
    <i>
      <x v="167"/>
    </i>
    <i>
      <x v="170"/>
    </i>
    <i>
      <x v="174"/>
    </i>
    <i>
      <x v="183"/>
    </i>
    <i>
      <x v="185"/>
    </i>
    <i>
      <x v="252"/>
    </i>
    <i>
      <x v="301"/>
    </i>
    <i>
      <x v="305"/>
    </i>
    <i>
      <x v="309"/>
    </i>
    <i>
      <x v="319"/>
    </i>
    <i>
      <x v="421"/>
    </i>
    <i>
      <x v="453"/>
    </i>
    <i>
      <x v="461"/>
    </i>
    <i>
      <x v="472"/>
    </i>
    <i t="grand">
      <x/>
    </i>
  </rowItems>
  <colItems count="1">
    <i/>
  </colItems>
  <pageFields count="3">
    <pageField fld="7" hier="-1"/>
    <pageField fld="48" hier="-1"/>
    <pageField fld="4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1D6EC1-DB28-45BA-AA78-EC0992C4BDDF}" name="PivotTable2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V26:AV36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0">
    <i>
      <x v="333"/>
    </i>
    <i>
      <x v="342"/>
    </i>
    <i>
      <x v="351"/>
    </i>
    <i>
      <x v="360"/>
    </i>
    <i>
      <x v="369"/>
    </i>
    <i>
      <x v="385"/>
    </i>
    <i>
      <x v="394"/>
    </i>
    <i>
      <x v="403"/>
    </i>
    <i>
      <x v="412"/>
    </i>
    <i t="grand">
      <x/>
    </i>
  </rowItems>
  <colItems count="1">
    <i/>
  </colItems>
  <pageFields count="3">
    <pageField fld="7" hier="-1"/>
    <pageField fld="48" hier="-1"/>
    <pageField fld="4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0642DE-A5D4-4E69-AB3C-3D01570143B7}" name="PivotTable2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26:G34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2"/>
        <item x="9"/>
        <item h="1"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8">
    <i>
      <x v="78"/>
    </i>
    <i>
      <x v="217"/>
    </i>
    <i>
      <x v="221"/>
    </i>
    <i>
      <x v="224"/>
    </i>
    <i>
      <x v="226"/>
    </i>
    <i>
      <x v="228"/>
    </i>
    <i>
      <x v="460"/>
    </i>
    <i t="grand">
      <x/>
    </i>
  </rowItems>
  <colItems count="1">
    <i/>
  </colItems>
  <pageFields count="3">
    <pageField fld="7" hier="-1"/>
    <pageField fld="48" hier="-1"/>
    <pageField fld="4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150424-B8F8-421D-A360-5C1B12B95876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X58:X71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3">
    <i>
      <x v="1"/>
    </i>
    <i>
      <x v="47"/>
    </i>
    <i>
      <x v="48"/>
    </i>
    <i>
      <x v="49"/>
    </i>
    <i>
      <x v="52"/>
    </i>
    <i>
      <x v="123"/>
    </i>
    <i>
      <x v="158"/>
    </i>
    <i>
      <x v="256"/>
    </i>
    <i>
      <x v="480"/>
    </i>
    <i>
      <x v="483"/>
    </i>
    <i>
      <x v="485"/>
    </i>
    <i>
      <x v="486"/>
    </i>
    <i t="grand">
      <x/>
    </i>
  </rowItems>
  <colItems count="1">
    <i/>
  </colItems>
  <pageFields count="3">
    <pageField fld="7" hier="-1"/>
    <pageField fld="48" hier="-1"/>
    <pageField fld="4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E5B1A9-7D32-4D3C-BAC4-D1862BEF7E73}" name="PivotTable2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P26:AP31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 v="72"/>
    </i>
    <i>
      <x v="77"/>
    </i>
    <i>
      <x v="218"/>
    </i>
    <i>
      <x v="225"/>
    </i>
    <i t="grand">
      <x/>
    </i>
  </rowItems>
  <colItems count="1">
    <i/>
  </colItems>
  <pageFields count="3">
    <pageField fld="7" hier="-1"/>
    <pageField fld="48" hier="-1"/>
    <pageField fld="4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5EA882-A278-40E8-AC6C-B869B0CF0122}" name="PivotTable2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Z26:AZ48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2">
    <i>
      <x v="65"/>
    </i>
    <i>
      <x v="66"/>
    </i>
    <i>
      <x v="131"/>
    </i>
    <i>
      <x v="150"/>
    </i>
    <i>
      <x v="156"/>
    </i>
    <i>
      <x v="198"/>
    </i>
    <i>
      <x v="216"/>
    </i>
    <i>
      <x v="223"/>
    </i>
    <i>
      <x v="229"/>
    </i>
    <i>
      <x v="234"/>
    </i>
    <i>
      <x v="235"/>
    </i>
    <i>
      <x v="336"/>
    </i>
    <i>
      <x v="345"/>
    </i>
    <i>
      <x v="354"/>
    </i>
    <i>
      <x v="363"/>
    </i>
    <i>
      <x v="371"/>
    </i>
    <i>
      <x v="379"/>
    </i>
    <i>
      <x v="388"/>
    </i>
    <i>
      <x v="397"/>
    </i>
    <i>
      <x v="406"/>
    </i>
    <i>
      <x v="415"/>
    </i>
    <i t="grand">
      <x/>
    </i>
  </rowItems>
  <colItems count="1">
    <i/>
  </colItems>
  <pageFields count="3">
    <pageField fld="7" hier="-1"/>
    <pageField fld="48" hier="-1"/>
    <pageField fld="4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92008F-B422-4B66-8CCC-4655BE29445F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39:S50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2"/>
        <item h="1" x="9"/>
        <item h="1" x="5"/>
        <item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1">
    <i>
      <x v="4"/>
    </i>
    <i>
      <x v="142"/>
    </i>
    <i>
      <x v="173"/>
    </i>
    <i>
      <x v="282"/>
    </i>
    <i>
      <x v="283"/>
    </i>
    <i>
      <x v="284"/>
    </i>
    <i>
      <x v="286"/>
    </i>
    <i>
      <x v="287"/>
    </i>
    <i>
      <x v="288"/>
    </i>
    <i>
      <x v="289"/>
    </i>
    <i t="grand">
      <x/>
    </i>
  </rowItems>
  <colItems count="1">
    <i/>
  </colItems>
  <pageFields count="3">
    <pageField fld="7" hier="-1"/>
    <pageField fld="48" hier="-1"/>
    <pageField fld="4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0FEC41-9964-492D-9E88-2C5AE2B370A1}" name="PivotTable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V44:AV52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8">
    <i>
      <x v="300"/>
    </i>
    <i>
      <x v="302"/>
    </i>
    <i>
      <x v="304"/>
    </i>
    <i>
      <x v="306"/>
    </i>
    <i>
      <x v="308"/>
    </i>
    <i>
      <x v="310"/>
    </i>
    <i>
      <x v="321"/>
    </i>
    <i t="grand">
      <x/>
    </i>
  </rowItems>
  <colItems count="1">
    <i/>
  </colItems>
  <pageFields count="3">
    <pageField fld="7" hier="-1"/>
    <pageField fld="48" hier="-1"/>
    <pageField fld="4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61D092-FEA7-44C7-9697-19FC85681C5A}" name="PivotTable2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26:M58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2"/>
        <item h="1" x="9"/>
        <item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2">
    <i>
      <x v="64"/>
    </i>
    <i>
      <x v="296"/>
    </i>
    <i>
      <x v="332"/>
    </i>
    <i>
      <x v="334"/>
    </i>
    <i>
      <x v="335"/>
    </i>
    <i>
      <x v="341"/>
    </i>
    <i>
      <x v="343"/>
    </i>
    <i>
      <x v="344"/>
    </i>
    <i>
      <x v="350"/>
    </i>
    <i>
      <x v="352"/>
    </i>
    <i>
      <x v="353"/>
    </i>
    <i>
      <x v="359"/>
    </i>
    <i>
      <x v="361"/>
    </i>
    <i>
      <x v="362"/>
    </i>
    <i>
      <x v="368"/>
    </i>
    <i>
      <x v="370"/>
    </i>
    <i>
      <x v="376"/>
    </i>
    <i>
      <x v="377"/>
    </i>
    <i>
      <x v="378"/>
    </i>
    <i>
      <x v="384"/>
    </i>
    <i>
      <x v="386"/>
    </i>
    <i>
      <x v="387"/>
    </i>
    <i>
      <x v="393"/>
    </i>
    <i>
      <x v="395"/>
    </i>
    <i>
      <x v="396"/>
    </i>
    <i>
      <x v="402"/>
    </i>
    <i>
      <x v="404"/>
    </i>
    <i>
      <x v="405"/>
    </i>
    <i>
      <x v="411"/>
    </i>
    <i>
      <x v="413"/>
    </i>
    <i>
      <x v="414"/>
    </i>
    <i t="grand">
      <x/>
    </i>
  </rowItems>
  <colItems count="1">
    <i/>
  </colItems>
  <pageFields count="3">
    <pageField fld="7" hier="-1"/>
    <pageField fld="48" hier="-1"/>
    <pageField fld="4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BAF390-83A0-4A01-8CDD-303F2FFE0811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67:M84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2"/>
        <item h="1" x="9"/>
        <item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7">
    <i>
      <x v="8"/>
    </i>
    <i>
      <x v="54"/>
    </i>
    <i>
      <x v="57"/>
    </i>
    <i>
      <x v="83"/>
    </i>
    <i>
      <x v="84"/>
    </i>
    <i>
      <x v="89"/>
    </i>
    <i>
      <x v="90"/>
    </i>
    <i>
      <x v="121"/>
    </i>
    <i>
      <x v="203"/>
    </i>
    <i>
      <x v="207"/>
    </i>
    <i>
      <x v="209"/>
    </i>
    <i>
      <x v="212"/>
    </i>
    <i>
      <x v="213"/>
    </i>
    <i>
      <x v="481"/>
    </i>
    <i>
      <x v="489"/>
    </i>
    <i>
      <x v="498"/>
    </i>
    <i t="grand">
      <x/>
    </i>
  </rowItems>
  <colItems count="1">
    <i/>
  </colItems>
  <pageFields count="3">
    <pageField fld="7" hier="-1"/>
    <pageField fld="48" hier="-1"/>
    <pageField fld="4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CCFA5-960C-4B26-A74F-8F52EF9CAB53}" name="PivotTable2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6:B36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x="2"/>
        <item h="1" x="9"/>
        <item h="1"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0">
    <i>
      <x v="149"/>
    </i>
    <i>
      <x v="154"/>
    </i>
    <i>
      <x v="195"/>
    </i>
    <i>
      <x v="267"/>
    </i>
    <i>
      <x v="272"/>
    </i>
    <i>
      <x v="273"/>
    </i>
    <i>
      <x v="274"/>
    </i>
    <i>
      <x v="278"/>
    </i>
    <i>
      <x v="279"/>
    </i>
    <i t="grand">
      <x/>
    </i>
  </rowItems>
  <colItems count="1">
    <i/>
  </colItems>
  <pageFields count="3">
    <pageField fld="7" hier="-1"/>
    <pageField fld="48" hier="-1"/>
    <pageField fld="4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289489-22E1-49F2-A951-53A38BBD30FC}" name="PivotTable2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J26:AJ62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6">
    <i>
      <x v="69"/>
    </i>
    <i>
      <x v="71"/>
    </i>
    <i>
      <x v="74"/>
    </i>
    <i>
      <x v="76"/>
    </i>
    <i>
      <x v="112"/>
    </i>
    <i>
      <x v="125"/>
    </i>
    <i>
      <x v="187"/>
    </i>
    <i>
      <x v="189"/>
    </i>
    <i>
      <x v="199"/>
    </i>
    <i>
      <x v="265"/>
    </i>
    <i>
      <x v="266"/>
    </i>
    <i>
      <x v="270"/>
    </i>
    <i>
      <x v="271"/>
    </i>
    <i>
      <x v="275"/>
    </i>
    <i>
      <x v="276"/>
    </i>
    <i>
      <x v="322"/>
    </i>
    <i>
      <x v="323"/>
    </i>
    <i>
      <x v="324"/>
    </i>
    <i>
      <x v="326"/>
    </i>
    <i>
      <x v="331"/>
    </i>
    <i>
      <x v="340"/>
    </i>
    <i>
      <x v="349"/>
    </i>
    <i>
      <x v="358"/>
    </i>
    <i>
      <x v="367"/>
    </i>
    <i>
      <x v="375"/>
    </i>
    <i>
      <x v="383"/>
    </i>
    <i>
      <x v="392"/>
    </i>
    <i>
      <x v="401"/>
    </i>
    <i>
      <x v="410"/>
    </i>
    <i>
      <x v="432"/>
    </i>
    <i>
      <x v="434"/>
    </i>
    <i>
      <x v="438"/>
    </i>
    <i>
      <x v="439"/>
    </i>
    <i>
      <x v="440"/>
    </i>
    <i>
      <x v="474"/>
    </i>
    <i t="grand">
      <x/>
    </i>
  </rowItems>
  <colItems count="1">
    <i/>
  </colItems>
  <pageFields count="3">
    <pageField fld="7" hier="-1"/>
    <pageField fld="48" hier="-1"/>
    <pageField fld="4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513517-A373-4616-A8B8-8E89EFB946D4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P39:AP56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7">
    <i>
      <x v="7"/>
    </i>
    <i>
      <x v="11"/>
    </i>
    <i>
      <x v="12"/>
    </i>
    <i>
      <x v="29"/>
    </i>
    <i>
      <x v="37"/>
    </i>
    <i>
      <x v="38"/>
    </i>
    <i>
      <x v="40"/>
    </i>
    <i>
      <x v="42"/>
    </i>
    <i>
      <x v="43"/>
    </i>
    <i>
      <x v="45"/>
    </i>
    <i>
      <x v="46"/>
    </i>
    <i>
      <x v="320"/>
    </i>
    <i>
      <x v="468"/>
    </i>
    <i>
      <x v="476"/>
    </i>
    <i>
      <x v="477"/>
    </i>
    <i>
      <x v="478"/>
    </i>
    <i t="grand">
      <x/>
    </i>
  </rowItems>
  <colItems count="1">
    <i/>
  </colItems>
  <pageFields count="3">
    <pageField fld="7" hier="-1"/>
    <pageField fld="48" hier="-1"/>
    <pageField fld="4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B82B94-5253-4B4F-B963-6226056E37CA}" name="PivotTable2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D26:AD45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9">
    <i>
      <x v="116"/>
    </i>
    <i>
      <x v="136"/>
    </i>
    <i>
      <x v="137"/>
    </i>
    <i>
      <x v="151"/>
    </i>
    <i>
      <x v="155"/>
    </i>
    <i>
      <x v="215"/>
    </i>
    <i>
      <x v="220"/>
    </i>
    <i>
      <x v="222"/>
    </i>
    <i>
      <x v="227"/>
    </i>
    <i>
      <x v="230"/>
    </i>
    <i>
      <x v="231"/>
    </i>
    <i>
      <x v="236"/>
    </i>
    <i>
      <x v="237"/>
    </i>
    <i>
      <x v="264"/>
    </i>
    <i>
      <x v="268"/>
    </i>
    <i>
      <x v="277"/>
    </i>
    <i>
      <x v="295"/>
    </i>
    <i>
      <x v="459"/>
    </i>
    <i t="grand">
      <x/>
    </i>
  </rowItems>
  <colItems count="1">
    <i/>
  </colItems>
  <pageFields count="3">
    <pageField fld="7" hier="-1"/>
    <pageField fld="48" hier="-1"/>
    <pageField fld="4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FBFFDB-D732-423F-B7FF-8BBBF56B821F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42:G49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2"/>
        <item x="9"/>
        <item h="1"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7">
    <i>
      <x v="59"/>
    </i>
    <i>
      <x v="60"/>
    </i>
    <i>
      <x v="139"/>
    </i>
    <i>
      <x v="148"/>
    </i>
    <i>
      <x v="292"/>
    </i>
    <i>
      <x v="454"/>
    </i>
    <i t="grand">
      <x/>
    </i>
  </rowItems>
  <colItems count="1">
    <i/>
  </colItems>
  <pageFields count="3">
    <pageField fld="7" hier="-1"/>
    <pageField fld="48" hier="-1"/>
    <pageField fld="4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BFBA02-6906-42D7-967D-A8617B456964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J70:AJ119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9">
    <i>
      <x v="14"/>
    </i>
    <i>
      <x v="16"/>
    </i>
    <i>
      <x v="19"/>
    </i>
    <i>
      <x v="21"/>
    </i>
    <i>
      <x v="23"/>
    </i>
    <i>
      <x v="28"/>
    </i>
    <i>
      <x v="36"/>
    </i>
    <i>
      <x v="39"/>
    </i>
    <i>
      <x v="41"/>
    </i>
    <i>
      <x v="44"/>
    </i>
    <i>
      <x v="80"/>
    </i>
    <i>
      <x v="82"/>
    </i>
    <i>
      <x v="86"/>
    </i>
    <i>
      <x v="88"/>
    </i>
    <i>
      <x v="92"/>
    </i>
    <i>
      <x v="94"/>
    </i>
    <i>
      <x v="100"/>
    </i>
    <i>
      <x v="118"/>
    </i>
    <i>
      <x v="138"/>
    </i>
    <i>
      <x v="144"/>
    </i>
    <i>
      <x v="146"/>
    </i>
    <i>
      <x v="147"/>
    </i>
    <i>
      <x v="162"/>
    </i>
    <i>
      <x v="164"/>
    </i>
    <i>
      <x v="166"/>
    </i>
    <i>
      <x v="191"/>
    </i>
    <i>
      <x v="241"/>
    </i>
    <i>
      <x v="244"/>
    </i>
    <i>
      <x v="246"/>
    </i>
    <i>
      <x v="291"/>
    </i>
    <i>
      <x v="327"/>
    </i>
    <i>
      <x v="422"/>
    </i>
    <i>
      <x v="424"/>
    </i>
    <i>
      <x v="426"/>
    </i>
    <i>
      <x v="428"/>
    </i>
    <i>
      <x v="430"/>
    </i>
    <i>
      <x v="442"/>
    </i>
    <i>
      <x v="443"/>
    </i>
    <i>
      <x v="444"/>
    </i>
    <i>
      <x v="446"/>
    </i>
    <i>
      <x v="448"/>
    </i>
    <i>
      <x v="450"/>
    </i>
    <i>
      <x v="452"/>
    </i>
    <i>
      <x v="465"/>
    </i>
    <i>
      <x v="469"/>
    </i>
    <i>
      <x v="471"/>
    </i>
    <i>
      <x v="473"/>
    </i>
    <i>
      <x v="487"/>
    </i>
    <i t="grand">
      <x/>
    </i>
  </rowItems>
  <colItems count="1">
    <i/>
  </colItems>
  <pageFields count="3">
    <pageField fld="7" hier="-1"/>
    <pageField fld="48" hier="-1"/>
    <pageField fld="4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7BD088-B3AF-4094-880F-247C4822E552}" name="PivotTable1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H36:BH41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h="1" x="7"/>
        <item h="1" x="6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 v="312"/>
    </i>
    <i>
      <x v="313"/>
    </i>
    <i>
      <x v="314"/>
    </i>
    <i>
      <x v="316"/>
    </i>
    <i t="grand">
      <x/>
    </i>
  </rowItems>
  <colItems count="1">
    <i/>
  </colItems>
  <pageFields count="3">
    <pageField fld="7" hier="-1"/>
    <pageField fld="48" hier="-1"/>
    <pageField fld="4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9B8A5C-E574-4DBD-BB2D-5A2A789D548E}" name="PivotTable2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26:S31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85"/>
        <item x="64"/>
        <item x="65"/>
        <item x="66"/>
        <item x="67"/>
        <item x="197"/>
        <item x="69"/>
        <item x="487"/>
        <item x="71"/>
        <item x="72"/>
        <item x="73"/>
        <item x="74"/>
        <item x="75"/>
        <item x="76"/>
        <item x="77"/>
        <item x="78"/>
        <item x="87"/>
        <item x="80"/>
        <item x="91"/>
        <item x="82"/>
        <item x="83"/>
        <item x="84"/>
        <item x="93"/>
        <item x="86"/>
        <item x="193"/>
        <item x="88"/>
        <item x="89"/>
        <item x="90"/>
        <item x="194"/>
        <item x="92"/>
        <item x="196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63"/>
        <item x="68"/>
        <item x="195"/>
        <item x="70"/>
        <item x="79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81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8"/>
        <item x="205"/>
        <item x="206"/>
        <item x="207"/>
        <item x="203"/>
        <item x="204"/>
        <item x="212"/>
        <item x="211"/>
        <item x="209"/>
        <item x="214"/>
        <item x="213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2"/>
        <item h="1" x="9"/>
        <item h="1" x="5"/>
        <item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 v="126"/>
    </i>
    <i>
      <x v="180"/>
    </i>
    <i>
      <x v="181"/>
    </i>
    <i>
      <x v="200"/>
    </i>
    <i t="grand">
      <x/>
    </i>
  </rowItems>
  <colItems count="1">
    <i/>
  </colItems>
  <pageFields count="3">
    <pageField fld="7" hier="-1"/>
    <pageField fld="48" hier="-1"/>
    <pageField fld="4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9AE252-25E7-45B5-A8F4-243396E618A9}" name="PivotTable1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X41:X71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0">
    <i>
      <x v="47"/>
    </i>
    <i>
      <x v="48"/>
    </i>
    <i>
      <x v="49"/>
    </i>
    <i>
      <x v="52"/>
    </i>
    <i>
      <x v="111"/>
    </i>
    <i>
      <x v="114"/>
    </i>
    <i>
      <x v="123"/>
    </i>
    <i>
      <x v="128"/>
    </i>
    <i>
      <x v="130"/>
    </i>
    <i>
      <x v="133"/>
    </i>
    <i>
      <x v="158"/>
    </i>
    <i>
      <x v="176"/>
    </i>
    <i>
      <x v="178"/>
    </i>
    <i>
      <x v="256"/>
    </i>
    <i>
      <x v="297"/>
    </i>
    <i>
      <x v="330"/>
    </i>
    <i>
      <x v="339"/>
    </i>
    <i>
      <x v="348"/>
    </i>
    <i>
      <x v="357"/>
    </i>
    <i>
      <x v="366"/>
    </i>
    <i>
      <x v="374"/>
    </i>
    <i>
      <x v="382"/>
    </i>
    <i>
      <x v="391"/>
    </i>
    <i>
      <x v="400"/>
    </i>
    <i>
      <x v="409"/>
    </i>
    <i>
      <x v="480"/>
    </i>
    <i>
      <x v="483"/>
    </i>
    <i>
      <x v="485"/>
    </i>
    <i>
      <x v="486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726C5-09FD-4C6B-9E9F-0CA5BD285D50}" name="PivotTable2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V26:AV28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">
    <i>
      <x v="321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6D6346-4E73-495B-85A2-7C07B6DC06D6}" name="PivotTable3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D26:BD72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h="1" x="7"/>
        <item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6">
    <i>
      <x v="9"/>
    </i>
    <i>
      <x v="13"/>
    </i>
    <i>
      <x v="32"/>
    </i>
    <i>
      <x v="33"/>
    </i>
    <i>
      <x v="63"/>
    </i>
    <i>
      <x v="79"/>
    </i>
    <i>
      <x v="81"/>
    </i>
    <i>
      <x v="85"/>
    </i>
    <i>
      <x v="87"/>
    </i>
    <i>
      <x v="91"/>
    </i>
    <i>
      <x v="93"/>
    </i>
    <i>
      <x v="98"/>
    </i>
    <i>
      <x v="99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52"/>
    </i>
    <i>
      <x v="196"/>
    </i>
    <i>
      <x v="197"/>
    </i>
    <i>
      <x v="240"/>
    </i>
    <i>
      <x v="243"/>
    </i>
    <i>
      <x v="245"/>
    </i>
    <i>
      <x v="247"/>
    </i>
    <i>
      <x v="249"/>
    </i>
    <i>
      <x v="281"/>
    </i>
    <i>
      <x v="290"/>
    </i>
    <i>
      <x v="293"/>
    </i>
    <i>
      <x v="325"/>
    </i>
    <i>
      <x v="419"/>
    </i>
    <i>
      <x v="420"/>
    </i>
    <i>
      <x v="431"/>
    </i>
    <i>
      <x v="435"/>
    </i>
    <i>
      <x v="436"/>
    </i>
    <i>
      <x v="437"/>
    </i>
    <i>
      <x v="445"/>
    </i>
    <i>
      <x v="447"/>
    </i>
    <i>
      <x v="449"/>
    </i>
    <i>
      <x v="451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7E74EA-5C08-4E58-B255-4FA2CC6C27FF}" name="PivotTable1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2:M81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9">
    <i>
      <x v="8"/>
    </i>
    <i>
      <x v="54"/>
    </i>
    <i>
      <x v="57"/>
    </i>
    <i>
      <x v="121"/>
    </i>
    <i>
      <x v="203"/>
    </i>
    <i>
      <x v="207"/>
    </i>
    <i>
      <x v="209"/>
    </i>
    <i>
      <x v="296"/>
    </i>
    <i>
      <x v="332"/>
    </i>
    <i>
      <x v="334"/>
    </i>
    <i>
      <x v="335"/>
    </i>
    <i>
      <x v="341"/>
    </i>
    <i>
      <x v="343"/>
    </i>
    <i>
      <x v="344"/>
    </i>
    <i>
      <x v="350"/>
    </i>
    <i>
      <x v="352"/>
    </i>
    <i>
      <x v="353"/>
    </i>
    <i>
      <x v="359"/>
    </i>
    <i>
      <x v="361"/>
    </i>
    <i>
      <x v="362"/>
    </i>
    <i>
      <x v="368"/>
    </i>
    <i>
      <x v="370"/>
    </i>
    <i>
      <x v="376"/>
    </i>
    <i>
      <x v="377"/>
    </i>
    <i>
      <x v="378"/>
    </i>
    <i>
      <x v="384"/>
    </i>
    <i>
      <x v="386"/>
    </i>
    <i>
      <x v="387"/>
    </i>
    <i>
      <x v="393"/>
    </i>
    <i>
      <x v="395"/>
    </i>
    <i>
      <x v="396"/>
    </i>
    <i>
      <x v="402"/>
    </i>
    <i>
      <x v="404"/>
    </i>
    <i>
      <x v="405"/>
    </i>
    <i>
      <x v="411"/>
    </i>
    <i>
      <x v="413"/>
    </i>
    <i>
      <x v="414"/>
    </i>
    <i>
      <x v="481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2F9218-8877-4DC2-B71E-140CE3AC9CD4}" name="PivotTable3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V37:AV53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6">
    <i>
      <x v="300"/>
    </i>
    <i>
      <x v="302"/>
    </i>
    <i>
      <x v="304"/>
    </i>
    <i>
      <x v="306"/>
    </i>
    <i>
      <x v="308"/>
    </i>
    <i>
      <x v="310"/>
    </i>
    <i>
      <x v="333"/>
    </i>
    <i>
      <x v="342"/>
    </i>
    <i>
      <x v="351"/>
    </i>
    <i>
      <x v="360"/>
    </i>
    <i>
      <x v="369"/>
    </i>
    <i>
      <x v="385"/>
    </i>
    <i>
      <x v="394"/>
    </i>
    <i>
      <x v="403"/>
    </i>
    <i>
      <x v="412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97586-F983-482F-9325-9817F0020FE9}" name="PivotTable2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D26:AD43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7">
    <i>
      <x v="136"/>
    </i>
    <i>
      <x v="137"/>
    </i>
    <i>
      <x v="151"/>
    </i>
    <i>
      <x v="214"/>
    </i>
    <i>
      <x v="215"/>
    </i>
    <i>
      <x v="220"/>
    </i>
    <i>
      <x v="222"/>
    </i>
    <i>
      <x v="227"/>
    </i>
    <i>
      <x v="230"/>
    </i>
    <i>
      <x v="231"/>
    </i>
    <i>
      <x v="236"/>
    </i>
    <i>
      <x v="237"/>
    </i>
    <i>
      <x v="254"/>
    </i>
    <i>
      <x v="456"/>
    </i>
    <i>
      <x v="457"/>
    </i>
    <i>
      <x v="458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12C8AA-3B11-47A1-926F-84957DC4395B}" name="PivotTable1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43:S51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8">
    <i>
      <x v="4"/>
    </i>
    <i>
      <x v="126"/>
    </i>
    <i>
      <x v="142"/>
    </i>
    <i>
      <x v="173"/>
    </i>
    <i>
      <x v="180"/>
    </i>
    <i>
      <x v="181"/>
    </i>
    <i>
      <x v="200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7D7549-258F-48D0-8699-F5681A00EAD4}" name="PivotTable2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P26:AP35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9">
    <i>
      <x v="11"/>
    </i>
    <i>
      <x v="12"/>
    </i>
    <i>
      <x v="218"/>
    </i>
    <i>
      <x v="225"/>
    </i>
    <i>
      <x v="320"/>
    </i>
    <i>
      <x v="476"/>
    </i>
    <i>
      <x v="477"/>
    </i>
    <i>
      <x v="478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3591A9-57B4-4967-AA13-844776DE7A50}" name="PivotTable2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J26:AJ48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2">
    <i>
      <x v="14"/>
    </i>
    <i>
      <x v="80"/>
    </i>
    <i>
      <x v="82"/>
    </i>
    <i>
      <x v="86"/>
    </i>
    <i>
      <x v="88"/>
    </i>
    <i>
      <x v="92"/>
    </i>
    <i>
      <x v="94"/>
    </i>
    <i>
      <x v="241"/>
    </i>
    <i>
      <x v="244"/>
    </i>
    <i>
      <x v="246"/>
    </i>
    <i>
      <x v="291"/>
    </i>
    <i>
      <x v="326"/>
    </i>
    <i>
      <x v="327"/>
    </i>
    <i>
      <x v="432"/>
    </i>
    <i>
      <x v="438"/>
    </i>
    <i>
      <x v="439"/>
    </i>
    <i>
      <x v="440"/>
    </i>
    <i>
      <x v="446"/>
    </i>
    <i>
      <x v="448"/>
    </i>
    <i>
      <x v="450"/>
    </i>
    <i>
      <x v="452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97A715-B82D-41B3-8E82-4E1AA37DA6EC}" name="PivotTable3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P43:AP56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3">
    <i>
      <x v="7"/>
    </i>
    <i>
      <x v="29"/>
    </i>
    <i>
      <x v="37"/>
    </i>
    <i>
      <x v="38"/>
    </i>
    <i>
      <x v="40"/>
    </i>
    <i>
      <x v="42"/>
    </i>
    <i>
      <x v="43"/>
    </i>
    <i>
      <x v="45"/>
    </i>
    <i>
      <x v="46"/>
    </i>
    <i>
      <x v="72"/>
    </i>
    <i>
      <x v="77"/>
    </i>
    <i>
      <x v="468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7495B7-4E03-4D3D-833E-2FBC3AA9E771}" name="PivotTable3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H26:BH27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h="1" x="7"/>
        <item h="1" x="6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"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2FE918-2103-4F2F-A33F-ED97BEC5D19D}" name="PivotTable1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42:G48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x="9"/>
        <item h="1"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">
    <i>
      <x v="59"/>
    </i>
    <i>
      <x v="60"/>
    </i>
    <i>
      <x v="78"/>
    </i>
    <i>
      <x v="139"/>
    </i>
    <i>
      <x v="460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580C80-5862-435B-89F9-53FF4825A7C3}" name="PivotTable1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J56:AJ119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3">
    <i>
      <x v="16"/>
    </i>
    <i>
      <x v="19"/>
    </i>
    <i>
      <x v="21"/>
    </i>
    <i>
      <x v="23"/>
    </i>
    <i>
      <x v="28"/>
    </i>
    <i>
      <x v="36"/>
    </i>
    <i>
      <x v="39"/>
    </i>
    <i>
      <x v="41"/>
    </i>
    <i>
      <x v="44"/>
    </i>
    <i>
      <x v="69"/>
    </i>
    <i>
      <x v="71"/>
    </i>
    <i>
      <x v="74"/>
    </i>
    <i>
      <x v="76"/>
    </i>
    <i>
      <x v="100"/>
    </i>
    <i>
      <x v="112"/>
    </i>
    <i>
      <x v="118"/>
    </i>
    <i>
      <x v="125"/>
    </i>
    <i>
      <x v="138"/>
    </i>
    <i>
      <x v="144"/>
    </i>
    <i>
      <x v="146"/>
    </i>
    <i>
      <x v="147"/>
    </i>
    <i>
      <x v="162"/>
    </i>
    <i>
      <x v="164"/>
    </i>
    <i>
      <x v="166"/>
    </i>
    <i>
      <x v="187"/>
    </i>
    <i>
      <x v="189"/>
    </i>
    <i>
      <x v="191"/>
    </i>
    <i>
      <x v="199"/>
    </i>
    <i>
      <x v="265"/>
    </i>
    <i>
      <x v="266"/>
    </i>
    <i>
      <x v="270"/>
    </i>
    <i>
      <x v="271"/>
    </i>
    <i>
      <x v="275"/>
    </i>
    <i>
      <x v="276"/>
    </i>
    <i>
      <x v="322"/>
    </i>
    <i>
      <x v="323"/>
    </i>
    <i>
      <x v="324"/>
    </i>
    <i>
      <x v="331"/>
    </i>
    <i>
      <x v="340"/>
    </i>
    <i>
      <x v="349"/>
    </i>
    <i>
      <x v="358"/>
    </i>
    <i>
      <x v="367"/>
    </i>
    <i>
      <x v="375"/>
    </i>
    <i>
      <x v="383"/>
    </i>
    <i>
      <x v="392"/>
    </i>
    <i>
      <x v="401"/>
    </i>
    <i>
      <x v="410"/>
    </i>
    <i>
      <x v="422"/>
    </i>
    <i>
      <x v="424"/>
    </i>
    <i>
      <x v="426"/>
    </i>
    <i>
      <x v="428"/>
    </i>
    <i>
      <x v="430"/>
    </i>
    <i>
      <x v="434"/>
    </i>
    <i>
      <x v="442"/>
    </i>
    <i>
      <x v="443"/>
    </i>
    <i>
      <x v="444"/>
    </i>
    <i>
      <x v="465"/>
    </i>
    <i>
      <x v="469"/>
    </i>
    <i>
      <x v="471"/>
    </i>
    <i>
      <x v="473"/>
    </i>
    <i>
      <x v="474"/>
    </i>
    <i>
      <x v="487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0E8779-98CC-474E-9749-B9A4405270C9}" name="PivotTable3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H35:BH40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h="1" x="7"/>
        <item h="1" x="6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 v="312"/>
    </i>
    <i>
      <x v="313"/>
    </i>
    <i>
      <x v="314"/>
    </i>
    <i>
      <x v="316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B11751-B17C-461F-8C1E-1B8E6D846F8E}" name="PivotTable2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6:B34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x="2"/>
        <item h="1" x="9"/>
        <item h="1"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8">
    <i>
      <x v="31"/>
    </i>
    <i>
      <x v="34"/>
    </i>
    <i>
      <x v="35"/>
    </i>
    <i>
      <x v="149"/>
    </i>
    <i>
      <x v="195"/>
    </i>
    <i>
      <x v="210"/>
    </i>
    <i>
      <x v="211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1880E9-815C-42B2-B14F-FACF549F936E}" name="PivotTable2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26:S34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8">
    <i>
      <x v="282"/>
    </i>
    <i>
      <x v="283"/>
    </i>
    <i>
      <x v="284"/>
    </i>
    <i>
      <x v="286"/>
    </i>
    <i>
      <x v="287"/>
    </i>
    <i>
      <x v="288"/>
    </i>
    <i>
      <x v="289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330749-D954-42AA-9E97-8195D4E1C165}" name="PivotTable3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D80:BD151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h="1" x="7"/>
        <item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71">
    <i>
      <x v="15"/>
    </i>
    <i>
      <x v="17"/>
    </i>
    <i>
      <x v="18"/>
    </i>
    <i>
      <x v="20"/>
    </i>
    <i>
      <x v="22"/>
    </i>
    <i>
      <x v="68"/>
    </i>
    <i>
      <x v="70"/>
    </i>
    <i>
      <x v="73"/>
    </i>
    <i>
      <x v="75"/>
    </i>
    <i>
      <x v="95"/>
    </i>
    <i>
      <x v="96"/>
    </i>
    <i>
      <x v="97"/>
    </i>
    <i>
      <x v="113"/>
    </i>
    <i>
      <x v="115"/>
    </i>
    <i>
      <x v="117"/>
    </i>
    <i>
      <x v="119"/>
    </i>
    <i>
      <x v="124"/>
    </i>
    <i>
      <x v="143"/>
    </i>
    <i>
      <x v="145"/>
    </i>
    <i>
      <x v="157"/>
    </i>
    <i>
      <x v="188"/>
    </i>
    <i>
      <x v="190"/>
    </i>
    <i>
      <x v="192"/>
    </i>
    <i>
      <x v="193"/>
    </i>
    <i>
      <x v="194"/>
    </i>
    <i>
      <x v="201"/>
    </i>
    <i>
      <x v="202"/>
    </i>
    <i>
      <x v="208"/>
    </i>
    <i>
      <x v="255"/>
    </i>
    <i>
      <x v="258"/>
    </i>
    <i>
      <x v="262"/>
    </i>
    <i>
      <x v="263"/>
    </i>
    <i>
      <x v="269"/>
    </i>
    <i>
      <x v="280"/>
    </i>
    <i>
      <x v="285"/>
    </i>
    <i>
      <x v="298"/>
    </i>
    <i>
      <x v="328"/>
    </i>
    <i>
      <x v="329"/>
    </i>
    <i>
      <x v="337"/>
    </i>
    <i>
      <x v="338"/>
    </i>
    <i>
      <x v="346"/>
    </i>
    <i>
      <x v="347"/>
    </i>
    <i>
      <x v="355"/>
    </i>
    <i>
      <x v="356"/>
    </i>
    <i>
      <x v="364"/>
    </i>
    <i>
      <x v="365"/>
    </i>
    <i>
      <x v="372"/>
    </i>
    <i>
      <x v="373"/>
    </i>
    <i>
      <x v="380"/>
    </i>
    <i>
      <x v="381"/>
    </i>
    <i>
      <x v="389"/>
    </i>
    <i>
      <x v="390"/>
    </i>
    <i>
      <x v="398"/>
    </i>
    <i>
      <x v="399"/>
    </i>
    <i>
      <x v="407"/>
    </i>
    <i>
      <x v="408"/>
    </i>
    <i>
      <x v="416"/>
    </i>
    <i>
      <x v="423"/>
    </i>
    <i>
      <x v="425"/>
    </i>
    <i>
      <x v="427"/>
    </i>
    <i>
      <x v="429"/>
    </i>
    <i>
      <x v="433"/>
    </i>
    <i>
      <x v="441"/>
    </i>
    <i>
      <x v="463"/>
    </i>
    <i>
      <x v="470"/>
    </i>
    <i>
      <x v="475"/>
    </i>
    <i>
      <x v="479"/>
    </i>
    <i>
      <x v="482"/>
    </i>
    <i>
      <x v="484"/>
    </i>
    <i>
      <x v="488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7EEAD1-C911-4ADB-B4BB-0D071276DBB2}" name="PivotTable2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Z26:AZ42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6">
    <i>
      <x v="10"/>
    </i>
    <i>
      <x v="62"/>
    </i>
    <i>
      <x v="65"/>
    </i>
    <i>
      <x v="66"/>
    </i>
    <i>
      <x v="150"/>
    </i>
    <i>
      <x v="198"/>
    </i>
    <i>
      <x v="216"/>
    </i>
    <i>
      <x v="223"/>
    </i>
    <i>
      <x v="229"/>
    </i>
    <i>
      <x v="234"/>
    </i>
    <i>
      <x v="235"/>
    </i>
    <i>
      <x v="252"/>
    </i>
    <i>
      <x v="319"/>
    </i>
    <i>
      <x v="421"/>
    </i>
    <i>
      <x v="453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B67000-0F92-446A-8EE6-4FF58CDD9859}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2:B60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x="2"/>
        <item h="1" x="9"/>
        <item h="1"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8">
    <i>
      <x v="2"/>
    </i>
    <i>
      <x v="5"/>
    </i>
    <i>
      <x v="50"/>
    </i>
    <i>
      <x v="51"/>
    </i>
    <i>
      <x v="53"/>
    </i>
    <i>
      <x v="154"/>
    </i>
    <i>
      <x v="168"/>
    </i>
    <i>
      <x v="172"/>
    </i>
    <i>
      <x v="259"/>
    </i>
    <i>
      <x v="267"/>
    </i>
    <i>
      <x v="272"/>
    </i>
    <i>
      <x v="273"/>
    </i>
    <i>
      <x v="274"/>
    </i>
    <i>
      <x v="278"/>
    </i>
    <i>
      <x v="279"/>
    </i>
    <i>
      <x v="417"/>
    </i>
    <i>
      <x v="418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F6F0A0-05F4-4AE3-ABD2-1CBFA8895F46}" name="PivotTable1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D51:AD79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8">
    <i>
      <x v="3"/>
    </i>
    <i>
      <x v="6"/>
    </i>
    <i>
      <x v="55"/>
    </i>
    <i>
      <x v="61"/>
    </i>
    <i>
      <x v="116"/>
    </i>
    <i>
      <x v="122"/>
    </i>
    <i>
      <x v="140"/>
    </i>
    <i>
      <x v="141"/>
    </i>
    <i>
      <x v="155"/>
    </i>
    <i>
      <x v="171"/>
    </i>
    <i>
      <x v="175"/>
    </i>
    <i>
      <x v="260"/>
    </i>
    <i>
      <x v="261"/>
    </i>
    <i>
      <x v="264"/>
    </i>
    <i>
      <x v="268"/>
    </i>
    <i>
      <x v="277"/>
    </i>
    <i>
      <x v="295"/>
    </i>
    <i>
      <x v="299"/>
    </i>
    <i>
      <x v="303"/>
    </i>
    <i>
      <x v="307"/>
    </i>
    <i>
      <x v="311"/>
    </i>
    <i>
      <x v="315"/>
    </i>
    <i>
      <x v="318"/>
    </i>
    <i>
      <x v="459"/>
    </i>
    <i>
      <x v="462"/>
    </i>
    <i>
      <x v="466"/>
    </i>
    <i>
      <x v="467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CE990E-ED43-4843-8BC9-EAF04D093959}" name="PivotTable2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26:G35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x="9"/>
        <item h="1"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9">
    <i>
      <x v="148"/>
    </i>
    <i>
      <x v="217"/>
    </i>
    <i>
      <x v="221"/>
    </i>
    <i>
      <x v="224"/>
    </i>
    <i>
      <x v="226"/>
    </i>
    <i>
      <x v="228"/>
    </i>
    <i>
      <x v="292"/>
    </i>
    <i>
      <x v="454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C22D3E-FE28-46B3-9F3E-67929CD5BEA4}" name="PivotTable3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Z51:AZ80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9">
    <i>
      <x v="56"/>
    </i>
    <i>
      <x v="58"/>
    </i>
    <i>
      <x v="120"/>
    </i>
    <i>
      <x v="131"/>
    </i>
    <i>
      <x v="156"/>
    </i>
    <i>
      <x v="159"/>
    </i>
    <i>
      <x v="163"/>
    </i>
    <i>
      <x v="165"/>
    </i>
    <i>
      <x v="167"/>
    </i>
    <i>
      <x v="170"/>
    </i>
    <i>
      <x v="174"/>
    </i>
    <i>
      <x v="183"/>
    </i>
    <i>
      <x v="185"/>
    </i>
    <i>
      <x v="301"/>
    </i>
    <i>
      <x v="305"/>
    </i>
    <i>
      <x v="309"/>
    </i>
    <i>
      <x v="336"/>
    </i>
    <i>
      <x v="345"/>
    </i>
    <i>
      <x v="354"/>
    </i>
    <i>
      <x v="363"/>
    </i>
    <i>
      <x v="371"/>
    </i>
    <i>
      <x v="379"/>
    </i>
    <i>
      <x v="388"/>
    </i>
    <i>
      <x v="397"/>
    </i>
    <i>
      <x v="406"/>
    </i>
    <i>
      <x v="415"/>
    </i>
    <i>
      <x v="461"/>
    </i>
    <i>
      <x v="472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5D532E-0982-4D93-90E6-4FA008C9FF10}" name="PivotTable2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26:M36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0">
    <i>
      <x v="64"/>
    </i>
    <i>
      <x v="83"/>
    </i>
    <i>
      <x v="84"/>
    </i>
    <i>
      <x v="89"/>
    </i>
    <i>
      <x v="90"/>
    </i>
    <i>
      <x v="212"/>
    </i>
    <i>
      <x v="213"/>
    </i>
    <i>
      <x v="495"/>
    </i>
    <i>
      <x v="496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CFC928-3244-4AE4-9AE2-343B6D86B06B}" name="PivotTable2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X26:X33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7">
    <i>
      <x v="1"/>
    </i>
    <i>
      <x v="153"/>
    </i>
    <i>
      <x v="232"/>
    </i>
    <i>
      <x v="233"/>
    </i>
    <i>
      <x v="238"/>
    </i>
    <i>
      <x v="239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58BEF77-973B-4E43-95C3-E4647EF09291}" name="Table3" displayName="Table3" ref="B6:D52" totalsRowShown="0">
  <autoFilter ref="B6:D52" xr:uid="{709AE733-86CD-4354-804F-3999EE14D7D0}"/>
  <tableColumns count="3">
    <tableColumn id="1" xr3:uid="{8FE1C9C8-312B-426D-834D-3421DE8D2D61}" name="Set"/>
    <tableColumn id="2" xr3:uid="{06CC7D0D-C413-42E9-A41F-C41A03FCC12F}" name="Attribute" dataDxfId="172"/>
    <tableColumn id="3" xr3:uid="{64B7511E-7D3E-48F5-AA6A-1D588C74D551}" name="Definition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5.xml"/><Relationship Id="rId3" Type="http://schemas.openxmlformats.org/officeDocument/2006/relationships/pivotTable" Target="../pivotTables/pivotTable10.xml"/><Relationship Id="rId7" Type="http://schemas.openxmlformats.org/officeDocument/2006/relationships/pivotTable" Target="../pivotTables/pivotTable14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6" Type="http://schemas.openxmlformats.org/officeDocument/2006/relationships/pivotTable" Target="../pivotTables/pivotTable13.xml"/><Relationship Id="rId5" Type="http://schemas.openxmlformats.org/officeDocument/2006/relationships/pivotTable" Target="../pivotTables/pivotTable12.xml"/><Relationship Id="rId4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3.xml"/><Relationship Id="rId13" Type="http://schemas.openxmlformats.org/officeDocument/2006/relationships/printerSettings" Target="../printerSettings/printerSettings2.bin"/><Relationship Id="rId3" Type="http://schemas.openxmlformats.org/officeDocument/2006/relationships/pivotTable" Target="../pivotTables/pivotTable18.xml"/><Relationship Id="rId7" Type="http://schemas.openxmlformats.org/officeDocument/2006/relationships/pivotTable" Target="../pivotTables/pivotTable22.xml"/><Relationship Id="rId12" Type="http://schemas.openxmlformats.org/officeDocument/2006/relationships/pivotTable" Target="../pivotTables/pivotTable27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6" Type="http://schemas.openxmlformats.org/officeDocument/2006/relationships/pivotTable" Target="../pivotTables/pivotTable21.xml"/><Relationship Id="rId11" Type="http://schemas.openxmlformats.org/officeDocument/2006/relationships/pivotTable" Target="../pivotTables/pivotTable26.xml"/><Relationship Id="rId5" Type="http://schemas.openxmlformats.org/officeDocument/2006/relationships/pivotTable" Target="../pivotTables/pivotTable20.xml"/><Relationship Id="rId10" Type="http://schemas.openxmlformats.org/officeDocument/2006/relationships/pivotTable" Target="../pivotTables/pivotTable25.xml"/><Relationship Id="rId4" Type="http://schemas.openxmlformats.org/officeDocument/2006/relationships/pivotTable" Target="../pivotTables/pivotTable19.xml"/><Relationship Id="rId9" Type="http://schemas.openxmlformats.org/officeDocument/2006/relationships/pivotTable" Target="../pivotTables/pivotTable24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5.xml"/><Relationship Id="rId13" Type="http://schemas.openxmlformats.org/officeDocument/2006/relationships/pivotTable" Target="../pivotTables/pivotTable40.xml"/><Relationship Id="rId18" Type="http://schemas.openxmlformats.org/officeDocument/2006/relationships/pivotTable" Target="../pivotTables/pivotTable45.xml"/><Relationship Id="rId3" Type="http://schemas.openxmlformats.org/officeDocument/2006/relationships/pivotTable" Target="../pivotTables/pivotTable30.xml"/><Relationship Id="rId21" Type="http://schemas.openxmlformats.org/officeDocument/2006/relationships/pivotTable" Target="../pivotTables/pivotTable48.xml"/><Relationship Id="rId7" Type="http://schemas.openxmlformats.org/officeDocument/2006/relationships/pivotTable" Target="../pivotTables/pivotTable34.xml"/><Relationship Id="rId12" Type="http://schemas.openxmlformats.org/officeDocument/2006/relationships/pivotTable" Target="../pivotTables/pivotTable39.xml"/><Relationship Id="rId17" Type="http://schemas.openxmlformats.org/officeDocument/2006/relationships/pivotTable" Target="../pivotTables/pivotTable44.xml"/><Relationship Id="rId25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9.xml"/><Relationship Id="rId16" Type="http://schemas.openxmlformats.org/officeDocument/2006/relationships/pivotTable" Target="../pivotTables/pivotTable43.xml"/><Relationship Id="rId20" Type="http://schemas.openxmlformats.org/officeDocument/2006/relationships/pivotTable" Target="../pivotTables/pivotTable47.xml"/><Relationship Id="rId1" Type="http://schemas.openxmlformats.org/officeDocument/2006/relationships/pivotTable" Target="../pivotTables/pivotTable28.xml"/><Relationship Id="rId6" Type="http://schemas.openxmlformats.org/officeDocument/2006/relationships/pivotTable" Target="../pivotTables/pivotTable33.xml"/><Relationship Id="rId11" Type="http://schemas.openxmlformats.org/officeDocument/2006/relationships/pivotTable" Target="../pivotTables/pivotTable38.xml"/><Relationship Id="rId24" Type="http://schemas.openxmlformats.org/officeDocument/2006/relationships/pivotTable" Target="../pivotTables/pivotTable51.xml"/><Relationship Id="rId5" Type="http://schemas.openxmlformats.org/officeDocument/2006/relationships/pivotTable" Target="../pivotTables/pivotTable32.xml"/><Relationship Id="rId15" Type="http://schemas.openxmlformats.org/officeDocument/2006/relationships/pivotTable" Target="../pivotTables/pivotTable42.xml"/><Relationship Id="rId23" Type="http://schemas.openxmlformats.org/officeDocument/2006/relationships/pivotTable" Target="../pivotTables/pivotTable50.xml"/><Relationship Id="rId10" Type="http://schemas.openxmlformats.org/officeDocument/2006/relationships/pivotTable" Target="../pivotTables/pivotTable37.xml"/><Relationship Id="rId19" Type="http://schemas.openxmlformats.org/officeDocument/2006/relationships/pivotTable" Target="../pivotTables/pivotTable46.xml"/><Relationship Id="rId4" Type="http://schemas.openxmlformats.org/officeDocument/2006/relationships/pivotTable" Target="../pivotTables/pivotTable31.xml"/><Relationship Id="rId9" Type="http://schemas.openxmlformats.org/officeDocument/2006/relationships/pivotTable" Target="../pivotTables/pivotTable36.xml"/><Relationship Id="rId14" Type="http://schemas.openxmlformats.org/officeDocument/2006/relationships/pivotTable" Target="../pivotTables/pivotTable41.xml"/><Relationship Id="rId22" Type="http://schemas.openxmlformats.org/officeDocument/2006/relationships/pivotTable" Target="../pivotTables/pivotTable49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59.xml"/><Relationship Id="rId13" Type="http://schemas.openxmlformats.org/officeDocument/2006/relationships/pivotTable" Target="../pivotTables/pivotTable64.xml"/><Relationship Id="rId18" Type="http://schemas.openxmlformats.org/officeDocument/2006/relationships/pivotTable" Target="../pivotTables/pivotTable69.xml"/><Relationship Id="rId3" Type="http://schemas.openxmlformats.org/officeDocument/2006/relationships/pivotTable" Target="../pivotTables/pivotTable54.xml"/><Relationship Id="rId21" Type="http://schemas.openxmlformats.org/officeDocument/2006/relationships/pivotTable" Target="../pivotTables/pivotTable72.xml"/><Relationship Id="rId7" Type="http://schemas.openxmlformats.org/officeDocument/2006/relationships/pivotTable" Target="../pivotTables/pivotTable58.xml"/><Relationship Id="rId12" Type="http://schemas.openxmlformats.org/officeDocument/2006/relationships/pivotTable" Target="../pivotTables/pivotTable63.xml"/><Relationship Id="rId17" Type="http://schemas.openxmlformats.org/officeDocument/2006/relationships/pivotTable" Target="../pivotTables/pivotTable68.xml"/><Relationship Id="rId25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53.xml"/><Relationship Id="rId16" Type="http://schemas.openxmlformats.org/officeDocument/2006/relationships/pivotTable" Target="../pivotTables/pivotTable67.xml"/><Relationship Id="rId20" Type="http://schemas.openxmlformats.org/officeDocument/2006/relationships/pivotTable" Target="../pivotTables/pivotTable71.xml"/><Relationship Id="rId1" Type="http://schemas.openxmlformats.org/officeDocument/2006/relationships/pivotTable" Target="../pivotTables/pivotTable52.xml"/><Relationship Id="rId6" Type="http://schemas.openxmlformats.org/officeDocument/2006/relationships/pivotTable" Target="../pivotTables/pivotTable57.xml"/><Relationship Id="rId11" Type="http://schemas.openxmlformats.org/officeDocument/2006/relationships/pivotTable" Target="../pivotTables/pivotTable62.xml"/><Relationship Id="rId24" Type="http://schemas.openxmlformats.org/officeDocument/2006/relationships/pivotTable" Target="../pivotTables/pivotTable75.xml"/><Relationship Id="rId5" Type="http://schemas.openxmlformats.org/officeDocument/2006/relationships/pivotTable" Target="../pivotTables/pivotTable56.xml"/><Relationship Id="rId15" Type="http://schemas.openxmlformats.org/officeDocument/2006/relationships/pivotTable" Target="../pivotTables/pivotTable66.xml"/><Relationship Id="rId23" Type="http://schemas.openxmlformats.org/officeDocument/2006/relationships/pivotTable" Target="../pivotTables/pivotTable74.xml"/><Relationship Id="rId10" Type="http://schemas.openxmlformats.org/officeDocument/2006/relationships/pivotTable" Target="../pivotTables/pivotTable61.xml"/><Relationship Id="rId19" Type="http://schemas.openxmlformats.org/officeDocument/2006/relationships/pivotTable" Target="../pivotTables/pivotTable70.xml"/><Relationship Id="rId4" Type="http://schemas.openxmlformats.org/officeDocument/2006/relationships/pivotTable" Target="../pivotTables/pivotTable55.xml"/><Relationship Id="rId9" Type="http://schemas.openxmlformats.org/officeDocument/2006/relationships/pivotTable" Target="../pivotTables/pivotTable60.xml"/><Relationship Id="rId14" Type="http://schemas.openxmlformats.org/officeDocument/2006/relationships/pivotTable" Target="../pivotTables/pivotTable65.xml"/><Relationship Id="rId22" Type="http://schemas.openxmlformats.org/officeDocument/2006/relationships/pivotTable" Target="../pivotTables/pivotTable73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3.xml"/><Relationship Id="rId13" Type="http://schemas.openxmlformats.org/officeDocument/2006/relationships/pivotTable" Target="../pivotTables/pivotTable88.xml"/><Relationship Id="rId18" Type="http://schemas.openxmlformats.org/officeDocument/2006/relationships/pivotTable" Target="../pivotTables/pivotTable93.xml"/><Relationship Id="rId3" Type="http://schemas.openxmlformats.org/officeDocument/2006/relationships/pivotTable" Target="../pivotTables/pivotTable78.xml"/><Relationship Id="rId21" Type="http://schemas.openxmlformats.org/officeDocument/2006/relationships/pivotTable" Target="../pivotTables/pivotTable96.xml"/><Relationship Id="rId7" Type="http://schemas.openxmlformats.org/officeDocument/2006/relationships/pivotTable" Target="../pivotTables/pivotTable82.xml"/><Relationship Id="rId12" Type="http://schemas.openxmlformats.org/officeDocument/2006/relationships/pivotTable" Target="../pivotTables/pivotTable87.xml"/><Relationship Id="rId17" Type="http://schemas.openxmlformats.org/officeDocument/2006/relationships/pivotTable" Target="../pivotTables/pivotTable92.xml"/><Relationship Id="rId25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77.xml"/><Relationship Id="rId16" Type="http://schemas.openxmlformats.org/officeDocument/2006/relationships/pivotTable" Target="../pivotTables/pivotTable91.xml"/><Relationship Id="rId20" Type="http://schemas.openxmlformats.org/officeDocument/2006/relationships/pivotTable" Target="../pivotTables/pivotTable95.xml"/><Relationship Id="rId1" Type="http://schemas.openxmlformats.org/officeDocument/2006/relationships/pivotTable" Target="../pivotTables/pivotTable76.xml"/><Relationship Id="rId6" Type="http://schemas.openxmlformats.org/officeDocument/2006/relationships/pivotTable" Target="../pivotTables/pivotTable81.xml"/><Relationship Id="rId11" Type="http://schemas.openxmlformats.org/officeDocument/2006/relationships/pivotTable" Target="../pivotTables/pivotTable86.xml"/><Relationship Id="rId24" Type="http://schemas.openxmlformats.org/officeDocument/2006/relationships/pivotTable" Target="../pivotTables/pivotTable99.xml"/><Relationship Id="rId5" Type="http://schemas.openxmlformats.org/officeDocument/2006/relationships/pivotTable" Target="../pivotTables/pivotTable80.xml"/><Relationship Id="rId15" Type="http://schemas.openxmlformats.org/officeDocument/2006/relationships/pivotTable" Target="../pivotTables/pivotTable90.xml"/><Relationship Id="rId23" Type="http://schemas.openxmlformats.org/officeDocument/2006/relationships/pivotTable" Target="../pivotTables/pivotTable98.xml"/><Relationship Id="rId10" Type="http://schemas.openxmlformats.org/officeDocument/2006/relationships/pivotTable" Target="../pivotTables/pivotTable85.xml"/><Relationship Id="rId19" Type="http://schemas.openxmlformats.org/officeDocument/2006/relationships/pivotTable" Target="../pivotTables/pivotTable94.xml"/><Relationship Id="rId4" Type="http://schemas.openxmlformats.org/officeDocument/2006/relationships/pivotTable" Target="../pivotTables/pivotTable79.xml"/><Relationship Id="rId9" Type="http://schemas.openxmlformats.org/officeDocument/2006/relationships/pivotTable" Target="../pivotTables/pivotTable84.xml"/><Relationship Id="rId14" Type="http://schemas.openxmlformats.org/officeDocument/2006/relationships/pivotTable" Target="../pivotTables/pivotTable89.xml"/><Relationship Id="rId22" Type="http://schemas.openxmlformats.org/officeDocument/2006/relationships/pivotTable" Target="../pivotTables/pivotTable9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CB370-D528-447F-9DC5-20332FE5F907}">
  <dimension ref="B2:N44"/>
  <sheetViews>
    <sheetView showGridLines="0" workbookViewId="0">
      <selection activeCell="B31" sqref="B31"/>
    </sheetView>
  </sheetViews>
  <sheetFormatPr defaultRowHeight="15" x14ac:dyDescent="0.25"/>
  <cols>
    <col min="2" max="2" width="21.140625" customWidth="1"/>
  </cols>
  <sheetData>
    <row r="2" spans="2:2" x14ac:dyDescent="0.25">
      <c r="B2" s="20">
        <v>43653</v>
      </c>
    </row>
    <row r="6" spans="2:2" ht="26.25" x14ac:dyDescent="0.4">
      <c r="B6" s="19" t="s">
        <v>1145</v>
      </c>
    </row>
    <row r="8" spans="2:2" x14ac:dyDescent="0.25">
      <c r="B8" s="14" t="s">
        <v>1137</v>
      </c>
    </row>
    <row r="9" spans="2:2" x14ac:dyDescent="0.25">
      <c r="B9" t="s">
        <v>1138</v>
      </c>
    </row>
    <row r="10" spans="2:2" x14ac:dyDescent="0.25">
      <c r="B10" t="s">
        <v>1139</v>
      </c>
    </row>
    <row r="11" spans="2:2" x14ac:dyDescent="0.25">
      <c r="B11" t="s">
        <v>1140</v>
      </c>
    </row>
    <row r="12" spans="2:2" x14ac:dyDescent="0.25">
      <c r="B12" t="s">
        <v>1141</v>
      </c>
    </row>
    <row r="13" spans="2:2" x14ac:dyDescent="0.25">
      <c r="B13" t="s">
        <v>1142</v>
      </c>
    </row>
    <row r="15" spans="2:2" x14ac:dyDescent="0.25">
      <c r="B15" s="21" t="s">
        <v>1146</v>
      </c>
    </row>
    <row r="17" spans="2:14" x14ac:dyDescent="0.25">
      <c r="B17" s="14" t="s">
        <v>1147</v>
      </c>
    </row>
    <row r="18" spans="2:14" x14ac:dyDescent="0.25">
      <c r="B18" s="80" t="s">
        <v>1148</v>
      </c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</row>
    <row r="19" spans="2:14" x14ac:dyDescent="0.25"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</row>
    <row r="20" spans="2:14" x14ac:dyDescent="0.25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</row>
    <row r="21" spans="2:14" x14ac:dyDescent="0.25">
      <c r="B21" s="81" t="s">
        <v>1149</v>
      </c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</row>
    <row r="22" spans="2:14" x14ac:dyDescent="0.25">
      <c r="B22" s="81"/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</row>
    <row r="24" spans="2:14" x14ac:dyDescent="0.25">
      <c r="B24" s="14" t="s">
        <v>1143</v>
      </c>
    </row>
    <row r="25" spans="2:14" x14ac:dyDescent="0.25">
      <c r="B25" t="s">
        <v>1150</v>
      </c>
    </row>
    <row r="27" spans="2:14" x14ac:dyDescent="0.25">
      <c r="B27" s="24" t="s">
        <v>1151</v>
      </c>
      <c r="C27" t="s">
        <v>1152</v>
      </c>
    </row>
    <row r="28" spans="2:14" x14ac:dyDescent="0.25">
      <c r="B28" s="24" t="s">
        <v>1153</v>
      </c>
      <c r="C28" t="s">
        <v>1154</v>
      </c>
    </row>
    <row r="29" spans="2:14" x14ac:dyDescent="0.25">
      <c r="B29" s="24" t="s">
        <v>1155</v>
      </c>
      <c r="C29" t="s">
        <v>1156</v>
      </c>
    </row>
    <row r="31" spans="2:14" x14ac:dyDescent="0.25">
      <c r="B31" s="22" t="s">
        <v>1157</v>
      </c>
    </row>
    <row r="32" spans="2:14" x14ac:dyDescent="0.25">
      <c r="B32" s="24" t="s">
        <v>1158</v>
      </c>
      <c r="C32" t="s">
        <v>1159</v>
      </c>
    </row>
    <row r="33" spans="2:3" x14ac:dyDescent="0.25">
      <c r="B33" s="24" t="s">
        <v>1160</v>
      </c>
      <c r="C33" t="s">
        <v>1161</v>
      </c>
    </row>
    <row r="34" spans="2:3" x14ac:dyDescent="0.25">
      <c r="B34" s="24" t="s">
        <v>1036</v>
      </c>
      <c r="C34" t="s">
        <v>1162</v>
      </c>
    </row>
    <row r="35" spans="2:3" x14ac:dyDescent="0.25">
      <c r="B35" s="24" t="s">
        <v>1163</v>
      </c>
      <c r="C35" t="s">
        <v>1164</v>
      </c>
    </row>
    <row r="36" spans="2:3" x14ac:dyDescent="0.25">
      <c r="B36" s="24" t="s">
        <v>1165</v>
      </c>
      <c r="C36" t="s">
        <v>1166</v>
      </c>
    </row>
    <row r="37" spans="2:3" x14ac:dyDescent="0.25">
      <c r="B37" s="24" t="s">
        <v>1167</v>
      </c>
      <c r="C37" t="s">
        <v>1168</v>
      </c>
    </row>
    <row r="38" spans="2:3" x14ac:dyDescent="0.25">
      <c r="B38" s="24" t="s">
        <v>1169</v>
      </c>
      <c r="C38" t="s">
        <v>1170</v>
      </c>
    </row>
    <row r="39" spans="2:3" x14ac:dyDescent="0.25">
      <c r="B39" s="23"/>
    </row>
    <row r="40" spans="2:3" x14ac:dyDescent="0.25">
      <c r="B40" s="22" t="s">
        <v>1171</v>
      </c>
    </row>
    <row r="41" spans="2:3" x14ac:dyDescent="0.25">
      <c r="B41" s="24" t="s">
        <v>1172</v>
      </c>
      <c r="C41" t="s">
        <v>1173</v>
      </c>
    </row>
    <row r="42" spans="2:3" x14ac:dyDescent="0.25">
      <c r="B42" s="23"/>
    </row>
    <row r="43" spans="2:3" x14ac:dyDescent="0.25">
      <c r="B43" s="24" t="s">
        <v>1174</v>
      </c>
      <c r="C43" t="s">
        <v>1144</v>
      </c>
    </row>
    <row r="44" spans="2:3" x14ac:dyDescent="0.25">
      <c r="B44" s="24" t="s">
        <v>1175</v>
      </c>
      <c r="C44" t="s">
        <v>1176</v>
      </c>
    </row>
  </sheetData>
  <mergeCells count="2">
    <mergeCell ref="B18:N20"/>
    <mergeCell ref="B21:N2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407A7-51B7-4F06-B328-1333A00DC5D3}">
  <dimension ref="B2:D16382"/>
  <sheetViews>
    <sheetView workbookViewId="0">
      <selection sqref="A1:XFD1048576"/>
    </sheetView>
  </sheetViews>
  <sheetFormatPr defaultRowHeight="15" x14ac:dyDescent="0.25"/>
  <cols>
    <col min="2" max="2" width="21.85546875" bestFit="1" customWidth="1"/>
    <col min="3" max="3" width="25.140625" bestFit="1" customWidth="1"/>
    <col min="4" max="4" width="173.85546875" bestFit="1" customWidth="1"/>
  </cols>
  <sheetData>
    <row r="2" spans="2:4" x14ac:dyDescent="0.25">
      <c r="B2" s="14" t="s">
        <v>1074</v>
      </c>
    </row>
    <row r="3" spans="2:4" x14ac:dyDescent="0.25">
      <c r="B3" t="s">
        <v>1075</v>
      </c>
    </row>
    <row r="4" spans="2:4" x14ac:dyDescent="0.25">
      <c r="B4" t="s">
        <v>1076</v>
      </c>
    </row>
    <row r="6" spans="2:4" x14ac:dyDescent="0.25">
      <c r="B6" t="s">
        <v>1077</v>
      </c>
      <c r="C6" t="s">
        <v>1078</v>
      </c>
      <c r="D6" t="s">
        <v>1079</v>
      </c>
    </row>
    <row r="7" spans="2:4" x14ac:dyDescent="0.25">
      <c r="B7" t="s">
        <v>1080</v>
      </c>
      <c r="C7" s="15" t="s">
        <v>1028</v>
      </c>
      <c r="D7" t="s">
        <v>1081</v>
      </c>
    </row>
    <row r="8" spans="2:4" x14ac:dyDescent="0.25">
      <c r="B8" t="s">
        <v>1080</v>
      </c>
      <c r="C8" s="15" t="s">
        <v>1029</v>
      </c>
      <c r="D8" t="s">
        <v>1082</v>
      </c>
    </row>
    <row r="9" spans="2:4" x14ac:dyDescent="0.25">
      <c r="B9" t="s">
        <v>1080</v>
      </c>
      <c r="C9" s="15" t="s">
        <v>1030</v>
      </c>
      <c r="D9" t="s">
        <v>1083</v>
      </c>
    </row>
    <row r="10" spans="2:4" x14ac:dyDescent="0.25">
      <c r="B10" t="s">
        <v>1080</v>
      </c>
      <c r="C10" s="15" t="s">
        <v>1031</v>
      </c>
      <c r="D10" t="s">
        <v>1084</v>
      </c>
    </row>
    <row r="11" spans="2:4" x14ac:dyDescent="0.25">
      <c r="B11" t="s">
        <v>1080</v>
      </c>
      <c r="C11" s="15" t="s">
        <v>1032</v>
      </c>
      <c r="D11" t="s">
        <v>1085</v>
      </c>
    </row>
    <row r="12" spans="2:4" x14ac:dyDescent="0.25">
      <c r="B12" t="s">
        <v>1086</v>
      </c>
      <c r="C12" s="16" t="s">
        <v>1033</v>
      </c>
      <c r="D12" s="17" t="s">
        <v>1087</v>
      </c>
    </row>
    <row r="13" spans="2:4" x14ac:dyDescent="0.25">
      <c r="B13" t="s">
        <v>1086</v>
      </c>
      <c r="C13" s="16" t="s">
        <v>1034</v>
      </c>
      <c r="D13" t="s">
        <v>1088</v>
      </c>
    </row>
    <row r="14" spans="2:4" x14ac:dyDescent="0.25">
      <c r="B14" t="s">
        <v>1086</v>
      </c>
      <c r="C14" s="16" t="s">
        <v>1035</v>
      </c>
      <c r="D14" t="s">
        <v>1089</v>
      </c>
    </row>
    <row r="15" spans="2:4" x14ac:dyDescent="0.25">
      <c r="B15" t="s">
        <v>1086</v>
      </c>
      <c r="C15" s="16" t="s">
        <v>1036</v>
      </c>
      <c r="D15" t="s">
        <v>1090</v>
      </c>
    </row>
    <row r="16" spans="2:4" x14ac:dyDescent="0.25">
      <c r="B16" t="s">
        <v>1086</v>
      </c>
      <c r="C16" s="16" t="s">
        <v>1037</v>
      </c>
      <c r="D16" t="s">
        <v>1091</v>
      </c>
    </row>
    <row r="17" spans="2:4" x14ac:dyDescent="0.25">
      <c r="B17" t="s">
        <v>1086</v>
      </c>
      <c r="C17" s="16" t="s">
        <v>1038</v>
      </c>
      <c r="D17" t="s">
        <v>1092</v>
      </c>
    </row>
    <row r="18" spans="2:4" x14ac:dyDescent="0.25">
      <c r="B18" t="s">
        <v>1086</v>
      </c>
      <c r="C18" s="16" t="s">
        <v>1039</v>
      </c>
      <c r="D18" t="s">
        <v>1093</v>
      </c>
    </row>
    <row r="19" spans="2:4" x14ac:dyDescent="0.25">
      <c r="B19" t="s">
        <v>1086</v>
      </c>
      <c r="C19" s="16" t="s">
        <v>1040</v>
      </c>
      <c r="D19" t="s">
        <v>1094</v>
      </c>
    </row>
    <row r="20" spans="2:4" x14ac:dyDescent="0.25">
      <c r="B20" t="s">
        <v>1095</v>
      </c>
      <c r="C20" s="15" t="s">
        <v>1041</v>
      </c>
      <c r="D20" t="s">
        <v>1096</v>
      </c>
    </row>
    <row r="21" spans="2:4" x14ac:dyDescent="0.25">
      <c r="B21" t="s">
        <v>1097</v>
      </c>
      <c r="C21" s="15" t="s">
        <v>1042</v>
      </c>
      <c r="D21" t="s">
        <v>1098</v>
      </c>
    </row>
    <row r="22" spans="2:4" x14ac:dyDescent="0.25">
      <c r="B22" t="s">
        <v>1097</v>
      </c>
      <c r="C22" s="15" t="s">
        <v>1043</v>
      </c>
      <c r="D22" t="s">
        <v>1099</v>
      </c>
    </row>
    <row r="23" spans="2:4" x14ac:dyDescent="0.25">
      <c r="B23" t="s">
        <v>1100</v>
      </c>
      <c r="C23" s="15" t="s">
        <v>1044</v>
      </c>
      <c r="D23" t="s">
        <v>1101</v>
      </c>
    </row>
    <row r="24" spans="2:4" x14ac:dyDescent="0.25">
      <c r="B24" t="s">
        <v>1100</v>
      </c>
      <c r="C24" s="15" t="s">
        <v>1045</v>
      </c>
      <c r="D24" t="s">
        <v>1102</v>
      </c>
    </row>
    <row r="25" spans="2:4" x14ac:dyDescent="0.25">
      <c r="B25" t="s">
        <v>1103</v>
      </c>
      <c r="C25" s="15" t="s">
        <v>1046</v>
      </c>
      <c r="D25" t="s">
        <v>1104</v>
      </c>
    </row>
    <row r="26" spans="2:4" x14ac:dyDescent="0.25">
      <c r="B26" t="s">
        <v>1103</v>
      </c>
      <c r="C26" s="15" t="s">
        <v>1047</v>
      </c>
      <c r="D26" t="s">
        <v>1105</v>
      </c>
    </row>
    <row r="27" spans="2:4" x14ac:dyDescent="0.25">
      <c r="B27" t="s">
        <v>1103</v>
      </c>
      <c r="C27" s="15" t="s">
        <v>1048</v>
      </c>
      <c r="D27" t="s">
        <v>1106</v>
      </c>
    </row>
    <row r="28" spans="2:4" x14ac:dyDescent="0.25">
      <c r="B28" t="s">
        <v>1107</v>
      </c>
      <c r="C28" s="15" t="s">
        <v>1049</v>
      </c>
      <c r="D28" t="s">
        <v>1108</v>
      </c>
    </row>
    <row r="29" spans="2:4" x14ac:dyDescent="0.25">
      <c r="B29" t="s">
        <v>1107</v>
      </c>
      <c r="C29" s="15" t="s">
        <v>1050</v>
      </c>
      <c r="D29" t="s">
        <v>1109</v>
      </c>
    </row>
    <row r="30" spans="2:4" x14ac:dyDescent="0.25">
      <c r="B30" t="s">
        <v>1107</v>
      </c>
      <c r="C30" s="15" t="s">
        <v>1051</v>
      </c>
      <c r="D30" t="s">
        <v>1110</v>
      </c>
    </row>
    <row r="31" spans="2:4" x14ac:dyDescent="0.25">
      <c r="B31" t="s">
        <v>1107</v>
      </c>
      <c r="C31" s="15" t="s">
        <v>1052</v>
      </c>
      <c r="D31" t="s">
        <v>1111</v>
      </c>
    </row>
    <row r="32" spans="2:4" x14ac:dyDescent="0.25">
      <c r="B32" t="s">
        <v>1112</v>
      </c>
      <c r="C32" s="15" t="s">
        <v>1053</v>
      </c>
      <c r="D32" t="s">
        <v>1113</v>
      </c>
    </row>
    <row r="33" spans="2:4" x14ac:dyDescent="0.25">
      <c r="B33" t="s">
        <v>1112</v>
      </c>
      <c r="C33" s="15" t="s">
        <v>1054</v>
      </c>
      <c r="D33" t="s">
        <v>1114</v>
      </c>
    </row>
    <row r="34" spans="2:4" x14ac:dyDescent="0.25">
      <c r="B34" t="s">
        <v>1112</v>
      </c>
      <c r="C34" s="15" t="s">
        <v>1115</v>
      </c>
      <c r="D34" t="s">
        <v>1055</v>
      </c>
    </row>
    <row r="35" spans="2:4" x14ac:dyDescent="0.25">
      <c r="B35" t="s">
        <v>1112</v>
      </c>
      <c r="C35" s="15" t="s">
        <v>1056</v>
      </c>
      <c r="D35" t="s">
        <v>1116</v>
      </c>
    </row>
    <row r="36" spans="2:4" x14ac:dyDescent="0.25">
      <c r="B36" t="s">
        <v>1112</v>
      </c>
      <c r="C36" s="15" t="s">
        <v>1057</v>
      </c>
      <c r="D36" t="s">
        <v>1117</v>
      </c>
    </row>
    <row r="37" spans="2:4" x14ac:dyDescent="0.25">
      <c r="B37" t="s">
        <v>1118</v>
      </c>
      <c r="C37" s="15" t="s">
        <v>1058</v>
      </c>
      <c r="D37" t="s">
        <v>1119</v>
      </c>
    </row>
    <row r="38" spans="2:4" x14ac:dyDescent="0.25">
      <c r="B38" t="s">
        <v>1118</v>
      </c>
      <c r="C38" s="15" t="s">
        <v>1059</v>
      </c>
      <c r="D38" t="s">
        <v>1120</v>
      </c>
    </row>
    <row r="39" spans="2:4" x14ac:dyDescent="0.25">
      <c r="B39" t="s">
        <v>1118</v>
      </c>
      <c r="C39" s="15" t="s">
        <v>1060</v>
      </c>
      <c r="D39" t="s">
        <v>1121</v>
      </c>
    </row>
    <row r="40" spans="2:4" x14ac:dyDescent="0.25">
      <c r="B40" t="s">
        <v>1086</v>
      </c>
      <c r="C40" s="16" t="s">
        <v>1061</v>
      </c>
      <c r="D40" t="s">
        <v>1122</v>
      </c>
    </row>
    <row r="41" spans="2:4" x14ac:dyDescent="0.25">
      <c r="B41" t="s">
        <v>1123</v>
      </c>
      <c r="C41" s="15" t="s">
        <v>1062</v>
      </c>
      <c r="D41" t="s">
        <v>1124</v>
      </c>
    </row>
    <row r="42" spans="2:4" x14ac:dyDescent="0.25">
      <c r="B42" t="s">
        <v>1123</v>
      </c>
      <c r="C42" s="15" t="s">
        <v>1063</v>
      </c>
      <c r="D42" t="s">
        <v>1125</v>
      </c>
    </row>
    <row r="43" spans="2:4" x14ac:dyDescent="0.25">
      <c r="B43" t="s">
        <v>1123</v>
      </c>
      <c r="C43" s="15" t="s">
        <v>1064</v>
      </c>
      <c r="D43" t="s">
        <v>1126</v>
      </c>
    </row>
    <row r="44" spans="2:4" x14ac:dyDescent="0.25">
      <c r="B44" t="s">
        <v>1123</v>
      </c>
      <c r="C44" s="15" t="s">
        <v>1065</v>
      </c>
      <c r="D44" t="s">
        <v>1125</v>
      </c>
    </row>
    <row r="45" spans="2:4" x14ac:dyDescent="0.25">
      <c r="B45" t="s">
        <v>1127</v>
      </c>
      <c r="C45" s="15" t="s">
        <v>1066</v>
      </c>
      <c r="D45" t="s">
        <v>1128</v>
      </c>
    </row>
    <row r="46" spans="2:4" x14ac:dyDescent="0.25">
      <c r="B46" t="s">
        <v>1127</v>
      </c>
      <c r="C46" s="15" t="s">
        <v>1067</v>
      </c>
      <c r="D46" t="s">
        <v>1129</v>
      </c>
    </row>
    <row r="47" spans="2:4" x14ac:dyDescent="0.25">
      <c r="B47" t="s">
        <v>1097</v>
      </c>
      <c r="C47" s="15" t="s">
        <v>1068</v>
      </c>
      <c r="D47" t="s">
        <v>1130</v>
      </c>
    </row>
    <row r="48" spans="2:4" x14ac:dyDescent="0.25">
      <c r="B48" t="s">
        <v>1097</v>
      </c>
      <c r="C48" s="15" t="s">
        <v>1069</v>
      </c>
      <c r="D48" t="s">
        <v>1131</v>
      </c>
    </row>
    <row r="49" spans="2:4" x14ac:dyDescent="0.25">
      <c r="B49" t="s">
        <v>1097</v>
      </c>
      <c r="C49" s="15" t="s">
        <v>1070</v>
      </c>
      <c r="D49" t="s">
        <v>1132</v>
      </c>
    </row>
    <row r="50" spans="2:4" x14ac:dyDescent="0.25">
      <c r="B50" t="s">
        <v>1097</v>
      </c>
      <c r="C50" s="15" t="s">
        <v>1071</v>
      </c>
      <c r="D50" t="s">
        <v>1133</v>
      </c>
    </row>
    <row r="51" spans="2:4" x14ac:dyDescent="0.25">
      <c r="B51" t="s">
        <v>1134</v>
      </c>
      <c r="C51" s="15" t="s">
        <v>1072</v>
      </c>
      <c r="D51" t="s">
        <v>1135</v>
      </c>
    </row>
    <row r="52" spans="2:4" x14ac:dyDescent="0.25">
      <c r="B52" t="s">
        <v>1134</v>
      </c>
      <c r="C52" s="15" t="s">
        <v>1073</v>
      </c>
      <c r="D52" t="s">
        <v>1136</v>
      </c>
    </row>
    <row r="53" spans="2:4" x14ac:dyDescent="0.25">
      <c r="C53" s="18"/>
    </row>
    <row r="54" spans="2:4" x14ac:dyDescent="0.25">
      <c r="C54" s="18"/>
    </row>
    <row r="55" spans="2:4" x14ac:dyDescent="0.25">
      <c r="C55" s="18"/>
    </row>
    <row r="56" spans="2:4" x14ac:dyDescent="0.25">
      <c r="C56" s="18"/>
    </row>
    <row r="57" spans="2:4" x14ac:dyDescent="0.25">
      <c r="C57" s="18"/>
    </row>
    <row r="58" spans="2:4" x14ac:dyDescent="0.25">
      <c r="C58" s="18"/>
    </row>
    <row r="59" spans="2:4" x14ac:dyDescent="0.25">
      <c r="C59" s="18"/>
    </row>
    <row r="60" spans="2:4" x14ac:dyDescent="0.25">
      <c r="C60" s="18"/>
    </row>
    <row r="61" spans="2:4" x14ac:dyDescent="0.25">
      <c r="C61" s="18"/>
    </row>
    <row r="62" spans="2:4" x14ac:dyDescent="0.25">
      <c r="C62" s="18"/>
    </row>
    <row r="63" spans="2:4" x14ac:dyDescent="0.25">
      <c r="C63" s="18"/>
    </row>
    <row r="64" spans="2:4" x14ac:dyDescent="0.25">
      <c r="C64" s="18"/>
    </row>
    <row r="65" spans="3:3" x14ac:dyDescent="0.25">
      <c r="C65" s="18"/>
    </row>
    <row r="66" spans="3:3" x14ac:dyDescent="0.25">
      <c r="C66" s="18"/>
    </row>
    <row r="67" spans="3:3" x14ac:dyDescent="0.25">
      <c r="C67" s="18"/>
    </row>
    <row r="68" spans="3:3" x14ac:dyDescent="0.25">
      <c r="C68" s="18"/>
    </row>
    <row r="69" spans="3:3" x14ac:dyDescent="0.25">
      <c r="C69" s="18"/>
    </row>
    <row r="70" spans="3:3" x14ac:dyDescent="0.25">
      <c r="C70" s="18"/>
    </row>
    <row r="71" spans="3:3" x14ac:dyDescent="0.25">
      <c r="C71" s="18"/>
    </row>
    <row r="72" spans="3:3" x14ac:dyDescent="0.25">
      <c r="C72" s="18"/>
    </row>
    <row r="73" spans="3:3" x14ac:dyDescent="0.25">
      <c r="C73" s="18"/>
    </row>
    <row r="74" spans="3:3" x14ac:dyDescent="0.25">
      <c r="C74" s="18"/>
    </row>
    <row r="75" spans="3:3" x14ac:dyDescent="0.25">
      <c r="C75" s="18"/>
    </row>
    <row r="76" spans="3:3" x14ac:dyDescent="0.25">
      <c r="C76" s="18"/>
    </row>
    <row r="77" spans="3:3" x14ac:dyDescent="0.25">
      <c r="C77" s="18"/>
    </row>
    <row r="78" spans="3:3" x14ac:dyDescent="0.25">
      <c r="C78" s="18"/>
    </row>
    <row r="79" spans="3:3" x14ac:dyDescent="0.25">
      <c r="C79" s="18"/>
    </row>
    <row r="80" spans="3:3" x14ac:dyDescent="0.25">
      <c r="C80" s="18"/>
    </row>
    <row r="81" spans="3:3" x14ac:dyDescent="0.25">
      <c r="C81" s="18"/>
    </row>
    <row r="82" spans="3:3" x14ac:dyDescent="0.25">
      <c r="C82" s="18"/>
    </row>
    <row r="83" spans="3:3" x14ac:dyDescent="0.25">
      <c r="C83" s="18"/>
    </row>
    <row r="84" spans="3:3" x14ac:dyDescent="0.25">
      <c r="C84" s="18"/>
    </row>
    <row r="85" spans="3:3" x14ac:dyDescent="0.25">
      <c r="C85" s="18"/>
    </row>
    <row r="86" spans="3:3" x14ac:dyDescent="0.25">
      <c r="C86" s="18"/>
    </row>
    <row r="87" spans="3:3" x14ac:dyDescent="0.25">
      <c r="C87" s="18"/>
    </row>
    <row r="88" spans="3:3" x14ac:dyDescent="0.25">
      <c r="C88" s="18"/>
    </row>
    <row r="89" spans="3:3" x14ac:dyDescent="0.25">
      <c r="C89" s="18"/>
    </row>
    <row r="90" spans="3:3" x14ac:dyDescent="0.25">
      <c r="C90" s="18"/>
    </row>
    <row r="91" spans="3:3" x14ac:dyDescent="0.25">
      <c r="C91" s="18"/>
    </row>
    <row r="92" spans="3:3" x14ac:dyDescent="0.25">
      <c r="C92" s="18"/>
    </row>
    <row r="93" spans="3:3" x14ac:dyDescent="0.25">
      <c r="C93" s="18"/>
    </row>
    <row r="94" spans="3:3" x14ac:dyDescent="0.25">
      <c r="C94" s="18"/>
    </row>
    <row r="95" spans="3:3" x14ac:dyDescent="0.25">
      <c r="C95" s="18"/>
    </row>
    <row r="96" spans="3:3" x14ac:dyDescent="0.25">
      <c r="C96" s="18"/>
    </row>
    <row r="97" spans="3:3" x14ac:dyDescent="0.25">
      <c r="C97" s="18"/>
    </row>
    <row r="98" spans="3:3" x14ac:dyDescent="0.25">
      <c r="C98" s="18"/>
    </row>
    <row r="99" spans="3:3" x14ac:dyDescent="0.25">
      <c r="C99" s="18"/>
    </row>
    <row r="100" spans="3:3" x14ac:dyDescent="0.25">
      <c r="C100" s="18"/>
    </row>
    <row r="101" spans="3:3" x14ac:dyDescent="0.25">
      <c r="C101" s="18"/>
    </row>
    <row r="102" spans="3:3" x14ac:dyDescent="0.25">
      <c r="C102" s="18"/>
    </row>
    <row r="103" spans="3:3" x14ac:dyDescent="0.25">
      <c r="C103" s="18"/>
    </row>
    <row r="104" spans="3:3" x14ac:dyDescent="0.25">
      <c r="C104" s="18"/>
    </row>
    <row r="105" spans="3:3" x14ac:dyDescent="0.25">
      <c r="C105" s="18"/>
    </row>
    <row r="106" spans="3:3" x14ac:dyDescent="0.25">
      <c r="C106" s="18"/>
    </row>
    <row r="107" spans="3:3" x14ac:dyDescent="0.25">
      <c r="C107" s="18"/>
    </row>
    <row r="108" spans="3:3" x14ac:dyDescent="0.25">
      <c r="C108" s="18"/>
    </row>
    <row r="109" spans="3:3" x14ac:dyDescent="0.25">
      <c r="C109" s="18"/>
    </row>
    <row r="110" spans="3:3" x14ac:dyDescent="0.25">
      <c r="C110" s="18"/>
    </row>
    <row r="111" spans="3:3" x14ac:dyDescent="0.25">
      <c r="C111" s="18"/>
    </row>
    <row r="112" spans="3:3" x14ac:dyDescent="0.25">
      <c r="C112" s="18"/>
    </row>
    <row r="113" spans="3:3" x14ac:dyDescent="0.25">
      <c r="C113" s="18"/>
    </row>
    <row r="114" spans="3:3" x14ac:dyDescent="0.25">
      <c r="C114" s="18"/>
    </row>
    <row r="115" spans="3:3" x14ac:dyDescent="0.25">
      <c r="C115" s="18"/>
    </row>
    <row r="116" spans="3:3" x14ac:dyDescent="0.25">
      <c r="C116" s="18"/>
    </row>
    <row r="117" spans="3:3" x14ac:dyDescent="0.25">
      <c r="C117" s="18"/>
    </row>
    <row r="118" spans="3:3" x14ac:dyDescent="0.25">
      <c r="C118" s="18"/>
    </row>
    <row r="119" spans="3:3" x14ac:dyDescent="0.25">
      <c r="C119" s="18"/>
    </row>
    <row r="120" spans="3:3" x14ac:dyDescent="0.25">
      <c r="C120" s="18"/>
    </row>
    <row r="121" spans="3:3" x14ac:dyDescent="0.25">
      <c r="C121" s="18"/>
    </row>
    <row r="122" spans="3:3" x14ac:dyDescent="0.25">
      <c r="C122" s="18"/>
    </row>
    <row r="123" spans="3:3" x14ac:dyDescent="0.25">
      <c r="C123" s="18"/>
    </row>
    <row r="124" spans="3:3" x14ac:dyDescent="0.25">
      <c r="C124" s="18"/>
    </row>
    <row r="125" spans="3:3" x14ac:dyDescent="0.25">
      <c r="C125" s="18"/>
    </row>
    <row r="126" spans="3:3" x14ac:dyDescent="0.25">
      <c r="C126" s="18"/>
    </row>
    <row r="127" spans="3:3" x14ac:dyDescent="0.25">
      <c r="C127" s="18"/>
    </row>
    <row r="128" spans="3:3" x14ac:dyDescent="0.25">
      <c r="C128" s="18"/>
    </row>
    <row r="129" spans="3:3" x14ac:dyDescent="0.25">
      <c r="C129" s="18"/>
    </row>
    <row r="130" spans="3:3" x14ac:dyDescent="0.25">
      <c r="C130" s="18"/>
    </row>
    <row r="131" spans="3:3" x14ac:dyDescent="0.25">
      <c r="C131" s="18"/>
    </row>
    <row r="132" spans="3:3" x14ac:dyDescent="0.25">
      <c r="C132" s="18"/>
    </row>
    <row r="133" spans="3:3" x14ac:dyDescent="0.25">
      <c r="C133" s="18"/>
    </row>
    <row r="134" spans="3:3" x14ac:dyDescent="0.25">
      <c r="C134" s="18"/>
    </row>
    <row r="135" spans="3:3" x14ac:dyDescent="0.25">
      <c r="C135" s="18"/>
    </row>
    <row r="136" spans="3:3" x14ac:dyDescent="0.25">
      <c r="C136" s="18"/>
    </row>
    <row r="137" spans="3:3" x14ac:dyDescent="0.25">
      <c r="C137" s="18"/>
    </row>
    <row r="138" spans="3:3" x14ac:dyDescent="0.25">
      <c r="C138" s="18"/>
    </row>
    <row r="139" spans="3:3" x14ac:dyDescent="0.25">
      <c r="C139" s="18"/>
    </row>
    <row r="140" spans="3:3" x14ac:dyDescent="0.25">
      <c r="C140" s="18"/>
    </row>
    <row r="141" spans="3:3" x14ac:dyDescent="0.25">
      <c r="C141" s="18"/>
    </row>
    <row r="142" spans="3:3" x14ac:dyDescent="0.25">
      <c r="C142" s="18"/>
    </row>
    <row r="143" spans="3:3" x14ac:dyDescent="0.25">
      <c r="C143" s="18"/>
    </row>
    <row r="144" spans="3:3" x14ac:dyDescent="0.25">
      <c r="C144" s="18"/>
    </row>
    <row r="145" spans="3:3" x14ac:dyDescent="0.25">
      <c r="C145" s="18"/>
    </row>
    <row r="146" spans="3:3" x14ac:dyDescent="0.25">
      <c r="C146" s="18"/>
    </row>
    <row r="147" spans="3:3" x14ac:dyDescent="0.25">
      <c r="C147" s="18"/>
    </row>
    <row r="148" spans="3:3" x14ac:dyDescent="0.25">
      <c r="C148" s="18"/>
    </row>
    <row r="149" spans="3:3" x14ac:dyDescent="0.25">
      <c r="C149" s="18"/>
    </row>
    <row r="150" spans="3:3" x14ac:dyDescent="0.25">
      <c r="C150" s="18"/>
    </row>
    <row r="151" spans="3:3" x14ac:dyDescent="0.25">
      <c r="C151" s="18"/>
    </row>
    <row r="152" spans="3:3" x14ac:dyDescent="0.25">
      <c r="C152" s="18"/>
    </row>
    <row r="153" spans="3:3" x14ac:dyDescent="0.25">
      <c r="C153" s="18"/>
    </row>
    <row r="154" spans="3:3" x14ac:dyDescent="0.25">
      <c r="C154" s="18"/>
    </row>
    <row r="155" spans="3:3" x14ac:dyDescent="0.25">
      <c r="C155" s="18"/>
    </row>
    <row r="156" spans="3:3" x14ac:dyDescent="0.25">
      <c r="C156" s="18"/>
    </row>
    <row r="157" spans="3:3" x14ac:dyDescent="0.25">
      <c r="C157" s="18"/>
    </row>
    <row r="158" spans="3:3" x14ac:dyDescent="0.25">
      <c r="C158" s="18"/>
    </row>
    <row r="159" spans="3:3" x14ac:dyDescent="0.25">
      <c r="C159" s="18"/>
    </row>
    <row r="160" spans="3:3" x14ac:dyDescent="0.25">
      <c r="C160" s="18"/>
    </row>
    <row r="161" spans="3:3" x14ac:dyDescent="0.25">
      <c r="C161" s="18"/>
    </row>
    <row r="162" spans="3:3" x14ac:dyDescent="0.25">
      <c r="C162" s="18"/>
    </row>
    <row r="163" spans="3:3" x14ac:dyDescent="0.25">
      <c r="C163" s="18"/>
    </row>
    <row r="164" spans="3:3" x14ac:dyDescent="0.25">
      <c r="C164" s="18"/>
    </row>
    <row r="165" spans="3:3" x14ac:dyDescent="0.25">
      <c r="C165" s="18"/>
    </row>
    <row r="166" spans="3:3" x14ac:dyDescent="0.25">
      <c r="C166" s="18"/>
    </row>
    <row r="167" spans="3:3" x14ac:dyDescent="0.25">
      <c r="C167" s="18"/>
    </row>
    <row r="168" spans="3:3" x14ac:dyDescent="0.25">
      <c r="C168" s="18"/>
    </row>
    <row r="169" spans="3:3" x14ac:dyDescent="0.25">
      <c r="C169" s="18"/>
    </row>
    <row r="170" spans="3:3" x14ac:dyDescent="0.25">
      <c r="C170" s="18"/>
    </row>
    <row r="171" spans="3:3" x14ac:dyDescent="0.25">
      <c r="C171" s="18"/>
    </row>
    <row r="172" spans="3:3" x14ac:dyDescent="0.25">
      <c r="C172" s="18"/>
    </row>
    <row r="173" spans="3:3" x14ac:dyDescent="0.25">
      <c r="C173" s="18"/>
    </row>
    <row r="174" spans="3:3" x14ac:dyDescent="0.25">
      <c r="C174" s="18"/>
    </row>
    <row r="175" spans="3:3" x14ac:dyDescent="0.25">
      <c r="C175" s="18"/>
    </row>
    <row r="176" spans="3:3" x14ac:dyDescent="0.25">
      <c r="C176" s="18"/>
    </row>
    <row r="177" spans="3:3" x14ac:dyDescent="0.25">
      <c r="C177" s="18"/>
    </row>
    <row r="178" spans="3:3" x14ac:dyDescent="0.25">
      <c r="C178" s="18"/>
    </row>
    <row r="179" spans="3:3" x14ac:dyDescent="0.25">
      <c r="C179" s="18"/>
    </row>
    <row r="180" spans="3:3" x14ac:dyDescent="0.25">
      <c r="C180" s="18"/>
    </row>
    <row r="181" spans="3:3" x14ac:dyDescent="0.25">
      <c r="C181" s="18"/>
    </row>
    <row r="182" spans="3:3" x14ac:dyDescent="0.25">
      <c r="C182" s="18"/>
    </row>
    <row r="183" spans="3:3" x14ac:dyDescent="0.25">
      <c r="C183" s="18"/>
    </row>
    <row r="184" spans="3:3" x14ac:dyDescent="0.25">
      <c r="C184" s="18"/>
    </row>
    <row r="185" spans="3:3" x14ac:dyDescent="0.25">
      <c r="C185" s="18"/>
    </row>
    <row r="186" spans="3:3" x14ac:dyDescent="0.25">
      <c r="C186" s="18"/>
    </row>
    <row r="187" spans="3:3" x14ac:dyDescent="0.25">
      <c r="C187" s="18"/>
    </row>
    <row r="188" spans="3:3" x14ac:dyDescent="0.25">
      <c r="C188" s="18"/>
    </row>
    <row r="189" spans="3:3" x14ac:dyDescent="0.25">
      <c r="C189" s="18"/>
    </row>
    <row r="190" spans="3:3" x14ac:dyDescent="0.25">
      <c r="C190" s="18"/>
    </row>
    <row r="191" spans="3:3" x14ac:dyDescent="0.25">
      <c r="C191" s="18"/>
    </row>
    <row r="192" spans="3:3" x14ac:dyDescent="0.25">
      <c r="C192" s="18"/>
    </row>
    <row r="193" spans="3:3" x14ac:dyDescent="0.25">
      <c r="C193" s="18"/>
    </row>
    <row r="194" spans="3:3" x14ac:dyDescent="0.25">
      <c r="C194" s="18"/>
    </row>
    <row r="195" spans="3:3" x14ac:dyDescent="0.25">
      <c r="C195" s="18"/>
    </row>
    <row r="196" spans="3:3" x14ac:dyDescent="0.25">
      <c r="C196" s="18"/>
    </row>
    <row r="197" spans="3:3" x14ac:dyDescent="0.25">
      <c r="C197" s="18"/>
    </row>
    <row r="198" spans="3:3" x14ac:dyDescent="0.25">
      <c r="C198" s="18"/>
    </row>
    <row r="199" spans="3:3" x14ac:dyDescent="0.25">
      <c r="C199" s="18"/>
    </row>
    <row r="200" spans="3:3" x14ac:dyDescent="0.25">
      <c r="C200" s="18"/>
    </row>
    <row r="201" spans="3:3" x14ac:dyDescent="0.25">
      <c r="C201" s="18"/>
    </row>
    <row r="202" spans="3:3" x14ac:dyDescent="0.25">
      <c r="C202" s="18"/>
    </row>
    <row r="203" spans="3:3" x14ac:dyDescent="0.25">
      <c r="C203" s="18"/>
    </row>
    <row r="204" spans="3:3" x14ac:dyDescent="0.25">
      <c r="C204" s="18"/>
    </row>
    <row r="205" spans="3:3" x14ac:dyDescent="0.25">
      <c r="C205" s="18"/>
    </row>
    <row r="206" spans="3:3" x14ac:dyDescent="0.25">
      <c r="C206" s="18"/>
    </row>
    <row r="207" spans="3:3" x14ac:dyDescent="0.25">
      <c r="C207" s="18"/>
    </row>
    <row r="208" spans="3:3" x14ac:dyDescent="0.25">
      <c r="C208" s="18"/>
    </row>
    <row r="209" spans="3:3" x14ac:dyDescent="0.25">
      <c r="C209" s="18"/>
    </row>
    <row r="210" spans="3:3" x14ac:dyDescent="0.25">
      <c r="C210" s="18"/>
    </row>
    <row r="211" spans="3:3" x14ac:dyDescent="0.25">
      <c r="C211" s="18"/>
    </row>
    <row r="212" spans="3:3" x14ac:dyDescent="0.25">
      <c r="C212" s="18"/>
    </row>
    <row r="213" spans="3:3" x14ac:dyDescent="0.25">
      <c r="C213" s="18"/>
    </row>
    <row r="214" spans="3:3" x14ac:dyDescent="0.25">
      <c r="C214" s="18"/>
    </row>
    <row r="215" spans="3:3" x14ac:dyDescent="0.25">
      <c r="C215" s="18"/>
    </row>
    <row r="216" spans="3:3" x14ac:dyDescent="0.25">
      <c r="C216" s="18"/>
    </row>
    <row r="217" spans="3:3" x14ac:dyDescent="0.25">
      <c r="C217" s="18"/>
    </row>
    <row r="218" spans="3:3" x14ac:dyDescent="0.25">
      <c r="C218" s="18"/>
    </row>
    <row r="219" spans="3:3" x14ac:dyDescent="0.25">
      <c r="C219" s="18"/>
    </row>
    <row r="220" spans="3:3" x14ac:dyDescent="0.25">
      <c r="C220" s="18"/>
    </row>
    <row r="221" spans="3:3" x14ac:dyDescent="0.25">
      <c r="C221" s="18"/>
    </row>
    <row r="222" spans="3:3" x14ac:dyDescent="0.25">
      <c r="C222" s="18"/>
    </row>
    <row r="223" spans="3:3" x14ac:dyDescent="0.25">
      <c r="C223" s="18"/>
    </row>
    <row r="224" spans="3:3" x14ac:dyDescent="0.25">
      <c r="C224" s="18"/>
    </row>
    <row r="225" spans="3:3" x14ac:dyDescent="0.25">
      <c r="C225" s="18"/>
    </row>
    <row r="226" spans="3:3" x14ac:dyDescent="0.25">
      <c r="C226" s="18"/>
    </row>
    <row r="227" spans="3:3" x14ac:dyDescent="0.25">
      <c r="C227" s="18"/>
    </row>
    <row r="228" spans="3:3" x14ac:dyDescent="0.25">
      <c r="C228" s="18"/>
    </row>
    <row r="229" spans="3:3" x14ac:dyDescent="0.25">
      <c r="C229" s="18"/>
    </row>
    <row r="230" spans="3:3" x14ac:dyDescent="0.25">
      <c r="C230" s="18"/>
    </row>
    <row r="231" spans="3:3" x14ac:dyDescent="0.25">
      <c r="C231" s="18"/>
    </row>
    <row r="232" spans="3:3" x14ac:dyDescent="0.25">
      <c r="C232" s="18"/>
    </row>
    <row r="233" spans="3:3" x14ac:dyDescent="0.25">
      <c r="C233" s="18"/>
    </row>
    <row r="234" spans="3:3" x14ac:dyDescent="0.25">
      <c r="C234" s="18"/>
    </row>
    <row r="235" spans="3:3" x14ac:dyDescent="0.25">
      <c r="C235" s="18"/>
    </row>
    <row r="236" spans="3:3" x14ac:dyDescent="0.25">
      <c r="C236" s="18"/>
    </row>
    <row r="237" spans="3:3" x14ac:dyDescent="0.25">
      <c r="C237" s="18"/>
    </row>
    <row r="238" spans="3:3" x14ac:dyDescent="0.25">
      <c r="C238" s="18"/>
    </row>
    <row r="239" spans="3:3" x14ac:dyDescent="0.25">
      <c r="C239" s="18"/>
    </row>
    <row r="240" spans="3:3" x14ac:dyDescent="0.25">
      <c r="C240" s="18"/>
    </row>
    <row r="241" spans="3:3" x14ac:dyDescent="0.25">
      <c r="C241" s="18"/>
    </row>
    <row r="242" spans="3:3" x14ac:dyDescent="0.25">
      <c r="C242" s="18"/>
    </row>
    <row r="243" spans="3:3" x14ac:dyDescent="0.25">
      <c r="C243" s="18"/>
    </row>
    <row r="244" spans="3:3" x14ac:dyDescent="0.25">
      <c r="C244" s="18"/>
    </row>
    <row r="245" spans="3:3" x14ac:dyDescent="0.25">
      <c r="C245" s="18"/>
    </row>
    <row r="246" spans="3:3" x14ac:dyDescent="0.25">
      <c r="C246" s="18"/>
    </row>
    <row r="247" spans="3:3" x14ac:dyDescent="0.25">
      <c r="C247" s="18"/>
    </row>
    <row r="248" spans="3:3" x14ac:dyDescent="0.25">
      <c r="C248" s="18"/>
    </row>
    <row r="249" spans="3:3" x14ac:dyDescent="0.25">
      <c r="C249" s="18"/>
    </row>
    <row r="250" spans="3:3" x14ac:dyDescent="0.25">
      <c r="C250" s="18"/>
    </row>
    <row r="251" spans="3:3" x14ac:dyDescent="0.25">
      <c r="C251" s="18"/>
    </row>
    <row r="252" spans="3:3" x14ac:dyDescent="0.25">
      <c r="C252" s="18"/>
    </row>
    <row r="253" spans="3:3" x14ac:dyDescent="0.25">
      <c r="C253" s="18"/>
    </row>
    <row r="254" spans="3:3" x14ac:dyDescent="0.25">
      <c r="C254" s="18"/>
    </row>
    <row r="255" spans="3:3" x14ac:dyDescent="0.25">
      <c r="C255" s="18"/>
    </row>
    <row r="256" spans="3:3" x14ac:dyDescent="0.25">
      <c r="C256" s="18"/>
    </row>
    <row r="257" spans="3:3" x14ac:dyDescent="0.25">
      <c r="C257" s="18"/>
    </row>
    <row r="258" spans="3:3" x14ac:dyDescent="0.25">
      <c r="C258" s="18"/>
    </row>
    <row r="259" spans="3:3" x14ac:dyDescent="0.25">
      <c r="C259" s="18"/>
    </row>
    <row r="260" spans="3:3" x14ac:dyDescent="0.25">
      <c r="C260" s="18"/>
    </row>
    <row r="261" spans="3:3" x14ac:dyDescent="0.25">
      <c r="C261" s="18"/>
    </row>
    <row r="262" spans="3:3" x14ac:dyDescent="0.25">
      <c r="C262" s="18"/>
    </row>
    <row r="263" spans="3:3" x14ac:dyDescent="0.25">
      <c r="C263" s="18"/>
    </row>
    <row r="264" spans="3:3" x14ac:dyDescent="0.25">
      <c r="C264" s="18"/>
    </row>
    <row r="265" spans="3:3" x14ac:dyDescent="0.25">
      <c r="C265" s="18"/>
    </row>
    <row r="266" spans="3:3" x14ac:dyDescent="0.25">
      <c r="C266" s="18"/>
    </row>
    <row r="267" spans="3:3" x14ac:dyDescent="0.25">
      <c r="C267" s="18"/>
    </row>
    <row r="268" spans="3:3" x14ac:dyDescent="0.25">
      <c r="C268" s="18"/>
    </row>
    <row r="269" spans="3:3" x14ac:dyDescent="0.25">
      <c r="C269" s="18"/>
    </row>
    <row r="270" spans="3:3" x14ac:dyDescent="0.25">
      <c r="C270" s="18"/>
    </row>
    <row r="271" spans="3:3" x14ac:dyDescent="0.25">
      <c r="C271" s="18"/>
    </row>
    <row r="272" spans="3:3" x14ac:dyDescent="0.25">
      <c r="C272" s="18"/>
    </row>
    <row r="273" spans="3:3" x14ac:dyDescent="0.25">
      <c r="C273" s="18"/>
    </row>
    <row r="274" spans="3:3" x14ac:dyDescent="0.25">
      <c r="C274" s="18"/>
    </row>
    <row r="275" spans="3:3" x14ac:dyDescent="0.25">
      <c r="C275" s="18"/>
    </row>
    <row r="276" spans="3:3" x14ac:dyDescent="0.25">
      <c r="C276" s="18"/>
    </row>
    <row r="277" spans="3:3" x14ac:dyDescent="0.25">
      <c r="C277" s="18"/>
    </row>
    <row r="278" spans="3:3" x14ac:dyDescent="0.25">
      <c r="C278" s="18"/>
    </row>
    <row r="279" spans="3:3" x14ac:dyDescent="0.25">
      <c r="C279" s="18"/>
    </row>
    <row r="280" spans="3:3" x14ac:dyDescent="0.25">
      <c r="C280" s="18"/>
    </row>
    <row r="281" spans="3:3" x14ac:dyDescent="0.25">
      <c r="C281" s="18"/>
    </row>
    <row r="282" spans="3:3" x14ac:dyDescent="0.25">
      <c r="C282" s="18"/>
    </row>
    <row r="283" spans="3:3" x14ac:dyDescent="0.25">
      <c r="C283" s="18"/>
    </row>
    <row r="284" spans="3:3" x14ac:dyDescent="0.25">
      <c r="C284" s="18"/>
    </row>
    <row r="285" spans="3:3" x14ac:dyDescent="0.25">
      <c r="C285" s="18"/>
    </row>
    <row r="286" spans="3:3" x14ac:dyDescent="0.25">
      <c r="C286" s="18"/>
    </row>
    <row r="287" spans="3:3" x14ac:dyDescent="0.25">
      <c r="C287" s="18"/>
    </row>
    <row r="288" spans="3:3" x14ac:dyDescent="0.25">
      <c r="C288" s="18"/>
    </row>
    <row r="289" spans="3:3" x14ac:dyDescent="0.25">
      <c r="C289" s="18"/>
    </row>
    <row r="290" spans="3:3" x14ac:dyDescent="0.25">
      <c r="C290" s="18"/>
    </row>
    <row r="291" spans="3:3" x14ac:dyDescent="0.25">
      <c r="C291" s="18"/>
    </row>
    <row r="292" spans="3:3" x14ac:dyDescent="0.25">
      <c r="C292" s="18"/>
    </row>
    <row r="293" spans="3:3" x14ac:dyDescent="0.25">
      <c r="C293" s="18"/>
    </row>
    <row r="294" spans="3:3" x14ac:dyDescent="0.25">
      <c r="C294" s="18"/>
    </row>
    <row r="295" spans="3:3" x14ac:dyDescent="0.25">
      <c r="C295" s="18"/>
    </row>
    <row r="296" spans="3:3" x14ac:dyDescent="0.25">
      <c r="C296" s="18"/>
    </row>
    <row r="297" spans="3:3" x14ac:dyDescent="0.25">
      <c r="C297" s="18"/>
    </row>
    <row r="298" spans="3:3" x14ac:dyDescent="0.25">
      <c r="C298" s="18"/>
    </row>
    <row r="299" spans="3:3" x14ac:dyDescent="0.25">
      <c r="C299" s="18"/>
    </row>
    <row r="300" spans="3:3" x14ac:dyDescent="0.25">
      <c r="C300" s="18"/>
    </row>
    <row r="301" spans="3:3" x14ac:dyDescent="0.25">
      <c r="C301" s="18"/>
    </row>
    <row r="302" spans="3:3" x14ac:dyDescent="0.25">
      <c r="C302" s="18"/>
    </row>
    <row r="303" spans="3:3" x14ac:dyDescent="0.25">
      <c r="C303" s="18"/>
    </row>
    <row r="304" spans="3:3" x14ac:dyDescent="0.25">
      <c r="C304" s="18"/>
    </row>
    <row r="305" spans="3:3" x14ac:dyDescent="0.25">
      <c r="C305" s="18"/>
    </row>
    <row r="306" spans="3:3" x14ac:dyDescent="0.25">
      <c r="C306" s="18"/>
    </row>
    <row r="307" spans="3:3" x14ac:dyDescent="0.25">
      <c r="C307" s="18"/>
    </row>
    <row r="308" spans="3:3" x14ac:dyDescent="0.25">
      <c r="C308" s="18"/>
    </row>
    <row r="309" spans="3:3" x14ac:dyDescent="0.25">
      <c r="C309" s="18"/>
    </row>
    <row r="310" spans="3:3" x14ac:dyDescent="0.25">
      <c r="C310" s="18"/>
    </row>
    <row r="311" spans="3:3" x14ac:dyDescent="0.25">
      <c r="C311" s="18"/>
    </row>
    <row r="312" spans="3:3" x14ac:dyDescent="0.25">
      <c r="C312" s="18"/>
    </row>
    <row r="313" spans="3:3" x14ac:dyDescent="0.25">
      <c r="C313" s="18"/>
    </row>
    <row r="314" spans="3:3" x14ac:dyDescent="0.25">
      <c r="C314" s="18"/>
    </row>
    <row r="315" spans="3:3" x14ac:dyDescent="0.25">
      <c r="C315" s="18"/>
    </row>
    <row r="316" spans="3:3" x14ac:dyDescent="0.25">
      <c r="C316" s="18"/>
    </row>
    <row r="317" spans="3:3" x14ac:dyDescent="0.25">
      <c r="C317" s="18"/>
    </row>
    <row r="318" spans="3:3" x14ac:dyDescent="0.25">
      <c r="C318" s="18"/>
    </row>
    <row r="319" spans="3:3" x14ac:dyDescent="0.25">
      <c r="C319" s="18"/>
    </row>
    <row r="320" spans="3:3" x14ac:dyDescent="0.25">
      <c r="C320" s="18"/>
    </row>
    <row r="321" spans="3:3" x14ac:dyDescent="0.25">
      <c r="C321" s="18"/>
    </row>
    <row r="322" spans="3:3" x14ac:dyDescent="0.25">
      <c r="C322" s="18"/>
    </row>
    <row r="323" spans="3:3" x14ac:dyDescent="0.25">
      <c r="C323" s="18"/>
    </row>
    <row r="324" spans="3:3" x14ac:dyDescent="0.25">
      <c r="C324" s="18"/>
    </row>
    <row r="325" spans="3:3" x14ac:dyDescent="0.25">
      <c r="C325" s="18"/>
    </row>
    <row r="326" spans="3:3" x14ac:dyDescent="0.25">
      <c r="C326" s="18"/>
    </row>
    <row r="327" spans="3:3" x14ac:dyDescent="0.25">
      <c r="C327" s="18"/>
    </row>
    <row r="328" spans="3:3" x14ac:dyDescent="0.25">
      <c r="C328" s="18"/>
    </row>
    <row r="329" spans="3:3" x14ac:dyDescent="0.25">
      <c r="C329" s="18"/>
    </row>
    <row r="330" spans="3:3" x14ac:dyDescent="0.25">
      <c r="C330" s="18"/>
    </row>
    <row r="331" spans="3:3" x14ac:dyDescent="0.25">
      <c r="C331" s="18"/>
    </row>
    <row r="332" spans="3:3" x14ac:dyDescent="0.25">
      <c r="C332" s="18"/>
    </row>
    <row r="333" spans="3:3" x14ac:dyDescent="0.25">
      <c r="C333" s="18"/>
    </row>
    <row r="334" spans="3:3" x14ac:dyDescent="0.25">
      <c r="C334" s="18"/>
    </row>
    <row r="335" spans="3:3" x14ac:dyDescent="0.25">
      <c r="C335" s="18"/>
    </row>
    <row r="336" spans="3:3" x14ac:dyDescent="0.25">
      <c r="C336" s="18"/>
    </row>
    <row r="337" spans="3:3" x14ac:dyDescent="0.25">
      <c r="C337" s="18"/>
    </row>
    <row r="338" spans="3:3" x14ac:dyDescent="0.25">
      <c r="C338" s="18"/>
    </row>
    <row r="339" spans="3:3" x14ac:dyDescent="0.25">
      <c r="C339" s="18"/>
    </row>
    <row r="340" spans="3:3" x14ac:dyDescent="0.25">
      <c r="C340" s="18"/>
    </row>
    <row r="341" spans="3:3" x14ac:dyDescent="0.25">
      <c r="C341" s="18"/>
    </row>
    <row r="342" spans="3:3" x14ac:dyDescent="0.25">
      <c r="C342" s="18"/>
    </row>
    <row r="343" spans="3:3" x14ac:dyDescent="0.25">
      <c r="C343" s="18"/>
    </row>
    <row r="344" spans="3:3" x14ac:dyDescent="0.25">
      <c r="C344" s="18"/>
    </row>
    <row r="345" spans="3:3" x14ac:dyDescent="0.25">
      <c r="C345" s="18"/>
    </row>
    <row r="346" spans="3:3" x14ac:dyDescent="0.25">
      <c r="C346" s="18"/>
    </row>
    <row r="347" spans="3:3" x14ac:dyDescent="0.25">
      <c r="C347" s="18"/>
    </row>
    <row r="348" spans="3:3" x14ac:dyDescent="0.25">
      <c r="C348" s="18"/>
    </row>
    <row r="349" spans="3:3" x14ac:dyDescent="0.25">
      <c r="C349" s="18"/>
    </row>
    <row r="350" spans="3:3" x14ac:dyDescent="0.25">
      <c r="C350" s="18"/>
    </row>
    <row r="351" spans="3:3" x14ac:dyDescent="0.25">
      <c r="C351" s="18"/>
    </row>
    <row r="352" spans="3:3" x14ac:dyDescent="0.25">
      <c r="C352" s="18"/>
    </row>
    <row r="353" spans="3:3" x14ac:dyDescent="0.25">
      <c r="C353" s="18"/>
    </row>
    <row r="354" spans="3:3" x14ac:dyDescent="0.25">
      <c r="C354" s="18"/>
    </row>
    <row r="355" spans="3:3" x14ac:dyDescent="0.25">
      <c r="C355" s="18"/>
    </row>
    <row r="356" spans="3:3" x14ac:dyDescent="0.25">
      <c r="C356" s="18"/>
    </row>
    <row r="357" spans="3:3" x14ac:dyDescent="0.25">
      <c r="C357" s="18"/>
    </row>
    <row r="358" spans="3:3" x14ac:dyDescent="0.25">
      <c r="C358" s="18"/>
    </row>
    <row r="359" spans="3:3" x14ac:dyDescent="0.25">
      <c r="C359" s="18"/>
    </row>
    <row r="360" spans="3:3" x14ac:dyDescent="0.25">
      <c r="C360" s="18"/>
    </row>
    <row r="361" spans="3:3" x14ac:dyDescent="0.25">
      <c r="C361" s="18"/>
    </row>
    <row r="362" spans="3:3" x14ac:dyDescent="0.25">
      <c r="C362" s="18"/>
    </row>
    <row r="363" spans="3:3" x14ac:dyDescent="0.25">
      <c r="C363" s="18"/>
    </row>
    <row r="364" spans="3:3" x14ac:dyDescent="0.25">
      <c r="C364" s="18"/>
    </row>
    <row r="365" spans="3:3" x14ac:dyDescent="0.25">
      <c r="C365" s="18"/>
    </row>
    <row r="366" spans="3:3" x14ac:dyDescent="0.25">
      <c r="C366" s="18"/>
    </row>
    <row r="367" spans="3:3" x14ac:dyDescent="0.25">
      <c r="C367" s="18"/>
    </row>
    <row r="368" spans="3:3" x14ac:dyDescent="0.25">
      <c r="C368" s="18"/>
    </row>
    <row r="369" spans="3:3" x14ac:dyDescent="0.25">
      <c r="C369" s="18"/>
    </row>
    <row r="370" spans="3:3" x14ac:dyDescent="0.25">
      <c r="C370" s="18"/>
    </row>
    <row r="371" spans="3:3" x14ac:dyDescent="0.25">
      <c r="C371" s="18"/>
    </row>
    <row r="372" spans="3:3" x14ac:dyDescent="0.25">
      <c r="C372" s="18"/>
    </row>
    <row r="373" spans="3:3" x14ac:dyDescent="0.25">
      <c r="C373" s="18"/>
    </row>
    <row r="374" spans="3:3" x14ac:dyDescent="0.25">
      <c r="C374" s="18"/>
    </row>
    <row r="375" spans="3:3" x14ac:dyDescent="0.25">
      <c r="C375" s="18"/>
    </row>
    <row r="376" spans="3:3" x14ac:dyDescent="0.25">
      <c r="C376" s="18"/>
    </row>
    <row r="377" spans="3:3" x14ac:dyDescent="0.25">
      <c r="C377" s="18"/>
    </row>
    <row r="378" spans="3:3" x14ac:dyDescent="0.25">
      <c r="C378" s="18"/>
    </row>
    <row r="379" spans="3:3" x14ac:dyDescent="0.25">
      <c r="C379" s="18"/>
    </row>
    <row r="380" spans="3:3" x14ac:dyDescent="0.25">
      <c r="C380" s="18"/>
    </row>
    <row r="381" spans="3:3" x14ac:dyDescent="0.25">
      <c r="C381" s="18"/>
    </row>
    <row r="382" spans="3:3" x14ac:dyDescent="0.25">
      <c r="C382" s="18"/>
    </row>
    <row r="383" spans="3:3" x14ac:dyDescent="0.25">
      <c r="C383" s="18"/>
    </row>
    <row r="384" spans="3:3" x14ac:dyDescent="0.25">
      <c r="C384" s="18"/>
    </row>
    <row r="385" spans="3:3" x14ac:dyDescent="0.25">
      <c r="C385" s="18"/>
    </row>
    <row r="386" spans="3:3" x14ac:dyDescent="0.25">
      <c r="C386" s="18"/>
    </row>
    <row r="387" spans="3:3" x14ac:dyDescent="0.25">
      <c r="C387" s="18"/>
    </row>
    <row r="388" spans="3:3" x14ac:dyDescent="0.25">
      <c r="C388" s="18"/>
    </row>
    <row r="389" spans="3:3" x14ac:dyDescent="0.25">
      <c r="C389" s="18"/>
    </row>
    <row r="390" spans="3:3" x14ac:dyDescent="0.25">
      <c r="C390" s="18"/>
    </row>
    <row r="391" spans="3:3" x14ac:dyDescent="0.25">
      <c r="C391" s="18"/>
    </row>
    <row r="392" spans="3:3" x14ac:dyDescent="0.25">
      <c r="C392" s="18"/>
    </row>
    <row r="393" spans="3:3" x14ac:dyDescent="0.25">
      <c r="C393" s="18"/>
    </row>
    <row r="394" spans="3:3" x14ac:dyDescent="0.25">
      <c r="C394" s="18"/>
    </row>
    <row r="395" spans="3:3" x14ac:dyDescent="0.25">
      <c r="C395" s="18"/>
    </row>
    <row r="396" spans="3:3" x14ac:dyDescent="0.25">
      <c r="C396" s="18"/>
    </row>
    <row r="397" spans="3:3" x14ac:dyDescent="0.25">
      <c r="C397" s="18"/>
    </row>
    <row r="398" spans="3:3" x14ac:dyDescent="0.25">
      <c r="C398" s="18"/>
    </row>
    <row r="399" spans="3:3" x14ac:dyDescent="0.25">
      <c r="C399" s="18"/>
    </row>
    <row r="400" spans="3:3" x14ac:dyDescent="0.25">
      <c r="C400" s="18"/>
    </row>
    <row r="401" spans="3:3" x14ac:dyDescent="0.25">
      <c r="C401" s="18"/>
    </row>
    <row r="402" spans="3:3" x14ac:dyDescent="0.25">
      <c r="C402" s="18"/>
    </row>
    <row r="403" spans="3:3" x14ac:dyDescent="0.25">
      <c r="C403" s="18"/>
    </row>
    <row r="404" spans="3:3" x14ac:dyDescent="0.25">
      <c r="C404" s="18"/>
    </row>
    <row r="405" spans="3:3" x14ac:dyDescent="0.25">
      <c r="C405" s="18"/>
    </row>
    <row r="406" spans="3:3" x14ac:dyDescent="0.25">
      <c r="C406" s="18"/>
    </row>
    <row r="407" spans="3:3" x14ac:dyDescent="0.25">
      <c r="C407" s="18"/>
    </row>
    <row r="408" spans="3:3" x14ac:dyDescent="0.25">
      <c r="C408" s="18"/>
    </row>
    <row r="409" spans="3:3" x14ac:dyDescent="0.25">
      <c r="C409" s="18"/>
    </row>
    <row r="410" spans="3:3" x14ac:dyDescent="0.25">
      <c r="C410" s="18"/>
    </row>
    <row r="411" spans="3:3" x14ac:dyDescent="0.25">
      <c r="C411" s="18"/>
    </row>
    <row r="412" spans="3:3" x14ac:dyDescent="0.25">
      <c r="C412" s="18"/>
    </row>
    <row r="413" spans="3:3" x14ac:dyDescent="0.25">
      <c r="C413" s="18"/>
    </row>
    <row r="414" spans="3:3" x14ac:dyDescent="0.25">
      <c r="C414" s="18"/>
    </row>
    <row r="415" spans="3:3" x14ac:dyDescent="0.25">
      <c r="C415" s="18"/>
    </row>
    <row r="416" spans="3:3" x14ac:dyDescent="0.25">
      <c r="C416" s="18"/>
    </row>
    <row r="417" spans="3:3" x14ac:dyDescent="0.25">
      <c r="C417" s="18"/>
    </row>
    <row r="418" spans="3:3" x14ac:dyDescent="0.25">
      <c r="C418" s="18"/>
    </row>
    <row r="419" spans="3:3" x14ac:dyDescent="0.25">
      <c r="C419" s="18"/>
    </row>
    <row r="420" spans="3:3" x14ac:dyDescent="0.25">
      <c r="C420" s="18"/>
    </row>
    <row r="421" spans="3:3" x14ac:dyDescent="0.25">
      <c r="C421" s="18"/>
    </row>
    <row r="422" spans="3:3" x14ac:dyDescent="0.25">
      <c r="C422" s="18"/>
    </row>
    <row r="423" spans="3:3" x14ac:dyDescent="0.25">
      <c r="C423" s="18"/>
    </row>
    <row r="424" spans="3:3" x14ac:dyDescent="0.25">
      <c r="C424" s="18"/>
    </row>
    <row r="425" spans="3:3" x14ac:dyDescent="0.25">
      <c r="C425" s="18"/>
    </row>
    <row r="426" spans="3:3" x14ac:dyDescent="0.25">
      <c r="C426" s="18"/>
    </row>
    <row r="427" spans="3:3" x14ac:dyDescent="0.25">
      <c r="C427" s="18"/>
    </row>
    <row r="428" spans="3:3" x14ac:dyDescent="0.25">
      <c r="C428" s="18"/>
    </row>
    <row r="429" spans="3:3" x14ac:dyDescent="0.25">
      <c r="C429" s="18"/>
    </row>
    <row r="430" spans="3:3" x14ac:dyDescent="0.25">
      <c r="C430" s="18"/>
    </row>
    <row r="431" spans="3:3" x14ac:dyDescent="0.25">
      <c r="C431" s="18"/>
    </row>
    <row r="432" spans="3:3" x14ac:dyDescent="0.25">
      <c r="C432" s="18"/>
    </row>
    <row r="433" spans="3:3" x14ac:dyDescent="0.25">
      <c r="C433" s="18"/>
    </row>
    <row r="434" spans="3:3" x14ac:dyDescent="0.25">
      <c r="C434" s="18"/>
    </row>
    <row r="435" spans="3:3" x14ac:dyDescent="0.25">
      <c r="C435" s="18"/>
    </row>
    <row r="436" spans="3:3" x14ac:dyDescent="0.25">
      <c r="C436" s="18"/>
    </row>
    <row r="437" spans="3:3" x14ac:dyDescent="0.25">
      <c r="C437" s="18"/>
    </row>
    <row r="438" spans="3:3" x14ac:dyDescent="0.25">
      <c r="C438" s="18"/>
    </row>
    <row r="439" spans="3:3" x14ac:dyDescent="0.25">
      <c r="C439" s="18"/>
    </row>
    <row r="440" spans="3:3" x14ac:dyDescent="0.25">
      <c r="C440" s="18"/>
    </row>
    <row r="441" spans="3:3" x14ac:dyDescent="0.25">
      <c r="C441" s="18"/>
    </row>
    <row r="442" spans="3:3" x14ac:dyDescent="0.25">
      <c r="C442" s="18"/>
    </row>
    <row r="443" spans="3:3" x14ac:dyDescent="0.25">
      <c r="C443" s="18"/>
    </row>
    <row r="444" spans="3:3" x14ac:dyDescent="0.25">
      <c r="C444" s="18"/>
    </row>
    <row r="445" spans="3:3" x14ac:dyDescent="0.25">
      <c r="C445" s="18"/>
    </row>
    <row r="446" spans="3:3" x14ac:dyDescent="0.25">
      <c r="C446" s="18"/>
    </row>
    <row r="447" spans="3:3" x14ac:dyDescent="0.25">
      <c r="C447" s="18"/>
    </row>
    <row r="448" spans="3:3" x14ac:dyDescent="0.25">
      <c r="C448" s="18"/>
    </row>
    <row r="449" spans="3:3" x14ac:dyDescent="0.25">
      <c r="C449" s="18"/>
    </row>
    <row r="450" spans="3:3" x14ac:dyDescent="0.25">
      <c r="C450" s="18"/>
    </row>
    <row r="451" spans="3:3" x14ac:dyDescent="0.25">
      <c r="C451" s="18"/>
    </row>
    <row r="452" spans="3:3" x14ac:dyDescent="0.25">
      <c r="C452" s="18"/>
    </row>
    <row r="453" spans="3:3" x14ac:dyDescent="0.25">
      <c r="C453" s="18"/>
    </row>
    <row r="454" spans="3:3" x14ac:dyDescent="0.25">
      <c r="C454" s="18"/>
    </row>
    <row r="455" spans="3:3" x14ac:dyDescent="0.25">
      <c r="C455" s="18"/>
    </row>
    <row r="456" spans="3:3" x14ac:dyDescent="0.25">
      <c r="C456" s="18"/>
    </row>
    <row r="457" spans="3:3" x14ac:dyDescent="0.25">
      <c r="C457" s="18"/>
    </row>
    <row r="458" spans="3:3" x14ac:dyDescent="0.25">
      <c r="C458" s="18"/>
    </row>
    <row r="459" spans="3:3" x14ac:dyDescent="0.25">
      <c r="C459" s="18"/>
    </row>
    <row r="460" spans="3:3" x14ac:dyDescent="0.25">
      <c r="C460" s="18"/>
    </row>
    <row r="461" spans="3:3" x14ac:dyDescent="0.25">
      <c r="C461" s="18"/>
    </row>
    <row r="462" spans="3:3" x14ac:dyDescent="0.25">
      <c r="C462" s="18"/>
    </row>
    <row r="463" spans="3:3" x14ac:dyDescent="0.25">
      <c r="C463" s="18"/>
    </row>
    <row r="464" spans="3:3" x14ac:dyDescent="0.25">
      <c r="C464" s="18"/>
    </row>
    <row r="465" spans="3:3" x14ac:dyDescent="0.25">
      <c r="C465" s="18"/>
    </row>
    <row r="466" spans="3:3" x14ac:dyDescent="0.25">
      <c r="C466" s="18"/>
    </row>
    <row r="467" spans="3:3" x14ac:dyDescent="0.25">
      <c r="C467" s="18"/>
    </row>
    <row r="468" spans="3:3" x14ac:dyDescent="0.25">
      <c r="C468" s="18"/>
    </row>
    <row r="469" spans="3:3" x14ac:dyDescent="0.25">
      <c r="C469" s="18"/>
    </row>
    <row r="470" spans="3:3" x14ac:dyDescent="0.25">
      <c r="C470" s="18"/>
    </row>
    <row r="471" spans="3:3" x14ac:dyDescent="0.25">
      <c r="C471" s="18"/>
    </row>
    <row r="472" spans="3:3" x14ac:dyDescent="0.25">
      <c r="C472" s="18"/>
    </row>
    <row r="473" spans="3:3" x14ac:dyDescent="0.25">
      <c r="C473" s="18"/>
    </row>
    <row r="474" spans="3:3" x14ac:dyDescent="0.25">
      <c r="C474" s="18"/>
    </row>
    <row r="475" spans="3:3" x14ac:dyDescent="0.25">
      <c r="C475" s="18"/>
    </row>
    <row r="476" spans="3:3" x14ac:dyDescent="0.25">
      <c r="C476" s="18"/>
    </row>
    <row r="477" spans="3:3" x14ac:dyDescent="0.25">
      <c r="C477" s="18"/>
    </row>
    <row r="478" spans="3:3" x14ac:dyDescent="0.25">
      <c r="C478" s="18"/>
    </row>
    <row r="479" spans="3:3" x14ac:dyDescent="0.25">
      <c r="C479" s="18"/>
    </row>
    <row r="480" spans="3:3" x14ac:dyDescent="0.25">
      <c r="C480" s="18"/>
    </row>
    <row r="481" spans="3:3" x14ac:dyDescent="0.25">
      <c r="C481" s="18"/>
    </row>
    <row r="482" spans="3:3" x14ac:dyDescent="0.25">
      <c r="C482" s="18"/>
    </row>
    <row r="483" spans="3:3" x14ac:dyDescent="0.25">
      <c r="C483" s="18"/>
    </row>
    <row r="484" spans="3:3" x14ac:dyDescent="0.25">
      <c r="C484" s="18"/>
    </row>
    <row r="485" spans="3:3" x14ac:dyDescent="0.25">
      <c r="C485" s="18"/>
    </row>
    <row r="486" spans="3:3" x14ac:dyDescent="0.25">
      <c r="C486" s="18"/>
    </row>
    <row r="487" spans="3:3" x14ac:dyDescent="0.25">
      <c r="C487" s="18"/>
    </row>
    <row r="488" spans="3:3" x14ac:dyDescent="0.25">
      <c r="C488" s="18"/>
    </row>
    <row r="489" spans="3:3" x14ac:dyDescent="0.25">
      <c r="C489" s="18"/>
    </row>
    <row r="490" spans="3:3" x14ac:dyDescent="0.25">
      <c r="C490" s="18"/>
    </row>
    <row r="491" spans="3:3" x14ac:dyDescent="0.25">
      <c r="C491" s="18"/>
    </row>
    <row r="492" spans="3:3" x14ac:dyDescent="0.25">
      <c r="C492" s="18"/>
    </row>
    <row r="493" spans="3:3" x14ac:dyDescent="0.25">
      <c r="C493" s="18"/>
    </row>
    <row r="494" spans="3:3" x14ac:dyDescent="0.25">
      <c r="C494" s="18"/>
    </row>
    <row r="495" spans="3:3" x14ac:dyDescent="0.25">
      <c r="C495" s="18"/>
    </row>
    <row r="496" spans="3:3" x14ac:dyDescent="0.25">
      <c r="C496" s="18"/>
    </row>
    <row r="497" spans="3:3" x14ac:dyDescent="0.25">
      <c r="C497" s="18"/>
    </row>
    <row r="498" spans="3:3" x14ac:dyDescent="0.25">
      <c r="C498" s="18"/>
    </row>
    <row r="499" spans="3:3" x14ac:dyDescent="0.25">
      <c r="C499" s="18"/>
    </row>
    <row r="500" spans="3:3" x14ac:dyDescent="0.25">
      <c r="C500" s="18"/>
    </row>
    <row r="501" spans="3:3" x14ac:dyDescent="0.25">
      <c r="C501" s="18"/>
    </row>
    <row r="502" spans="3:3" x14ac:dyDescent="0.25">
      <c r="C502" s="18"/>
    </row>
    <row r="503" spans="3:3" x14ac:dyDescent="0.25">
      <c r="C503" s="18"/>
    </row>
    <row r="504" spans="3:3" x14ac:dyDescent="0.25">
      <c r="C504" s="18"/>
    </row>
    <row r="505" spans="3:3" x14ac:dyDescent="0.25">
      <c r="C505" s="18"/>
    </row>
    <row r="506" spans="3:3" x14ac:dyDescent="0.25">
      <c r="C506" s="18"/>
    </row>
    <row r="507" spans="3:3" x14ac:dyDescent="0.25">
      <c r="C507" s="18"/>
    </row>
    <row r="508" spans="3:3" x14ac:dyDescent="0.25">
      <c r="C508" s="18"/>
    </row>
    <row r="509" spans="3:3" x14ac:dyDescent="0.25">
      <c r="C509" s="18"/>
    </row>
    <row r="510" spans="3:3" x14ac:dyDescent="0.25">
      <c r="C510" s="18"/>
    </row>
    <row r="511" spans="3:3" x14ac:dyDescent="0.25">
      <c r="C511" s="18"/>
    </row>
    <row r="512" spans="3:3" x14ac:dyDescent="0.25">
      <c r="C512" s="18"/>
    </row>
    <row r="513" spans="3:3" x14ac:dyDescent="0.25">
      <c r="C513" s="18"/>
    </row>
    <row r="514" spans="3:3" x14ac:dyDescent="0.25">
      <c r="C514" s="18"/>
    </row>
    <row r="515" spans="3:3" x14ac:dyDescent="0.25">
      <c r="C515" s="18"/>
    </row>
    <row r="516" spans="3:3" x14ac:dyDescent="0.25">
      <c r="C516" s="18"/>
    </row>
    <row r="517" spans="3:3" x14ac:dyDescent="0.25">
      <c r="C517" s="18"/>
    </row>
    <row r="518" spans="3:3" x14ac:dyDescent="0.25">
      <c r="C518" s="18"/>
    </row>
    <row r="519" spans="3:3" x14ac:dyDescent="0.25">
      <c r="C519" s="18"/>
    </row>
    <row r="520" spans="3:3" x14ac:dyDescent="0.25">
      <c r="C520" s="18"/>
    </row>
    <row r="521" spans="3:3" x14ac:dyDescent="0.25">
      <c r="C521" s="18"/>
    </row>
    <row r="522" spans="3:3" x14ac:dyDescent="0.25">
      <c r="C522" s="18"/>
    </row>
    <row r="523" spans="3:3" x14ac:dyDescent="0.25">
      <c r="C523" s="18"/>
    </row>
    <row r="524" spans="3:3" x14ac:dyDescent="0.25">
      <c r="C524" s="18"/>
    </row>
    <row r="525" spans="3:3" x14ac:dyDescent="0.25">
      <c r="C525" s="18"/>
    </row>
    <row r="526" spans="3:3" x14ac:dyDescent="0.25">
      <c r="C526" s="18"/>
    </row>
    <row r="527" spans="3:3" x14ac:dyDescent="0.25">
      <c r="C527" s="18"/>
    </row>
    <row r="528" spans="3:3" x14ac:dyDescent="0.25">
      <c r="C528" s="18"/>
    </row>
    <row r="529" spans="3:3" x14ac:dyDescent="0.25">
      <c r="C529" s="18"/>
    </row>
    <row r="530" spans="3:3" x14ac:dyDescent="0.25">
      <c r="C530" s="18"/>
    </row>
    <row r="531" spans="3:3" x14ac:dyDescent="0.25">
      <c r="C531" s="18"/>
    </row>
    <row r="532" spans="3:3" x14ac:dyDescent="0.25">
      <c r="C532" s="18"/>
    </row>
    <row r="533" spans="3:3" x14ac:dyDescent="0.25">
      <c r="C533" s="18"/>
    </row>
    <row r="534" spans="3:3" x14ac:dyDescent="0.25">
      <c r="C534" s="18"/>
    </row>
    <row r="535" spans="3:3" x14ac:dyDescent="0.25">
      <c r="C535" s="18"/>
    </row>
    <row r="536" spans="3:3" x14ac:dyDescent="0.25">
      <c r="C536" s="18"/>
    </row>
    <row r="537" spans="3:3" x14ac:dyDescent="0.25">
      <c r="C537" s="18"/>
    </row>
    <row r="538" spans="3:3" x14ac:dyDescent="0.25">
      <c r="C538" s="18"/>
    </row>
    <row r="539" spans="3:3" x14ac:dyDescent="0.25">
      <c r="C539" s="18"/>
    </row>
    <row r="540" spans="3:3" x14ac:dyDescent="0.25">
      <c r="C540" s="18"/>
    </row>
    <row r="541" spans="3:3" x14ac:dyDescent="0.25">
      <c r="C541" s="18"/>
    </row>
    <row r="542" spans="3:3" x14ac:dyDescent="0.25">
      <c r="C542" s="18"/>
    </row>
    <row r="543" spans="3:3" x14ac:dyDescent="0.25">
      <c r="C543" s="18"/>
    </row>
    <row r="544" spans="3:3" x14ac:dyDescent="0.25">
      <c r="C544" s="18"/>
    </row>
    <row r="545" spans="3:3" x14ac:dyDescent="0.25">
      <c r="C545" s="18"/>
    </row>
    <row r="546" spans="3:3" x14ac:dyDescent="0.25">
      <c r="C546" s="18"/>
    </row>
    <row r="547" spans="3:3" x14ac:dyDescent="0.25">
      <c r="C547" s="18"/>
    </row>
    <row r="548" spans="3:3" x14ac:dyDescent="0.25">
      <c r="C548" s="18"/>
    </row>
    <row r="549" spans="3:3" x14ac:dyDescent="0.25">
      <c r="C549" s="18"/>
    </row>
    <row r="550" spans="3:3" x14ac:dyDescent="0.25">
      <c r="C550" s="18"/>
    </row>
    <row r="551" spans="3:3" x14ac:dyDescent="0.25">
      <c r="C551" s="18"/>
    </row>
    <row r="552" spans="3:3" x14ac:dyDescent="0.25">
      <c r="C552" s="18"/>
    </row>
    <row r="553" spans="3:3" x14ac:dyDescent="0.25">
      <c r="C553" s="18"/>
    </row>
    <row r="554" spans="3:3" x14ac:dyDescent="0.25">
      <c r="C554" s="18"/>
    </row>
    <row r="555" spans="3:3" x14ac:dyDescent="0.25">
      <c r="C555" s="18"/>
    </row>
    <row r="556" spans="3:3" x14ac:dyDescent="0.25">
      <c r="C556" s="18"/>
    </row>
    <row r="557" spans="3:3" x14ac:dyDescent="0.25">
      <c r="C557" s="18"/>
    </row>
    <row r="558" spans="3:3" x14ac:dyDescent="0.25">
      <c r="C558" s="18"/>
    </row>
    <row r="559" spans="3:3" x14ac:dyDescent="0.25">
      <c r="C559" s="18"/>
    </row>
    <row r="560" spans="3:3" x14ac:dyDescent="0.25">
      <c r="C560" s="18"/>
    </row>
    <row r="561" spans="3:3" x14ac:dyDescent="0.25">
      <c r="C561" s="18"/>
    </row>
    <row r="562" spans="3:3" x14ac:dyDescent="0.25">
      <c r="C562" s="18"/>
    </row>
    <row r="563" spans="3:3" x14ac:dyDescent="0.25">
      <c r="C563" s="18"/>
    </row>
    <row r="564" spans="3:3" x14ac:dyDescent="0.25">
      <c r="C564" s="18"/>
    </row>
    <row r="565" spans="3:3" x14ac:dyDescent="0.25">
      <c r="C565" s="18"/>
    </row>
    <row r="566" spans="3:3" x14ac:dyDescent="0.25">
      <c r="C566" s="18"/>
    </row>
    <row r="567" spans="3:3" x14ac:dyDescent="0.25">
      <c r="C567" s="18"/>
    </row>
    <row r="568" spans="3:3" x14ac:dyDescent="0.25">
      <c r="C568" s="18"/>
    </row>
    <row r="569" spans="3:3" x14ac:dyDescent="0.25">
      <c r="C569" s="18"/>
    </row>
    <row r="570" spans="3:3" x14ac:dyDescent="0.25">
      <c r="C570" s="18"/>
    </row>
    <row r="571" spans="3:3" x14ac:dyDescent="0.25">
      <c r="C571" s="18"/>
    </row>
    <row r="572" spans="3:3" x14ac:dyDescent="0.25">
      <c r="C572" s="18"/>
    </row>
    <row r="573" spans="3:3" x14ac:dyDescent="0.25">
      <c r="C573" s="18"/>
    </row>
    <row r="574" spans="3:3" x14ac:dyDescent="0.25">
      <c r="C574" s="18"/>
    </row>
    <row r="575" spans="3:3" x14ac:dyDescent="0.25">
      <c r="C575" s="18"/>
    </row>
    <row r="576" spans="3:3" x14ac:dyDescent="0.25">
      <c r="C576" s="18"/>
    </row>
    <row r="577" spans="3:3" x14ac:dyDescent="0.25">
      <c r="C577" s="18"/>
    </row>
    <row r="578" spans="3:3" x14ac:dyDescent="0.25">
      <c r="C578" s="18"/>
    </row>
    <row r="579" spans="3:3" x14ac:dyDescent="0.25">
      <c r="C579" s="18"/>
    </row>
    <row r="580" spans="3:3" x14ac:dyDescent="0.25">
      <c r="C580" s="18"/>
    </row>
    <row r="581" spans="3:3" x14ac:dyDescent="0.25">
      <c r="C581" s="18"/>
    </row>
    <row r="582" spans="3:3" x14ac:dyDescent="0.25">
      <c r="C582" s="18"/>
    </row>
    <row r="583" spans="3:3" x14ac:dyDescent="0.25">
      <c r="C583" s="18"/>
    </row>
    <row r="584" spans="3:3" x14ac:dyDescent="0.25">
      <c r="C584" s="18"/>
    </row>
    <row r="585" spans="3:3" x14ac:dyDescent="0.25">
      <c r="C585" s="18"/>
    </row>
    <row r="586" spans="3:3" x14ac:dyDescent="0.25">
      <c r="C586" s="18"/>
    </row>
    <row r="587" spans="3:3" x14ac:dyDescent="0.25">
      <c r="C587" s="18"/>
    </row>
    <row r="588" spans="3:3" x14ac:dyDescent="0.25">
      <c r="C588" s="18"/>
    </row>
    <row r="589" spans="3:3" x14ac:dyDescent="0.25">
      <c r="C589" s="18"/>
    </row>
    <row r="590" spans="3:3" x14ac:dyDescent="0.25">
      <c r="C590" s="18"/>
    </row>
    <row r="591" spans="3:3" x14ac:dyDescent="0.25">
      <c r="C591" s="18"/>
    </row>
    <row r="592" spans="3:3" x14ac:dyDescent="0.25">
      <c r="C592" s="18"/>
    </row>
    <row r="593" spans="3:3" x14ac:dyDescent="0.25">
      <c r="C593" s="18"/>
    </row>
    <row r="594" spans="3:3" x14ac:dyDescent="0.25">
      <c r="C594" s="18"/>
    </row>
    <row r="595" spans="3:3" x14ac:dyDescent="0.25">
      <c r="C595" s="18"/>
    </row>
    <row r="596" spans="3:3" x14ac:dyDescent="0.25">
      <c r="C596" s="18"/>
    </row>
    <row r="597" spans="3:3" x14ac:dyDescent="0.25">
      <c r="C597" s="18"/>
    </row>
    <row r="598" spans="3:3" x14ac:dyDescent="0.25">
      <c r="C598" s="18"/>
    </row>
    <row r="599" spans="3:3" x14ac:dyDescent="0.25">
      <c r="C599" s="18"/>
    </row>
    <row r="600" spans="3:3" x14ac:dyDescent="0.25">
      <c r="C600" s="18"/>
    </row>
    <row r="601" spans="3:3" x14ac:dyDescent="0.25">
      <c r="C601" s="18"/>
    </row>
    <row r="602" spans="3:3" x14ac:dyDescent="0.25">
      <c r="C602" s="18"/>
    </row>
    <row r="603" spans="3:3" x14ac:dyDescent="0.25">
      <c r="C603" s="18"/>
    </row>
    <row r="604" spans="3:3" x14ac:dyDescent="0.25">
      <c r="C604" s="18"/>
    </row>
    <row r="605" spans="3:3" x14ac:dyDescent="0.25">
      <c r="C605" s="18"/>
    </row>
    <row r="606" spans="3:3" x14ac:dyDescent="0.25">
      <c r="C606" s="18"/>
    </row>
    <row r="607" spans="3:3" x14ac:dyDescent="0.25">
      <c r="C607" s="18"/>
    </row>
    <row r="608" spans="3:3" x14ac:dyDescent="0.25">
      <c r="C608" s="18"/>
    </row>
    <row r="609" spans="3:3" x14ac:dyDescent="0.25">
      <c r="C609" s="18"/>
    </row>
    <row r="610" spans="3:3" x14ac:dyDescent="0.25">
      <c r="C610" s="18"/>
    </row>
    <row r="611" spans="3:3" x14ac:dyDescent="0.25">
      <c r="C611" s="18"/>
    </row>
    <row r="612" spans="3:3" x14ac:dyDescent="0.25">
      <c r="C612" s="18"/>
    </row>
    <row r="613" spans="3:3" x14ac:dyDescent="0.25">
      <c r="C613" s="18"/>
    </row>
    <row r="614" spans="3:3" x14ac:dyDescent="0.25">
      <c r="C614" s="18"/>
    </row>
    <row r="615" spans="3:3" x14ac:dyDescent="0.25">
      <c r="C615" s="18"/>
    </row>
    <row r="616" spans="3:3" x14ac:dyDescent="0.25">
      <c r="C616" s="18"/>
    </row>
    <row r="617" spans="3:3" x14ac:dyDescent="0.25">
      <c r="C617" s="18"/>
    </row>
    <row r="618" spans="3:3" x14ac:dyDescent="0.25">
      <c r="C618" s="18"/>
    </row>
    <row r="619" spans="3:3" x14ac:dyDescent="0.25">
      <c r="C619" s="18"/>
    </row>
    <row r="620" spans="3:3" x14ac:dyDescent="0.25">
      <c r="C620" s="18"/>
    </row>
    <row r="621" spans="3:3" x14ac:dyDescent="0.25">
      <c r="C621" s="18"/>
    </row>
    <row r="622" spans="3:3" x14ac:dyDescent="0.25">
      <c r="C622" s="18"/>
    </row>
    <row r="623" spans="3:3" x14ac:dyDescent="0.25">
      <c r="C623" s="18"/>
    </row>
    <row r="624" spans="3:3" x14ac:dyDescent="0.25">
      <c r="C624" s="18"/>
    </row>
    <row r="625" spans="3:3" x14ac:dyDescent="0.25">
      <c r="C625" s="18"/>
    </row>
    <row r="626" spans="3:3" x14ac:dyDescent="0.25">
      <c r="C626" s="18"/>
    </row>
    <row r="627" spans="3:3" x14ac:dyDescent="0.25">
      <c r="C627" s="18"/>
    </row>
    <row r="628" spans="3:3" x14ac:dyDescent="0.25">
      <c r="C628" s="18"/>
    </row>
    <row r="629" spans="3:3" x14ac:dyDescent="0.25">
      <c r="C629" s="18"/>
    </row>
    <row r="630" spans="3:3" x14ac:dyDescent="0.25">
      <c r="C630" s="18"/>
    </row>
    <row r="631" spans="3:3" x14ac:dyDescent="0.25">
      <c r="C631" s="18"/>
    </row>
    <row r="632" spans="3:3" x14ac:dyDescent="0.25">
      <c r="C632" s="18"/>
    </row>
    <row r="633" spans="3:3" x14ac:dyDescent="0.25">
      <c r="C633" s="18"/>
    </row>
    <row r="634" spans="3:3" x14ac:dyDescent="0.25">
      <c r="C634" s="18"/>
    </row>
    <row r="635" spans="3:3" x14ac:dyDescent="0.25">
      <c r="C635" s="18"/>
    </row>
    <row r="636" spans="3:3" x14ac:dyDescent="0.25">
      <c r="C636" s="18"/>
    </row>
    <row r="637" spans="3:3" x14ac:dyDescent="0.25">
      <c r="C637" s="18"/>
    </row>
    <row r="638" spans="3:3" x14ac:dyDescent="0.25">
      <c r="C638" s="18"/>
    </row>
    <row r="639" spans="3:3" x14ac:dyDescent="0.25">
      <c r="C639" s="18"/>
    </row>
    <row r="640" spans="3:3" x14ac:dyDescent="0.25">
      <c r="C640" s="18"/>
    </row>
    <row r="641" spans="3:3" x14ac:dyDescent="0.25">
      <c r="C641" s="18"/>
    </row>
    <row r="642" spans="3:3" x14ac:dyDescent="0.25">
      <c r="C642" s="18"/>
    </row>
    <row r="643" spans="3:3" x14ac:dyDescent="0.25">
      <c r="C643" s="18"/>
    </row>
    <row r="644" spans="3:3" x14ac:dyDescent="0.25">
      <c r="C644" s="18"/>
    </row>
    <row r="645" spans="3:3" x14ac:dyDescent="0.25">
      <c r="C645" s="18"/>
    </row>
    <row r="646" spans="3:3" x14ac:dyDescent="0.25">
      <c r="C646" s="18"/>
    </row>
    <row r="647" spans="3:3" x14ac:dyDescent="0.25">
      <c r="C647" s="18"/>
    </row>
    <row r="648" spans="3:3" x14ac:dyDescent="0.25">
      <c r="C648" s="18"/>
    </row>
    <row r="649" spans="3:3" x14ac:dyDescent="0.25">
      <c r="C649" s="18"/>
    </row>
    <row r="650" spans="3:3" x14ac:dyDescent="0.25">
      <c r="C650" s="18"/>
    </row>
    <row r="651" spans="3:3" x14ac:dyDescent="0.25">
      <c r="C651" s="18"/>
    </row>
    <row r="652" spans="3:3" x14ac:dyDescent="0.25">
      <c r="C652" s="18"/>
    </row>
    <row r="653" spans="3:3" x14ac:dyDescent="0.25">
      <c r="C653" s="18"/>
    </row>
    <row r="654" spans="3:3" x14ac:dyDescent="0.25">
      <c r="C654" s="18"/>
    </row>
    <row r="655" spans="3:3" x14ac:dyDescent="0.25">
      <c r="C655" s="18"/>
    </row>
    <row r="656" spans="3:3" x14ac:dyDescent="0.25">
      <c r="C656" s="18"/>
    </row>
    <row r="657" spans="3:3" x14ac:dyDescent="0.25">
      <c r="C657" s="18"/>
    </row>
    <row r="658" spans="3:3" x14ac:dyDescent="0.25">
      <c r="C658" s="18"/>
    </row>
    <row r="659" spans="3:3" x14ac:dyDescent="0.25">
      <c r="C659" s="18"/>
    </row>
    <row r="660" spans="3:3" x14ac:dyDescent="0.25">
      <c r="C660" s="18"/>
    </row>
    <row r="661" spans="3:3" x14ac:dyDescent="0.25">
      <c r="C661" s="18"/>
    </row>
    <row r="662" spans="3:3" x14ac:dyDescent="0.25">
      <c r="C662" s="18"/>
    </row>
    <row r="663" spans="3:3" x14ac:dyDescent="0.25">
      <c r="C663" s="18"/>
    </row>
    <row r="664" spans="3:3" x14ac:dyDescent="0.25">
      <c r="C664" s="18"/>
    </row>
    <row r="665" spans="3:3" x14ac:dyDescent="0.25">
      <c r="C665" s="18"/>
    </row>
    <row r="666" spans="3:3" x14ac:dyDescent="0.25">
      <c r="C666" s="18"/>
    </row>
    <row r="667" spans="3:3" x14ac:dyDescent="0.25">
      <c r="C667" s="18"/>
    </row>
    <row r="668" spans="3:3" x14ac:dyDescent="0.25">
      <c r="C668" s="18"/>
    </row>
    <row r="669" spans="3:3" x14ac:dyDescent="0.25">
      <c r="C669" s="18"/>
    </row>
    <row r="670" spans="3:3" x14ac:dyDescent="0.25">
      <c r="C670" s="18"/>
    </row>
    <row r="671" spans="3:3" x14ac:dyDescent="0.25">
      <c r="C671" s="18"/>
    </row>
    <row r="672" spans="3:3" x14ac:dyDescent="0.25">
      <c r="C672" s="18"/>
    </row>
    <row r="673" spans="3:3" x14ac:dyDescent="0.25">
      <c r="C673" s="18"/>
    </row>
    <row r="674" spans="3:3" x14ac:dyDescent="0.25">
      <c r="C674" s="18"/>
    </row>
    <row r="675" spans="3:3" x14ac:dyDescent="0.25">
      <c r="C675" s="18"/>
    </row>
    <row r="676" spans="3:3" x14ac:dyDescent="0.25">
      <c r="C676" s="18"/>
    </row>
    <row r="677" spans="3:3" x14ac:dyDescent="0.25">
      <c r="C677" s="18"/>
    </row>
    <row r="678" spans="3:3" x14ac:dyDescent="0.25">
      <c r="C678" s="18"/>
    </row>
    <row r="679" spans="3:3" x14ac:dyDescent="0.25">
      <c r="C679" s="18"/>
    </row>
    <row r="680" spans="3:3" x14ac:dyDescent="0.25">
      <c r="C680" s="18"/>
    </row>
    <row r="681" spans="3:3" x14ac:dyDescent="0.25">
      <c r="C681" s="18"/>
    </row>
    <row r="682" spans="3:3" x14ac:dyDescent="0.25">
      <c r="C682" s="18"/>
    </row>
    <row r="683" spans="3:3" x14ac:dyDescent="0.25">
      <c r="C683" s="18"/>
    </row>
    <row r="684" spans="3:3" x14ac:dyDescent="0.25">
      <c r="C684" s="18"/>
    </row>
    <row r="685" spans="3:3" x14ac:dyDescent="0.25">
      <c r="C685" s="18"/>
    </row>
    <row r="686" spans="3:3" x14ac:dyDescent="0.25">
      <c r="C686" s="18"/>
    </row>
    <row r="687" spans="3:3" x14ac:dyDescent="0.25">
      <c r="C687" s="18"/>
    </row>
    <row r="688" spans="3:3" x14ac:dyDescent="0.25">
      <c r="C688" s="18"/>
    </row>
    <row r="689" spans="3:3" x14ac:dyDescent="0.25">
      <c r="C689" s="18"/>
    </row>
    <row r="690" spans="3:3" x14ac:dyDescent="0.25">
      <c r="C690" s="18"/>
    </row>
    <row r="691" spans="3:3" x14ac:dyDescent="0.25">
      <c r="C691" s="18"/>
    </row>
    <row r="692" spans="3:3" x14ac:dyDescent="0.25">
      <c r="C692" s="18"/>
    </row>
    <row r="693" spans="3:3" x14ac:dyDescent="0.25">
      <c r="C693" s="18"/>
    </row>
    <row r="694" spans="3:3" x14ac:dyDescent="0.25">
      <c r="C694" s="18"/>
    </row>
    <row r="695" spans="3:3" x14ac:dyDescent="0.25">
      <c r="C695" s="18"/>
    </row>
    <row r="696" spans="3:3" x14ac:dyDescent="0.25">
      <c r="C696" s="18"/>
    </row>
    <row r="697" spans="3:3" x14ac:dyDescent="0.25">
      <c r="C697" s="18"/>
    </row>
    <row r="698" spans="3:3" x14ac:dyDescent="0.25">
      <c r="C698" s="18"/>
    </row>
    <row r="699" spans="3:3" x14ac:dyDescent="0.25">
      <c r="C699" s="18"/>
    </row>
    <row r="700" spans="3:3" x14ac:dyDescent="0.25">
      <c r="C700" s="18"/>
    </row>
    <row r="701" spans="3:3" x14ac:dyDescent="0.25">
      <c r="C701" s="18"/>
    </row>
    <row r="702" spans="3:3" x14ac:dyDescent="0.25">
      <c r="C702" s="18"/>
    </row>
    <row r="703" spans="3:3" x14ac:dyDescent="0.25">
      <c r="C703" s="18"/>
    </row>
    <row r="704" spans="3:3" x14ac:dyDescent="0.25">
      <c r="C704" s="18"/>
    </row>
    <row r="705" spans="3:3" x14ac:dyDescent="0.25">
      <c r="C705" s="18"/>
    </row>
    <row r="706" spans="3:3" x14ac:dyDescent="0.25">
      <c r="C706" s="18"/>
    </row>
    <row r="707" spans="3:3" x14ac:dyDescent="0.25">
      <c r="C707" s="18"/>
    </row>
    <row r="708" spans="3:3" x14ac:dyDescent="0.25">
      <c r="C708" s="18"/>
    </row>
    <row r="709" spans="3:3" x14ac:dyDescent="0.25">
      <c r="C709" s="18"/>
    </row>
    <row r="710" spans="3:3" x14ac:dyDescent="0.25">
      <c r="C710" s="18"/>
    </row>
    <row r="711" spans="3:3" x14ac:dyDescent="0.25">
      <c r="C711" s="18"/>
    </row>
    <row r="712" spans="3:3" x14ac:dyDescent="0.25">
      <c r="C712" s="18"/>
    </row>
    <row r="713" spans="3:3" x14ac:dyDescent="0.25">
      <c r="C713" s="18"/>
    </row>
    <row r="714" spans="3:3" x14ac:dyDescent="0.25">
      <c r="C714" s="18"/>
    </row>
    <row r="715" spans="3:3" x14ac:dyDescent="0.25">
      <c r="C715" s="18"/>
    </row>
    <row r="716" spans="3:3" x14ac:dyDescent="0.25">
      <c r="C716" s="18"/>
    </row>
    <row r="717" spans="3:3" x14ac:dyDescent="0.25">
      <c r="C717" s="18"/>
    </row>
    <row r="718" spans="3:3" x14ac:dyDescent="0.25">
      <c r="C718" s="18"/>
    </row>
    <row r="719" spans="3:3" x14ac:dyDescent="0.25">
      <c r="C719" s="18"/>
    </row>
    <row r="720" spans="3:3" x14ac:dyDescent="0.25">
      <c r="C720" s="18"/>
    </row>
    <row r="721" spans="3:3" x14ac:dyDescent="0.25">
      <c r="C721" s="18"/>
    </row>
    <row r="722" spans="3:3" x14ac:dyDescent="0.25">
      <c r="C722" s="18"/>
    </row>
    <row r="723" spans="3:3" x14ac:dyDescent="0.25">
      <c r="C723" s="18"/>
    </row>
    <row r="724" spans="3:3" x14ac:dyDescent="0.25">
      <c r="C724" s="18"/>
    </row>
    <row r="725" spans="3:3" x14ac:dyDescent="0.25">
      <c r="C725" s="18"/>
    </row>
    <row r="726" spans="3:3" x14ac:dyDescent="0.25">
      <c r="C726" s="18"/>
    </row>
    <row r="727" spans="3:3" x14ac:dyDescent="0.25">
      <c r="C727" s="18"/>
    </row>
    <row r="728" spans="3:3" x14ac:dyDescent="0.25">
      <c r="C728" s="18"/>
    </row>
    <row r="729" spans="3:3" x14ac:dyDescent="0.25">
      <c r="C729" s="18"/>
    </row>
    <row r="730" spans="3:3" x14ac:dyDescent="0.25">
      <c r="C730" s="18"/>
    </row>
    <row r="731" spans="3:3" x14ac:dyDescent="0.25">
      <c r="C731" s="18"/>
    </row>
    <row r="732" spans="3:3" x14ac:dyDescent="0.25">
      <c r="C732" s="18"/>
    </row>
    <row r="733" spans="3:3" x14ac:dyDescent="0.25">
      <c r="C733" s="18"/>
    </row>
    <row r="734" spans="3:3" x14ac:dyDescent="0.25">
      <c r="C734" s="18"/>
    </row>
    <row r="735" spans="3:3" x14ac:dyDescent="0.25">
      <c r="C735" s="18"/>
    </row>
    <row r="736" spans="3:3" x14ac:dyDescent="0.25">
      <c r="C736" s="18"/>
    </row>
    <row r="737" spans="3:3" x14ac:dyDescent="0.25">
      <c r="C737" s="18"/>
    </row>
    <row r="738" spans="3:3" x14ac:dyDescent="0.25">
      <c r="C738" s="18"/>
    </row>
    <row r="739" spans="3:3" x14ac:dyDescent="0.25">
      <c r="C739" s="18"/>
    </row>
    <row r="740" spans="3:3" x14ac:dyDescent="0.25">
      <c r="C740" s="18"/>
    </row>
    <row r="741" spans="3:3" x14ac:dyDescent="0.25">
      <c r="C741" s="18"/>
    </row>
    <row r="742" spans="3:3" x14ac:dyDescent="0.25">
      <c r="C742" s="18"/>
    </row>
    <row r="743" spans="3:3" x14ac:dyDescent="0.25">
      <c r="C743" s="18"/>
    </row>
    <row r="744" spans="3:3" x14ac:dyDescent="0.25">
      <c r="C744" s="18"/>
    </row>
    <row r="745" spans="3:3" x14ac:dyDescent="0.25">
      <c r="C745" s="18"/>
    </row>
    <row r="746" spans="3:3" x14ac:dyDescent="0.25">
      <c r="C746" s="18"/>
    </row>
    <row r="747" spans="3:3" x14ac:dyDescent="0.25">
      <c r="C747" s="18"/>
    </row>
    <row r="748" spans="3:3" x14ac:dyDescent="0.25">
      <c r="C748" s="18"/>
    </row>
    <row r="749" spans="3:3" x14ac:dyDescent="0.25">
      <c r="C749" s="18"/>
    </row>
    <row r="750" spans="3:3" x14ac:dyDescent="0.25">
      <c r="C750" s="18"/>
    </row>
    <row r="751" spans="3:3" x14ac:dyDescent="0.25">
      <c r="C751" s="18"/>
    </row>
    <row r="752" spans="3:3" x14ac:dyDescent="0.25">
      <c r="C752" s="18"/>
    </row>
    <row r="753" spans="3:3" x14ac:dyDescent="0.25">
      <c r="C753" s="18"/>
    </row>
    <row r="754" spans="3:3" x14ac:dyDescent="0.25">
      <c r="C754" s="18"/>
    </row>
    <row r="755" spans="3:3" x14ac:dyDescent="0.25">
      <c r="C755" s="18"/>
    </row>
    <row r="756" spans="3:3" x14ac:dyDescent="0.25">
      <c r="C756" s="18"/>
    </row>
    <row r="757" spans="3:3" x14ac:dyDescent="0.25">
      <c r="C757" s="18"/>
    </row>
    <row r="758" spans="3:3" x14ac:dyDescent="0.25">
      <c r="C758" s="18"/>
    </row>
    <row r="759" spans="3:3" x14ac:dyDescent="0.25">
      <c r="C759" s="18"/>
    </row>
    <row r="760" spans="3:3" x14ac:dyDescent="0.25">
      <c r="C760" s="18"/>
    </row>
    <row r="761" spans="3:3" x14ac:dyDescent="0.25">
      <c r="C761" s="18"/>
    </row>
    <row r="762" spans="3:3" x14ac:dyDescent="0.25">
      <c r="C762" s="18"/>
    </row>
    <row r="763" spans="3:3" x14ac:dyDescent="0.25">
      <c r="C763" s="18"/>
    </row>
    <row r="764" spans="3:3" x14ac:dyDescent="0.25">
      <c r="C764" s="18"/>
    </row>
    <row r="765" spans="3:3" x14ac:dyDescent="0.25">
      <c r="C765" s="18"/>
    </row>
    <row r="766" spans="3:3" x14ac:dyDescent="0.25">
      <c r="C766" s="18"/>
    </row>
    <row r="767" spans="3:3" x14ac:dyDescent="0.25">
      <c r="C767" s="18"/>
    </row>
    <row r="768" spans="3:3" x14ac:dyDescent="0.25">
      <c r="C768" s="18"/>
    </row>
    <row r="769" spans="3:3" x14ac:dyDescent="0.25">
      <c r="C769" s="18"/>
    </row>
    <row r="770" spans="3:3" x14ac:dyDescent="0.25">
      <c r="C770" s="18"/>
    </row>
    <row r="771" spans="3:3" x14ac:dyDescent="0.25">
      <c r="C771" s="18"/>
    </row>
    <row r="772" spans="3:3" x14ac:dyDescent="0.25">
      <c r="C772" s="18"/>
    </row>
    <row r="773" spans="3:3" x14ac:dyDescent="0.25">
      <c r="C773" s="18"/>
    </row>
    <row r="774" spans="3:3" x14ac:dyDescent="0.25">
      <c r="C774" s="18"/>
    </row>
    <row r="775" spans="3:3" x14ac:dyDescent="0.25">
      <c r="C775" s="18"/>
    </row>
    <row r="776" spans="3:3" x14ac:dyDescent="0.25">
      <c r="C776" s="18"/>
    </row>
    <row r="777" spans="3:3" x14ac:dyDescent="0.25">
      <c r="C777" s="18"/>
    </row>
    <row r="778" spans="3:3" x14ac:dyDescent="0.25">
      <c r="C778" s="18"/>
    </row>
    <row r="779" spans="3:3" x14ac:dyDescent="0.25">
      <c r="C779" s="18"/>
    </row>
    <row r="780" spans="3:3" x14ac:dyDescent="0.25">
      <c r="C780" s="18"/>
    </row>
    <row r="781" spans="3:3" x14ac:dyDescent="0.25">
      <c r="C781" s="18"/>
    </row>
    <row r="782" spans="3:3" x14ac:dyDescent="0.25">
      <c r="C782" s="18"/>
    </row>
    <row r="783" spans="3:3" x14ac:dyDescent="0.25">
      <c r="C783" s="18"/>
    </row>
    <row r="784" spans="3:3" x14ac:dyDescent="0.25">
      <c r="C784" s="18"/>
    </row>
    <row r="785" spans="3:3" x14ac:dyDescent="0.25">
      <c r="C785" s="18"/>
    </row>
    <row r="786" spans="3:3" x14ac:dyDescent="0.25">
      <c r="C786" s="18"/>
    </row>
    <row r="787" spans="3:3" x14ac:dyDescent="0.25">
      <c r="C787" s="18"/>
    </row>
    <row r="788" spans="3:3" x14ac:dyDescent="0.25">
      <c r="C788" s="18"/>
    </row>
    <row r="789" spans="3:3" x14ac:dyDescent="0.25">
      <c r="C789" s="18"/>
    </row>
    <row r="790" spans="3:3" x14ac:dyDescent="0.25">
      <c r="C790" s="18"/>
    </row>
    <row r="791" spans="3:3" x14ac:dyDescent="0.25">
      <c r="C791" s="18"/>
    </row>
    <row r="792" spans="3:3" x14ac:dyDescent="0.25">
      <c r="C792" s="18"/>
    </row>
    <row r="793" spans="3:3" x14ac:dyDescent="0.25">
      <c r="C793" s="18"/>
    </row>
    <row r="794" spans="3:3" x14ac:dyDescent="0.25">
      <c r="C794" s="18"/>
    </row>
    <row r="795" spans="3:3" x14ac:dyDescent="0.25">
      <c r="C795" s="18"/>
    </row>
    <row r="796" spans="3:3" x14ac:dyDescent="0.25">
      <c r="C796" s="18"/>
    </row>
    <row r="797" spans="3:3" x14ac:dyDescent="0.25">
      <c r="C797" s="18"/>
    </row>
    <row r="798" spans="3:3" x14ac:dyDescent="0.25">
      <c r="C798" s="18"/>
    </row>
    <row r="799" spans="3:3" x14ac:dyDescent="0.25">
      <c r="C799" s="18"/>
    </row>
    <row r="800" spans="3:3" x14ac:dyDescent="0.25">
      <c r="C800" s="18"/>
    </row>
    <row r="801" spans="3:3" x14ac:dyDescent="0.25">
      <c r="C801" s="18"/>
    </row>
    <row r="802" spans="3:3" x14ac:dyDescent="0.25">
      <c r="C802" s="18"/>
    </row>
    <row r="803" spans="3:3" x14ac:dyDescent="0.25">
      <c r="C803" s="18"/>
    </row>
    <row r="804" spans="3:3" x14ac:dyDescent="0.25">
      <c r="C804" s="18"/>
    </row>
    <row r="805" spans="3:3" x14ac:dyDescent="0.25">
      <c r="C805" s="18"/>
    </row>
    <row r="806" spans="3:3" x14ac:dyDescent="0.25">
      <c r="C806" s="18"/>
    </row>
    <row r="807" spans="3:3" x14ac:dyDescent="0.25">
      <c r="C807" s="18"/>
    </row>
    <row r="808" spans="3:3" x14ac:dyDescent="0.25">
      <c r="C808" s="18"/>
    </row>
    <row r="809" spans="3:3" x14ac:dyDescent="0.25">
      <c r="C809" s="18"/>
    </row>
    <row r="810" spans="3:3" x14ac:dyDescent="0.25">
      <c r="C810" s="18"/>
    </row>
    <row r="811" spans="3:3" x14ac:dyDescent="0.25">
      <c r="C811" s="18"/>
    </row>
    <row r="812" spans="3:3" x14ac:dyDescent="0.25">
      <c r="C812" s="18"/>
    </row>
    <row r="813" spans="3:3" x14ac:dyDescent="0.25">
      <c r="C813" s="18"/>
    </row>
    <row r="814" spans="3:3" x14ac:dyDescent="0.25">
      <c r="C814" s="18"/>
    </row>
    <row r="815" spans="3:3" x14ac:dyDescent="0.25">
      <c r="C815" s="18"/>
    </row>
    <row r="816" spans="3:3" x14ac:dyDescent="0.25">
      <c r="C816" s="18"/>
    </row>
    <row r="817" spans="3:3" x14ac:dyDescent="0.25">
      <c r="C817" s="18"/>
    </row>
    <row r="818" spans="3:3" x14ac:dyDescent="0.25">
      <c r="C818" s="18"/>
    </row>
    <row r="819" spans="3:3" x14ac:dyDescent="0.25">
      <c r="C819" s="18"/>
    </row>
    <row r="820" spans="3:3" x14ac:dyDescent="0.25">
      <c r="C820" s="18"/>
    </row>
    <row r="821" spans="3:3" x14ac:dyDescent="0.25">
      <c r="C821" s="18"/>
    </row>
    <row r="822" spans="3:3" x14ac:dyDescent="0.25">
      <c r="C822" s="18"/>
    </row>
    <row r="823" spans="3:3" x14ac:dyDescent="0.25">
      <c r="C823" s="18"/>
    </row>
    <row r="824" spans="3:3" x14ac:dyDescent="0.25">
      <c r="C824" s="18"/>
    </row>
    <row r="825" spans="3:3" x14ac:dyDescent="0.25">
      <c r="C825" s="18"/>
    </row>
    <row r="826" spans="3:3" x14ac:dyDescent="0.25">
      <c r="C826" s="18"/>
    </row>
    <row r="827" spans="3:3" x14ac:dyDescent="0.25">
      <c r="C827" s="18"/>
    </row>
    <row r="828" spans="3:3" x14ac:dyDescent="0.25">
      <c r="C828" s="18"/>
    </row>
    <row r="829" spans="3:3" x14ac:dyDescent="0.25">
      <c r="C829" s="18"/>
    </row>
    <row r="830" spans="3:3" x14ac:dyDescent="0.25">
      <c r="C830" s="18"/>
    </row>
    <row r="831" spans="3:3" x14ac:dyDescent="0.25">
      <c r="C831" s="18"/>
    </row>
    <row r="832" spans="3:3" x14ac:dyDescent="0.25">
      <c r="C832" s="18"/>
    </row>
    <row r="833" spans="3:3" x14ac:dyDescent="0.25">
      <c r="C833" s="18"/>
    </row>
    <row r="834" spans="3:3" x14ac:dyDescent="0.25">
      <c r="C834" s="18"/>
    </row>
    <row r="835" spans="3:3" x14ac:dyDescent="0.25">
      <c r="C835" s="18"/>
    </row>
    <row r="836" spans="3:3" x14ac:dyDescent="0.25">
      <c r="C836" s="18"/>
    </row>
    <row r="837" spans="3:3" x14ac:dyDescent="0.25">
      <c r="C837" s="18"/>
    </row>
    <row r="838" spans="3:3" x14ac:dyDescent="0.25">
      <c r="C838" s="18"/>
    </row>
    <row r="839" spans="3:3" x14ac:dyDescent="0.25">
      <c r="C839" s="18"/>
    </row>
    <row r="840" spans="3:3" x14ac:dyDescent="0.25">
      <c r="C840" s="18"/>
    </row>
    <row r="841" spans="3:3" x14ac:dyDescent="0.25">
      <c r="C841" s="18"/>
    </row>
    <row r="842" spans="3:3" x14ac:dyDescent="0.25">
      <c r="C842" s="18"/>
    </row>
    <row r="843" spans="3:3" x14ac:dyDescent="0.25">
      <c r="C843" s="18"/>
    </row>
    <row r="844" spans="3:3" x14ac:dyDescent="0.25">
      <c r="C844" s="18"/>
    </row>
    <row r="845" spans="3:3" x14ac:dyDescent="0.25">
      <c r="C845" s="18"/>
    </row>
    <row r="846" spans="3:3" x14ac:dyDescent="0.25">
      <c r="C846" s="18"/>
    </row>
    <row r="847" spans="3:3" x14ac:dyDescent="0.25">
      <c r="C847" s="18"/>
    </row>
    <row r="848" spans="3:3" x14ac:dyDescent="0.25">
      <c r="C848" s="18"/>
    </row>
    <row r="849" spans="3:3" x14ac:dyDescent="0.25">
      <c r="C849" s="18"/>
    </row>
    <row r="850" spans="3:3" x14ac:dyDescent="0.25">
      <c r="C850" s="18"/>
    </row>
    <row r="851" spans="3:3" x14ac:dyDescent="0.25">
      <c r="C851" s="18"/>
    </row>
    <row r="852" spans="3:3" x14ac:dyDescent="0.25">
      <c r="C852" s="18"/>
    </row>
    <row r="853" spans="3:3" x14ac:dyDescent="0.25">
      <c r="C853" s="18"/>
    </row>
    <row r="854" spans="3:3" x14ac:dyDescent="0.25">
      <c r="C854" s="18"/>
    </row>
    <row r="855" spans="3:3" x14ac:dyDescent="0.25">
      <c r="C855" s="18"/>
    </row>
    <row r="856" spans="3:3" x14ac:dyDescent="0.25">
      <c r="C856" s="18"/>
    </row>
    <row r="857" spans="3:3" x14ac:dyDescent="0.25">
      <c r="C857" s="18"/>
    </row>
    <row r="858" spans="3:3" x14ac:dyDescent="0.25">
      <c r="C858" s="18"/>
    </row>
    <row r="859" spans="3:3" x14ac:dyDescent="0.25">
      <c r="C859" s="18"/>
    </row>
    <row r="860" spans="3:3" x14ac:dyDescent="0.25">
      <c r="C860" s="18"/>
    </row>
    <row r="861" spans="3:3" x14ac:dyDescent="0.25">
      <c r="C861" s="18"/>
    </row>
    <row r="862" spans="3:3" x14ac:dyDescent="0.25">
      <c r="C862" s="18"/>
    </row>
    <row r="863" spans="3:3" x14ac:dyDescent="0.25">
      <c r="C863" s="18"/>
    </row>
    <row r="864" spans="3:3" x14ac:dyDescent="0.25">
      <c r="C864" s="18"/>
    </row>
    <row r="865" spans="3:3" x14ac:dyDescent="0.25">
      <c r="C865" s="18"/>
    </row>
    <row r="866" spans="3:3" x14ac:dyDescent="0.25">
      <c r="C866" s="18"/>
    </row>
    <row r="867" spans="3:3" x14ac:dyDescent="0.25">
      <c r="C867" s="18"/>
    </row>
    <row r="868" spans="3:3" x14ac:dyDescent="0.25">
      <c r="C868" s="18"/>
    </row>
    <row r="869" spans="3:3" x14ac:dyDescent="0.25">
      <c r="C869" s="18"/>
    </row>
    <row r="870" spans="3:3" x14ac:dyDescent="0.25">
      <c r="C870" s="18"/>
    </row>
    <row r="871" spans="3:3" x14ac:dyDescent="0.25">
      <c r="C871" s="18"/>
    </row>
    <row r="872" spans="3:3" x14ac:dyDescent="0.25">
      <c r="C872" s="18"/>
    </row>
    <row r="873" spans="3:3" x14ac:dyDescent="0.25">
      <c r="C873" s="18"/>
    </row>
    <row r="874" spans="3:3" x14ac:dyDescent="0.25">
      <c r="C874" s="18"/>
    </row>
    <row r="875" spans="3:3" x14ac:dyDescent="0.25">
      <c r="C875" s="18"/>
    </row>
    <row r="876" spans="3:3" x14ac:dyDescent="0.25">
      <c r="C876" s="18"/>
    </row>
    <row r="877" spans="3:3" x14ac:dyDescent="0.25">
      <c r="C877" s="18"/>
    </row>
    <row r="878" spans="3:3" x14ac:dyDescent="0.25">
      <c r="C878" s="18"/>
    </row>
    <row r="879" spans="3:3" x14ac:dyDescent="0.25">
      <c r="C879" s="18"/>
    </row>
    <row r="880" spans="3:3" x14ac:dyDescent="0.25">
      <c r="C880" s="18"/>
    </row>
    <row r="881" spans="3:3" x14ac:dyDescent="0.25">
      <c r="C881" s="18"/>
    </row>
    <row r="882" spans="3:3" x14ac:dyDescent="0.25">
      <c r="C882" s="18"/>
    </row>
    <row r="883" spans="3:3" x14ac:dyDescent="0.25">
      <c r="C883" s="18"/>
    </row>
    <row r="884" spans="3:3" x14ac:dyDescent="0.25">
      <c r="C884" s="18"/>
    </row>
    <row r="885" spans="3:3" x14ac:dyDescent="0.25">
      <c r="C885" s="18"/>
    </row>
    <row r="886" spans="3:3" x14ac:dyDescent="0.25">
      <c r="C886" s="18"/>
    </row>
    <row r="887" spans="3:3" x14ac:dyDescent="0.25">
      <c r="C887" s="18"/>
    </row>
    <row r="888" spans="3:3" x14ac:dyDescent="0.25">
      <c r="C888" s="18"/>
    </row>
    <row r="889" spans="3:3" x14ac:dyDescent="0.25">
      <c r="C889" s="18"/>
    </row>
    <row r="890" spans="3:3" x14ac:dyDescent="0.25">
      <c r="C890" s="18"/>
    </row>
    <row r="891" spans="3:3" x14ac:dyDescent="0.25">
      <c r="C891" s="18"/>
    </row>
    <row r="892" spans="3:3" x14ac:dyDescent="0.25">
      <c r="C892" s="18"/>
    </row>
    <row r="893" spans="3:3" x14ac:dyDescent="0.25">
      <c r="C893" s="18"/>
    </row>
    <row r="894" spans="3:3" x14ac:dyDescent="0.25">
      <c r="C894" s="18"/>
    </row>
    <row r="895" spans="3:3" x14ac:dyDescent="0.25">
      <c r="C895" s="18"/>
    </row>
    <row r="896" spans="3:3" x14ac:dyDescent="0.25">
      <c r="C896" s="18"/>
    </row>
    <row r="897" spans="3:3" x14ac:dyDescent="0.25">
      <c r="C897" s="18"/>
    </row>
    <row r="898" spans="3:3" x14ac:dyDescent="0.25">
      <c r="C898" s="18"/>
    </row>
    <row r="899" spans="3:3" x14ac:dyDescent="0.25">
      <c r="C899" s="18"/>
    </row>
    <row r="900" spans="3:3" x14ac:dyDescent="0.25">
      <c r="C900" s="18"/>
    </row>
    <row r="901" spans="3:3" x14ac:dyDescent="0.25">
      <c r="C901" s="18"/>
    </row>
    <row r="902" spans="3:3" x14ac:dyDescent="0.25">
      <c r="C902" s="18"/>
    </row>
    <row r="903" spans="3:3" x14ac:dyDescent="0.25">
      <c r="C903" s="18"/>
    </row>
    <row r="904" spans="3:3" x14ac:dyDescent="0.25">
      <c r="C904" s="18"/>
    </row>
    <row r="905" spans="3:3" x14ac:dyDescent="0.25">
      <c r="C905" s="18"/>
    </row>
    <row r="906" spans="3:3" x14ac:dyDescent="0.25">
      <c r="C906" s="18"/>
    </row>
    <row r="907" spans="3:3" x14ac:dyDescent="0.25">
      <c r="C907" s="18"/>
    </row>
    <row r="908" spans="3:3" x14ac:dyDescent="0.25">
      <c r="C908" s="18"/>
    </row>
    <row r="909" spans="3:3" x14ac:dyDescent="0.25">
      <c r="C909" s="18"/>
    </row>
    <row r="910" spans="3:3" x14ac:dyDescent="0.25">
      <c r="C910" s="18"/>
    </row>
    <row r="911" spans="3:3" x14ac:dyDescent="0.25">
      <c r="C911" s="18"/>
    </row>
    <row r="912" spans="3:3" x14ac:dyDescent="0.25">
      <c r="C912" s="18"/>
    </row>
    <row r="913" spans="3:3" x14ac:dyDescent="0.25">
      <c r="C913" s="18"/>
    </row>
    <row r="914" spans="3:3" x14ac:dyDescent="0.25">
      <c r="C914" s="18"/>
    </row>
    <row r="915" spans="3:3" x14ac:dyDescent="0.25">
      <c r="C915" s="18"/>
    </row>
    <row r="916" spans="3:3" x14ac:dyDescent="0.25">
      <c r="C916" s="18"/>
    </row>
    <row r="917" spans="3:3" x14ac:dyDescent="0.25">
      <c r="C917" s="18"/>
    </row>
    <row r="918" spans="3:3" x14ac:dyDescent="0.25">
      <c r="C918" s="18"/>
    </row>
    <row r="919" spans="3:3" x14ac:dyDescent="0.25">
      <c r="C919" s="18"/>
    </row>
    <row r="920" spans="3:3" x14ac:dyDescent="0.25">
      <c r="C920" s="18"/>
    </row>
    <row r="921" spans="3:3" x14ac:dyDescent="0.25">
      <c r="C921" s="18"/>
    </row>
    <row r="922" spans="3:3" x14ac:dyDescent="0.25">
      <c r="C922" s="18"/>
    </row>
    <row r="923" spans="3:3" x14ac:dyDescent="0.25">
      <c r="C923" s="18"/>
    </row>
    <row r="924" spans="3:3" x14ac:dyDescent="0.25">
      <c r="C924" s="18"/>
    </row>
    <row r="925" spans="3:3" x14ac:dyDescent="0.25">
      <c r="C925" s="18"/>
    </row>
    <row r="926" spans="3:3" x14ac:dyDescent="0.25">
      <c r="C926" s="18"/>
    </row>
    <row r="927" spans="3:3" x14ac:dyDescent="0.25">
      <c r="C927" s="18"/>
    </row>
    <row r="928" spans="3:3" x14ac:dyDescent="0.25">
      <c r="C928" s="18"/>
    </row>
    <row r="929" spans="3:3" x14ac:dyDescent="0.25">
      <c r="C929" s="18"/>
    </row>
    <row r="930" spans="3:3" x14ac:dyDescent="0.25">
      <c r="C930" s="18"/>
    </row>
    <row r="931" spans="3:3" x14ac:dyDescent="0.25">
      <c r="C931" s="18"/>
    </row>
    <row r="932" spans="3:3" x14ac:dyDescent="0.25">
      <c r="C932" s="18"/>
    </row>
    <row r="933" spans="3:3" x14ac:dyDescent="0.25">
      <c r="C933" s="18"/>
    </row>
    <row r="934" spans="3:3" x14ac:dyDescent="0.25">
      <c r="C934" s="18"/>
    </row>
    <row r="935" spans="3:3" x14ac:dyDescent="0.25">
      <c r="C935" s="18"/>
    </row>
    <row r="936" spans="3:3" x14ac:dyDescent="0.25">
      <c r="C936" s="18"/>
    </row>
    <row r="937" spans="3:3" x14ac:dyDescent="0.25">
      <c r="C937" s="18"/>
    </row>
    <row r="938" spans="3:3" x14ac:dyDescent="0.25">
      <c r="C938" s="18"/>
    </row>
    <row r="939" spans="3:3" x14ac:dyDescent="0.25">
      <c r="C939" s="18"/>
    </row>
    <row r="940" spans="3:3" x14ac:dyDescent="0.25">
      <c r="C940" s="18"/>
    </row>
    <row r="941" spans="3:3" x14ac:dyDescent="0.25">
      <c r="C941" s="18"/>
    </row>
    <row r="942" spans="3:3" x14ac:dyDescent="0.25">
      <c r="C942" s="18"/>
    </row>
    <row r="943" spans="3:3" x14ac:dyDescent="0.25">
      <c r="C943" s="18"/>
    </row>
    <row r="944" spans="3:3" x14ac:dyDescent="0.25">
      <c r="C944" s="18"/>
    </row>
    <row r="945" spans="3:3" x14ac:dyDescent="0.25">
      <c r="C945" s="18"/>
    </row>
    <row r="946" spans="3:3" x14ac:dyDescent="0.25">
      <c r="C946" s="18"/>
    </row>
    <row r="947" spans="3:3" x14ac:dyDescent="0.25">
      <c r="C947" s="18"/>
    </row>
    <row r="948" spans="3:3" x14ac:dyDescent="0.25">
      <c r="C948" s="18"/>
    </row>
    <row r="949" spans="3:3" x14ac:dyDescent="0.25">
      <c r="C949" s="18"/>
    </row>
    <row r="950" spans="3:3" x14ac:dyDescent="0.25">
      <c r="C950" s="18"/>
    </row>
    <row r="951" spans="3:3" x14ac:dyDescent="0.25">
      <c r="C951" s="18"/>
    </row>
    <row r="952" spans="3:3" x14ac:dyDescent="0.25">
      <c r="C952" s="18"/>
    </row>
    <row r="953" spans="3:3" x14ac:dyDescent="0.25">
      <c r="C953" s="18"/>
    </row>
    <row r="954" spans="3:3" x14ac:dyDescent="0.25">
      <c r="C954" s="18"/>
    </row>
    <row r="955" spans="3:3" x14ac:dyDescent="0.25">
      <c r="C955" s="18"/>
    </row>
    <row r="956" spans="3:3" x14ac:dyDescent="0.25">
      <c r="C956" s="18"/>
    </row>
    <row r="957" spans="3:3" x14ac:dyDescent="0.25">
      <c r="C957" s="18"/>
    </row>
    <row r="958" spans="3:3" x14ac:dyDescent="0.25">
      <c r="C958" s="18"/>
    </row>
    <row r="959" spans="3:3" x14ac:dyDescent="0.25">
      <c r="C959" s="18"/>
    </row>
    <row r="960" spans="3:3" x14ac:dyDescent="0.25">
      <c r="C960" s="18"/>
    </row>
    <row r="961" spans="3:3" x14ac:dyDescent="0.25">
      <c r="C961" s="18"/>
    </row>
    <row r="962" spans="3:3" x14ac:dyDescent="0.25">
      <c r="C962" s="18"/>
    </row>
    <row r="963" spans="3:3" x14ac:dyDescent="0.25">
      <c r="C963" s="18"/>
    </row>
    <row r="964" spans="3:3" x14ac:dyDescent="0.25">
      <c r="C964" s="18"/>
    </row>
    <row r="965" spans="3:3" x14ac:dyDescent="0.25">
      <c r="C965" s="18"/>
    </row>
    <row r="966" spans="3:3" x14ac:dyDescent="0.25">
      <c r="C966" s="18"/>
    </row>
    <row r="967" spans="3:3" x14ac:dyDescent="0.25">
      <c r="C967" s="18"/>
    </row>
    <row r="968" spans="3:3" x14ac:dyDescent="0.25">
      <c r="C968" s="18"/>
    </row>
    <row r="969" spans="3:3" x14ac:dyDescent="0.25">
      <c r="C969" s="18"/>
    </row>
    <row r="970" spans="3:3" x14ac:dyDescent="0.25">
      <c r="C970" s="18"/>
    </row>
    <row r="971" spans="3:3" x14ac:dyDescent="0.25">
      <c r="C971" s="18"/>
    </row>
    <row r="972" spans="3:3" x14ac:dyDescent="0.25">
      <c r="C972" s="18"/>
    </row>
    <row r="973" spans="3:3" x14ac:dyDescent="0.25">
      <c r="C973" s="18"/>
    </row>
    <row r="974" spans="3:3" x14ac:dyDescent="0.25">
      <c r="C974" s="18"/>
    </row>
    <row r="975" spans="3:3" x14ac:dyDescent="0.25">
      <c r="C975" s="18"/>
    </row>
    <row r="976" spans="3:3" x14ac:dyDescent="0.25">
      <c r="C976" s="18"/>
    </row>
    <row r="977" spans="3:3" x14ac:dyDescent="0.25">
      <c r="C977" s="18"/>
    </row>
    <row r="978" spans="3:3" x14ac:dyDescent="0.25">
      <c r="C978" s="18"/>
    </row>
    <row r="979" spans="3:3" x14ac:dyDescent="0.25">
      <c r="C979" s="18"/>
    </row>
    <row r="980" spans="3:3" x14ac:dyDescent="0.25">
      <c r="C980" s="18"/>
    </row>
    <row r="981" spans="3:3" x14ac:dyDescent="0.25">
      <c r="C981" s="18"/>
    </row>
    <row r="982" spans="3:3" x14ac:dyDescent="0.25">
      <c r="C982" s="18"/>
    </row>
    <row r="983" spans="3:3" x14ac:dyDescent="0.25">
      <c r="C983" s="18"/>
    </row>
    <row r="984" spans="3:3" x14ac:dyDescent="0.25">
      <c r="C984" s="18"/>
    </row>
    <row r="985" spans="3:3" x14ac:dyDescent="0.25">
      <c r="C985" s="18"/>
    </row>
    <row r="986" spans="3:3" x14ac:dyDescent="0.25">
      <c r="C986" s="18"/>
    </row>
    <row r="987" spans="3:3" x14ac:dyDescent="0.25">
      <c r="C987" s="18"/>
    </row>
    <row r="988" spans="3:3" x14ac:dyDescent="0.25">
      <c r="C988" s="18"/>
    </row>
    <row r="989" spans="3:3" x14ac:dyDescent="0.25">
      <c r="C989" s="18"/>
    </row>
    <row r="990" spans="3:3" x14ac:dyDescent="0.25">
      <c r="C990" s="18"/>
    </row>
    <row r="991" spans="3:3" x14ac:dyDescent="0.25">
      <c r="C991" s="18"/>
    </row>
    <row r="992" spans="3:3" x14ac:dyDescent="0.25">
      <c r="C992" s="18"/>
    </row>
    <row r="993" spans="3:3" x14ac:dyDescent="0.25">
      <c r="C993" s="18"/>
    </row>
    <row r="994" spans="3:3" x14ac:dyDescent="0.25">
      <c r="C994" s="18"/>
    </row>
    <row r="995" spans="3:3" x14ac:dyDescent="0.25">
      <c r="C995" s="18"/>
    </row>
    <row r="996" spans="3:3" x14ac:dyDescent="0.25">
      <c r="C996" s="18"/>
    </row>
    <row r="997" spans="3:3" x14ac:dyDescent="0.25">
      <c r="C997" s="18"/>
    </row>
    <row r="998" spans="3:3" x14ac:dyDescent="0.25">
      <c r="C998" s="18"/>
    </row>
    <row r="999" spans="3:3" x14ac:dyDescent="0.25">
      <c r="C999" s="18"/>
    </row>
    <row r="1000" spans="3:3" x14ac:dyDescent="0.25">
      <c r="C1000" s="18"/>
    </row>
    <row r="1001" spans="3:3" x14ac:dyDescent="0.25">
      <c r="C1001" s="18"/>
    </row>
    <row r="1002" spans="3:3" x14ac:dyDescent="0.25">
      <c r="C1002" s="18"/>
    </row>
    <row r="1003" spans="3:3" x14ac:dyDescent="0.25">
      <c r="C1003" s="18"/>
    </row>
    <row r="1004" spans="3:3" x14ac:dyDescent="0.25">
      <c r="C1004" s="18"/>
    </row>
    <row r="1005" spans="3:3" x14ac:dyDescent="0.25">
      <c r="C1005" s="18"/>
    </row>
    <row r="1006" spans="3:3" x14ac:dyDescent="0.25">
      <c r="C1006" s="18"/>
    </row>
    <row r="1007" spans="3:3" x14ac:dyDescent="0.25">
      <c r="C1007" s="18"/>
    </row>
    <row r="1008" spans="3:3" x14ac:dyDescent="0.25">
      <c r="C1008" s="18"/>
    </row>
    <row r="1009" spans="3:3" x14ac:dyDescent="0.25">
      <c r="C1009" s="18"/>
    </row>
    <row r="1010" spans="3:3" x14ac:dyDescent="0.25">
      <c r="C1010" s="18"/>
    </row>
    <row r="1011" spans="3:3" x14ac:dyDescent="0.25">
      <c r="C1011" s="18"/>
    </row>
    <row r="1012" spans="3:3" x14ac:dyDescent="0.25">
      <c r="C1012" s="18"/>
    </row>
    <row r="1013" spans="3:3" x14ac:dyDescent="0.25">
      <c r="C1013" s="18"/>
    </row>
    <row r="1014" spans="3:3" x14ac:dyDescent="0.25">
      <c r="C1014" s="18"/>
    </row>
    <row r="1015" spans="3:3" x14ac:dyDescent="0.25">
      <c r="C1015" s="18"/>
    </row>
    <row r="1016" spans="3:3" x14ac:dyDescent="0.25">
      <c r="C1016" s="18"/>
    </row>
    <row r="1017" spans="3:3" x14ac:dyDescent="0.25">
      <c r="C1017" s="18"/>
    </row>
    <row r="1018" spans="3:3" x14ac:dyDescent="0.25">
      <c r="C1018" s="18"/>
    </row>
    <row r="1019" spans="3:3" x14ac:dyDescent="0.25">
      <c r="C1019" s="18"/>
    </row>
    <row r="1020" spans="3:3" x14ac:dyDescent="0.25">
      <c r="C1020" s="18"/>
    </row>
    <row r="1021" spans="3:3" x14ac:dyDescent="0.25">
      <c r="C1021" s="18"/>
    </row>
    <row r="1022" spans="3:3" x14ac:dyDescent="0.25">
      <c r="C1022" s="18"/>
    </row>
    <row r="1023" spans="3:3" x14ac:dyDescent="0.25">
      <c r="C1023" s="18"/>
    </row>
    <row r="1024" spans="3:3" x14ac:dyDescent="0.25">
      <c r="C1024" s="18"/>
    </row>
    <row r="1025" spans="3:3" x14ac:dyDescent="0.25">
      <c r="C1025" s="18"/>
    </row>
    <row r="1026" spans="3:3" x14ac:dyDescent="0.25">
      <c r="C1026" s="18"/>
    </row>
    <row r="1027" spans="3:3" x14ac:dyDescent="0.25">
      <c r="C1027" s="18"/>
    </row>
    <row r="1028" spans="3:3" x14ac:dyDescent="0.25">
      <c r="C1028" s="18"/>
    </row>
    <row r="1029" spans="3:3" x14ac:dyDescent="0.25">
      <c r="C1029" s="18"/>
    </row>
    <row r="1030" spans="3:3" x14ac:dyDescent="0.25">
      <c r="C1030" s="18"/>
    </row>
    <row r="1031" spans="3:3" x14ac:dyDescent="0.25">
      <c r="C1031" s="18"/>
    </row>
    <row r="1032" spans="3:3" x14ac:dyDescent="0.25">
      <c r="C1032" s="18"/>
    </row>
    <row r="1033" spans="3:3" x14ac:dyDescent="0.25">
      <c r="C1033" s="18"/>
    </row>
    <row r="1034" spans="3:3" x14ac:dyDescent="0.25">
      <c r="C1034" s="18"/>
    </row>
    <row r="1035" spans="3:3" x14ac:dyDescent="0.25">
      <c r="C1035" s="18"/>
    </row>
    <row r="1036" spans="3:3" x14ac:dyDescent="0.25">
      <c r="C1036" s="18"/>
    </row>
    <row r="1037" spans="3:3" x14ac:dyDescent="0.25">
      <c r="C1037" s="18"/>
    </row>
    <row r="1038" spans="3:3" x14ac:dyDescent="0.25">
      <c r="C1038" s="18"/>
    </row>
    <row r="1039" spans="3:3" x14ac:dyDescent="0.25">
      <c r="C1039" s="18"/>
    </row>
    <row r="1040" spans="3:3" x14ac:dyDescent="0.25">
      <c r="C1040" s="18"/>
    </row>
    <row r="1041" spans="3:3" x14ac:dyDescent="0.25">
      <c r="C1041" s="18"/>
    </row>
    <row r="1042" spans="3:3" x14ac:dyDescent="0.25">
      <c r="C1042" s="18"/>
    </row>
    <row r="1043" spans="3:3" x14ac:dyDescent="0.25">
      <c r="C1043" s="18"/>
    </row>
    <row r="1044" spans="3:3" x14ac:dyDescent="0.25">
      <c r="C1044" s="18"/>
    </row>
    <row r="1045" spans="3:3" x14ac:dyDescent="0.25">
      <c r="C1045" s="18"/>
    </row>
    <row r="1046" spans="3:3" x14ac:dyDescent="0.25">
      <c r="C1046" s="18"/>
    </row>
    <row r="1047" spans="3:3" x14ac:dyDescent="0.25">
      <c r="C1047" s="18"/>
    </row>
    <row r="1048" spans="3:3" x14ac:dyDescent="0.25">
      <c r="C1048" s="18"/>
    </row>
    <row r="1049" spans="3:3" x14ac:dyDescent="0.25">
      <c r="C1049" s="18"/>
    </row>
    <row r="1050" spans="3:3" x14ac:dyDescent="0.25">
      <c r="C1050" s="18"/>
    </row>
    <row r="1051" spans="3:3" x14ac:dyDescent="0.25">
      <c r="C1051" s="18"/>
    </row>
    <row r="1052" spans="3:3" x14ac:dyDescent="0.25">
      <c r="C1052" s="18"/>
    </row>
    <row r="1053" spans="3:3" x14ac:dyDescent="0.25">
      <c r="C1053" s="18"/>
    </row>
    <row r="1054" spans="3:3" x14ac:dyDescent="0.25">
      <c r="C1054" s="18"/>
    </row>
    <row r="1055" spans="3:3" x14ac:dyDescent="0.25">
      <c r="C1055" s="18"/>
    </row>
    <row r="1056" spans="3:3" x14ac:dyDescent="0.25">
      <c r="C1056" s="18"/>
    </row>
    <row r="1057" spans="3:3" x14ac:dyDescent="0.25">
      <c r="C1057" s="18"/>
    </row>
    <row r="1058" spans="3:3" x14ac:dyDescent="0.25">
      <c r="C1058" s="18"/>
    </row>
    <row r="1059" spans="3:3" x14ac:dyDescent="0.25">
      <c r="C1059" s="18"/>
    </row>
    <row r="1060" spans="3:3" x14ac:dyDescent="0.25">
      <c r="C1060" s="18"/>
    </row>
    <row r="1061" spans="3:3" x14ac:dyDescent="0.25">
      <c r="C1061" s="18"/>
    </row>
    <row r="1062" spans="3:3" x14ac:dyDescent="0.25">
      <c r="C1062" s="18"/>
    </row>
    <row r="1063" spans="3:3" x14ac:dyDescent="0.25">
      <c r="C1063" s="18"/>
    </row>
    <row r="1064" spans="3:3" x14ac:dyDescent="0.25">
      <c r="C1064" s="18"/>
    </row>
    <row r="1065" spans="3:3" x14ac:dyDescent="0.25">
      <c r="C1065" s="18"/>
    </row>
    <row r="1066" spans="3:3" x14ac:dyDescent="0.25">
      <c r="C1066" s="18"/>
    </row>
    <row r="1067" spans="3:3" x14ac:dyDescent="0.25">
      <c r="C1067" s="18"/>
    </row>
    <row r="1068" spans="3:3" x14ac:dyDescent="0.25">
      <c r="C1068" s="18"/>
    </row>
    <row r="1069" spans="3:3" x14ac:dyDescent="0.25">
      <c r="C1069" s="18"/>
    </row>
    <row r="1070" spans="3:3" x14ac:dyDescent="0.25">
      <c r="C1070" s="18"/>
    </row>
    <row r="1071" spans="3:3" x14ac:dyDescent="0.25">
      <c r="C1071" s="18"/>
    </row>
    <row r="1072" spans="3:3" x14ac:dyDescent="0.25">
      <c r="C1072" s="18"/>
    </row>
    <row r="1073" spans="3:3" x14ac:dyDescent="0.25">
      <c r="C1073" s="18"/>
    </row>
    <row r="1074" spans="3:3" x14ac:dyDescent="0.25">
      <c r="C1074" s="18"/>
    </row>
    <row r="1075" spans="3:3" x14ac:dyDescent="0.25">
      <c r="C1075" s="18"/>
    </row>
    <row r="1076" spans="3:3" x14ac:dyDescent="0.25">
      <c r="C1076" s="18"/>
    </row>
    <row r="1077" spans="3:3" x14ac:dyDescent="0.25">
      <c r="C1077" s="18"/>
    </row>
    <row r="1078" spans="3:3" x14ac:dyDescent="0.25">
      <c r="C1078" s="18"/>
    </row>
    <row r="1079" spans="3:3" x14ac:dyDescent="0.25">
      <c r="C1079" s="18"/>
    </row>
    <row r="1080" spans="3:3" x14ac:dyDescent="0.25">
      <c r="C1080" s="18"/>
    </row>
    <row r="1081" spans="3:3" x14ac:dyDescent="0.25">
      <c r="C1081" s="18"/>
    </row>
    <row r="1082" spans="3:3" x14ac:dyDescent="0.25">
      <c r="C1082" s="18"/>
    </row>
    <row r="1083" spans="3:3" x14ac:dyDescent="0.25">
      <c r="C1083" s="18"/>
    </row>
    <row r="1084" spans="3:3" x14ac:dyDescent="0.25">
      <c r="C1084" s="18"/>
    </row>
    <row r="1085" spans="3:3" x14ac:dyDescent="0.25">
      <c r="C1085" s="18"/>
    </row>
    <row r="1086" spans="3:3" x14ac:dyDescent="0.25">
      <c r="C1086" s="18"/>
    </row>
    <row r="1087" spans="3:3" x14ac:dyDescent="0.25">
      <c r="C1087" s="18"/>
    </row>
    <row r="1088" spans="3:3" x14ac:dyDescent="0.25">
      <c r="C1088" s="18"/>
    </row>
    <row r="1089" spans="3:3" x14ac:dyDescent="0.25">
      <c r="C1089" s="18"/>
    </row>
    <row r="1090" spans="3:3" x14ac:dyDescent="0.25">
      <c r="C1090" s="18"/>
    </row>
    <row r="1091" spans="3:3" x14ac:dyDescent="0.25">
      <c r="C1091" s="18"/>
    </row>
    <row r="1092" spans="3:3" x14ac:dyDescent="0.25">
      <c r="C1092" s="18"/>
    </row>
    <row r="1093" spans="3:3" x14ac:dyDescent="0.25">
      <c r="C1093" s="18"/>
    </row>
    <row r="1094" spans="3:3" x14ac:dyDescent="0.25">
      <c r="C1094" s="18"/>
    </row>
    <row r="1095" spans="3:3" x14ac:dyDescent="0.25">
      <c r="C1095" s="18"/>
    </row>
    <row r="1096" spans="3:3" x14ac:dyDescent="0.25">
      <c r="C1096" s="18"/>
    </row>
    <row r="1097" spans="3:3" x14ac:dyDescent="0.25">
      <c r="C1097" s="18"/>
    </row>
    <row r="1098" spans="3:3" x14ac:dyDescent="0.25">
      <c r="C1098" s="18"/>
    </row>
    <row r="1099" spans="3:3" x14ac:dyDescent="0.25">
      <c r="C1099" s="18"/>
    </row>
    <row r="1100" spans="3:3" x14ac:dyDescent="0.25">
      <c r="C1100" s="18"/>
    </row>
    <row r="1101" spans="3:3" x14ac:dyDescent="0.25">
      <c r="C1101" s="18"/>
    </row>
    <row r="1102" spans="3:3" x14ac:dyDescent="0.25">
      <c r="C1102" s="18"/>
    </row>
    <row r="1103" spans="3:3" x14ac:dyDescent="0.25">
      <c r="C1103" s="18"/>
    </row>
    <row r="1104" spans="3:3" x14ac:dyDescent="0.25">
      <c r="C1104" s="18"/>
    </row>
    <row r="1105" spans="3:3" x14ac:dyDescent="0.25">
      <c r="C1105" s="18"/>
    </row>
    <row r="1106" spans="3:3" x14ac:dyDescent="0.25">
      <c r="C1106" s="18"/>
    </row>
    <row r="1107" spans="3:3" x14ac:dyDescent="0.25">
      <c r="C1107" s="18"/>
    </row>
    <row r="1108" spans="3:3" x14ac:dyDescent="0.25">
      <c r="C1108" s="18"/>
    </row>
    <row r="1109" spans="3:3" x14ac:dyDescent="0.25">
      <c r="C1109" s="18"/>
    </row>
    <row r="1110" spans="3:3" x14ac:dyDescent="0.25">
      <c r="C1110" s="18"/>
    </row>
    <row r="1111" spans="3:3" x14ac:dyDescent="0.25">
      <c r="C1111" s="18"/>
    </row>
    <row r="1112" spans="3:3" x14ac:dyDescent="0.25">
      <c r="C1112" s="18"/>
    </row>
    <row r="1113" spans="3:3" x14ac:dyDescent="0.25">
      <c r="C1113" s="18"/>
    </row>
    <row r="1114" spans="3:3" x14ac:dyDescent="0.25">
      <c r="C1114" s="18"/>
    </row>
    <row r="1115" spans="3:3" x14ac:dyDescent="0.25">
      <c r="C1115" s="18"/>
    </row>
    <row r="1116" spans="3:3" x14ac:dyDescent="0.25">
      <c r="C1116" s="18"/>
    </row>
    <row r="1117" spans="3:3" x14ac:dyDescent="0.25">
      <c r="C1117" s="18"/>
    </row>
    <row r="1118" spans="3:3" x14ac:dyDescent="0.25">
      <c r="C1118" s="18"/>
    </row>
    <row r="1119" spans="3:3" x14ac:dyDescent="0.25">
      <c r="C1119" s="18"/>
    </row>
    <row r="1120" spans="3:3" x14ac:dyDescent="0.25">
      <c r="C1120" s="18"/>
    </row>
    <row r="1121" spans="3:3" x14ac:dyDescent="0.25">
      <c r="C1121" s="18"/>
    </row>
    <row r="1122" spans="3:3" x14ac:dyDescent="0.25">
      <c r="C1122" s="18"/>
    </row>
    <row r="1123" spans="3:3" x14ac:dyDescent="0.25">
      <c r="C1123" s="18"/>
    </row>
    <row r="1124" spans="3:3" x14ac:dyDescent="0.25">
      <c r="C1124" s="18"/>
    </row>
    <row r="1125" spans="3:3" x14ac:dyDescent="0.25">
      <c r="C1125" s="18"/>
    </row>
    <row r="1126" spans="3:3" x14ac:dyDescent="0.25">
      <c r="C1126" s="18"/>
    </row>
    <row r="1127" spans="3:3" x14ac:dyDescent="0.25">
      <c r="C1127" s="18"/>
    </row>
    <row r="1128" spans="3:3" x14ac:dyDescent="0.25">
      <c r="C1128" s="18"/>
    </row>
    <row r="1129" spans="3:3" x14ac:dyDescent="0.25">
      <c r="C1129" s="18"/>
    </row>
    <row r="1130" spans="3:3" x14ac:dyDescent="0.25">
      <c r="C1130" s="18"/>
    </row>
    <row r="1131" spans="3:3" x14ac:dyDescent="0.25">
      <c r="C1131" s="18"/>
    </row>
    <row r="1132" spans="3:3" x14ac:dyDescent="0.25">
      <c r="C1132" s="18"/>
    </row>
    <row r="1133" spans="3:3" x14ac:dyDescent="0.25">
      <c r="C1133" s="18"/>
    </row>
    <row r="1134" spans="3:3" x14ac:dyDescent="0.25">
      <c r="C1134" s="18"/>
    </row>
    <row r="1135" spans="3:3" x14ac:dyDescent="0.25">
      <c r="C1135" s="18"/>
    </row>
    <row r="1136" spans="3:3" x14ac:dyDescent="0.25">
      <c r="C1136" s="18"/>
    </row>
    <row r="1137" spans="3:3" x14ac:dyDescent="0.25">
      <c r="C1137" s="18"/>
    </row>
    <row r="1138" spans="3:3" x14ac:dyDescent="0.25">
      <c r="C1138" s="18"/>
    </row>
    <row r="1139" spans="3:3" x14ac:dyDescent="0.25">
      <c r="C1139" s="18"/>
    </row>
    <row r="1140" spans="3:3" x14ac:dyDescent="0.25">
      <c r="C1140" s="18"/>
    </row>
    <row r="1141" spans="3:3" x14ac:dyDescent="0.25">
      <c r="C1141" s="18"/>
    </row>
    <row r="1142" spans="3:3" x14ac:dyDescent="0.25">
      <c r="C1142" s="18"/>
    </row>
    <row r="1143" spans="3:3" x14ac:dyDescent="0.25">
      <c r="C1143" s="18"/>
    </row>
    <row r="1144" spans="3:3" x14ac:dyDescent="0.25">
      <c r="C1144" s="18"/>
    </row>
    <row r="1145" spans="3:3" x14ac:dyDescent="0.25">
      <c r="C1145" s="18"/>
    </row>
    <row r="1146" spans="3:3" x14ac:dyDescent="0.25">
      <c r="C1146" s="18"/>
    </row>
    <row r="1147" spans="3:3" x14ac:dyDescent="0.25">
      <c r="C1147" s="18"/>
    </row>
    <row r="1148" spans="3:3" x14ac:dyDescent="0.25">
      <c r="C1148" s="18"/>
    </row>
    <row r="1149" spans="3:3" x14ac:dyDescent="0.25">
      <c r="C1149" s="18"/>
    </row>
    <row r="1150" spans="3:3" x14ac:dyDescent="0.25">
      <c r="C1150" s="18"/>
    </row>
    <row r="1151" spans="3:3" x14ac:dyDescent="0.25">
      <c r="C1151" s="18"/>
    </row>
    <row r="1152" spans="3:3" x14ac:dyDescent="0.25">
      <c r="C1152" s="18"/>
    </row>
    <row r="1153" spans="3:3" x14ac:dyDescent="0.25">
      <c r="C1153" s="18"/>
    </row>
    <row r="1154" spans="3:3" x14ac:dyDescent="0.25">
      <c r="C1154" s="18"/>
    </row>
    <row r="1155" spans="3:3" x14ac:dyDescent="0.25">
      <c r="C1155" s="18"/>
    </row>
    <row r="1156" spans="3:3" x14ac:dyDescent="0.25">
      <c r="C1156" s="18"/>
    </row>
    <row r="1157" spans="3:3" x14ac:dyDescent="0.25">
      <c r="C1157" s="18"/>
    </row>
    <row r="1158" spans="3:3" x14ac:dyDescent="0.25">
      <c r="C1158" s="18"/>
    </row>
    <row r="1159" spans="3:3" x14ac:dyDescent="0.25">
      <c r="C1159" s="18"/>
    </row>
    <row r="1160" spans="3:3" x14ac:dyDescent="0.25">
      <c r="C1160" s="18"/>
    </row>
    <row r="1161" spans="3:3" x14ac:dyDescent="0.25">
      <c r="C1161" s="18"/>
    </row>
    <row r="1162" spans="3:3" x14ac:dyDescent="0.25">
      <c r="C1162" s="18"/>
    </row>
    <row r="1163" spans="3:3" x14ac:dyDescent="0.25">
      <c r="C1163" s="18"/>
    </row>
    <row r="1164" spans="3:3" x14ac:dyDescent="0.25">
      <c r="C1164" s="18"/>
    </row>
    <row r="1165" spans="3:3" x14ac:dyDescent="0.25">
      <c r="C1165" s="18"/>
    </row>
    <row r="1166" spans="3:3" x14ac:dyDescent="0.25">
      <c r="C1166" s="18"/>
    </row>
    <row r="1167" spans="3:3" x14ac:dyDescent="0.25">
      <c r="C1167" s="18"/>
    </row>
    <row r="1168" spans="3:3" x14ac:dyDescent="0.25">
      <c r="C1168" s="18"/>
    </row>
    <row r="1169" spans="3:3" x14ac:dyDescent="0.25">
      <c r="C1169" s="18"/>
    </row>
    <row r="1170" spans="3:3" x14ac:dyDescent="0.25">
      <c r="C1170" s="18"/>
    </row>
    <row r="1171" spans="3:3" x14ac:dyDescent="0.25">
      <c r="C1171" s="18"/>
    </row>
    <row r="1172" spans="3:3" x14ac:dyDescent="0.25">
      <c r="C1172" s="18"/>
    </row>
    <row r="1173" spans="3:3" x14ac:dyDescent="0.25">
      <c r="C1173" s="18"/>
    </row>
    <row r="1174" spans="3:3" x14ac:dyDescent="0.25">
      <c r="C1174" s="18"/>
    </row>
    <row r="1175" spans="3:3" x14ac:dyDescent="0.25">
      <c r="C1175" s="18"/>
    </row>
    <row r="1176" spans="3:3" x14ac:dyDescent="0.25">
      <c r="C1176" s="18"/>
    </row>
    <row r="1177" spans="3:3" x14ac:dyDescent="0.25">
      <c r="C1177" s="18"/>
    </row>
    <row r="1178" spans="3:3" x14ac:dyDescent="0.25">
      <c r="C1178" s="18"/>
    </row>
    <row r="1179" spans="3:3" x14ac:dyDescent="0.25">
      <c r="C1179" s="18"/>
    </row>
    <row r="1180" spans="3:3" x14ac:dyDescent="0.25">
      <c r="C1180" s="18"/>
    </row>
    <row r="1181" spans="3:3" x14ac:dyDescent="0.25">
      <c r="C1181" s="18"/>
    </row>
    <row r="1182" spans="3:3" x14ac:dyDescent="0.25">
      <c r="C1182" s="18"/>
    </row>
    <row r="1183" spans="3:3" x14ac:dyDescent="0.25">
      <c r="C1183" s="18"/>
    </row>
    <row r="1184" spans="3:3" x14ac:dyDescent="0.25">
      <c r="C1184" s="18"/>
    </row>
    <row r="1185" spans="3:3" x14ac:dyDescent="0.25">
      <c r="C1185" s="18"/>
    </row>
    <row r="1186" spans="3:3" x14ac:dyDescent="0.25">
      <c r="C1186" s="18"/>
    </row>
    <row r="1187" spans="3:3" x14ac:dyDescent="0.25">
      <c r="C1187" s="18"/>
    </row>
    <row r="1188" spans="3:3" x14ac:dyDescent="0.25">
      <c r="C1188" s="18"/>
    </row>
    <row r="1189" spans="3:3" x14ac:dyDescent="0.25">
      <c r="C1189" s="18"/>
    </row>
    <row r="1190" spans="3:3" x14ac:dyDescent="0.25">
      <c r="C1190" s="18"/>
    </row>
    <row r="1191" spans="3:3" x14ac:dyDescent="0.25">
      <c r="C1191" s="18"/>
    </row>
    <row r="1192" spans="3:3" x14ac:dyDescent="0.25">
      <c r="C1192" s="18"/>
    </row>
    <row r="1193" spans="3:3" x14ac:dyDescent="0.25">
      <c r="C1193" s="18"/>
    </row>
    <row r="1194" spans="3:3" x14ac:dyDescent="0.25">
      <c r="C1194" s="18"/>
    </row>
    <row r="1195" spans="3:3" x14ac:dyDescent="0.25">
      <c r="C1195" s="18"/>
    </row>
    <row r="1196" spans="3:3" x14ac:dyDescent="0.25">
      <c r="C1196" s="18"/>
    </row>
    <row r="1197" spans="3:3" x14ac:dyDescent="0.25">
      <c r="C1197" s="18"/>
    </row>
    <row r="1198" spans="3:3" x14ac:dyDescent="0.25">
      <c r="C1198" s="18"/>
    </row>
    <row r="1199" spans="3:3" x14ac:dyDescent="0.25">
      <c r="C1199" s="18"/>
    </row>
    <row r="1200" spans="3:3" x14ac:dyDescent="0.25">
      <c r="C1200" s="18"/>
    </row>
    <row r="1201" spans="3:3" x14ac:dyDescent="0.25">
      <c r="C1201" s="18"/>
    </row>
    <row r="1202" spans="3:3" x14ac:dyDescent="0.25">
      <c r="C1202" s="18"/>
    </row>
    <row r="1203" spans="3:3" x14ac:dyDescent="0.25">
      <c r="C1203" s="18"/>
    </row>
    <row r="1204" spans="3:3" x14ac:dyDescent="0.25">
      <c r="C1204" s="18"/>
    </row>
    <row r="1205" spans="3:3" x14ac:dyDescent="0.25">
      <c r="C1205" s="18"/>
    </row>
    <row r="1206" spans="3:3" x14ac:dyDescent="0.25">
      <c r="C1206" s="18"/>
    </row>
    <row r="1207" spans="3:3" x14ac:dyDescent="0.25">
      <c r="C1207" s="18"/>
    </row>
    <row r="1208" spans="3:3" x14ac:dyDescent="0.25">
      <c r="C1208" s="18"/>
    </row>
    <row r="1209" spans="3:3" x14ac:dyDescent="0.25">
      <c r="C1209" s="18"/>
    </row>
    <row r="1210" spans="3:3" x14ac:dyDescent="0.25">
      <c r="C1210" s="18"/>
    </row>
    <row r="1211" spans="3:3" x14ac:dyDescent="0.25">
      <c r="C1211" s="18"/>
    </row>
    <row r="1212" spans="3:3" x14ac:dyDescent="0.25">
      <c r="C1212" s="18"/>
    </row>
    <row r="1213" spans="3:3" x14ac:dyDescent="0.25">
      <c r="C1213" s="18"/>
    </row>
    <row r="1214" spans="3:3" x14ac:dyDescent="0.25">
      <c r="C1214" s="18"/>
    </row>
    <row r="1215" spans="3:3" x14ac:dyDescent="0.25">
      <c r="C1215" s="18"/>
    </row>
    <row r="1216" spans="3:3" x14ac:dyDescent="0.25">
      <c r="C1216" s="18"/>
    </row>
    <row r="1217" spans="3:3" x14ac:dyDescent="0.25">
      <c r="C1217" s="18"/>
    </row>
    <row r="1218" spans="3:3" x14ac:dyDescent="0.25">
      <c r="C1218" s="18"/>
    </row>
    <row r="1219" spans="3:3" x14ac:dyDescent="0.25">
      <c r="C1219" s="18"/>
    </row>
    <row r="1220" spans="3:3" x14ac:dyDescent="0.25">
      <c r="C1220" s="18"/>
    </row>
    <row r="1221" spans="3:3" x14ac:dyDescent="0.25">
      <c r="C1221" s="18"/>
    </row>
    <row r="1222" spans="3:3" x14ac:dyDescent="0.25">
      <c r="C1222" s="18"/>
    </row>
    <row r="1223" spans="3:3" x14ac:dyDescent="0.25">
      <c r="C1223" s="18"/>
    </row>
    <row r="1224" spans="3:3" x14ac:dyDescent="0.25">
      <c r="C1224" s="18"/>
    </row>
    <row r="1225" spans="3:3" x14ac:dyDescent="0.25">
      <c r="C1225" s="18"/>
    </row>
    <row r="1226" spans="3:3" x14ac:dyDescent="0.25">
      <c r="C1226" s="18"/>
    </row>
    <row r="1227" spans="3:3" x14ac:dyDescent="0.25">
      <c r="C1227" s="18"/>
    </row>
    <row r="1228" spans="3:3" x14ac:dyDescent="0.25">
      <c r="C1228" s="18"/>
    </row>
    <row r="1229" spans="3:3" x14ac:dyDescent="0.25">
      <c r="C1229" s="18"/>
    </row>
    <row r="1230" spans="3:3" x14ac:dyDescent="0.25">
      <c r="C1230" s="18"/>
    </row>
    <row r="1231" spans="3:3" x14ac:dyDescent="0.25">
      <c r="C1231" s="18"/>
    </row>
    <row r="1232" spans="3:3" x14ac:dyDescent="0.25">
      <c r="C1232" s="18"/>
    </row>
    <row r="1233" spans="3:3" x14ac:dyDescent="0.25">
      <c r="C1233" s="18"/>
    </row>
    <row r="1234" spans="3:3" x14ac:dyDescent="0.25">
      <c r="C1234" s="18"/>
    </row>
    <row r="1235" spans="3:3" x14ac:dyDescent="0.25">
      <c r="C1235" s="18"/>
    </row>
    <row r="1236" spans="3:3" x14ac:dyDescent="0.25">
      <c r="C1236" s="18"/>
    </row>
    <row r="1237" spans="3:3" x14ac:dyDescent="0.25">
      <c r="C1237" s="18"/>
    </row>
    <row r="1238" spans="3:3" x14ac:dyDescent="0.25">
      <c r="C1238" s="18"/>
    </row>
    <row r="1239" spans="3:3" x14ac:dyDescent="0.25">
      <c r="C1239" s="18"/>
    </row>
    <row r="1240" spans="3:3" x14ac:dyDescent="0.25">
      <c r="C1240" s="18"/>
    </row>
    <row r="1241" spans="3:3" x14ac:dyDescent="0.25">
      <c r="C1241" s="18"/>
    </row>
    <row r="1242" spans="3:3" x14ac:dyDescent="0.25">
      <c r="C1242" s="18"/>
    </row>
    <row r="1243" spans="3:3" x14ac:dyDescent="0.25">
      <c r="C1243" s="18"/>
    </row>
    <row r="1244" spans="3:3" x14ac:dyDescent="0.25">
      <c r="C1244" s="18"/>
    </row>
    <row r="1245" spans="3:3" x14ac:dyDescent="0.25">
      <c r="C1245" s="18"/>
    </row>
    <row r="1246" spans="3:3" x14ac:dyDescent="0.25">
      <c r="C1246" s="18"/>
    </row>
    <row r="1247" spans="3:3" x14ac:dyDescent="0.25">
      <c r="C1247" s="18"/>
    </row>
    <row r="1248" spans="3:3" x14ac:dyDescent="0.25">
      <c r="C1248" s="18"/>
    </row>
    <row r="1249" spans="3:3" x14ac:dyDescent="0.25">
      <c r="C1249" s="18"/>
    </row>
    <row r="1250" spans="3:3" x14ac:dyDescent="0.25">
      <c r="C1250" s="18"/>
    </row>
    <row r="1251" spans="3:3" x14ac:dyDescent="0.25">
      <c r="C1251" s="18"/>
    </row>
    <row r="1252" spans="3:3" x14ac:dyDescent="0.25">
      <c r="C1252" s="18"/>
    </row>
    <row r="1253" spans="3:3" x14ac:dyDescent="0.25">
      <c r="C1253" s="18"/>
    </row>
    <row r="1254" spans="3:3" x14ac:dyDescent="0.25">
      <c r="C1254" s="18"/>
    </row>
    <row r="1255" spans="3:3" x14ac:dyDescent="0.25">
      <c r="C1255" s="18"/>
    </row>
    <row r="1256" spans="3:3" x14ac:dyDescent="0.25">
      <c r="C1256" s="18"/>
    </row>
    <row r="1257" spans="3:3" x14ac:dyDescent="0.25">
      <c r="C1257" s="18"/>
    </row>
    <row r="1258" spans="3:3" x14ac:dyDescent="0.25">
      <c r="C1258" s="18"/>
    </row>
    <row r="1259" spans="3:3" x14ac:dyDescent="0.25">
      <c r="C1259" s="18"/>
    </row>
    <row r="1260" spans="3:3" x14ac:dyDescent="0.25">
      <c r="C1260" s="18"/>
    </row>
    <row r="1261" spans="3:3" x14ac:dyDescent="0.25">
      <c r="C1261" s="18"/>
    </row>
    <row r="1262" spans="3:3" x14ac:dyDescent="0.25">
      <c r="C1262" s="18"/>
    </row>
    <row r="1263" spans="3:3" x14ac:dyDescent="0.25">
      <c r="C1263" s="18"/>
    </row>
    <row r="1264" spans="3:3" x14ac:dyDescent="0.25">
      <c r="C1264" s="18"/>
    </row>
    <row r="1265" spans="3:3" x14ac:dyDescent="0.25">
      <c r="C1265" s="18"/>
    </row>
    <row r="1266" spans="3:3" x14ac:dyDescent="0.25">
      <c r="C1266" s="18"/>
    </row>
    <row r="1267" spans="3:3" x14ac:dyDescent="0.25">
      <c r="C1267" s="18"/>
    </row>
    <row r="1268" spans="3:3" x14ac:dyDescent="0.25">
      <c r="C1268" s="18"/>
    </row>
    <row r="1269" spans="3:3" x14ac:dyDescent="0.25">
      <c r="C1269" s="18"/>
    </row>
    <row r="1270" spans="3:3" x14ac:dyDescent="0.25">
      <c r="C1270" s="18"/>
    </row>
    <row r="1271" spans="3:3" x14ac:dyDescent="0.25">
      <c r="C1271" s="18"/>
    </row>
    <row r="1272" spans="3:3" x14ac:dyDescent="0.25">
      <c r="C1272" s="18"/>
    </row>
    <row r="1273" spans="3:3" x14ac:dyDescent="0.25">
      <c r="C1273" s="18"/>
    </row>
    <row r="1274" spans="3:3" x14ac:dyDescent="0.25">
      <c r="C1274" s="18"/>
    </row>
    <row r="1275" spans="3:3" x14ac:dyDescent="0.25">
      <c r="C1275" s="18"/>
    </row>
    <row r="1276" spans="3:3" x14ac:dyDescent="0.25">
      <c r="C1276" s="18"/>
    </row>
    <row r="1277" spans="3:3" x14ac:dyDescent="0.25">
      <c r="C1277" s="18"/>
    </row>
    <row r="1278" spans="3:3" x14ac:dyDescent="0.25">
      <c r="C1278" s="18"/>
    </row>
    <row r="1279" spans="3:3" x14ac:dyDescent="0.25">
      <c r="C1279" s="18"/>
    </row>
    <row r="1280" spans="3:3" x14ac:dyDescent="0.25">
      <c r="C1280" s="18"/>
    </row>
    <row r="1281" spans="3:3" x14ac:dyDescent="0.25">
      <c r="C1281" s="18"/>
    </row>
    <row r="1282" spans="3:3" x14ac:dyDescent="0.25">
      <c r="C1282" s="18"/>
    </row>
    <row r="1283" spans="3:3" x14ac:dyDescent="0.25">
      <c r="C1283" s="18"/>
    </row>
    <row r="1284" spans="3:3" x14ac:dyDescent="0.25">
      <c r="C1284" s="18"/>
    </row>
    <row r="1285" spans="3:3" x14ac:dyDescent="0.25">
      <c r="C1285" s="18"/>
    </row>
    <row r="1286" spans="3:3" x14ac:dyDescent="0.25">
      <c r="C1286" s="18"/>
    </row>
    <row r="1287" spans="3:3" x14ac:dyDescent="0.25">
      <c r="C1287" s="18"/>
    </row>
    <row r="1288" spans="3:3" x14ac:dyDescent="0.25">
      <c r="C1288" s="18"/>
    </row>
    <row r="1289" spans="3:3" x14ac:dyDescent="0.25">
      <c r="C1289" s="18"/>
    </row>
    <row r="1290" spans="3:3" x14ac:dyDescent="0.25">
      <c r="C1290" s="18"/>
    </row>
    <row r="1291" spans="3:3" x14ac:dyDescent="0.25">
      <c r="C1291" s="18"/>
    </row>
    <row r="1292" spans="3:3" x14ac:dyDescent="0.25">
      <c r="C1292" s="18"/>
    </row>
    <row r="1293" spans="3:3" x14ac:dyDescent="0.25">
      <c r="C1293" s="18"/>
    </row>
    <row r="1294" spans="3:3" x14ac:dyDescent="0.25">
      <c r="C1294" s="18"/>
    </row>
    <row r="1295" spans="3:3" x14ac:dyDescent="0.25">
      <c r="C1295" s="18"/>
    </row>
    <row r="1296" spans="3:3" x14ac:dyDescent="0.25">
      <c r="C1296" s="18"/>
    </row>
    <row r="1297" spans="3:3" x14ac:dyDescent="0.25">
      <c r="C1297" s="18"/>
    </row>
    <row r="1298" spans="3:3" x14ac:dyDescent="0.25">
      <c r="C1298" s="18"/>
    </row>
    <row r="1299" spans="3:3" x14ac:dyDescent="0.25">
      <c r="C1299" s="18"/>
    </row>
    <row r="1300" spans="3:3" x14ac:dyDescent="0.25">
      <c r="C1300" s="18"/>
    </row>
    <row r="1301" spans="3:3" x14ac:dyDescent="0.25">
      <c r="C1301" s="18"/>
    </row>
    <row r="1302" spans="3:3" x14ac:dyDescent="0.25">
      <c r="C1302" s="18"/>
    </row>
    <row r="1303" spans="3:3" x14ac:dyDescent="0.25">
      <c r="C1303" s="18"/>
    </row>
    <row r="1304" spans="3:3" x14ac:dyDescent="0.25">
      <c r="C1304" s="18"/>
    </row>
    <row r="1305" spans="3:3" x14ac:dyDescent="0.25">
      <c r="C1305" s="18"/>
    </row>
    <row r="1306" spans="3:3" x14ac:dyDescent="0.25">
      <c r="C1306" s="18"/>
    </row>
    <row r="1307" spans="3:3" x14ac:dyDescent="0.25">
      <c r="C1307" s="18"/>
    </row>
    <row r="1308" spans="3:3" x14ac:dyDescent="0.25">
      <c r="C1308" s="18"/>
    </row>
    <row r="1309" spans="3:3" x14ac:dyDescent="0.25">
      <c r="C1309" s="18"/>
    </row>
    <row r="1310" spans="3:3" x14ac:dyDescent="0.25">
      <c r="C1310" s="18"/>
    </row>
    <row r="1311" spans="3:3" x14ac:dyDescent="0.25">
      <c r="C1311" s="18"/>
    </row>
    <row r="1312" spans="3:3" x14ac:dyDescent="0.25">
      <c r="C1312" s="18"/>
    </row>
    <row r="1313" spans="3:3" x14ac:dyDescent="0.25">
      <c r="C1313" s="18"/>
    </row>
    <row r="1314" spans="3:3" x14ac:dyDescent="0.25">
      <c r="C1314" s="18"/>
    </row>
    <row r="1315" spans="3:3" x14ac:dyDescent="0.25">
      <c r="C1315" s="18"/>
    </row>
    <row r="1316" spans="3:3" x14ac:dyDescent="0.25">
      <c r="C1316" s="18"/>
    </row>
    <row r="1317" spans="3:3" x14ac:dyDescent="0.25">
      <c r="C1317" s="18"/>
    </row>
    <row r="1318" spans="3:3" x14ac:dyDescent="0.25">
      <c r="C1318" s="18"/>
    </row>
    <row r="1319" spans="3:3" x14ac:dyDescent="0.25">
      <c r="C1319" s="18"/>
    </row>
    <row r="1320" spans="3:3" x14ac:dyDescent="0.25">
      <c r="C1320" s="18"/>
    </row>
    <row r="1321" spans="3:3" x14ac:dyDescent="0.25">
      <c r="C1321" s="18"/>
    </row>
    <row r="1322" spans="3:3" x14ac:dyDescent="0.25">
      <c r="C1322" s="18"/>
    </row>
    <row r="1323" spans="3:3" x14ac:dyDescent="0.25">
      <c r="C1323" s="18"/>
    </row>
    <row r="1324" spans="3:3" x14ac:dyDescent="0.25">
      <c r="C1324" s="18"/>
    </row>
    <row r="1325" spans="3:3" x14ac:dyDescent="0.25">
      <c r="C1325" s="18"/>
    </row>
    <row r="1326" spans="3:3" x14ac:dyDescent="0.25">
      <c r="C1326" s="18"/>
    </row>
    <row r="1327" spans="3:3" x14ac:dyDescent="0.25">
      <c r="C1327" s="18"/>
    </row>
    <row r="1328" spans="3:3" x14ac:dyDescent="0.25">
      <c r="C1328" s="18"/>
    </row>
    <row r="1329" spans="3:3" x14ac:dyDescent="0.25">
      <c r="C1329" s="18"/>
    </row>
    <row r="1330" spans="3:3" x14ac:dyDescent="0.25">
      <c r="C1330" s="18"/>
    </row>
    <row r="1331" spans="3:3" x14ac:dyDescent="0.25">
      <c r="C1331" s="18"/>
    </row>
    <row r="1332" spans="3:3" x14ac:dyDescent="0.25">
      <c r="C1332" s="18"/>
    </row>
    <row r="1333" spans="3:3" x14ac:dyDescent="0.25">
      <c r="C1333" s="18"/>
    </row>
    <row r="1334" spans="3:3" x14ac:dyDescent="0.25">
      <c r="C1334" s="18"/>
    </row>
    <row r="1335" spans="3:3" x14ac:dyDescent="0.25">
      <c r="C1335" s="18"/>
    </row>
    <row r="1336" spans="3:3" x14ac:dyDescent="0.25">
      <c r="C1336" s="18"/>
    </row>
    <row r="1337" spans="3:3" x14ac:dyDescent="0.25">
      <c r="C1337" s="18"/>
    </row>
    <row r="1338" spans="3:3" x14ac:dyDescent="0.25">
      <c r="C1338" s="18"/>
    </row>
    <row r="1339" spans="3:3" x14ac:dyDescent="0.25">
      <c r="C1339" s="18"/>
    </row>
    <row r="1340" spans="3:3" x14ac:dyDescent="0.25">
      <c r="C1340" s="18"/>
    </row>
    <row r="1341" spans="3:3" x14ac:dyDescent="0.25">
      <c r="C1341" s="18"/>
    </row>
    <row r="1342" spans="3:3" x14ac:dyDescent="0.25">
      <c r="C1342" s="18"/>
    </row>
    <row r="1343" spans="3:3" x14ac:dyDescent="0.25">
      <c r="C1343" s="18"/>
    </row>
    <row r="1344" spans="3:3" x14ac:dyDescent="0.25">
      <c r="C1344" s="18"/>
    </row>
    <row r="1345" spans="3:3" x14ac:dyDescent="0.25">
      <c r="C1345" s="18"/>
    </row>
    <row r="1346" spans="3:3" x14ac:dyDescent="0.25">
      <c r="C1346" s="18"/>
    </row>
    <row r="1347" spans="3:3" x14ac:dyDescent="0.25">
      <c r="C1347" s="18"/>
    </row>
    <row r="1348" spans="3:3" x14ac:dyDescent="0.25">
      <c r="C1348" s="18"/>
    </row>
    <row r="1349" spans="3:3" x14ac:dyDescent="0.25">
      <c r="C1349" s="18"/>
    </row>
    <row r="1350" spans="3:3" x14ac:dyDescent="0.25">
      <c r="C1350" s="18"/>
    </row>
    <row r="1351" spans="3:3" x14ac:dyDescent="0.25">
      <c r="C1351" s="18"/>
    </row>
    <row r="1352" spans="3:3" x14ac:dyDescent="0.25">
      <c r="C1352" s="18"/>
    </row>
    <row r="1353" spans="3:3" x14ac:dyDescent="0.25">
      <c r="C1353" s="18"/>
    </row>
    <row r="1354" spans="3:3" x14ac:dyDescent="0.25">
      <c r="C1354" s="18"/>
    </row>
    <row r="1355" spans="3:3" x14ac:dyDescent="0.25">
      <c r="C1355" s="18"/>
    </row>
    <row r="1356" spans="3:3" x14ac:dyDescent="0.25">
      <c r="C1356" s="18"/>
    </row>
    <row r="1357" spans="3:3" x14ac:dyDescent="0.25">
      <c r="C1357" s="18"/>
    </row>
    <row r="1358" spans="3:3" x14ac:dyDescent="0.25">
      <c r="C1358" s="18"/>
    </row>
    <row r="1359" spans="3:3" x14ac:dyDescent="0.25">
      <c r="C1359" s="18"/>
    </row>
    <row r="1360" spans="3:3" x14ac:dyDescent="0.25">
      <c r="C1360" s="18"/>
    </row>
    <row r="1361" spans="3:3" x14ac:dyDescent="0.25">
      <c r="C1361" s="18"/>
    </row>
    <row r="1362" spans="3:3" x14ac:dyDescent="0.25">
      <c r="C1362" s="18"/>
    </row>
    <row r="1363" spans="3:3" x14ac:dyDescent="0.25">
      <c r="C1363" s="18"/>
    </row>
    <row r="1364" spans="3:3" x14ac:dyDescent="0.25">
      <c r="C1364" s="18"/>
    </row>
    <row r="1365" spans="3:3" x14ac:dyDescent="0.25">
      <c r="C1365" s="18"/>
    </row>
    <row r="1366" spans="3:3" x14ac:dyDescent="0.25">
      <c r="C1366" s="18"/>
    </row>
    <row r="1367" spans="3:3" x14ac:dyDescent="0.25">
      <c r="C1367" s="18"/>
    </row>
    <row r="1368" spans="3:3" x14ac:dyDescent="0.25">
      <c r="C1368" s="18"/>
    </row>
    <row r="1369" spans="3:3" x14ac:dyDescent="0.25">
      <c r="C1369" s="18"/>
    </row>
    <row r="1370" spans="3:3" x14ac:dyDescent="0.25">
      <c r="C1370" s="18"/>
    </row>
    <row r="1371" spans="3:3" x14ac:dyDescent="0.25">
      <c r="C1371" s="18"/>
    </row>
    <row r="1372" spans="3:3" x14ac:dyDescent="0.25">
      <c r="C1372" s="18"/>
    </row>
    <row r="1373" spans="3:3" x14ac:dyDescent="0.25">
      <c r="C1373" s="18"/>
    </row>
    <row r="1374" spans="3:3" x14ac:dyDescent="0.25">
      <c r="C1374" s="18"/>
    </row>
    <row r="1375" spans="3:3" x14ac:dyDescent="0.25">
      <c r="C1375" s="18"/>
    </row>
    <row r="1376" spans="3:3" x14ac:dyDescent="0.25">
      <c r="C1376" s="18"/>
    </row>
    <row r="1377" spans="3:3" x14ac:dyDescent="0.25">
      <c r="C1377" s="18"/>
    </row>
    <row r="1378" spans="3:3" x14ac:dyDescent="0.25">
      <c r="C1378" s="18"/>
    </row>
    <row r="1379" spans="3:3" x14ac:dyDescent="0.25">
      <c r="C1379" s="18"/>
    </row>
    <row r="1380" spans="3:3" x14ac:dyDescent="0.25">
      <c r="C1380" s="18"/>
    </row>
    <row r="1381" spans="3:3" x14ac:dyDescent="0.25">
      <c r="C1381" s="18"/>
    </row>
    <row r="1382" spans="3:3" x14ac:dyDescent="0.25">
      <c r="C1382" s="18"/>
    </row>
    <row r="1383" spans="3:3" x14ac:dyDescent="0.25">
      <c r="C1383" s="18"/>
    </row>
    <row r="1384" spans="3:3" x14ac:dyDescent="0.25">
      <c r="C1384" s="18"/>
    </row>
    <row r="1385" spans="3:3" x14ac:dyDescent="0.25">
      <c r="C1385" s="18"/>
    </row>
    <row r="1386" spans="3:3" x14ac:dyDescent="0.25">
      <c r="C1386" s="18"/>
    </row>
    <row r="1387" spans="3:3" x14ac:dyDescent="0.25">
      <c r="C1387" s="18"/>
    </row>
    <row r="1388" spans="3:3" x14ac:dyDescent="0.25">
      <c r="C1388" s="18"/>
    </row>
    <row r="1389" spans="3:3" x14ac:dyDescent="0.25">
      <c r="C1389" s="18"/>
    </row>
    <row r="1390" spans="3:3" x14ac:dyDescent="0.25">
      <c r="C1390" s="18"/>
    </row>
    <row r="1391" spans="3:3" x14ac:dyDescent="0.25">
      <c r="C1391" s="18"/>
    </row>
    <row r="1392" spans="3:3" x14ac:dyDescent="0.25">
      <c r="C1392" s="18"/>
    </row>
    <row r="1393" spans="3:3" x14ac:dyDescent="0.25">
      <c r="C1393" s="18"/>
    </row>
    <row r="1394" spans="3:3" x14ac:dyDescent="0.25">
      <c r="C1394" s="18"/>
    </row>
    <row r="1395" spans="3:3" x14ac:dyDescent="0.25">
      <c r="C1395" s="18"/>
    </row>
    <row r="1396" spans="3:3" x14ac:dyDescent="0.25">
      <c r="C1396" s="18"/>
    </row>
    <row r="1397" spans="3:3" x14ac:dyDescent="0.25">
      <c r="C1397" s="18"/>
    </row>
    <row r="1398" spans="3:3" x14ac:dyDescent="0.25">
      <c r="C1398" s="18"/>
    </row>
    <row r="1399" spans="3:3" x14ac:dyDescent="0.25">
      <c r="C1399" s="18"/>
    </row>
    <row r="1400" spans="3:3" x14ac:dyDescent="0.25">
      <c r="C1400" s="18"/>
    </row>
    <row r="1401" spans="3:3" x14ac:dyDescent="0.25">
      <c r="C1401" s="18"/>
    </row>
    <row r="1402" spans="3:3" x14ac:dyDescent="0.25">
      <c r="C1402" s="18"/>
    </row>
    <row r="1403" spans="3:3" x14ac:dyDescent="0.25">
      <c r="C1403" s="18"/>
    </row>
    <row r="1404" spans="3:3" x14ac:dyDescent="0.25">
      <c r="C1404" s="18"/>
    </row>
    <row r="1405" spans="3:3" x14ac:dyDescent="0.25">
      <c r="C1405" s="18"/>
    </row>
    <row r="1406" spans="3:3" x14ac:dyDescent="0.25">
      <c r="C1406" s="18"/>
    </row>
    <row r="1407" spans="3:3" x14ac:dyDescent="0.25">
      <c r="C1407" s="18"/>
    </row>
    <row r="1408" spans="3:3" x14ac:dyDescent="0.25">
      <c r="C1408" s="18"/>
    </row>
    <row r="1409" spans="3:3" x14ac:dyDescent="0.25">
      <c r="C1409" s="18"/>
    </row>
    <row r="1410" spans="3:3" x14ac:dyDescent="0.25">
      <c r="C1410" s="18"/>
    </row>
    <row r="1411" spans="3:3" x14ac:dyDescent="0.25">
      <c r="C1411" s="18"/>
    </row>
    <row r="1412" spans="3:3" x14ac:dyDescent="0.25">
      <c r="C1412" s="18"/>
    </row>
    <row r="1413" spans="3:3" x14ac:dyDescent="0.25">
      <c r="C1413" s="18"/>
    </row>
    <row r="1414" spans="3:3" x14ac:dyDescent="0.25">
      <c r="C1414" s="18"/>
    </row>
    <row r="1415" spans="3:3" x14ac:dyDescent="0.25">
      <c r="C1415" s="18"/>
    </row>
    <row r="1416" spans="3:3" x14ac:dyDescent="0.25">
      <c r="C1416" s="18"/>
    </row>
    <row r="1417" spans="3:3" x14ac:dyDescent="0.25">
      <c r="C1417" s="18"/>
    </row>
    <row r="1418" spans="3:3" x14ac:dyDescent="0.25">
      <c r="C1418" s="18"/>
    </row>
    <row r="1419" spans="3:3" x14ac:dyDescent="0.25">
      <c r="C1419" s="18"/>
    </row>
    <row r="1420" spans="3:3" x14ac:dyDescent="0.25">
      <c r="C1420" s="18"/>
    </row>
    <row r="1421" spans="3:3" x14ac:dyDescent="0.25">
      <c r="C1421" s="18"/>
    </row>
    <row r="1422" spans="3:3" x14ac:dyDescent="0.25">
      <c r="C1422" s="18"/>
    </row>
    <row r="1423" spans="3:3" x14ac:dyDescent="0.25">
      <c r="C1423" s="18"/>
    </row>
    <row r="1424" spans="3:3" x14ac:dyDescent="0.25">
      <c r="C1424" s="18"/>
    </row>
    <row r="1425" spans="3:3" x14ac:dyDescent="0.25">
      <c r="C1425" s="18"/>
    </row>
    <row r="1426" spans="3:3" x14ac:dyDescent="0.25">
      <c r="C1426" s="18"/>
    </row>
    <row r="1427" spans="3:3" x14ac:dyDescent="0.25">
      <c r="C1427" s="18"/>
    </row>
    <row r="1428" spans="3:3" x14ac:dyDescent="0.25">
      <c r="C1428" s="18"/>
    </row>
    <row r="1429" spans="3:3" x14ac:dyDescent="0.25">
      <c r="C1429" s="18"/>
    </row>
    <row r="1430" spans="3:3" x14ac:dyDescent="0.25">
      <c r="C1430" s="18"/>
    </row>
    <row r="1431" spans="3:3" x14ac:dyDescent="0.25">
      <c r="C1431" s="18"/>
    </row>
    <row r="1432" spans="3:3" x14ac:dyDescent="0.25">
      <c r="C1432" s="18"/>
    </row>
    <row r="1433" spans="3:3" x14ac:dyDescent="0.25">
      <c r="C1433" s="18"/>
    </row>
    <row r="1434" spans="3:3" x14ac:dyDescent="0.25">
      <c r="C1434" s="18"/>
    </row>
    <row r="1435" spans="3:3" x14ac:dyDescent="0.25">
      <c r="C1435" s="18"/>
    </row>
    <row r="1436" spans="3:3" x14ac:dyDescent="0.25">
      <c r="C1436" s="18"/>
    </row>
    <row r="1437" spans="3:3" x14ac:dyDescent="0.25">
      <c r="C1437" s="18"/>
    </row>
    <row r="1438" spans="3:3" x14ac:dyDescent="0.25">
      <c r="C1438" s="18"/>
    </row>
    <row r="1439" spans="3:3" x14ac:dyDescent="0.25">
      <c r="C1439" s="18"/>
    </row>
    <row r="1440" spans="3:3" x14ac:dyDescent="0.25">
      <c r="C1440" s="18"/>
    </row>
    <row r="1441" spans="3:3" x14ac:dyDescent="0.25">
      <c r="C1441" s="18"/>
    </row>
    <row r="1442" spans="3:3" x14ac:dyDescent="0.25">
      <c r="C1442" s="18"/>
    </row>
    <row r="1443" spans="3:3" x14ac:dyDescent="0.25">
      <c r="C1443" s="18"/>
    </row>
    <row r="1444" spans="3:3" x14ac:dyDescent="0.25">
      <c r="C1444" s="18"/>
    </row>
    <row r="1445" spans="3:3" x14ac:dyDescent="0.25">
      <c r="C1445" s="18"/>
    </row>
    <row r="1446" spans="3:3" x14ac:dyDescent="0.25">
      <c r="C1446" s="18"/>
    </row>
    <row r="1447" spans="3:3" x14ac:dyDescent="0.25">
      <c r="C1447" s="18"/>
    </row>
    <row r="1448" spans="3:3" x14ac:dyDescent="0.25">
      <c r="C1448" s="18"/>
    </row>
    <row r="1449" spans="3:3" x14ac:dyDescent="0.25">
      <c r="C1449" s="18"/>
    </row>
    <row r="1450" spans="3:3" x14ac:dyDescent="0.25">
      <c r="C1450" s="18"/>
    </row>
    <row r="1451" spans="3:3" x14ac:dyDescent="0.25">
      <c r="C1451" s="18"/>
    </row>
    <row r="1452" spans="3:3" x14ac:dyDescent="0.25">
      <c r="C1452" s="18"/>
    </row>
    <row r="1453" spans="3:3" x14ac:dyDescent="0.25">
      <c r="C1453" s="18"/>
    </row>
    <row r="1454" spans="3:3" x14ac:dyDescent="0.25">
      <c r="C1454" s="18"/>
    </row>
    <row r="1455" spans="3:3" x14ac:dyDescent="0.25">
      <c r="C1455" s="18"/>
    </row>
    <row r="1456" spans="3:3" x14ac:dyDescent="0.25">
      <c r="C1456" s="18"/>
    </row>
    <row r="1457" spans="3:3" x14ac:dyDescent="0.25">
      <c r="C1457" s="18"/>
    </row>
    <row r="1458" spans="3:3" x14ac:dyDescent="0.25">
      <c r="C1458" s="18"/>
    </row>
    <row r="1459" spans="3:3" x14ac:dyDescent="0.25">
      <c r="C1459" s="18"/>
    </row>
    <row r="1460" spans="3:3" x14ac:dyDescent="0.25">
      <c r="C1460" s="18"/>
    </row>
    <row r="1461" spans="3:3" x14ac:dyDescent="0.25">
      <c r="C1461" s="18"/>
    </row>
    <row r="1462" spans="3:3" x14ac:dyDescent="0.25">
      <c r="C1462" s="18"/>
    </row>
    <row r="1463" spans="3:3" x14ac:dyDescent="0.25">
      <c r="C1463" s="18"/>
    </row>
    <row r="1464" spans="3:3" x14ac:dyDescent="0.25">
      <c r="C1464" s="18"/>
    </row>
    <row r="1465" spans="3:3" x14ac:dyDescent="0.25">
      <c r="C1465" s="18"/>
    </row>
    <row r="1466" spans="3:3" x14ac:dyDescent="0.25">
      <c r="C1466" s="18"/>
    </row>
    <row r="1467" spans="3:3" x14ac:dyDescent="0.25">
      <c r="C1467" s="18"/>
    </row>
    <row r="1468" spans="3:3" x14ac:dyDescent="0.25">
      <c r="C1468" s="18"/>
    </row>
    <row r="1469" spans="3:3" x14ac:dyDescent="0.25">
      <c r="C1469" s="18"/>
    </row>
    <row r="1470" spans="3:3" x14ac:dyDescent="0.25">
      <c r="C1470" s="18"/>
    </row>
    <row r="1471" spans="3:3" x14ac:dyDescent="0.25">
      <c r="C1471" s="18"/>
    </row>
    <row r="1472" spans="3:3" x14ac:dyDescent="0.25">
      <c r="C1472" s="18"/>
    </row>
    <row r="1473" spans="3:3" x14ac:dyDescent="0.25">
      <c r="C1473" s="18"/>
    </row>
    <row r="1474" spans="3:3" x14ac:dyDescent="0.25">
      <c r="C1474" s="18"/>
    </row>
    <row r="1475" spans="3:3" x14ac:dyDescent="0.25">
      <c r="C1475" s="18"/>
    </row>
    <row r="1476" spans="3:3" x14ac:dyDescent="0.25">
      <c r="C1476" s="18"/>
    </row>
    <row r="1477" spans="3:3" x14ac:dyDescent="0.25">
      <c r="C1477" s="18"/>
    </row>
    <row r="1478" spans="3:3" x14ac:dyDescent="0.25">
      <c r="C1478" s="18"/>
    </row>
    <row r="1479" spans="3:3" x14ac:dyDescent="0.25">
      <c r="C1479" s="18"/>
    </row>
    <row r="1480" spans="3:3" x14ac:dyDescent="0.25">
      <c r="C1480" s="18"/>
    </row>
    <row r="1481" spans="3:3" x14ac:dyDescent="0.25">
      <c r="C1481" s="18"/>
    </row>
    <row r="1482" spans="3:3" x14ac:dyDescent="0.25">
      <c r="C1482" s="18"/>
    </row>
    <row r="1483" spans="3:3" x14ac:dyDescent="0.25">
      <c r="C1483" s="18"/>
    </row>
    <row r="1484" spans="3:3" x14ac:dyDescent="0.25">
      <c r="C1484" s="18"/>
    </row>
    <row r="1485" spans="3:3" x14ac:dyDescent="0.25">
      <c r="C1485" s="18"/>
    </row>
    <row r="1486" spans="3:3" x14ac:dyDescent="0.25">
      <c r="C1486" s="18"/>
    </row>
    <row r="1487" spans="3:3" x14ac:dyDescent="0.25">
      <c r="C1487" s="18"/>
    </row>
    <row r="1488" spans="3:3" x14ac:dyDescent="0.25">
      <c r="C1488" s="18"/>
    </row>
    <row r="1489" spans="3:3" x14ac:dyDescent="0.25">
      <c r="C1489" s="18"/>
    </row>
    <row r="1490" spans="3:3" x14ac:dyDescent="0.25">
      <c r="C1490" s="18"/>
    </row>
    <row r="1491" spans="3:3" x14ac:dyDescent="0.25">
      <c r="C1491" s="18"/>
    </row>
    <row r="1492" spans="3:3" x14ac:dyDescent="0.25">
      <c r="C1492" s="18"/>
    </row>
    <row r="1493" spans="3:3" x14ac:dyDescent="0.25">
      <c r="C1493" s="18"/>
    </row>
    <row r="1494" spans="3:3" x14ac:dyDescent="0.25">
      <c r="C1494" s="18"/>
    </row>
    <row r="1495" spans="3:3" x14ac:dyDescent="0.25">
      <c r="C1495" s="18"/>
    </row>
    <row r="1496" spans="3:3" x14ac:dyDescent="0.25">
      <c r="C1496" s="18"/>
    </row>
    <row r="1497" spans="3:3" x14ac:dyDescent="0.25">
      <c r="C1497" s="18"/>
    </row>
    <row r="1498" spans="3:3" x14ac:dyDescent="0.25">
      <c r="C1498" s="18"/>
    </row>
    <row r="1499" spans="3:3" x14ac:dyDescent="0.25">
      <c r="C1499" s="18"/>
    </row>
    <row r="1500" spans="3:3" x14ac:dyDescent="0.25">
      <c r="C1500" s="18"/>
    </row>
    <row r="1501" spans="3:3" x14ac:dyDescent="0.25">
      <c r="C1501" s="18"/>
    </row>
    <row r="1502" spans="3:3" x14ac:dyDescent="0.25">
      <c r="C1502" s="18"/>
    </row>
    <row r="1503" spans="3:3" x14ac:dyDescent="0.25">
      <c r="C1503" s="18"/>
    </row>
    <row r="1504" spans="3:3" x14ac:dyDescent="0.25">
      <c r="C1504" s="18"/>
    </row>
    <row r="1505" spans="3:3" x14ac:dyDescent="0.25">
      <c r="C1505" s="18"/>
    </row>
    <row r="1506" spans="3:3" x14ac:dyDescent="0.25">
      <c r="C1506" s="18"/>
    </row>
    <row r="1507" spans="3:3" x14ac:dyDescent="0.25">
      <c r="C1507" s="18"/>
    </row>
    <row r="1508" spans="3:3" x14ac:dyDescent="0.25">
      <c r="C1508" s="18"/>
    </row>
    <row r="1509" spans="3:3" x14ac:dyDescent="0.25">
      <c r="C1509" s="18"/>
    </row>
    <row r="1510" spans="3:3" x14ac:dyDescent="0.25">
      <c r="C1510" s="18"/>
    </row>
    <row r="1511" spans="3:3" x14ac:dyDescent="0.25">
      <c r="C1511" s="18"/>
    </row>
    <row r="1512" spans="3:3" x14ac:dyDescent="0.25">
      <c r="C1512" s="18"/>
    </row>
    <row r="1513" spans="3:3" x14ac:dyDescent="0.25">
      <c r="C1513" s="18"/>
    </row>
    <row r="1514" spans="3:3" x14ac:dyDescent="0.25">
      <c r="C1514" s="18"/>
    </row>
    <row r="1515" spans="3:3" x14ac:dyDescent="0.25">
      <c r="C1515" s="18"/>
    </row>
    <row r="1516" spans="3:3" x14ac:dyDescent="0.25">
      <c r="C1516" s="18"/>
    </row>
    <row r="1517" spans="3:3" x14ac:dyDescent="0.25">
      <c r="C1517" s="18"/>
    </row>
    <row r="1518" spans="3:3" x14ac:dyDescent="0.25">
      <c r="C1518" s="18"/>
    </row>
    <row r="1519" spans="3:3" x14ac:dyDescent="0.25">
      <c r="C1519" s="18"/>
    </row>
    <row r="1520" spans="3:3" x14ac:dyDescent="0.25">
      <c r="C1520" s="18"/>
    </row>
    <row r="1521" spans="3:3" x14ac:dyDescent="0.25">
      <c r="C1521" s="18"/>
    </row>
    <row r="1522" spans="3:3" x14ac:dyDescent="0.25">
      <c r="C1522" s="18"/>
    </row>
    <row r="1523" spans="3:3" x14ac:dyDescent="0.25">
      <c r="C1523" s="18"/>
    </row>
    <row r="1524" spans="3:3" x14ac:dyDescent="0.25">
      <c r="C1524" s="18"/>
    </row>
    <row r="1525" spans="3:3" x14ac:dyDescent="0.25">
      <c r="C1525" s="18"/>
    </row>
    <row r="1526" spans="3:3" x14ac:dyDescent="0.25">
      <c r="C1526" s="18"/>
    </row>
    <row r="1527" spans="3:3" x14ac:dyDescent="0.25">
      <c r="C1527" s="18"/>
    </row>
    <row r="1528" spans="3:3" x14ac:dyDescent="0.25">
      <c r="C1528" s="18"/>
    </row>
    <row r="1529" spans="3:3" x14ac:dyDescent="0.25">
      <c r="C1529" s="18"/>
    </row>
    <row r="1530" spans="3:3" x14ac:dyDescent="0.25">
      <c r="C1530" s="18"/>
    </row>
    <row r="1531" spans="3:3" x14ac:dyDescent="0.25">
      <c r="C1531" s="18"/>
    </row>
    <row r="1532" spans="3:3" x14ac:dyDescent="0.25">
      <c r="C1532" s="18"/>
    </row>
    <row r="1533" spans="3:3" x14ac:dyDescent="0.25">
      <c r="C1533" s="18"/>
    </row>
    <row r="1534" spans="3:3" x14ac:dyDescent="0.25">
      <c r="C1534" s="18"/>
    </row>
    <row r="1535" spans="3:3" x14ac:dyDescent="0.25">
      <c r="C1535" s="18"/>
    </row>
    <row r="1536" spans="3:3" x14ac:dyDescent="0.25">
      <c r="C1536" s="18"/>
    </row>
    <row r="1537" spans="3:3" x14ac:dyDescent="0.25">
      <c r="C1537" s="18"/>
    </row>
    <row r="1538" spans="3:3" x14ac:dyDescent="0.25">
      <c r="C1538" s="18"/>
    </row>
    <row r="1539" spans="3:3" x14ac:dyDescent="0.25">
      <c r="C1539" s="18"/>
    </row>
    <row r="1540" spans="3:3" x14ac:dyDescent="0.25">
      <c r="C1540" s="18"/>
    </row>
    <row r="1541" spans="3:3" x14ac:dyDescent="0.25">
      <c r="C1541" s="18"/>
    </row>
    <row r="1542" spans="3:3" x14ac:dyDescent="0.25">
      <c r="C1542" s="18"/>
    </row>
    <row r="1543" spans="3:3" x14ac:dyDescent="0.25">
      <c r="C1543" s="18"/>
    </row>
    <row r="1544" spans="3:3" x14ac:dyDescent="0.25">
      <c r="C1544" s="18"/>
    </row>
    <row r="1545" spans="3:3" x14ac:dyDescent="0.25">
      <c r="C1545" s="18"/>
    </row>
    <row r="1546" spans="3:3" x14ac:dyDescent="0.25">
      <c r="C1546" s="18"/>
    </row>
    <row r="1547" spans="3:3" x14ac:dyDescent="0.25">
      <c r="C1547" s="18"/>
    </row>
    <row r="1548" spans="3:3" x14ac:dyDescent="0.25">
      <c r="C1548" s="18"/>
    </row>
    <row r="1549" spans="3:3" x14ac:dyDescent="0.25">
      <c r="C1549" s="18"/>
    </row>
    <row r="1550" spans="3:3" x14ac:dyDescent="0.25">
      <c r="C1550" s="18"/>
    </row>
    <row r="1551" spans="3:3" x14ac:dyDescent="0.25">
      <c r="C1551" s="18"/>
    </row>
    <row r="1552" spans="3:3" x14ac:dyDescent="0.25">
      <c r="C1552" s="18"/>
    </row>
    <row r="1553" spans="3:3" x14ac:dyDescent="0.25">
      <c r="C1553" s="18"/>
    </row>
    <row r="1554" spans="3:3" x14ac:dyDescent="0.25">
      <c r="C1554" s="18"/>
    </row>
    <row r="1555" spans="3:3" x14ac:dyDescent="0.25">
      <c r="C1555" s="18"/>
    </row>
    <row r="1556" spans="3:3" x14ac:dyDescent="0.25">
      <c r="C1556" s="18"/>
    </row>
    <row r="1557" spans="3:3" x14ac:dyDescent="0.25">
      <c r="C1557" s="18"/>
    </row>
    <row r="1558" spans="3:3" x14ac:dyDescent="0.25">
      <c r="C1558" s="18"/>
    </row>
    <row r="1559" spans="3:3" x14ac:dyDescent="0.25">
      <c r="C1559" s="18"/>
    </row>
    <row r="1560" spans="3:3" x14ac:dyDescent="0.25">
      <c r="C1560" s="18"/>
    </row>
    <row r="1561" spans="3:3" x14ac:dyDescent="0.25">
      <c r="C1561" s="18"/>
    </row>
    <row r="1562" spans="3:3" x14ac:dyDescent="0.25">
      <c r="C1562" s="18"/>
    </row>
    <row r="1563" spans="3:3" x14ac:dyDescent="0.25">
      <c r="C1563" s="18"/>
    </row>
    <row r="1564" spans="3:3" x14ac:dyDescent="0.25">
      <c r="C1564" s="18"/>
    </row>
    <row r="1565" spans="3:3" x14ac:dyDescent="0.25">
      <c r="C1565" s="18"/>
    </row>
    <row r="1566" spans="3:3" x14ac:dyDescent="0.25">
      <c r="C1566" s="18"/>
    </row>
    <row r="1567" spans="3:3" x14ac:dyDescent="0.25">
      <c r="C1567" s="18"/>
    </row>
    <row r="1568" spans="3:3" x14ac:dyDescent="0.25">
      <c r="C1568" s="18"/>
    </row>
    <row r="1569" spans="3:3" x14ac:dyDescent="0.25">
      <c r="C1569" s="18"/>
    </row>
    <row r="1570" spans="3:3" x14ac:dyDescent="0.25">
      <c r="C1570" s="18"/>
    </row>
    <row r="1571" spans="3:3" x14ac:dyDescent="0.25">
      <c r="C1571" s="18"/>
    </row>
    <row r="1572" spans="3:3" x14ac:dyDescent="0.25">
      <c r="C1572" s="18"/>
    </row>
    <row r="1573" spans="3:3" x14ac:dyDescent="0.25">
      <c r="C1573" s="18"/>
    </row>
    <row r="1574" spans="3:3" x14ac:dyDescent="0.25">
      <c r="C1574" s="18"/>
    </row>
    <row r="1575" spans="3:3" x14ac:dyDescent="0.25">
      <c r="C1575" s="18"/>
    </row>
    <row r="1576" spans="3:3" x14ac:dyDescent="0.25">
      <c r="C1576" s="18"/>
    </row>
    <row r="1577" spans="3:3" x14ac:dyDescent="0.25">
      <c r="C1577" s="18"/>
    </row>
    <row r="1578" spans="3:3" x14ac:dyDescent="0.25">
      <c r="C1578" s="18"/>
    </row>
    <row r="1579" spans="3:3" x14ac:dyDescent="0.25">
      <c r="C1579" s="18"/>
    </row>
    <row r="1580" spans="3:3" x14ac:dyDescent="0.25">
      <c r="C1580" s="18"/>
    </row>
    <row r="1581" spans="3:3" x14ac:dyDescent="0.25">
      <c r="C1581" s="18"/>
    </row>
    <row r="1582" spans="3:3" x14ac:dyDescent="0.25">
      <c r="C1582" s="18"/>
    </row>
    <row r="1583" spans="3:3" x14ac:dyDescent="0.25">
      <c r="C1583" s="18"/>
    </row>
    <row r="1584" spans="3:3" x14ac:dyDescent="0.25">
      <c r="C1584" s="18"/>
    </row>
    <row r="1585" spans="3:3" x14ac:dyDescent="0.25">
      <c r="C1585" s="18"/>
    </row>
    <row r="1586" spans="3:3" x14ac:dyDescent="0.25">
      <c r="C1586" s="18"/>
    </row>
    <row r="1587" spans="3:3" x14ac:dyDescent="0.25">
      <c r="C1587" s="18"/>
    </row>
    <row r="1588" spans="3:3" x14ac:dyDescent="0.25">
      <c r="C1588" s="18"/>
    </row>
    <row r="1589" spans="3:3" x14ac:dyDescent="0.25">
      <c r="C1589" s="18"/>
    </row>
    <row r="1590" spans="3:3" x14ac:dyDescent="0.25">
      <c r="C1590" s="18"/>
    </row>
    <row r="1591" spans="3:3" x14ac:dyDescent="0.25">
      <c r="C1591" s="18"/>
    </row>
    <row r="1592" spans="3:3" x14ac:dyDescent="0.25">
      <c r="C1592" s="18"/>
    </row>
    <row r="1593" spans="3:3" x14ac:dyDescent="0.25">
      <c r="C1593" s="18"/>
    </row>
    <row r="1594" spans="3:3" x14ac:dyDescent="0.25">
      <c r="C1594" s="18"/>
    </row>
    <row r="1595" spans="3:3" x14ac:dyDescent="0.25">
      <c r="C1595" s="18"/>
    </row>
    <row r="1596" spans="3:3" x14ac:dyDescent="0.25">
      <c r="C1596" s="18"/>
    </row>
    <row r="1597" spans="3:3" x14ac:dyDescent="0.25">
      <c r="C1597" s="18"/>
    </row>
    <row r="1598" spans="3:3" x14ac:dyDescent="0.25">
      <c r="C1598" s="18"/>
    </row>
    <row r="1599" spans="3:3" x14ac:dyDescent="0.25">
      <c r="C1599" s="18"/>
    </row>
    <row r="1600" spans="3:3" x14ac:dyDescent="0.25">
      <c r="C1600" s="18"/>
    </row>
    <row r="1601" spans="3:3" x14ac:dyDescent="0.25">
      <c r="C1601" s="18"/>
    </row>
    <row r="1602" spans="3:3" x14ac:dyDescent="0.25">
      <c r="C1602" s="18"/>
    </row>
    <row r="1603" spans="3:3" x14ac:dyDescent="0.25">
      <c r="C1603" s="18"/>
    </row>
    <row r="1604" spans="3:3" x14ac:dyDescent="0.25">
      <c r="C1604" s="18"/>
    </row>
    <row r="1605" spans="3:3" x14ac:dyDescent="0.25">
      <c r="C1605" s="18"/>
    </row>
    <row r="1606" spans="3:3" x14ac:dyDescent="0.25">
      <c r="C1606" s="18"/>
    </row>
    <row r="1607" spans="3:3" x14ac:dyDescent="0.25">
      <c r="C1607" s="18"/>
    </row>
    <row r="1608" spans="3:3" x14ac:dyDescent="0.25">
      <c r="C1608" s="18"/>
    </row>
    <row r="1609" spans="3:3" x14ac:dyDescent="0.25">
      <c r="C1609" s="18"/>
    </row>
    <row r="1610" spans="3:3" x14ac:dyDescent="0.25">
      <c r="C1610" s="18"/>
    </row>
    <row r="1611" spans="3:3" x14ac:dyDescent="0.25">
      <c r="C1611" s="18"/>
    </row>
    <row r="1612" spans="3:3" x14ac:dyDescent="0.25">
      <c r="C1612" s="18"/>
    </row>
    <row r="1613" spans="3:3" x14ac:dyDescent="0.25">
      <c r="C1613" s="18"/>
    </row>
    <row r="1614" spans="3:3" x14ac:dyDescent="0.25">
      <c r="C1614" s="18"/>
    </row>
    <row r="1615" spans="3:3" x14ac:dyDescent="0.25">
      <c r="C1615" s="18"/>
    </row>
    <row r="1616" spans="3:3" x14ac:dyDescent="0.25">
      <c r="C1616" s="18"/>
    </row>
    <row r="1617" spans="3:3" x14ac:dyDescent="0.25">
      <c r="C1617" s="18"/>
    </row>
    <row r="1618" spans="3:3" x14ac:dyDescent="0.25">
      <c r="C1618" s="18"/>
    </row>
    <row r="1619" spans="3:3" x14ac:dyDescent="0.25">
      <c r="C1619" s="18"/>
    </row>
    <row r="1620" spans="3:3" x14ac:dyDescent="0.25">
      <c r="C1620" s="18"/>
    </row>
    <row r="1621" spans="3:3" x14ac:dyDescent="0.25">
      <c r="C1621" s="18"/>
    </row>
    <row r="1622" spans="3:3" x14ac:dyDescent="0.25">
      <c r="C1622" s="18"/>
    </row>
    <row r="1623" spans="3:3" x14ac:dyDescent="0.25">
      <c r="C1623" s="18"/>
    </row>
    <row r="1624" spans="3:3" x14ac:dyDescent="0.25">
      <c r="C1624" s="18"/>
    </row>
    <row r="1625" spans="3:3" x14ac:dyDescent="0.25">
      <c r="C1625" s="18"/>
    </row>
    <row r="1626" spans="3:3" x14ac:dyDescent="0.25">
      <c r="C1626" s="18"/>
    </row>
    <row r="1627" spans="3:3" x14ac:dyDescent="0.25">
      <c r="C1627" s="18"/>
    </row>
    <row r="1628" spans="3:3" x14ac:dyDescent="0.25">
      <c r="C1628" s="18"/>
    </row>
    <row r="1629" spans="3:3" x14ac:dyDescent="0.25">
      <c r="C1629" s="18"/>
    </row>
    <row r="1630" spans="3:3" x14ac:dyDescent="0.25">
      <c r="C1630" s="18"/>
    </row>
    <row r="1631" spans="3:3" x14ac:dyDescent="0.25">
      <c r="C1631" s="18"/>
    </row>
    <row r="1632" spans="3:3" x14ac:dyDescent="0.25">
      <c r="C1632" s="18"/>
    </row>
    <row r="1633" spans="3:3" x14ac:dyDescent="0.25">
      <c r="C1633" s="18"/>
    </row>
    <row r="1634" spans="3:3" x14ac:dyDescent="0.25">
      <c r="C1634" s="18"/>
    </row>
    <row r="1635" spans="3:3" x14ac:dyDescent="0.25">
      <c r="C1635" s="18"/>
    </row>
    <row r="1636" spans="3:3" x14ac:dyDescent="0.25">
      <c r="C1636" s="18"/>
    </row>
    <row r="1637" spans="3:3" x14ac:dyDescent="0.25">
      <c r="C1637" s="18"/>
    </row>
    <row r="1638" spans="3:3" x14ac:dyDescent="0.25">
      <c r="C1638" s="18"/>
    </row>
    <row r="1639" spans="3:3" x14ac:dyDescent="0.25">
      <c r="C1639" s="18"/>
    </row>
    <row r="1640" spans="3:3" x14ac:dyDescent="0.25">
      <c r="C1640" s="18"/>
    </row>
    <row r="1641" spans="3:3" x14ac:dyDescent="0.25">
      <c r="C1641" s="18"/>
    </row>
    <row r="1642" spans="3:3" x14ac:dyDescent="0.25">
      <c r="C1642" s="18"/>
    </row>
    <row r="1643" spans="3:3" x14ac:dyDescent="0.25">
      <c r="C1643" s="18"/>
    </row>
    <row r="1644" spans="3:3" x14ac:dyDescent="0.25">
      <c r="C1644" s="18"/>
    </row>
    <row r="1645" spans="3:3" x14ac:dyDescent="0.25">
      <c r="C1645" s="18"/>
    </row>
    <row r="1646" spans="3:3" x14ac:dyDescent="0.25">
      <c r="C1646" s="18"/>
    </row>
    <row r="1647" spans="3:3" x14ac:dyDescent="0.25">
      <c r="C1647" s="18"/>
    </row>
    <row r="1648" spans="3:3" x14ac:dyDescent="0.25">
      <c r="C1648" s="18"/>
    </row>
    <row r="1649" spans="3:3" x14ac:dyDescent="0.25">
      <c r="C1649" s="18"/>
    </row>
    <row r="1650" spans="3:3" x14ac:dyDescent="0.25">
      <c r="C1650" s="18"/>
    </row>
    <row r="1651" spans="3:3" x14ac:dyDescent="0.25">
      <c r="C1651" s="18"/>
    </row>
    <row r="1652" spans="3:3" x14ac:dyDescent="0.25">
      <c r="C1652" s="18"/>
    </row>
    <row r="1653" spans="3:3" x14ac:dyDescent="0.25">
      <c r="C1653" s="18"/>
    </row>
    <row r="1654" spans="3:3" x14ac:dyDescent="0.25">
      <c r="C1654" s="18"/>
    </row>
    <row r="1655" spans="3:3" x14ac:dyDescent="0.25">
      <c r="C1655" s="18"/>
    </row>
    <row r="1656" spans="3:3" x14ac:dyDescent="0.25">
      <c r="C1656" s="18"/>
    </row>
    <row r="1657" spans="3:3" x14ac:dyDescent="0.25">
      <c r="C1657" s="18"/>
    </row>
    <row r="1658" spans="3:3" x14ac:dyDescent="0.25">
      <c r="C1658" s="18"/>
    </row>
    <row r="1659" spans="3:3" x14ac:dyDescent="0.25">
      <c r="C1659" s="18"/>
    </row>
    <row r="1660" spans="3:3" x14ac:dyDescent="0.25">
      <c r="C1660" s="18"/>
    </row>
    <row r="1661" spans="3:3" x14ac:dyDescent="0.25">
      <c r="C1661" s="18"/>
    </row>
    <row r="1662" spans="3:3" x14ac:dyDescent="0.25">
      <c r="C1662" s="18"/>
    </row>
    <row r="1663" spans="3:3" x14ac:dyDescent="0.25">
      <c r="C1663" s="18"/>
    </row>
    <row r="1664" spans="3:3" x14ac:dyDescent="0.25">
      <c r="C1664" s="18"/>
    </row>
    <row r="1665" spans="3:3" x14ac:dyDescent="0.25">
      <c r="C1665" s="18"/>
    </row>
    <row r="1666" spans="3:3" x14ac:dyDescent="0.25">
      <c r="C1666" s="18"/>
    </row>
    <row r="1667" spans="3:3" x14ac:dyDescent="0.25">
      <c r="C1667" s="18"/>
    </row>
    <row r="1668" spans="3:3" x14ac:dyDescent="0.25">
      <c r="C1668" s="18"/>
    </row>
    <row r="1669" spans="3:3" x14ac:dyDescent="0.25">
      <c r="C1669" s="18"/>
    </row>
    <row r="1670" spans="3:3" x14ac:dyDescent="0.25">
      <c r="C1670" s="18"/>
    </row>
    <row r="1671" spans="3:3" x14ac:dyDescent="0.25">
      <c r="C1671" s="18"/>
    </row>
    <row r="1672" spans="3:3" x14ac:dyDescent="0.25">
      <c r="C1672" s="18"/>
    </row>
    <row r="1673" spans="3:3" x14ac:dyDescent="0.25">
      <c r="C1673" s="18"/>
    </row>
    <row r="1674" spans="3:3" x14ac:dyDescent="0.25">
      <c r="C1674" s="18"/>
    </row>
    <row r="1675" spans="3:3" x14ac:dyDescent="0.25">
      <c r="C1675" s="18"/>
    </row>
    <row r="1676" spans="3:3" x14ac:dyDescent="0.25">
      <c r="C1676" s="18"/>
    </row>
    <row r="1677" spans="3:3" x14ac:dyDescent="0.25">
      <c r="C1677" s="18"/>
    </row>
    <row r="1678" spans="3:3" x14ac:dyDescent="0.25">
      <c r="C1678" s="18"/>
    </row>
    <row r="1679" spans="3:3" x14ac:dyDescent="0.25">
      <c r="C1679" s="18"/>
    </row>
    <row r="1680" spans="3:3" x14ac:dyDescent="0.25">
      <c r="C1680" s="18"/>
    </row>
    <row r="1681" spans="3:3" x14ac:dyDescent="0.25">
      <c r="C1681" s="18"/>
    </row>
    <row r="1682" spans="3:3" x14ac:dyDescent="0.25">
      <c r="C1682" s="18"/>
    </row>
    <row r="1683" spans="3:3" x14ac:dyDescent="0.25">
      <c r="C1683" s="18"/>
    </row>
    <row r="1684" spans="3:3" x14ac:dyDescent="0.25">
      <c r="C1684" s="18"/>
    </row>
    <row r="1685" spans="3:3" x14ac:dyDescent="0.25">
      <c r="C1685" s="18"/>
    </row>
    <row r="1686" spans="3:3" x14ac:dyDescent="0.25">
      <c r="C1686" s="18"/>
    </row>
    <row r="1687" spans="3:3" x14ac:dyDescent="0.25">
      <c r="C1687" s="18"/>
    </row>
    <row r="1688" spans="3:3" x14ac:dyDescent="0.25">
      <c r="C1688" s="18"/>
    </row>
    <row r="1689" spans="3:3" x14ac:dyDescent="0.25">
      <c r="C1689" s="18"/>
    </row>
    <row r="1690" spans="3:3" x14ac:dyDescent="0.25">
      <c r="C1690" s="18"/>
    </row>
    <row r="1691" spans="3:3" x14ac:dyDescent="0.25">
      <c r="C1691" s="18"/>
    </row>
    <row r="1692" spans="3:3" x14ac:dyDescent="0.25">
      <c r="C1692" s="18"/>
    </row>
    <row r="1693" spans="3:3" x14ac:dyDescent="0.25">
      <c r="C1693" s="18"/>
    </row>
    <row r="1694" spans="3:3" x14ac:dyDescent="0.25">
      <c r="C1694" s="18"/>
    </row>
    <row r="1695" spans="3:3" x14ac:dyDescent="0.25">
      <c r="C1695" s="18"/>
    </row>
    <row r="1696" spans="3:3" x14ac:dyDescent="0.25">
      <c r="C1696" s="18"/>
    </row>
    <row r="1697" spans="3:3" x14ac:dyDescent="0.25">
      <c r="C1697" s="18"/>
    </row>
    <row r="1698" spans="3:3" x14ac:dyDescent="0.25">
      <c r="C1698" s="18"/>
    </row>
    <row r="1699" spans="3:3" x14ac:dyDescent="0.25">
      <c r="C1699" s="18"/>
    </row>
    <row r="1700" spans="3:3" x14ac:dyDescent="0.25">
      <c r="C1700" s="18"/>
    </row>
    <row r="1701" spans="3:3" x14ac:dyDescent="0.25">
      <c r="C1701" s="18"/>
    </row>
    <row r="1702" spans="3:3" x14ac:dyDescent="0.25">
      <c r="C1702" s="18"/>
    </row>
    <row r="1703" spans="3:3" x14ac:dyDescent="0.25">
      <c r="C1703" s="18"/>
    </row>
    <row r="1704" spans="3:3" x14ac:dyDescent="0.25">
      <c r="C1704" s="18"/>
    </row>
    <row r="1705" spans="3:3" x14ac:dyDescent="0.25">
      <c r="C1705" s="18"/>
    </row>
    <row r="1706" spans="3:3" x14ac:dyDescent="0.25">
      <c r="C1706" s="18"/>
    </row>
    <row r="1707" spans="3:3" x14ac:dyDescent="0.25">
      <c r="C1707" s="18"/>
    </row>
    <row r="1708" spans="3:3" x14ac:dyDescent="0.25">
      <c r="C1708" s="18"/>
    </row>
    <row r="1709" spans="3:3" x14ac:dyDescent="0.25">
      <c r="C1709" s="18"/>
    </row>
    <row r="1710" spans="3:3" x14ac:dyDescent="0.25">
      <c r="C1710" s="18"/>
    </row>
    <row r="1711" spans="3:3" x14ac:dyDescent="0.25">
      <c r="C1711" s="18"/>
    </row>
    <row r="1712" spans="3:3" x14ac:dyDescent="0.25">
      <c r="C1712" s="18"/>
    </row>
    <row r="1713" spans="3:3" x14ac:dyDescent="0.25">
      <c r="C1713" s="18"/>
    </row>
    <row r="1714" spans="3:3" x14ac:dyDescent="0.25">
      <c r="C1714" s="18"/>
    </row>
    <row r="1715" spans="3:3" x14ac:dyDescent="0.25">
      <c r="C1715" s="18"/>
    </row>
    <row r="1716" spans="3:3" x14ac:dyDescent="0.25">
      <c r="C1716" s="18"/>
    </row>
    <row r="1717" spans="3:3" x14ac:dyDescent="0.25">
      <c r="C1717" s="18"/>
    </row>
    <row r="1718" spans="3:3" x14ac:dyDescent="0.25">
      <c r="C1718" s="18"/>
    </row>
    <row r="1719" spans="3:3" x14ac:dyDescent="0.25">
      <c r="C1719" s="18"/>
    </row>
    <row r="1720" spans="3:3" x14ac:dyDescent="0.25">
      <c r="C1720" s="18"/>
    </row>
    <row r="1721" spans="3:3" x14ac:dyDescent="0.25">
      <c r="C1721" s="18"/>
    </row>
    <row r="1722" spans="3:3" x14ac:dyDescent="0.25">
      <c r="C1722" s="18"/>
    </row>
    <row r="1723" spans="3:3" x14ac:dyDescent="0.25">
      <c r="C1723" s="18"/>
    </row>
    <row r="1724" spans="3:3" x14ac:dyDescent="0.25">
      <c r="C1724" s="18"/>
    </row>
    <row r="1725" spans="3:3" x14ac:dyDescent="0.25">
      <c r="C1725" s="18"/>
    </row>
    <row r="1726" spans="3:3" x14ac:dyDescent="0.25">
      <c r="C1726" s="18"/>
    </row>
    <row r="1727" spans="3:3" x14ac:dyDescent="0.25">
      <c r="C1727" s="18"/>
    </row>
    <row r="1728" spans="3:3" x14ac:dyDescent="0.25">
      <c r="C1728" s="18"/>
    </row>
    <row r="1729" spans="3:3" x14ac:dyDescent="0.25">
      <c r="C1729" s="18"/>
    </row>
    <row r="1730" spans="3:3" x14ac:dyDescent="0.25">
      <c r="C1730" s="18"/>
    </row>
    <row r="1731" spans="3:3" x14ac:dyDescent="0.25">
      <c r="C1731" s="18"/>
    </row>
    <row r="1732" spans="3:3" x14ac:dyDescent="0.25">
      <c r="C1732" s="18"/>
    </row>
    <row r="1733" spans="3:3" x14ac:dyDescent="0.25">
      <c r="C1733" s="18"/>
    </row>
    <row r="1734" spans="3:3" x14ac:dyDescent="0.25">
      <c r="C1734" s="18"/>
    </row>
    <row r="1735" spans="3:3" x14ac:dyDescent="0.25">
      <c r="C1735" s="18"/>
    </row>
    <row r="1736" spans="3:3" x14ac:dyDescent="0.25">
      <c r="C1736" s="18"/>
    </row>
    <row r="1737" spans="3:3" x14ac:dyDescent="0.25">
      <c r="C1737" s="18"/>
    </row>
    <row r="1738" spans="3:3" x14ac:dyDescent="0.25">
      <c r="C1738" s="18"/>
    </row>
    <row r="1739" spans="3:3" x14ac:dyDescent="0.25">
      <c r="C1739" s="18"/>
    </row>
    <row r="1740" spans="3:3" x14ac:dyDescent="0.25">
      <c r="C1740" s="18"/>
    </row>
    <row r="1741" spans="3:3" x14ac:dyDescent="0.25">
      <c r="C1741" s="18"/>
    </row>
    <row r="1742" spans="3:3" x14ac:dyDescent="0.25">
      <c r="C1742" s="18"/>
    </row>
    <row r="1743" spans="3:3" x14ac:dyDescent="0.25">
      <c r="C1743" s="18"/>
    </row>
    <row r="1744" spans="3:3" x14ac:dyDescent="0.25">
      <c r="C1744" s="18"/>
    </row>
    <row r="1745" spans="3:3" x14ac:dyDescent="0.25">
      <c r="C1745" s="18"/>
    </row>
    <row r="1746" spans="3:3" x14ac:dyDescent="0.25">
      <c r="C1746" s="18"/>
    </row>
    <row r="1747" spans="3:3" x14ac:dyDescent="0.25">
      <c r="C1747" s="18"/>
    </row>
    <row r="1748" spans="3:3" x14ac:dyDescent="0.25">
      <c r="C1748" s="18"/>
    </row>
    <row r="1749" spans="3:3" x14ac:dyDescent="0.25">
      <c r="C1749" s="18"/>
    </row>
    <row r="1750" spans="3:3" x14ac:dyDescent="0.25">
      <c r="C1750" s="18"/>
    </row>
    <row r="1751" spans="3:3" x14ac:dyDescent="0.25">
      <c r="C1751" s="18"/>
    </row>
    <row r="1752" spans="3:3" x14ac:dyDescent="0.25">
      <c r="C1752" s="18"/>
    </row>
    <row r="1753" spans="3:3" x14ac:dyDescent="0.25">
      <c r="C1753" s="18"/>
    </row>
    <row r="1754" spans="3:3" x14ac:dyDescent="0.25">
      <c r="C1754" s="18"/>
    </row>
    <row r="1755" spans="3:3" x14ac:dyDescent="0.25">
      <c r="C1755" s="18"/>
    </row>
    <row r="1756" spans="3:3" x14ac:dyDescent="0.25">
      <c r="C1756" s="18"/>
    </row>
    <row r="1757" spans="3:3" x14ac:dyDescent="0.25">
      <c r="C1757" s="18"/>
    </row>
    <row r="1758" spans="3:3" x14ac:dyDescent="0.25">
      <c r="C1758" s="18"/>
    </row>
    <row r="1759" spans="3:3" x14ac:dyDescent="0.25">
      <c r="C1759" s="18"/>
    </row>
    <row r="1760" spans="3:3" x14ac:dyDescent="0.25">
      <c r="C1760" s="18"/>
    </row>
    <row r="1761" spans="3:3" x14ac:dyDescent="0.25">
      <c r="C1761" s="18"/>
    </row>
    <row r="1762" spans="3:3" x14ac:dyDescent="0.25">
      <c r="C1762" s="18"/>
    </row>
    <row r="1763" spans="3:3" x14ac:dyDescent="0.25">
      <c r="C1763" s="18"/>
    </row>
    <row r="1764" spans="3:3" x14ac:dyDescent="0.25">
      <c r="C1764" s="18"/>
    </row>
    <row r="1765" spans="3:3" x14ac:dyDescent="0.25">
      <c r="C1765" s="18"/>
    </row>
    <row r="1766" spans="3:3" x14ac:dyDescent="0.25">
      <c r="C1766" s="18"/>
    </row>
    <row r="1767" spans="3:3" x14ac:dyDescent="0.25">
      <c r="C1767" s="18"/>
    </row>
    <row r="1768" spans="3:3" x14ac:dyDescent="0.25">
      <c r="C1768" s="18"/>
    </row>
    <row r="1769" spans="3:3" x14ac:dyDescent="0.25">
      <c r="C1769" s="18"/>
    </row>
    <row r="1770" spans="3:3" x14ac:dyDescent="0.25">
      <c r="C1770" s="18"/>
    </row>
    <row r="1771" spans="3:3" x14ac:dyDescent="0.25">
      <c r="C1771" s="18"/>
    </row>
    <row r="1772" spans="3:3" x14ac:dyDescent="0.25">
      <c r="C1772" s="18"/>
    </row>
    <row r="1773" spans="3:3" x14ac:dyDescent="0.25">
      <c r="C1773" s="18"/>
    </row>
    <row r="1774" spans="3:3" x14ac:dyDescent="0.25">
      <c r="C1774" s="18"/>
    </row>
    <row r="1775" spans="3:3" x14ac:dyDescent="0.25">
      <c r="C1775" s="18"/>
    </row>
    <row r="1776" spans="3:3" x14ac:dyDescent="0.25">
      <c r="C1776" s="18"/>
    </row>
    <row r="1777" spans="3:3" x14ac:dyDescent="0.25">
      <c r="C1777" s="18"/>
    </row>
    <row r="1778" spans="3:3" x14ac:dyDescent="0.25">
      <c r="C1778" s="18"/>
    </row>
    <row r="1779" spans="3:3" x14ac:dyDescent="0.25">
      <c r="C1779" s="18"/>
    </row>
    <row r="1780" spans="3:3" x14ac:dyDescent="0.25">
      <c r="C1780" s="18"/>
    </row>
    <row r="1781" spans="3:3" x14ac:dyDescent="0.25">
      <c r="C1781" s="18"/>
    </row>
    <row r="1782" spans="3:3" x14ac:dyDescent="0.25">
      <c r="C1782" s="18"/>
    </row>
    <row r="1783" spans="3:3" x14ac:dyDescent="0.25">
      <c r="C1783" s="18"/>
    </row>
    <row r="1784" spans="3:3" x14ac:dyDescent="0.25">
      <c r="C1784" s="18"/>
    </row>
    <row r="1785" spans="3:3" x14ac:dyDescent="0.25">
      <c r="C1785" s="18"/>
    </row>
    <row r="1786" spans="3:3" x14ac:dyDescent="0.25">
      <c r="C1786" s="18"/>
    </row>
    <row r="1787" spans="3:3" x14ac:dyDescent="0.25">
      <c r="C1787" s="18"/>
    </row>
    <row r="1788" spans="3:3" x14ac:dyDescent="0.25">
      <c r="C1788" s="18"/>
    </row>
    <row r="1789" spans="3:3" x14ac:dyDescent="0.25">
      <c r="C1789" s="18"/>
    </row>
    <row r="1790" spans="3:3" x14ac:dyDescent="0.25">
      <c r="C1790" s="18"/>
    </row>
    <row r="1791" spans="3:3" x14ac:dyDescent="0.25">
      <c r="C1791" s="18"/>
    </row>
    <row r="1792" spans="3:3" x14ac:dyDescent="0.25">
      <c r="C1792" s="18"/>
    </row>
    <row r="1793" spans="3:3" x14ac:dyDescent="0.25">
      <c r="C1793" s="18"/>
    </row>
    <row r="1794" spans="3:3" x14ac:dyDescent="0.25">
      <c r="C1794" s="18"/>
    </row>
    <row r="1795" spans="3:3" x14ac:dyDescent="0.25">
      <c r="C1795" s="18"/>
    </row>
    <row r="1796" spans="3:3" x14ac:dyDescent="0.25">
      <c r="C1796" s="18"/>
    </row>
    <row r="1797" spans="3:3" x14ac:dyDescent="0.25">
      <c r="C1797" s="18"/>
    </row>
    <row r="1798" spans="3:3" x14ac:dyDescent="0.25">
      <c r="C1798" s="18"/>
    </row>
    <row r="1799" spans="3:3" x14ac:dyDescent="0.25">
      <c r="C1799" s="18"/>
    </row>
    <row r="1800" spans="3:3" x14ac:dyDescent="0.25">
      <c r="C1800" s="18"/>
    </row>
    <row r="1801" spans="3:3" x14ac:dyDescent="0.25">
      <c r="C1801" s="18"/>
    </row>
    <row r="1802" spans="3:3" x14ac:dyDescent="0.25">
      <c r="C1802" s="18"/>
    </row>
    <row r="1803" spans="3:3" x14ac:dyDescent="0.25">
      <c r="C1803" s="18"/>
    </row>
    <row r="1804" spans="3:3" x14ac:dyDescent="0.25">
      <c r="C1804" s="18"/>
    </row>
    <row r="1805" spans="3:3" x14ac:dyDescent="0.25">
      <c r="C1805" s="18"/>
    </row>
    <row r="1806" spans="3:3" x14ac:dyDescent="0.25">
      <c r="C1806" s="18"/>
    </row>
    <row r="1807" spans="3:3" x14ac:dyDescent="0.25">
      <c r="C1807" s="18"/>
    </row>
    <row r="1808" spans="3:3" x14ac:dyDescent="0.25">
      <c r="C1808" s="18"/>
    </row>
    <row r="1809" spans="3:3" x14ac:dyDescent="0.25">
      <c r="C1809" s="18"/>
    </row>
    <row r="1810" spans="3:3" x14ac:dyDescent="0.25">
      <c r="C1810" s="18"/>
    </row>
    <row r="1811" spans="3:3" x14ac:dyDescent="0.25">
      <c r="C1811" s="18"/>
    </row>
    <row r="1812" spans="3:3" x14ac:dyDescent="0.25">
      <c r="C1812" s="18"/>
    </row>
    <row r="1813" spans="3:3" x14ac:dyDescent="0.25">
      <c r="C1813" s="18"/>
    </row>
    <row r="1814" spans="3:3" x14ac:dyDescent="0.25">
      <c r="C1814" s="18"/>
    </row>
    <row r="1815" spans="3:3" x14ac:dyDescent="0.25">
      <c r="C1815" s="18"/>
    </row>
    <row r="1816" spans="3:3" x14ac:dyDescent="0.25">
      <c r="C1816" s="18"/>
    </row>
    <row r="1817" spans="3:3" x14ac:dyDescent="0.25">
      <c r="C1817" s="18"/>
    </row>
    <row r="1818" spans="3:3" x14ac:dyDescent="0.25">
      <c r="C1818" s="18"/>
    </row>
    <row r="1819" spans="3:3" x14ac:dyDescent="0.25">
      <c r="C1819" s="18"/>
    </row>
    <row r="1820" spans="3:3" x14ac:dyDescent="0.25">
      <c r="C1820" s="18"/>
    </row>
    <row r="1821" spans="3:3" x14ac:dyDescent="0.25">
      <c r="C1821" s="18"/>
    </row>
    <row r="1822" spans="3:3" x14ac:dyDescent="0.25">
      <c r="C1822" s="18"/>
    </row>
    <row r="1823" spans="3:3" x14ac:dyDescent="0.25">
      <c r="C1823" s="18"/>
    </row>
    <row r="1824" spans="3:3" x14ac:dyDescent="0.25">
      <c r="C1824" s="18"/>
    </row>
    <row r="1825" spans="3:3" x14ac:dyDescent="0.25">
      <c r="C1825" s="18"/>
    </row>
    <row r="1826" spans="3:3" x14ac:dyDescent="0.25">
      <c r="C1826" s="18"/>
    </row>
    <row r="1827" spans="3:3" x14ac:dyDescent="0.25">
      <c r="C1827" s="18"/>
    </row>
    <row r="1828" spans="3:3" x14ac:dyDescent="0.25">
      <c r="C1828" s="18"/>
    </row>
    <row r="1829" spans="3:3" x14ac:dyDescent="0.25">
      <c r="C1829" s="18"/>
    </row>
    <row r="1830" spans="3:3" x14ac:dyDescent="0.25">
      <c r="C1830" s="18"/>
    </row>
    <row r="1831" spans="3:3" x14ac:dyDescent="0.25">
      <c r="C1831" s="18"/>
    </row>
    <row r="1832" spans="3:3" x14ac:dyDescent="0.25">
      <c r="C1832" s="18"/>
    </row>
    <row r="1833" spans="3:3" x14ac:dyDescent="0.25">
      <c r="C1833" s="18"/>
    </row>
    <row r="1834" spans="3:3" x14ac:dyDescent="0.25">
      <c r="C1834" s="18"/>
    </row>
    <row r="1835" spans="3:3" x14ac:dyDescent="0.25">
      <c r="C1835" s="18"/>
    </row>
    <row r="1836" spans="3:3" x14ac:dyDescent="0.25">
      <c r="C1836" s="18"/>
    </row>
    <row r="1837" spans="3:3" x14ac:dyDescent="0.25">
      <c r="C1837" s="18"/>
    </row>
    <row r="1838" spans="3:3" x14ac:dyDescent="0.25">
      <c r="C1838" s="18"/>
    </row>
    <row r="1839" spans="3:3" x14ac:dyDescent="0.25">
      <c r="C1839" s="18"/>
    </row>
    <row r="1840" spans="3:3" x14ac:dyDescent="0.25">
      <c r="C1840" s="18"/>
    </row>
    <row r="1841" spans="3:3" x14ac:dyDescent="0.25">
      <c r="C1841" s="18"/>
    </row>
    <row r="1842" spans="3:3" x14ac:dyDescent="0.25">
      <c r="C1842" s="18"/>
    </row>
    <row r="1843" spans="3:3" x14ac:dyDescent="0.25">
      <c r="C1843" s="18"/>
    </row>
    <row r="1844" spans="3:3" x14ac:dyDescent="0.25">
      <c r="C1844" s="18"/>
    </row>
    <row r="1845" spans="3:3" x14ac:dyDescent="0.25">
      <c r="C1845" s="18"/>
    </row>
    <row r="1846" spans="3:3" x14ac:dyDescent="0.25">
      <c r="C1846" s="18"/>
    </row>
    <row r="1847" spans="3:3" x14ac:dyDescent="0.25">
      <c r="C1847" s="18"/>
    </row>
    <row r="1848" spans="3:3" x14ac:dyDescent="0.25">
      <c r="C1848" s="18"/>
    </row>
    <row r="1849" spans="3:3" x14ac:dyDescent="0.25">
      <c r="C1849" s="18"/>
    </row>
    <row r="1850" spans="3:3" x14ac:dyDescent="0.25">
      <c r="C1850" s="18"/>
    </row>
    <row r="1851" spans="3:3" x14ac:dyDescent="0.25">
      <c r="C1851" s="18"/>
    </row>
    <row r="1852" spans="3:3" x14ac:dyDescent="0.25">
      <c r="C1852" s="18"/>
    </row>
    <row r="1853" spans="3:3" x14ac:dyDescent="0.25">
      <c r="C1853" s="18"/>
    </row>
    <row r="1854" spans="3:3" x14ac:dyDescent="0.25">
      <c r="C1854" s="18"/>
    </row>
    <row r="1855" spans="3:3" x14ac:dyDescent="0.25">
      <c r="C1855" s="18"/>
    </row>
    <row r="1856" spans="3:3" x14ac:dyDescent="0.25">
      <c r="C1856" s="18"/>
    </row>
    <row r="1857" spans="3:3" x14ac:dyDescent="0.25">
      <c r="C1857" s="18"/>
    </row>
    <row r="1858" spans="3:3" x14ac:dyDescent="0.25">
      <c r="C1858" s="18"/>
    </row>
    <row r="1859" spans="3:3" x14ac:dyDescent="0.25">
      <c r="C1859" s="18"/>
    </row>
    <row r="1860" spans="3:3" x14ac:dyDescent="0.25">
      <c r="C1860" s="18"/>
    </row>
    <row r="1861" spans="3:3" x14ac:dyDescent="0.25">
      <c r="C1861" s="18"/>
    </row>
    <row r="1862" spans="3:3" x14ac:dyDescent="0.25">
      <c r="C1862" s="18"/>
    </row>
    <row r="1863" spans="3:3" x14ac:dyDescent="0.25">
      <c r="C1863" s="18"/>
    </row>
    <row r="1864" spans="3:3" x14ac:dyDescent="0.25">
      <c r="C1864" s="18"/>
    </row>
    <row r="1865" spans="3:3" x14ac:dyDescent="0.25">
      <c r="C1865" s="18"/>
    </row>
    <row r="1866" spans="3:3" x14ac:dyDescent="0.25">
      <c r="C1866" s="18"/>
    </row>
    <row r="1867" spans="3:3" x14ac:dyDescent="0.25">
      <c r="C1867" s="18"/>
    </row>
    <row r="1868" spans="3:3" x14ac:dyDescent="0.25">
      <c r="C1868" s="18"/>
    </row>
    <row r="1869" spans="3:3" x14ac:dyDescent="0.25">
      <c r="C1869" s="18"/>
    </row>
    <row r="1870" spans="3:3" x14ac:dyDescent="0.25">
      <c r="C1870" s="18"/>
    </row>
    <row r="1871" spans="3:3" x14ac:dyDescent="0.25">
      <c r="C1871" s="18"/>
    </row>
    <row r="1872" spans="3:3" x14ac:dyDescent="0.25">
      <c r="C1872" s="18"/>
    </row>
    <row r="1873" spans="3:3" x14ac:dyDescent="0.25">
      <c r="C1873" s="18"/>
    </row>
    <row r="1874" spans="3:3" x14ac:dyDescent="0.25">
      <c r="C1874" s="18"/>
    </row>
    <row r="1875" spans="3:3" x14ac:dyDescent="0.25">
      <c r="C1875" s="18"/>
    </row>
    <row r="1876" spans="3:3" x14ac:dyDescent="0.25">
      <c r="C1876" s="18"/>
    </row>
    <row r="1877" spans="3:3" x14ac:dyDescent="0.25">
      <c r="C1877" s="18"/>
    </row>
    <row r="1878" spans="3:3" x14ac:dyDescent="0.25">
      <c r="C1878" s="18"/>
    </row>
    <row r="1879" spans="3:3" x14ac:dyDescent="0.25">
      <c r="C1879" s="18"/>
    </row>
    <row r="1880" spans="3:3" x14ac:dyDescent="0.25">
      <c r="C1880" s="18"/>
    </row>
    <row r="1881" spans="3:3" x14ac:dyDescent="0.25">
      <c r="C1881" s="18"/>
    </row>
    <row r="1882" spans="3:3" x14ac:dyDescent="0.25">
      <c r="C1882" s="18"/>
    </row>
    <row r="1883" spans="3:3" x14ac:dyDescent="0.25">
      <c r="C1883" s="18"/>
    </row>
    <row r="1884" spans="3:3" x14ac:dyDescent="0.25">
      <c r="C1884" s="18"/>
    </row>
    <row r="1885" spans="3:3" x14ac:dyDescent="0.25">
      <c r="C1885" s="18"/>
    </row>
    <row r="1886" spans="3:3" x14ac:dyDescent="0.25">
      <c r="C1886" s="18"/>
    </row>
    <row r="1887" spans="3:3" x14ac:dyDescent="0.25">
      <c r="C1887" s="18"/>
    </row>
    <row r="1888" spans="3:3" x14ac:dyDescent="0.25">
      <c r="C1888" s="18"/>
    </row>
    <row r="1889" spans="3:3" x14ac:dyDescent="0.25">
      <c r="C1889" s="18"/>
    </row>
    <row r="1890" spans="3:3" x14ac:dyDescent="0.25">
      <c r="C1890" s="18"/>
    </row>
    <row r="1891" spans="3:3" x14ac:dyDescent="0.25">
      <c r="C1891" s="18"/>
    </row>
    <row r="1892" spans="3:3" x14ac:dyDescent="0.25">
      <c r="C1892" s="18"/>
    </row>
    <row r="1893" spans="3:3" x14ac:dyDescent="0.25">
      <c r="C1893" s="18"/>
    </row>
    <row r="1894" spans="3:3" x14ac:dyDescent="0.25">
      <c r="C1894" s="18"/>
    </row>
    <row r="1895" spans="3:3" x14ac:dyDescent="0.25">
      <c r="C1895" s="18"/>
    </row>
    <row r="1896" spans="3:3" x14ac:dyDescent="0.25">
      <c r="C1896" s="18"/>
    </row>
    <row r="1897" spans="3:3" x14ac:dyDescent="0.25">
      <c r="C1897" s="18"/>
    </row>
    <row r="1898" spans="3:3" x14ac:dyDescent="0.25">
      <c r="C1898" s="18"/>
    </row>
    <row r="1899" spans="3:3" x14ac:dyDescent="0.25">
      <c r="C1899" s="18"/>
    </row>
    <row r="1900" spans="3:3" x14ac:dyDescent="0.25">
      <c r="C1900" s="18"/>
    </row>
    <row r="1901" spans="3:3" x14ac:dyDescent="0.25">
      <c r="C1901" s="18"/>
    </row>
    <row r="1902" spans="3:3" x14ac:dyDescent="0.25">
      <c r="C1902" s="18"/>
    </row>
    <row r="1903" spans="3:3" x14ac:dyDescent="0.25">
      <c r="C1903" s="18"/>
    </row>
    <row r="1904" spans="3:3" x14ac:dyDescent="0.25">
      <c r="C1904" s="18"/>
    </row>
    <row r="1905" spans="3:3" x14ac:dyDescent="0.25">
      <c r="C1905" s="18"/>
    </row>
    <row r="1906" spans="3:3" x14ac:dyDescent="0.25">
      <c r="C1906" s="18"/>
    </row>
    <row r="1907" spans="3:3" x14ac:dyDescent="0.25">
      <c r="C1907" s="18"/>
    </row>
    <row r="1908" spans="3:3" x14ac:dyDescent="0.25">
      <c r="C1908" s="18"/>
    </row>
    <row r="1909" spans="3:3" x14ac:dyDescent="0.25">
      <c r="C1909" s="18"/>
    </row>
    <row r="1910" spans="3:3" x14ac:dyDescent="0.25">
      <c r="C1910" s="18"/>
    </row>
    <row r="1911" spans="3:3" x14ac:dyDescent="0.25">
      <c r="C1911" s="18"/>
    </row>
    <row r="1912" spans="3:3" x14ac:dyDescent="0.25">
      <c r="C1912" s="18"/>
    </row>
    <row r="1913" spans="3:3" x14ac:dyDescent="0.25">
      <c r="C1913" s="18"/>
    </row>
    <row r="1914" spans="3:3" x14ac:dyDescent="0.25">
      <c r="C1914" s="18"/>
    </row>
    <row r="1915" spans="3:3" x14ac:dyDescent="0.25">
      <c r="C1915" s="18"/>
    </row>
    <row r="1916" spans="3:3" x14ac:dyDescent="0.25">
      <c r="C1916" s="18"/>
    </row>
    <row r="1917" spans="3:3" x14ac:dyDescent="0.25">
      <c r="C1917" s="18"/>
    </row>
    <row r="1918" spans="3:3" x14ac:dyDescent="0.25">
      <c r="C1918" s="18"/>
    </row>
    <row r="1919" spans="3:3" x14ac:dyDescent="0.25">
      <c r="C1919" s="18"/>
    </row>
    <row r="1920" spans="3:3" x14ac:dyDescent="0.25">
      <c r="C1920" s="18"/>
    </row>
    <row r="1921" spans="3:3" x14ac:dyDescent="0.25">
      <c r="C1921" s="18"/>
    </row>
    <row r="1922" spans="3:3" x14ac:dyDescent="0.25">
      <c r="C1922" s="18"/>
    </row>
    <row r="1923" spans="3:3" x14ac:dyDescent="0.25">
      <c r="C1923" s="18"/>
    </row>
    <row r="1924" spans="3:3" x14ac:dyDescent="0.25">
      <c r="C1924" s="18"/>
    </row>
    <row r="1925" spans="3:3" x14ac:dyDescent="0.25">
      <c r="C1925" s="18"/>
    </row>
    <row r="1926" spans="3:3" x14ac:dyDescent="0.25">
      <c r="C1926" s="18"/>
    </row>
    <row r="1927" spans="3:3" x14ac:dyDescent="0.25">
      <c r="C1927" s="18"/>
    </row>
    <row r="1928" spans="3:3" x14ac:dyDescent="0.25">
      <c r="C1928" s="18"/>
    </row>
    <row r="1929" spans="3:3" x14ac:dyDescent="0.25">
      <c r="C1929" s="18"/>
    </row>
    <row r="1930" spans="3:3" x14ac:dyDescent="0.25">
      <c r="C1930" s="18"/>
    </row>
    <row r="1931" spans="3:3" x14ac:dyDescent="0.25">
      <c r="C1931" s="18"/>
    </row>
    <row r="1932" spans="3:3" x14ac:dyDescent="0.25">
      <c r="C1932" s="18"/>
    </row>
    <row r="1933" spans="3:3" x14ac:dyDescent="0.25">
      <c r="C1933" s="18"/>
    </row>
    <row r="1934" spans="3:3" x14ac:dyDescent="0.25">
      <c r="C1934" s="18"/>
    </row>
    <row r="1935" spans="3:3" x14ac:dyDescent="0.25">
      <c r="C1935" s="18"/>
    </row>
    <row r="1936" spans="3:3" x14ac:dyDescent="0.25">
      <c r="C1936" s="18"/>
    </row>
    <row r="1937" spans="3:3" x14ac:dyDescent="0.25">
      <c r="C1937" s="18"/>
    </row>
    <row r="1938" spans="3:3" x14ac:dyDescent="0.25">
      <c r="C1938" s="18"/>
    </row>
    <row r="1939" spans="3:3" x14ac:dyDescent="0.25">
      <c r="C1939" s="18"/>
    </row>
    <row r="1940" spans="3:3" x14ac:dyDescent="0.25">
      <c r="C1940" s="18"/>
    </row>
    <row r="1941" spans="3:3" x14ac:dyDescent="0.25">
      <c r="C1941" s="18"/>
    </row>
    <row r="1942" spans="3:3" x14ac:dyDescent="0.25">
      <c r="C1942" s="18"/>
    </row>
    <row r="1943" spans="3:3" x14ac:dyDescent="0.25">
      <c r="C1943" s="18"/>
    </row>
    <row r="1944" spans="3:3" x14ac:dyDescent="0.25">
      <c r="C1944" s="18"/>
    </row>
    <row r="1945" spans="3:3" x14ac:dyDescent="0.25">
      <c r="C1945" s="18"/>
    </row>
    <row r="1946" spans="3:3" x14ac:dyDescent="0.25">
      <c r="C1946" s="18"/>
    </row>
    <row r="1947" spans="3:3" x14ac:dyDescent="0.25">
      <c r="C1947" s="18"/>
    </row>
    <row r="1948" spans="3:3" x14ac:dyDescent="0.25">
      <c r="C1948" s="18"/>
    </row>
    <row r="1949" spans="3:3" x14ac:dyDescent="0.25">
      <c r="C1949" s="18"/>
    </row>
    <row r="1950" spans="3:3" x14ac:dyDescent="0.25">
      <c r="C1950" s="18"/>
    </row>
    <row r="1951" spans="3:3" x14ac:dyDescent="0.25">
      <c r="C1951" s="18"/>
    </row>
    <row r="1952" spans="3:3" x14ac:dyDescent="0.25">
      <c r="C1952" s="18"/>
    </row>
    <row r="1953" spans="3:3" x14ac:dyDescent="0.25">
      <c r="C1953" s="18"/>
    </row>
    <row r="1954" spans="3:3" x14ac:dyDescent="0.25">
      <c r="C1954" s="18"/>
    </row>
    <row r="1955" spans="3:3" x14ac:dyDescent="0.25">
      <c r="C1955" s="18"/>
    </row>
    <row r="1956" spans="3:3" x14ac:dyDescent="0.25">
      <c r="C1956" s="18"/>
    </row>
    <row r="1957" spans="3:3" x14ac:dyDescent="0.25">
      <c r="C1957" s="18"/>
    </row>
    <row r="1958" spans="3:3" x14ac:dyDescent="0.25">
      <c r="C1958" s="18"/>
    </row>
    <row r="1959" spans="3:3" x14ac:dyDescent="0.25">
      <c r="C1959" s="18"/>
    </row>
    <row r="1960" spans="3:3" x14ac:dyDescent="0.25">
      <c r="C1960" s="18"/>
    </row>
    <row r="1961" spans="3:3" x14ac:dyDescent="0.25">
      <c r="C1961" s="18"/>
    </row>
    <row r="1962" spans="3:3" x14ac:dyDescent="0.25">
      <c r="C1962" s="18"/>
    </row>
    <row r="1963" spans="3:3" x14ac:dyDescent="0.25">
      <c r="C1963" s="18"/>
    </row>
    <row r="1964" spans="3:3" x14ac:dyDescent="0.25">
      <c r="C1964" s="18"/>
    </row>
    <row r="1965" spans="3:3" x14ac:dyDescent="0.25">
      <c r="C1965" s="18"/>
    </row>
    <row r="1966" spans="3:3" x14ac:dyDescent="0.25">
      <c r="C1966" s="18"/>
    </row>
    <row r="1967" spans="3:3" x14ac:dyDescent="0.25">
      <c r="C1967" s="18"/>
    </row>
    <row r="1968" spans="3:3" x14ac:dyDescent="0.25">
      <c r="C1968" s="18"/>
    </row>
    <row r="1969" spans="3:3" x14ac:dyDescent="0.25">
      <c r="C1969" s="18"/>
    </row>
    <row r="1970" spans="3:3" x14ac:dyDescent="0.25">
      <c r="C1970" s="18"/>
    </row>
    <row r="1971" spans="3:3" x14ac:dyDescent="0.25">
      <c r="C1971" s="18"/>
    </row>
    <row r="1972" spans="3:3" x14ac:dyDescent="0.25">
      <c r="C1972" s="18"/>
    </row>
    <row r="1973" spans="3:3" x14ac:dyDescent="0.25">
      <c r="C1973" s="18"/>
    </row>
    <row r="1974" spans="3:3" x14ac:dyDescent="0.25">
      <c r="C1974" s="18"/>
    </row>
    <row r="1975" spans="3:3" x14ac:dyDescent="0.25">
      <c r="C1975" s="18"/>
    </row>
    <row r="1976" spans="3:3" x14ac:dyDescent="0.25">
      <c r="C1976" s="18"/>
    </row>
    <row r="1977" spans="3:3" x14ac:dyDescent="0.25">
      <c r="C1977" s="18"/>
    </row>
    <row r="1978" spans="3:3" x14ac:dyDescent="0.25">
      <c r="C1978" s="18"/>
    </row>
    <row r="1979" spans="3:3" x14ac:dyDescent="0.25">
      <c r="C1979" s="18"/>
    </row>
    <row r="1980" spans="3:3" x14ac:dyDescent="0.25">
      <c r="C1980" s="18"/>
    </row>
    <row r="1981" spans="3:3" x14ac:dyDescent="0.25">
      <c r="C1981" s="18"/>
    </row>
    <row r="1982" spans="3:3" x14ac:dyDescent="0.25">
      <c r="C1982" s="18"/>
    </row>
    <row r="1983" spans="3:3" x14ac:dyDescent="0.25">
      <c r="C1983" s="18"/>
    </row>
    <row r="1984" spans="3:3" x14ac:dyDescent="0.25">
      <c r="C1984" s="18"/>
    </row>
    <row r="1985" spans="3:3" x14ac:dyDescent="0.25">
      <c r="C1985" s="18"/>
    </row>
    <row r="1986" spans="3:3" x14ac:dyDescent="0.25">
      <c r="C1986" s="18"/>
    </row>
    <row r="1987" spans="3:3" x14ac:dyDescent="0.25">
      <c r="C1987" s="18"/>
    </row>
    <row r="1988" spans="3:3" x14ac:dyDescent="0.25">
      <c r="C1988" s="18"/>
    </row>
    <row r="1989" spans="3:3" x14ac:dyDescent="0.25">
      <c r="C1989" s="18"/>
    </row>
    <row r="1990" spans="3:3" x14ac:dyDescent="0.25">
      <c r="C1990" s="18"/>
    </row>
    <row r="1991" spans="3:3" x14ac:dyDescent="0.25">
      <c r="C1991" s="18"/>
    </row>
    <row r="1992" spans="3:3" x14ac:dyDescent="0.25">
      <c r="C1992" s="18"/>
    </row>
    <row r="1993" spans="3:3" x14ac:dyDescent="0.25">
      <c r="C1993" s="18"/>
    </row>
    <row r="1994" spans="3:3" x14ac:dyDescent="0.25">
      <c r="C1994" s="18"/>
    </row>
    <row r="1995" spans="3:3" x14ac:dyDescent="0.25">
      <c r="C1995" s="18"/>
    </row>
    <row r="1996" spans="3:3" x14ac:dyDescent="0.25">
      <c r="C1996" s="18"/>
    </row>
    <row r="1997" spans="3:3" x14ac:dyDescent="0.25">
      <c r="C1997" s="18"/>
    </row>
    <row r="1998" spans="3:3" x14ac:dyDescent="0.25">
      <c r="C1998" s="18"/>
    </row>
    <row r="1999" spans="3:3" x14ac:dyDescent="0.25">
      <c r="C1999" s="18"/>
    </row>
    <row r="2000" spans="3:3" x14ac:dyDescent="0.25">
      <c r="C2000" s="18"/>
    </row>
    <row r="2001" spans="3:3" x14ac:dyDescent="0.25">
      <c r="C2001" s="18"/>
    </row>
    <row r="2002" spans="3:3" x14ac:dyDescent="0.25">
      <c r="C2002" s="18"/>
    </row>
    <row r="2003" spans="3:3" x14ac:dyDescent="0.25">
      <c r="C2003" s="18"/>
    </row>
    <row r="2004" spans="3:3" x14ac:dyDescent="0.25">
      <c r="C2004" s="18"/>
    </row>
    <row r="2005" spans="3:3" x14ac:dyDescent="0.25">
      <c r="C2005" s="18"/>
    </row>
    <row r="2006" spans="3:3" x14ac:dyDescent="0.25">
      <c r="C2006" s="18"/>
    </row>
    <row r="2007" spans="3:3" x14ac:dyDescent="0.25">
      <c r="C2007" s="18"/>
    </row>
    <row r="2008" spans="3:3" x14ac:dyDescent="0.25">
      <c r="C2008" s="18"/>
    </row>
    <row r="2009" spans="3:3" x14ac:dyDescent="0.25">
      <c r="C2009" s="18"/>
    </row>
    <row r="2010" spans="3:3" x14ac:dyDescent="0.25">
      <c r="C2010" s="18"/>
    </row>
    <row r="2011" spans="3:3" x14ac:dyDescent="0.25">
      <c r="C2011" s="18"/>
    </row>
    <row r="2012" spans="3:3" x14ac:dyDescent="0.25">
      <c r="C2012" s="18"/>
    </row>
    <row r="2013" spans="3:3" x14ac:dyDescent="0.25">
      <c r="C2013" s="18"/>
    </row>
    <row r="2014" spans="3:3" x14ac:dyDescent="0.25">
      <c r="C2014" s="18"/>
    </row>
    <row r="2015" spans="3:3" x14ac:dyDescent="0.25">
      <c r="C2015" s="18"/>
    </row>
    <row r="2016" spans="3:3" x14ac:dyDescent="0.25">
      <c r="C2016" s="18"/>
    </row>
    <row r="2017" spans="3:3" x14ac:dyDescent="0.25">
      <c r="C2017" s="18"/>
    </row>
    <row r="2018" spans="3:3" x14ac:dyDescent="0.25">
      <c r="C2018" s="18"/>
    </row>
    <row r="2019" spans="3:3" x14ac:dyDescent="0.25">
      <c r="C2019" s="18"/>
    </row>
    <row r="2020" spans="3:3" x14ac:dyDescent="0.25">
      <c r="C2020" s="18"/>
    </row>
    <row r="2021" spans="3:3" x14ac:dyDescent="0.25">
      <c r="C2021" s="18"/>
    </row>
    <row r="2022" spans="3:3" x14ac:dyDescent="0.25">
      <c r="C2022" s="18"/>
    </row>
    <row r="2023" spans="3:3" x14ac:dyDescent="0.25">
      <c r="C2023" s="18"/>
    </row>
    <row r="2024" spans="3:3" x14ac:dyDescent="0.25">
      <c r="C2024" s="18"/>
    </row>
    <row r="2025" spans="3:3" x14ac:dyDescent="0.25">
      <c r="C2025" s="18"/>
    </row>
    <row r="2026" spans="3:3" x14ac:dyDescent="0.25">
      <c r="C2026" s="18"/>
    </row>
    <row r="2027" spans="3:3" x14ac:dyDescent="0.25">
      <c r="C2027" s="18"/>
    </row>
    <row r="2028" spans="3:3" x14ac:dyDescent="0.25">
      <c r="C2028" s="18"/>
    </row>
    <row r="2029" spans="3:3" x14ac:dyDescent="0.25">
      <c r="C2029" s="18"/>
    </row>
    <row r="2030" spans="3:3" x14ac:dyDescent="0.25">
      <c r="C2030" s="18"/>
    </row>
    <row r="2031" spans="3:3" x14ac:dyDescent="0.25">
      <c r="C2031" s="18"/>
    </row>
    <row r="2032" spans="3:3" x14ac:dyDescent="0.25">
      <c r="C2032" s="18"/>
    </row>
    <row r="2033" spans="3:3" x14ac:dyDescent="0.25">
      <c r="C2033" s="18"/>
    </row>
    <row r="2034" spans="3:3" x14ac:dyDescent="0.25">
      <c r="C2034" s="18"/>
    </row>
    <row r="2035" spans="3:3" x14ac:dyDescent="0.25">
      <c r="C2035" s="18"/>
    </row>
    <row r="2036" spans="3:3" x14ac:dyDescent="0.25">
      <c r="C2036" s="18"/>
    </row>
    <row r="2037" spans="3:3" x14ac:dyDescent="0.25">
      <c r="C2037" s="18"/>
    </row>
    <row r="2038" spans="3:3" x14ac:dyDescent="0.25">
      <c r="C2038" s="18"/>
    </row>
    <row r="2039" spans="3:3" x14ac:dyDescent="0.25">
      <c r="C2039" s="18"/>
    </row>
    <row r="2040" spans="3:3" x14ac:dyDescent="0.25">
      <c r="C2040" s="18"/>
    </row>
    <row r="2041" spans="3:3" x14ac:dyDescent="0.25">
      <c r="C2041" s="18"/>
    </row>
    <row r="2042" spans="3:3" x14ac:dyDescent="0.25">
      <c r="C2042" s="18"/>
    </row>
    <row r="2043" spans="3:3" x14ac:dyDescent="0.25">
      <c r="C2043" s="18"/>
    </row>
    <row r="2044" spans="3:3" x14ac:dyDescent="0.25">
      <c r="C2044" s="18"/>
    </row>
    <row r="2045" spans="3:3" x14ac:dyDescent="0.25">
      <c r="C2045" s="18"/>
    </row>
    <row r="2046" spans="3:3" x14ac:dyDescent="0.25">
      <c r="C2046" s="18"/>
    </row>
    <row r="2047" spans="3:3" x14ac:dyDescent="0.25">
      <c r="C2047" s="18"/>
    </row>
    <row r="2048" spans="3:3" x14ac:dyDescent="0.25">
      <c r="C2048" s="18"/>
    </row>
    <row r="2049" spans="3:3" x14ac:dyDescent="0.25">
      <c r="C2049" s="18"/>
    </row>
    <row r="2050" spans="3:3" x14ac:dyDescent="0.25">
      <c r="C2050" s="18"/>
    </row>
    <row r="2051" spans="3:3" x14ac:dyDescent="0.25">
      <c r="C2051" s="18"/>
    </row>
    <row r="2052" spans="3:3" x14ac:dyDescent="0.25">
      <c r="C2052" s="18"/>
    </row>
    <row r="2053" spans="3:3" x14ac:dyDescent="0.25">
      <c r="C2053" s="18"/>
    </row>
    <row r="2054" spans="3:3" x14ac:dyDescent="0.25">
      <c r="C2054" s="18"/>
    </row>
    <row r="2055" spans="3:3" x14ac:dyDescent="0.25">
      <c r="C2055" s="18"/>
    </row>
    <row r="2056" spans="3:3" x14ac:dyDescent="0.25">
      <c r="C2056" s="18"/>
    </row>
    <row r="2057" spans="3:3" x14ac:dyDescent="0.25">
      <c r="C2057" s="18"/>
    </row>
    <row r="2058" spans="3:3" x14ac:dyDescent="0.25">
      <c r="C2058" s="18"/>
    </row>
    <row r="2059" spans="3:3" x14ac:dyDescent="0.25">
      <c r="C2059" s="18"/>
    </row>
    <row r="2060" spans="3:3" x14ac:dyDescent="0.25">
      <c r="C2060" s="18"/>
    </row>
    <row r="2061" spans="3:3" x14ac:dyDescent="0.25">
      <c r="C2061" s="18"/>
    </row>
    <row r="2062" spans="3:3" x14ac:dyDescent="0.25">
      <c r="C2062" s="18"/>
    </row>
    <row r="2063" spans="3:3" x14ac:dyDescent="0.25">
      <c r="C2063" s="18"/>
    </row>
    <row r="2064" spans="3:3" x14ac:dyDescent="0.25">
      <c r="C2064" s="18"/>
    </row>
    <row r="2065" spans="3:3" x14ac:dyDescent="0.25">
      <c r="C2065" s="18"/>
    </row>
    <row r="2066" spans="3:3" x14ac:dyDescent="0.25">
      <c r="C2066" s="18"/>
    </row>
    <row r="2067" spans="3:3" x14ac:dyDescent="0.25">
      <c r="C2067" s="18"/>
    </row>
    <row r="2068" spans="3:3" x14ac:dyDescent="0.25">
      <c r="C2068" s="18"/>
    </row>
    <row r="2069" spans="3:3" x14ac:dyDescent="0.25">
      <c r="C2069" s="18"/>
    </row>
    <row r="2070" spans="3:3" x14ac:dyDescent="0.25">
      <c r="C2070" s="18"/>
    </row>
    <row r="2071" spans="3:3" x14ac:dyDescent="0.25">
      <c r="C2071" s="18"/>
    </row>
    <row r="2072" spans="3:3" x14ac:dyDescent="0.25">
      <c r="C2072" s="18"/>
    </row>
    <row r="2073" spans="3:3" x14ac:dyDescent="0.25">
      <c r="C2073" s="18"/>
    </row>
    <row r="2074" spans="3:3" x14ac:dyDescent="0.25">
      <c r="C2074" s="18"/>
    </row>
    <row r="2075" spans="3:3" x14ac:dyDescent="0.25">
      <c r="C2075" s="18"/>
    </row>
    <row r="2076" spans="3:3" x14ac:dyDescent="0.25">
      <c r="C2076" s="18"/>
    </row>
    <row r="2077" spans="3:3" x14ac:dyDescent="0.25">
      <c r="C2077" s="18"/>
    </row>
    <row r="2078" spans="3:3" x14ac:dyDescent="0.25">
      <c r="C2078" s="18"/>
    </row>
    <row r="2079" spans="3:3" x14ac:dyDescent="0.25">
      <c r="C2079" s="18"/>
    </row>
    <row r="2080" spans="3:3" x14ac:dyDescent="0.25">
      <c r="C2080" s="18"/>
    </row>
    <row r="2081" spans="3:3" x14ac:dyDescent="0.25">
      <c r="C2081" s="18"/>
    </row>
    <row r="2082" spans="3:3" x14ac:dyDescent="0.25">
      <c r="C2082" s="18"/>
    </row>
    <row r="2083" spans="3:3" x14ac:dyDescent="0.25">
      <c r="C2083" s="18"/>
    </row>
    <row r="2084" spans="3:3" x14ac:dyDescent="0.25">
      <c r="C2084" s="18"/>
    </row>
    <row r="2085" spans="3:3" x14ac:dyDescent="0.25">
      <c r="C2085" s="18"/>
    </row>
    <row r="2086" spans="3:3" x14ac:dyDescent="0.25">
      <c r="C2086" s="18"/>
    </row>
    <row r="2087" spans="3:3" x14ac:dyDescent="0.25">
      <c r="C2087" s="18"/>
    </row>
    <row r="2088" spans="3:3" x14ac:dyDescent="0.25">
      <c r="C2088" s="18"/>
    </row>
    <row r="2089" spans="3:3" x14ac:dyDescent="0.25">
      <c r="C2089" s="18"/>
    </row>
    <row r="2090" spans="3:3" x14ac:dyDescent="0.25">
      <c r="C2090" s="18"/>
    </row>
    <row r="2091" spans="3:3" x14ac:dyDescent="0.25">
      <c r="C2091" s="18"/>
    </row>
    <row r="2092" spans="3:3" x14ac:dyDescent="0.25">
      <c r="C2092" s="18"/>
    </row>
    <row r="2093" spans="3:3" x14ac:dyDescent="0.25">
      <c r="C2093" s="18"/>
    </row>
    <row r="2094" spans="3:3" x14ac:dyDescent="0.25">
      <c r="C2094" s="18"/>
    </row>
    <row r="2095" spans="3:3" x14ac:dyDescent="0.25">
      <c r="C2095" s="18"/>
    </row>
    <row r="2096" spans="3:3" x14ac:dyDescent="0.25">
      <c r="C2096" s="18"/>
    </row>
    <row r="2097" spans="3:3" x14ac:dyDescent="0.25">
      <c r="C2097" s="18"/>
    </row>
    <row r="2098" spans="3:3" x14ac:dyDescent="0.25">
      <c r="C2098" s="18"/>
    </row>
    <row r="2099" spans="3:3" x14ac:dyDescent="0.25">
      <c r="C2099" s="18"/>
    </row>
    <row r="2100" spans="3:3" x14ac:dyDescent="0.25">
      <c r="C2100" s="18"/>
    </row>
    <row r="2101" spans="3:3" x14ac:dyDescent="0.25">
      <c r="C2101" s="18"/>
    </row>
    <row r="2102" spans="3:3" x14ac:dyDescent="0.25">
      <c r="C2102" s="18"/>
    </row>
    <row r="2103" spans="3:3" x14ac:dyDescent="0.25">
      <c r="C2103" s="18"/>
    </row>
    <row r="2104" spans="3:3" x14ac:dyDescent="0.25">
      <c r="C2104" s="18"/>
    </row>
    <row r="2105" spans="3:3" x14ac:dyDescent="0.25">
      <c r="C2105" s="18"/>
    </row>
    <row r="2106" spans="3:3" x14ac:dyDescent="0.25">
      <c r="C2106" s="18"/>
    </row>
    <row r="2107" spans="3:3" x14ac:dyDescent="0.25">
      <c r="C2107" s="18"/>
    </row>
    <row r="2108" spans="3:3" x14ac:dyDescent="0.25">
      <c r="C2108" s="18"/>
    </row>
    <row r="2109" spans="3:3" x14ac:dyDescent="0.25">
      <c r="C2109" s="18"/>
    </row>
    <row r="2110" spans="3:3" x14ac:dyDescent="0.25">
      <c r="C2110" s="18"/>
    </row>
    <row r="2111" spans="3:3" x14ac:dyDescent="0.25">
      <c r="C2111" s="18"/>
    </row>
    <row r="2112" spans="3:3" x14ac:dyDescent="0.25">
      <c r="C2112" s="18"/>
    </row>
    <row r="2113" spans="3:3" x14ac:dyDescent="0.25">
      <c r="C2113" s="18"/>
    </row>
    <row r="2114" spans="3:3" x14ac:dyDescent="0.25">
      <c r="C2114" s="18"/>
    </row>
    <row r="2115" spans="3:3" x14ac:dyDescent="0.25">
      <c r="C2115" s="18"/>
    </row>
    <row r="2116" spans="3:3" x14ac:dyDescent="0.25">
      <c r="C2116" s="18"/>
    </row>
    <row r="2117" spans="3:3" x14ac:dyDescent="0.25">
      <c r="C2117" s="18"/>
    </row>
    <row r="2118" spans="3:3" x14ac:dyDescent="0.25">
      <c r="C2118" s="18"/>
    </row>
    <row r="2119" spans="3:3" x14ac:dyDescent="0.25">
      <c r="C2119" s="18"/>
    </row>
    <row r="2120" spans="3:3" x14ac:dyDescent="0.25">
      <c r="C2120" s="18"/>
    </row>
    <row r="2121" spans="3:3" x14ac:dyDescent="0.25">
      <c r="C2121" s="18"/>
    </row>
    <row r="2122" spans="3:3" x14ac:dyDescent="0.25">
      <c r="C2122" s="18"/>
    </row>
    <row r="2123" spans="3:3" x14ac:dyDescent="0.25">
      <c r="C2123" s="18"/>
    </row>
    <row r="2124" spans="3:3" x14ac:dyDescent="0.25">
      <c r="C2124" s="18"/>
    </row>
    <row r="2125" spans="3:3" x14ac:dyDescent="0.25">
      <c r="C2125" s="18"/>
    </row>
    <row r="2126" spans="3:3" x14ac:dyDescent="0.25">
      <c r="C2126" s="18"/>
    </row>
    <row r="2127" spans="3:3" x14ac:dyDescent="0.25">
      <c r="C2127" s="18"/>
    </row>
    <row r="2128" spans="3:3" x14ac:dyDescent="0.25">
      <c r="C2128" s="18"/>
    </row>
    <row r="2129" spans="3:3" x14ac:dyDescent="0.25">
      <c r="C2129" s="18"/>
    </row>
    <row r="2130" spans="3:3" x14ac:dyDescent="0.25">
      <c r="C2130" s="18"/>
    </row>
    <row r="2131" spans="3:3" x14ac:dyDescent="0.25">
      <c r="C2131" s="18"/>
    </row>
    <row r="2132" spans="3:3" x14ac:dyDescent="0.25">
      <c r="C2132" s="18"/>
    </row>
    <row r="2133" spans="3:3" x14ac:dyDescent="0.25">
      <c r="C2133" s="18"/>
    </row>
    <row r="2134" spans="3:3" x14ac:dyDescent="0.25">
      <c r="C2134" s="18"/>
    </row>
    <row r="2135" spans="3:3" x14ac:dyDescent="0.25">
      <c r="C2135" s="18"/>
    </row>
    <row r="2136" spans="3:3" x14ac:dyDescent="0.25">
      <c r="C2136" s="18"/>
    </row>
    <row r="2137" spans="3:3" x14ac:dyDescent="0.25">
      <c r="C2137" s="18"/>
    </row>
    <row r="2138" spans="3:3" x14ac:dyDescent="0.25">
      <c r="C2138" s="18"/>
    </row>
    <row r="2139" spans="3:3" x14ac:dyDescent="0.25">
      <c r="C2139" s="18"/>
    </row>
    <row r="2140" spans="3:3" x14ac:dyDescent="0.25">
      <c r="C2140" s="18"/>
    </row>
    <row r="2141" spans="3:3" x14ac:dyDescent="0.25">
      <c r="C2141" s="18"/>
    </row>
    <row r="2142" spans="3:3" x14ac:dyDescent="0.25">
      <c r="C2142" s="18"/>
    </row>
    <row r="2143" spans="3:3" x14ac:dyDescent="0.25">
      <c r="C2143" s="18"/>
    </row>
    <row r="2144" spans="3:3" x14ac:dyDescent="0.25">
      <c r="C2144" s="18"/>
    </row>
    <row r="2145" spans="3:3" x14ac:dyDescent="0.25">
      <c r="C2145" s="18"/>
    </row>
    <row r="2146" spans="3:3" x14ac:dyDescent="0.25">
      <c r="C2146" s="18"/>
    </row>
    <row r="2147" spans="3:3" x14ac:dyDescent="0.25">
      <c r="C2147" s="18"/>
    </row>
    <row r="2148" spans="3:3" x14ac:dyDescent="0.25">
      <c r="C2148" s="18"/>
    </row>
    <row r="2149" spans="3:3" x14ac:dyDescent="0.25">
      <c r="C2149" s="18"/>
    </row>
    <row r="2150" spans="3:3" x14ac:dyDescent="0.25">
      <c r="C2150" s="18"/>
    </row>
    <row r="2151" spans="3:3" x14ac:dyDescent="0.25">
      <c r="C2151" s="18"/>
    </row>
    <row r="2152" spans="3:3" x14ac:dyDescent="0.25">
      <c r="C2152" s="18"/>
    </row>
    <row r="2153" spans="3:3" x14ac:dyDescent="0.25">
      <c r="C2153" s="18"/>
    </row>
    <row r="2154" spans="3:3" x14ac:dyDescent="0.25">
      <c r="C2154" s="18"/>
    </row>
    <row r="2155" spans="3:3" x14ac:dyDescent="0.25">
      <c r="C2155" s="18"/>
    </row>
    <row r="2156" spans="3:3" x14ac:dyDescent="0.25">
      <c r="C2156" s="18"/>
    </row>
    <row r="2157" spans="3:3" x14ac:dyDescent="0.25">
      <c r="C2157" s="18"/>
    </row>
    <row r="2158" spans="3:3" x14ac:dyDescent="0.25">
      <c r="C2158" s="18"/>
    </row>
    <row r="2159" spans="3:3" x14ac:dyDescent="0.25">
      <c r="C2159" s="18"/>
    </row>
    <row r="2160" spans="3:3" x14ac:dyDescent="0.25">
      <c r="C2160" s="18"/>
    </row>
    <row r="2161" spans="3:3" x14ac:dyDescent="0.25">
      <c r="C2161" s="18"/>
    </row>
    <row r="2162" spans="3:3" x14ac:dyDescent="0.25">
      <c r="C2162" s="18"/>
    </row>
    <row r="2163" spans="3:3" x14ac:dyDescent="0.25">
      <c r="C2163" s="18"/>
    </row>
    <row r="2164" spans="3:3" x14ac:dyDescent="0.25">
      <c r="C2164" s="18"/>
    </row>
    <row r="2165" spans="3:3" x14ac:dyDescent="0.25">
      <c r="C2165" s="18"/>
    </row>
    <row r="2166" spans="3:3" x14ac:dyDescent="0.25">
      <c r="C2166" s="18"/>
    </row>
    <row r="2167" spans="3:3" x14ac:dyDescent="0.25">
      <c r="C2167" s="18"/>
    </row>
    <row r="2168" spans="3:3" x14ac:dyDescent="0.25">
      <c r="C2168" s="18"/>
    </row>
    <row r="2169" spans="3:3" x14ac:dyDescent="0.25">
      <c r="C2169" s="18"/>
    </row>
    <row r="2170" spans="3:3" x14ac:dyDescent="0.25">
      <c r="C2170" s="18"/>
    </row>
    <row r="2171" spans="3:3" x14ac:dyDescent="0.25">
      <c r="C2171" s="18"/>
    </row>
    <row r="2172" spans="3:3" x14ac:dyDescent="0.25">
      <c r="C2172" s="18"/>
    </row>
    <row r="2173" spans="3:3" x14ac:dyDescent="0.25">
      <c r="C2173" s="18"/>
    </row>
    <row r="2174" spans="3:3" x14ac:dyDescent="0.25">
      <c r="C2174" s="18"/>
    </row>
    <row r="2175" spans="3:3" x14ac:dyDescent="0.25">
      <c r="C2175" s="18"/>
    </row>
    <row r="2176" spans="3:3" x14ac:dyDescent="0.25">
      <c r="C2176" s="18"/>
    </row>
    <row r="2177" spans="3:3" x14ac:dyDescent="0.25">
      <c r="C2177" s="18"/>
    </row>
    <row r="2178" spans="3:3" x14ac:dyDescent="0.25">
      <c r="C2178" s="18"/>
    </row>
    <row r="2179" spans="3:3" x14ac:dyDescent="0.25">
      <c r="C2179" s="18"/>
    </row>
    <row r="2180" spans="3:3" x14ac:dyDescent="0.25">
      <c r="C2180" s="18"/>
    </row>
    <row r="2181" spans="3:3" x14ac:dyDescent="0.25">
      <c r="C2181" s="18"/>
    </row>
    <row r="2182" spans="3:3" x14ac:dyDescent="0.25">
      <c r="C2182" s="18"/>
    </row>
    <row r="2183" spans="3:3" x14ac:dyDescent="0.25">
      <c r="C2183" s="18"/>
    </row>
    <row r="2184" spans="3:3" x14ac:dyDescent="0.25">
      <c r="C2184" s="18"/>
    </row>
    <row r="2185" spans="3:3" x14ac:dyDescent="0.25">
      <c r="C2185" s="18"/>
    </row>
    <row r="2186" spans="3:3" x14ac:dyDescent="0.25">
      <c r="C2186" s="18"/>
    </row>
    <row r="2187" spans="3:3" x14ac:dyDescent="0.25">
      <c r="C2187" s="18"/>
    </row>
    <row r="2188" spans="3:3" x14ac:dyDescent="0.25">
      <c r="C2188" s="18"/>
    </row>
    <row r="2189" spans="3:3" x14ac:dyDescent="0.25">
      <c r="C2189" s="18"/>
    </row>
    <row r="2190" spans="3:3" x14ac:dyDescent="0.25">
      <c r="C2190" s="18"/>
    </row>
    <row r="2191" spans="3:3" x14ac:dyDescent="0.25">
      <c r="C2191" s="18"/>
    </row>
    <row r="2192" spans="3:3" x14ac:dyDescent="0.25">
      <c r="C2192" s="18"/>
    </row>
    <row r="2193" spans="3:3" x14ac:dyDescent="0.25">
      <c r="C2193" s="18"/>
    </row>
    <row r="2194" spans="3:3" x14ac:dyDescent="0.25">
      <c r="C2194" s="18"/>
    </row>
    <row r="2195" spans="3:3" x14ac:dyDescent="0.25">
      <c r="C2195" s="18"/>
    </row>
    <row r="2196" spans="3:3" x14ac:dyDescent="0.25">
      <c r="C2196" s="18"/>
    </row>
    <row r="2197" spans="3:3" x14ac:dyDescent="0.25">
      <c r="C2197" s="18"/>
    </row>
    <row r="2198" spans="3:3" x14ac:dyDescent="0.25">
      <c r="C2198" s="18"/>
    </row>
    <row r="2199" spans="3:3" x14ac:dyDescent="0.25">
      <c r="C2199" s="18"/>
    </row>
    <row r="2200" spans="3:3" x14ac:dyDescent="0.25">
      <c r="C2200" s="18"/>
    </row>
    <row r="2201" spans="3:3" x14ac:dyDescent="0.25">
      <c r="C2201" s="18"/>
    </row>
    <row r="2202" spans="3:3" x14ac:dyDescent="0.25">
      <c r="C2202" s="18"/>
    </row>
    <row r="2203" spans="3:3" x14ac:dyDescent="0.25">
      <c r="C2203" s="18"/>
    </row>
    <row r="2204" spans="3:3" x14ac:dyDescent="0.25">
      <c r="C2204" s="18"/>
    </row>
    <row r="2205" spans="3:3" x14ac:dyDescent="0.25">
      <c r="C2205" s="18"/>
    </row>
    <row r="2206" spans="3:3" x14ac:dyDescent="0.25">
      <c r="C2206" s="18"/>
    </row>
    <row r="2207" spans="3:3" x14ac:dyDescent="0.25">
      <c r="C2207" s="18"/>
    </row>
    <row r="2208" spans="3:3" x14ac:dyDescent="0.25">
      <c r="C2208" s="18"/>
    </row>
    <row r="2209" spans="3:3" x14ac:dyDescent="0.25">
      <c r="C2209" s="18"/>
    </row>
    <row r="2210" spans="3:3" x14ac:dyDescent="0.25">
      <c r="C2210" s="18"/>
    </row>
    <row r="2211" spans="3:3" x14ac:dyDescent="0.25">
      <c r="C2211" s="18"/>
    </row>
    <row r="2212" spans="3:3" x14ac:dyDescent="0.25">
      <c r="C2212" s="18"/>
    </row>
    <row r="2213" spans="3:3" x14ac:dyDescent="0.25">
      <c r="C2213" s="18"/>
    </row>
    <row r="2214" spans="3:3" x14ac:dyDescent="0.25">
      <c r="C2214" s="18"/>
    </row>
    <row r="2215" spans="3:3" x14ac:dyDescent="0.25">
      <c r="C2215" s="18"/>
    </row>
    <row r="2216" spans="3:3" x14ac:dyDescent="0.25">
      <c r="C2216" s="18"/>
    </row>
    <row r="2217" spans="3:3" x14ac:dyDescent="0.25">
      <c r="C2217" s="18"/>
    </row>
    <row r="2218" spans="3:3" x14ac:dyDescent="0.25">
      <c r="C2218" s="18"/>
    </row>
    <row r="2219" spans="3:3" x14ac:dyDescent="0.25">
      <c r="C2219" s="18"/>
    </row>
    <row r="2220" spans="3:3" x14ac:dyDescent="0.25">
      <c r="C2220" s="18"/>
    </row>
    <row r="2221" spans="3:3" x14ac:dyDescent="0.25">
      <c r="C2221" s="18"/>
    </row>
    <row r="2222" spans="3:3" x14ac:dyDescent="0.25">
      <c r="C2222" s="18"/>
    </row>
    <row r="2223" spans="3:3" x14ac:dyDescent="0.25">
      <c r="C2223" s="18"/>
    </row>
    <row r="2224" spans="3:3" x14ac:dyDescent="0.25">
      <c r="C2224" s="18"/>
    </row>
    <row r="2225" spans="3:3" x14ac:dyDescent="0.25">
      <c r="C2225" s="18"/>
    </row>
    <row r="2226" spans="3:3" x14ac:dyDescent="0.25">
      <c r="C2226" s="18"/>
    </row>
    <row r="2227" spans="3:3" x14ac:dyDescent="0.25">
      <c r="C2227" s="18"/>
    </row>
    <row r="2228" spans="3:3" x14ac:dyDescent="0.25">
      <c r="C2228" s="18"/>
    </row>
    <row r="2229" spans="3:3" x14ac:dyDescent="0.25">
      <c r="C2229" s="18"/>
    </row>
    <row r="2230" spans="3:3" x14ac:dyDescent="0.25">
      <c r="C2230" s="18"/>
    </row>
    <row r="2231" spans="3:3" x14ac:dyDescent="0.25">
      <c r="C2231" s="18"/>
    </row>
    <row r="2232" spans="3:3" x14ac:dyDescent="0.25">
      <c r="C2232" s="18"/>
    </row>
    <row r="2233" spans="3:3" x14ac:dyDescent="0.25">
      <c r="C2233" s="18"/>
    </row>
    <row r="2234" spans="3:3" x14ac:dyDescent="0.25">
      <c r="C2234" s="18"/>
    </row>
    <row r="2235" spans="3:3" x14ac:dyDescent="0.25">
      <c r="C2235" s="18"/>
    </row>
    <row r="2236" spans="3:3" x14ac:dyDescent="0.25">
      <c r="C2236" s="18"/>
    </row>
    <row r="2237" spans="3:3" x14ac:dyDescent="0.25">
      <c r="C2237" s="18"/>
    </row>
    <row r="2238" spans="3:3" x14ac:dyDescent="0.25">
      <c r="C2238" s="18"/>
    </row>
    <row r="2239" spans="3:3" x14ac:dyDescent="0.25">
      <c r="C2239" s="18"/>
    </row>
    <row r="2240" spans="3:3" x14ac:dyDescent="0.25">
      <c r="C2240" s="18"/>
    </row>
    <row r="2241" spans="3:3" x14ac:dyDescent="0.25">
      <c r="C2241" s="18"/>
    </row>
    <row r="2242" spans="3:3" x14ac:dyDescent="0.25">
      <c r="C2242" s="18"/>
    </row>
    <row r="2243" spans="3:3" x14ac:dyDescent="0.25">
      <c r="C2243" s="18"/>
    </row>
    <row r="2244" spans="3:3" x14ac:dyDescent="0.25">
      <c r="C2244" s="18"/>
    </row>
    <row r="2245" spans="3:3" x14ac:dyDescent="0.25">
      <c r="C2245" s="18"/>
    </row>
    <row r="2246" spans="3:3" x14ac:dyDescent="0.25">
      <c r="C2246" s="18"/>
    </row>
    <row r="2247" spans="3:3" x14ac:dyDescent="0.25">
      <c r="C2247" s="18"/>
    </row>
    <row r="2248" spans="3:3" x14ac:dyDescent="0.25">
      <c r="C2248" s="18"/>
    </row>
    <row r="2249" spans="3:3" x14ac:dyDescent="0.25">
      <c r="C2249" s="18"/>
    </row>
    <row r="2250" spans="3:3" x14ac:dyDescent="0.25">
      <c r="C2250" s="18"/>
    </row>
    <row r="2251" spans="3:3" x14ac:dyDescent="0.25">
      <c r="C2251" s="18"/>
    </row>
    <row r="2252" spans="3:3" x14ac:dyDescent="0.25">
      <c r="C2252" s="18"/>
    </row>
    <row r="2253" spans="3:3" x14ac:dyDescent="0.25">
      <c r="C2253" s="18"/>
    </row>
    <row r="2254" spans="3:3" x14ac:dyDescent="0.25">
      <c r="C2254" s="18"/>
    </row>
    <row r="2255" spans="3:3" x14ac:dyDescent="0.25">
      <c r="C2255" s="18"/>
    </row>
    <row r="2256" spans="3:3" x14ac:dyDescent="0.25">
      <c r="C2256" s="18"/>
    </row>
    <row r="2257" spans="3:3" x14ac:dyDescent="0.25">
      <c r="C2257" s="18"/>
    </row>
    <row r="2258" spans="3:3" x14ac:dyDescent="0.25">
      <c r="C2258" s="18"/>
    </row>
    <row r="2259" spans="3:3" x14ac:dyDescent="0.25">
      <c r="C2259" s="18"/>
    </row>
    <row r="2260" spans="3:3" x14ac:dyDescent="0.25">
      <c r="C2260" s="18"/>
    </row>
    <row r="2261" spans="3:3" x14ac:dyDescent="0.25">
      <c r="C2261" s="18"/>
    </row>
    <row r="2262" spans="3:3" x14ac:dyDescent="0.25">
      <c r="C2262" s="18"/>
    </row>
    <row r="2263" spans="3:3" x14ac:dyDescent="0.25">
      <c r="C2263" s="18"/>
    </row>
    <row r="2264" spans="3:3" x14ac:dyDescent="0.25">
      <c r="C2264" s="18"/>
    </row>
    <row r="2265" spans="3:3" x14ac:dyDescent="0.25">
      <c r="C2265" s="18"/>
    </row>
    <row r="2266" spans="3:3" x14ac:dyDescent="0.25">
      <c r="C2266" s="18"/>
    </row>
    <row r="2267" spans="3:3" x14ac:dyDescent="0.25">
      <c r="C2267" s="18"/>
    </row>
    <row r="2268" spans="3:3" x14ac:dyDescent="0.25">
      <c r="C2268" s="18"/>
    </row>
    <row r="2269" spans="3:3" x14ac:dyDescent="0.25">
      <c r="C2269" s="18"/>
    </row>
    <row r="2270" spans="3:3" x14ac:dyDescent="0.25">
      <c r="C2270" s="18"/>
    </row>
    <row r="2271" spans="3:3" x14ac:dyDescent="0.25">
      <c r="C2271" s="18"/>
    </row>
    <row r="2272" spans="3:3" x14ac:dyDescent="0.25">
      <c r="C2272" s="18"/>
    </row>
    <row r="2273" spans="3:3" x14ac:dyDescent="0.25">
      <c r="C2273" s="18"/>
    </row>
    <row r="2274" spans="3:3" x14ac:dyDescent="0.25">
      <c r="C2274" s="18"/>
    </row>
    <row r="2275" spans="3:3" x14ac:dyDescent="0.25">
      <c r="C2275" s="18"/>
    </row>
    <row r="2276" spans="3:3" x14ac:dyDescent="0.25">
      <c r="C2276" s="18"/>
    </row>
    <row r="2277" spans="3:3" x14ac:dyDescent="0.25">
      <c r="C2277" s="18"/>
    </row>
    <row r="2278" spans="3:3" x14ac:dyDescent="0.25">
      <c r="C2278" s="18"/>
    </row>
    <row r="2279" spans="3:3" x14ac:dyDescent="0.25">
      <c r="C2279" s="18"/>
    </row>
    <row r="2280" spans="3:3" x14ac:dyDescent="0.25">
      <c r="C2280" s="18"/>
    </row>
    <row r="2281" spans="3:3" x14ac:dyDescent="0.25">
      <c r="C2281" s="18"/>
    </row>
    <row r="2282" spans="3:3" x14ac:dyDescent="0.25">
      <c r="C2282" s="18"/>
    </row>
    <row r="2283" spans="3:3" x14ac:dyDescent="0.25">
      <c r="C2283" s="18"/>
    </row>
    <row r="2284" spans="3:3" x14ac:dyDescent="0.25">
      <c r="C2284" s="18"/>
    </row>
    <row r="2285" spans="3:3" x14ac:dyDescent="0.25">
      <c r="C2285" s="18"/>
    </row>
    <row r="2286" spans="3:3" x14ac:dyDescent="0.25">
      <c r="C2286" s="18"/>
    </row>
    <row r="2287" spans="3:3" x14ac:dyDescent="0.25">
      <c r="C2287" s="18"/>
    </row>
    <row r="2288" spans="3:3" x14ac:dyDescent="0.25">
      <c r="C2288" s="18"/>
    </row>
    <row r="2289" spans="3:3" x14ac:dyDescent="0.25">
      <c r="C2289" s="18"/>
    </row>
    <row r="2290" spans="3:3" x14ac:dyDescent="0.25">
      <c r="C2290" s="18"/>
    </row>
    <row r="2291" spans="3:3" x14ac:dyDescent="0.25">
      <c r="C2291" s="18"/>
    </row>
    <row r="2292" spans="3:3" x14ac:dyDescent="0.25">
      <c r="C2292" s="18"/>
    </row>
    <row r="2293" spans="3:3" x14ac:dyDescent="0.25">
      <c r="C2293" s="18"/>
    </row>
    <row r="2294" spans="3:3" x14ac:dyDescent="0.25">
      <c r="C2294" s="18"/>
    </row>
    <row r="2295" spans="3:3" x14ac:dyDescent="0.25">
      <c r="C2295" s="18"/>
    </row>
    <row r="2296" spans="3:3" x14ac:dyDescent="0.25">
      <c r="C2296" s="18"/>
    </row>
    <row r="2297" spans="3:3" x14ac:dyDescent="0.25">
      <c r="C2297" s="18"/>
    </row>
    <row r="2298" spans="3:3" x14ac:dyDescent="0.25">
      <c r="C2298" s="18"/>
    </row>
    <row r="2299" spans="3:3" x14ac:dyDescent="0.25">
      <c r="C2299" s="18"/>
    </row>
    <row r="2300" spans="3:3" x14ac:dyDescent="0.25">
      <c r="C2300" s="18"/>
    </row>
    <row r="2301" spans="3:3" x14ac:dyDescent="0.25">
      <c r="C2301" s="18"/>
    </row>
    <row r="2302" spans="3:3" x14ac:dyDescent="0.25">
      <c r="C2302" s="18"/>
    </row>
    <row r="2303" spans="3:3" x14ac:dyDescent="0.25">
      <c r="C2303" s="18"/>
    </row>
    <row r="2304" spans="3:3" x14ac:dyDescent="0.25">
      <c r="C2304" s="18"/>
    </row>
    <row r="2305" spans="3:3" x14ac:dyDescent="0.25">
      <c r="C2305" s="18"/>
    </row>
    <row r="2306" spans="3:3" x14ac:dyDescent="0.25">
      <c r="C2306" s="18"/>
    </row>
    <row r="2307" spans="3:3" x14ac:dyDescent="0.25">
      <c r="C2307" s="18"/>
    </row>
    <row r="2308" spans="3:3" x14ac:dyDescent="0.25">
      <c r="C2308" s="18"/>
    </row>
    <row r="2309" spans="3:3" x14ac:dyDescent="0.25">
      <c r="C2309" s="18"/>
    </row>
    <row r="2310" spans="3:3" x14ac:dyDescent="0.25">
      <c r="C2310" s="18"/>
    </row>
    <row r="2311" spans="3:3" x14ac:dyDescent="0.25">
      <c r="C2311" s="18"/>
    </row>
    <row r="2312" spans="3:3" x14ac:dyDescent="0.25">
      <c r="C2312" s="18"/>
    </row>
    <row r="2313" spans="3:3" x14ac:dyDescent="0.25">
      <c r="C2313" s="18"/>
    </row>
    <row r="2314" spans="3:3" x14ac:dyDescent="0.25">
      <c r="C2314" s="18"/>
    </row>
    <row r="2315" spans="3:3" x14ac:dyDescent="0.25">
      <c r="C2315" s="18"/>
    </row>
    <row r="2316" spans="3:3" x14ac:dyDescent="0.25">
      <c r="C2316" s="18"/>
    </row>
    <row r="2317" spans="3:3" x14ac:dyDescent="0.25">
      <c r="C2317" s="18"/>
    </row>
    <row r="2318" spans="3:3" x14ac:dyDescent="0.25">
      <c r="C2318" s="18"/>
    </row>
    <row r="2319" spans="3:3" x14ac:dyDescent="0.25">
      <c r="C2319" s="18"/>
    </row>
    <row r="2320" spans="3:3" x14ac:dyDescent="0.25">
      <c r="C2320" s="18"/>
    </row>
    <row r="2321" spans="3:3" x14ac:dyDescent="0.25">
      <c r="C2321" s="18"/>
    </row>
    <row r="2322" spans="3:3" x14ac:dyDescent="0.25">
      <c r="C2322" s="18"/>
    </row>
    <row r="2323" spans="3:3" x14ac:dyDescent="0.25">
      <c r="C2323" s="18"/>
    </row>
    <row r="2324" spans="3:3" x14ac:dyDescent="0.25">
      <c r="C2324" s="18"/>
    </row>
    <row r="2325" spans="3:3" x14ac:dyDescent="0.25">
      <c r="C2325" s="18"/>
    </row>
    <row r="2326" spans="3:3" x14ac:dyDescent="0.25">
      <c r="C2326" s="18"/>
    </row>
    <row r="2327" spans="3:3" x14ac:dyDescent="0.25">
      <c r="C2327" s="18"/>
    </row>
    <row r="2328" spans="3:3" x14ac:dyDescent="0.25">
      <c r="C2328" s="18"/>
    </row>
    <row r="2329" spans="3:3" x14ac:dyDescent="0.25">
      <c r="C2329" s="18"/>
    </row>
    <row r="2330" spans="3:3" x14ac:dyDescent="0.25">
      <c r="C2330" s="18"/>
    </row>
    <row r="2331" spans="3:3" x14ac:dyDescent="0.25">
      <c r="C2331" s="18"/>
    </row>
    <row r="2332" spans="3:3" x14ac:dyDescent="0.25">
      <c r="C2332" s="18"/>
    </row>
    <row r="2333" spans="3:3" x14ac:dyDescent="0.25">
      <c r="C2333" s="18"/>
    </row>
    <row r="2334" spans="3:3" x14ac:dyDescent="0.25">
      <c r="C2334" s="18"/>
    </row>
    <row r="2335" spans="3:3" x14ac:dyDescent="0.25">
      <c r="C2335" s="18"/>
    </row>
    <row r="2336" spans="3:3" x14ac:dyDescent="0.25">
      <c r="C2336" s="18"/>
    </row>
    <row r="2337" spans="3:3" x14ac:dyDescent="0.25">
      <c r="C2337" s="18"/>
    </row>
    <row r="2338" spans="3:3" x14ac:dyDescent="0.25">
      <c r="C2338" s="18"/>
    </row>
    <row r="2339" spans="3:3" x14ac:dyDescent="0.25">
      <c r="C2339" s="18"/>
    </row>
    <row r="2340" spans="3:3" x14ac:dyDescent="0.25">
      <c r="C2340" s="18"/>
    </row>
    <row r="2341" spans="3:3" x14ac:dyDescent="0.25">
      <c r="C2341" s="18"/>
    </row>
    <row r="2342" spans="3:3" x14ac:dyDescent="0.25">
      <c r="C2342" s="18"/>
    </row>
    <row r="2343" spans="3:3" x14ac:dyDescent="0.25">
      <c r="C2343" s="18"/>
    </row>
    <row r="2344" spans="3:3" x14ac:dyDescent="0.25">
      <c r="C2344" s="18"/>
    </row>
    <row r="2345" spans="3:3" x14ac:dyDescent="0.25">
      <c r="C2345" s="18"/>
    </row>
    <row r="2346" spans="3:3" x14ac:dyDescent="0.25">
      <c r="C2346" s="18"/>
    </row>
    <row r="2347" spans="3:3" x14ac:dyDescent="0.25">
      <c r="C2347" s="18"/>
    </row>
    <row r="2348" spans="3:3" x14ac:dyDescent="0.25">
      <c r="C2348" s="18"/>
    </row>
    <row r="2349" spans="3:3" x14ac:dyDescent="0.25">
      <c r="C2349" s="18"/>
    </row>
    <row r="2350" spans="3:3" x14ac:dyDescent="0.25">
      <c r="C2350" s="18"/>
    </row>
    <row r="2351" spans="3:3" x14ac:dyDescent="0.25">
      <c r="C2351" s="18"/>
    </row>
    <row r="2352" spans="3:3" x14ac:dyDescent="0.25">
      <c r="C2352" s="18"/>
    </row>
    <row r="2353" spans="3:3" x14ac:dyDescent="0.25">
      <c r="C2353" s="18"/>
    </row>
    <row r="2354" spans="3:3" x14ac:dyDescent="0.25">
      <c r="C2354" s="18"/>
    </row>
    <row r="2355" spans="3:3" x14ac:dyDescent="0.25">
      <c r="C2355" s="18"/>
    </row>
    <row r="2356" spans="3:3" x14ac:dyDescent="0.25">
      <c r="C2356" s="18"/>
    </row>
    <row r="2357" spans="3:3" x14ac:dyDescent="0.25">
      <c r="C2357" s="18"/>
    </row>
    <row r="2358" spans="3:3" x14ac:dyDescent="0.25">
      <c r="C2358" s="18"/>
    </row>
    <row r="2359" spans="3:3" x14ac:dyDescent="0.25">
      <c r="C2359" s="18"/>
    </row>
    <row r="2360" spans="3:3" x14ac:dyDescent="0.25">
      <c r="C2360" s="18"/>
    </row>
    <row r="2361" spans="3:3" x14ac:dyDescent="0.25">
      <c r="C2361" s="18"/>
    </row>
    <row r="2362" spans="3:3" x14ac:dyDescent="0.25">
      <c r="C2362" s="18"/>
    </row>
    <row r="2363" spans="3:3" x14ac:dyDescent="0.25">
      <c r="C2363" s="18"/>
    </row>
    <row r="2364" spans="3:3" x14ac:dyDescent="0.25">
      <c r="C2364" s="18"/>
    </row>
    <row r="2365" spans="3:3" x14ac:dyDescent="0.25">
      <c r="C2365" s="18"/>
    </row>
    <row r="2366" spans="3:3" x14ac:dyDescent="0.25">
      <c r="C2366" s="18"/>
    </row>
    <row r="2367" spans="3:3" x14ac:dyDescent="0.25">
      <c r="C2367" s="18"/>
    </row>
    <row r="2368" spans="3:3" x14ac:dyDescent="0.25">
      <c r="C2368" s="18"/>
    </row>
    <row r="2369" spans="3:3" x14ac:dyDescent="0.25">
      <c r="C2369" s="18"/>
    </row>
    <row r="2370" spans="3:3" x14ac:dyDescent="0.25">
      <c r="C2370" s="18"/>
    </row>
    <row r="2371" spans="3:3" x14ac:dyDescent="0.25">
      <c r="C2371" s="18"/>
    </row>
    <row r="2372" spans="3:3" x14ac:dyDescent="0.25">
      <c r="C2372" s="18"/>
    </row>
    <row r="2373" spans="3:3" x14ac:dyDescent="0.25">
      <c r="C2373" s="18"/>
    </row>
    <row r="2374" spans="3:3" x14ac:dyDescent="0.25">
      <c r="C2374" s="18"/>
    </row>
    <row r="2375" spans="3:3" x14ac:dyDescent="0.25">
      <c r="C2375" s="18"/>
    </row>
    <row r="2376" spans="3:3" x14ac:dyDescent="0.25">
      <c r="C2376" s="18"/>
    </row>
    <row r="2377" spans="3:3" x14ac:dyDescent="0.25">
      <c r="C2377" s="18"/>
    </row>
    <row r="2378" spans="3:3" x14ac:dyDescent="0.25">
      <c r="C2378" s="18"/>
    </row>
    <row r="2379" spans="3:3" x14ac:dyDescent="0.25">
      <c r="C2379" s="18"/>
    </row>
    <row r="2380" spans="3:3" x14ac:dyDescent="0.25">
      <c r="C2380" s="18"/>
    </row>
    <row r="2381" spans="3:3" x14ac:dyDescent="0.25">
      <c r="C2381" s="18"/>
    </row>
    <row r="2382" spans="3:3" x14ac:dyDescent="0.25">
      <c r="C2382" s="18"/>
    </row>
    <row r="2383" spans="3:3" x14ac:dyDescent="0.25">
      <c r="C2383" s="18"/>
    </row>
    <row r="2384" spans="3:3" x14ac:dyDescent="0.25">
      <c r="C2384" s="18"/>
    </row>
    <row r="2385" spans="3:3" x14ac:dyDescent="0.25">
      <c r="C2385" s="18"/>
    </row>
    <row r="2386" spans="3:3" x14ac:dyDescent="0.25">
      <c r="C2386" s="18"/>
    </row>
    <row r="2387" spans="3:3" x14ac:dyDescent="0.25">
      <c r="C2387" s="18"/>
    </row>
    <row r="2388" spans="3:3" x14ac:dyDescent="0.25">
      <c r="C2388" s="18"/>
    </row>
    <row r="2389" spans="3:3" x14ac:dyDescent="0.25">
      <c r="C2389" s="18"/>
    </row>
    <row r="2390" spans="3:3" x14ac:dyDescent="0.25">
      <c r="C2390" s="18"/>
    </row>
    <row r="2391" spans="3:3" x14ac:dyDescent="0.25">
      <c r="C2391" s="18"/>
    </row>
    <row r="2392" spans="3:3" x14ac:dyDescent="0.25">
      <c r="C2392" s="18"/>
    </row>
    <row r="2393" spans="3:3" x14ac:dyDescent="0.25">
      <c r="C2393" s="18"/>
    </row>
    <row r="2394" spans="3:3" x14ac:dyDescent="0.25">
      <c r="C2394" s="18"/>
    </row>
    <row r="2395" spans="3:3" x14ac:dyDescent="0.25">
      <c r="C2395" s="18"/>
    </row>
    <row r="2396" spans="3:3" x14ac:dyDescent="0.25">
      <c r="C2396" s="18"/>
    </row>
    <row r="2397" spans="3:3" x14ac:dyDescent="0.25">
      <c r="C2397" s="18"/>
    </row>
    <row r="2398" spans="3:3" x14ac:dyDescent="0.25">
      <c r="C2398" s="18"/>
    </row>
    <row r="2399" spans="3:3" x14ac:dyDescent="0.25">
      <c r="C2399" s="18"/>
    </row>
    <row r="2400" spans="3:3" x14ac:dyDescent="0.25">
      <c r="C2400" s="18"/>
    </row>
    <row r="2401" spans="3:3" x14ac:dyDescent="0.25">
      <c r="C2401" s="18"/>
    </row>
    <row r="2402" spans="3:3" x14ac:dyDescent="0.25">
      <c r="C2402" s="18"/>
    </row>
    <row r="2403" spans="3:3" x14ac:dyDescent="0.25">
      <c r="C2403" s="18"/>
    </row>
    <row r="2404" spans="3:3" x14ac:dyDescent="0.25">
      <c r="C2404" s="18"/>
    </row>
    <row r="2405" spans="3:3" x14ac:dyDescent="0.25">
      <c r="C2405" s="18"/>
    </row>
    <row r="2406" spans="3:3" x14ac:dyDescent="0.25">
      <c r="C2406" s="18"/>
    </row>
    <row r="2407" spans="3:3" x14ac:dyDescent="0.25">
      <c r="C2407" s="18"/>
    </row>
    <row r="2408" spans="3:3" x14ac:dyDescent="0.25">
      <c r="C2408" s="18"/>
    </row>
    <row r="2409" spans="3:3" x14ac:dyDescent="0.25">
      <c r="C2409" s="18"/>
    </row>
    <row r="2410" spans="3:3" x14ac:dyDescent="0.25">
      <c r="C2410" s="18"/>
    </row>
    <row r="2411" spans="3:3" x14ac:dyDescent="0.25">
      <c r="C2411" s="18"/>
    </row>
    <row r="2412" spans="3:3" x14ac:dyDescent="0.25">
      <c r="C2412" s="18"/>
    </row>
    <row r="2413" spans="3:3" x14ac:dyDescent="0.25">
      <c r="C2413" s="18"/>
    </row>
    <row r="2414" spans="3:3" x14ac:dyDescent="0.25">
      <c r="C2414" s="18"/>
    </row>
    <row r="2415" spans="3:3" x14ac:dyDescent="0.25">
      <c r="C2415" s="18"/>
    </row>
    <row r="2416" spans="3:3" x14ac:dyDescent="0.25">
      <c r="C2416" s="18"/>
    </row>
    <row r="2417" spans="3:3" x14ac:dyDescent="0.25">
      <c r="C2417" s="18"/>
    </row>
    <row r="2418" spans="3:3" x14ac:dyDescent="0.25">
      <c r="C2418" s="18"/>
    </row>
    <row r="2419" spans="3:3" x14ac:dyDescent="0.25">
      <c r="C2419" s="18"/>
    </row>
    <row r="2420" spans="3:3" x14ac:dyDescent="0.25">
      <c r="C2420" s="18"/>
    </row>
    <row r="2421" spans="3:3" x14ac:dyDescent="0.25">
      <c r="C2421" s="18"/>
    </row>
    <row r="2422" spans="3:3" x14ac:dyDescent="0.25">
      <c r="C2422" s="18"/>
    </row>
    <row r="2423" spans="3:3" x14ac:dyDescent="0.25">
      <c r="C2423" s="18"/>
    </row>
    <row r="2424" spans="3:3" x14ac:dyDescent="0.25">
      <c r="C2424" s="18"/>
    </row>
    <row r="2425" spans="3:3" x14ac:dyDescent="0.25">
      <c r="C2425" s="18"/>
    </row>
    <row r="2426" spans="3:3" x14ac:dyDescent="0.25">
      <c r="C2426" s="18"/>
    </row>
    <row r="2427" spans="3:3" x14ac:dyDescent="0.25">
      <c r="C2427" s="18"/>
    </row>
    <row r="2428" spans="3:3" x14ac:dyDescent="0.25">
      <c r="C2428" s="18"/>
    </row>
    <row r="2429" spans="3:3" x14ac:dyDescent="0.25">
      <c r="C2429" s="18"/>
    </row>
    <row r="2430" spans="3:3" x14ac:dyDescent="0.25">
      <c r="C2430" s="18"/>
    </row>
    <row r="2431" spans="3:3" x14ac:dyDescent="0.25">
      <c r="C2431" s="18"/>
    </row>
    <row r="2432" spans="3:3" x14ac:dyDescent="0.25">
      <c r="C2432" s="18"/>
    </row>
    <row r="2433" spans="3:3" x14ac:dyDescent="0.25">
      <c r="C2433" s="18"/>
    </row>
    <row r="2434" spans="3:3" x14ac:dyDescent="0.25">
      <c r="C2434" s="18"/>
    </row>
    <row r="2435" spans="3:3" x14ac:dyDescent="0.25">
      <c r="C2435" s="18"/>
    </row>
    <row r="2436" spans="3:3" x14ac:dyDescent="0.25">
      <c r="C2436" s="18"/>
    </row>
    <row r="2437" spans="3:3" x14ac:dyDescent="0.25">
      <c r="C2437" s="18"/>
    </row>
    <row r="2438" spans="3:3" x14ac:dyDescent="0.25">
      <c r="C2438" s="18"/>
    </row>
    <row r="2439" spans="3:3" x14ac:dyDescent="0.25">
      <c r="C2439" s="18"/>
    </row>
    <row r="2440" spans="3:3" x14ac:dyDescent="0.25">
      <c r="C2440" s="18"/>
    </row>
    <row r="2441" spans="3:3" x14ac:dyDescent="0.25">
      <c r="C2441" s="18"/>
    </row>
    <row r="2442" spans="3:3" x14ac:dyDescent="0.25">
      <c r="C2442" s="18"/>
    </row>
    <row r="2443" spans="3:3" x14ac:dyDescent="0.25">
      <c r="C2443" s="18"/>
    </row>
    <row r="2444" spans="3:3" x14ac:dyDescent="0.25">
      <c r="C2444" s="18"/>
    </row>
    <row r="2445" spans="3:3" x14ac:dyDescent="0.25">
      <c r="C2445" s="18"/>
    </row>
    <row r="2446" spans="3:3" x14ac:dyDescent="0.25">
      <c r="C2446" s="18"/>
    </row>
    <row r="2447" spans="3:3" x14ac:dyDescent="0.25">
      <c r="C2447" s="18"/>
    </row>
    <row r="2448" spans="3:3" x14ac:dyDescent="0.25">
      <c r="C2448" s="18"/>
    </row>
    <row r="2449" spans="3:3" x14ac:dyDescent="0.25">
      <c r="C2449" s="18"/>
    </row>
    <row r="2450" spans="3:3" x14ac:dyDescent="0.25">
      <c r="C2450" s="18"/>
    </row>
    <row r="2451" spans="3:3" x14ac:dyDescent="0.25">
      <c r="C2451" s="18"/>
    </row>
    <row r="2452" spans="3:3" x14ac:dyDescent="0.25">
      <c r="C2452" s="18"/>
    </row>
    <row r="2453" spans="3:3" x14ac:dyDescent="0.25">
      <c r="C2453" s="18"/>
    </row>
    <row r="2454" spans="3:3" x14ac:dyDescent="0.25">
      <c r="C2454" s="18"/>
    </row>
    <row r="2455" spans="3:3" x14ac:dyDescent="0.25">
      <c r="C2455" s="18"/>
    </row>
    <row r="2456" spans="3:3" x14ac:dyDescent="0.25">
      <c r="C2456" s="18"/>
    </row>
    <row r="2457" spans="3:3" x14ac:dyDescent="0.25">
      <c r="C2457" s="18"/>
    </row>
    <row r="2458" spans="3:3" x14ac:dyDescent="0.25">
      <c r="C2458" s="18"/>
    </row>
    <row r="2459" spans="3:3" x14ac:dyDescent="0.25">
      <c r="C2459" s="18"/>
    </row>
    <row r="2460" spans="3:3" x14ac:dyDescent="0.25">
      <c r="C2460" s="18"/>
    </row>
    <row r="2461" spans="3:3" x14ac:dyDescent="0.25">
      <c r="C2461" s="18"/>
    </row>
    <row r="2462" spans="3:3" x14ac:dyDescent="0.25">
      <c r="C2462" s="18"/>
    </row>
    <row r="2463" spans="3:3" x14ac:dyDescent="0.25">
      <c r="C2463" s="18"/>
    </row>
    <row r="2464" spans="3:3" x14ac:dyDescent="0.25">
      <c r="C2464" s="18"/>
    </row>
    <row r="2465" spans="3:3" x14ac:dyDescent="0.25">
      <c r="C2465" s="18"/>
    </row>
    <row r="2466" spans="3:3" x14ac:dyDescent="0.25">
      <c r="C2466" s="18"/>
    </row>
    <row r="2467" spans="3:3" x14ac:dyDescent="0.25">
      <c r="C2467" s="18"/>
    </row>
    <row r="2468" spans="3:3" x14ac:dyDescent="0.25">
      <c r="C2468" s="18"/>
    </row>
    <row r="2469" spans="3:3" x14ac:dyDescent="0.25">
      <c r="C2469" s="18"/>
    </row>
    <row r="2470" spans="3:3" x14ac:dyDescent="0.25">
      <c r="C2470" s="18"/>
    </row>
    <row r="2471" spans="3:3" x14ac:dyDescent="0.25">
      <c r="C2471" s="18"/>
    </row>
    <row r="2472" spans="3:3" x14ac:dyDescent="0.25">
      <c r="C2472" s="18"/>
    </row>
    <row r="2473" spans="3:3" x14ac:dyDescent="0.25">
      <c r="C2473" s="18"/>
    </row>
    <row r="2474" spans="3:3" x14ac:dyDescent="0.25">
      <c r="C2474" s="18"/>
    </row>
    <row r="2475" spans="3:3" x14ac:dyDescent="0.25">
      <c r="C2475" s="18"/>
    </row>
    <row r="2476" spans="3:3" x14ac:dyDescent="0.25">
      <c r="C2476" s="18"/>
    </row>
    <row r="2477" spans="3:3" x14ac:dyDescent="0.25">
      <c r="C2477" s="18"/>
    </row>
    <row r="2478" spans="3:3" x14ac:dyDescent="0.25">
      <c r="C2478" s="18"/>
    </row>
    <row r="2479" spans="3:3" x14ac:dyDescent="0.25">
      <c r="C2479" s="18"/>
    </row>
    <row r="2480" spans="3:3" x14ac:dyDescent="0.25">
      <c r="C2480" s="18"/>
    </row>
    <row r="2481" spans="3:3" x14ac:dyDescent="0.25">
      <c r="C2481" s="18"/>
    </row>
    <row r="2482" spans="3:3" x14ac:dyDescent="0.25">
      <c r="C2482" s="18"/>
    </row>
    <row r="2483" spans="3:3" x14ac:dyDescent="0.25">
      <c r="C2483" s="18"/>
    </row>
    <row r="2484" spans="3:3" x14ac:dyDescent="0.25">
      <c r="C2484" s="18"/>
    </row>
    <row r="2485" spans="3:3" x14ac:dyDescent="0.25">
      <c r="C2485" s="18"/>
    </row>
    <row r="2486" spans="3:3" x14ac:dyDescent="0.25">
      <c r="C2486" s="18"/>
    </row>
    <row r="2487" spans="3:3" x14ac:dyDescent="0.25">
      <c r="C2487" s="18"/>
    </row>
    <row r="2488" spans="3:3" x14ac:dyDescent="0.25">
      <c r="C2488" s="18"/>
    </row>
    <row r="2489" spans="3:3" x14ac:dyDescent="0.25">
      <c r="C2489" s="18"/>
    </row>
    <row r="2490" spans="3:3" x14ac:dyDescent="0.25">
      <c r="C2490" s="18"/>
    </row>
    <row r="2491" spans="3:3" x14ac:dyDescent="0.25">
      <c r="C2491" s="18"/>
    </row>
    <row r="2492" spans="3:3" x14ac:dyDescent="0.25">
      <c r="C2492" s="18"/>
    </row>
    <row r="2493" spans="3:3" x14ac:dyDescent="0.25">
      <c r="C2493" s="18"/>
    </row>
    <row r="2494" spans="3:3" x14ac:dyDescent="0.25">
      <c r="C2494" s="18"/>
    </row>
    <row r="2495" spans="3:3" x14ac:dyDescent="0.25">
      <c r="C2495" s="18"/>
    </row>
    <row r="2496" spans="3:3" x14ac:dyDescent="0.25">
      <c r="C2496" s="18"/>
    </row>
    <row r="2497" spans="3:3" x14ac:dyDescent="0.25">
      <c r="C2497" s="18"/>
    </row>
    <row r="2498" spans="3:3" x14ac:dyDescent="0.25">
      <c r="C2498" s="18"/>
    </row>
    <row r="2499" spans="3:3" x14ac:dyDescent="0.25">
      <c r="C2499" s="18"/>
    </row>
    <row r="2500" spans="3:3" x14ac:dyDescent="0.25">
      <c r="C2500" s="18"/>
    </row>
    <row r="2501" spans="3:3" x14ac:dyDescent="0.25">
      <c r="C2501" s="18"/>
    </row>
    <row r="2502" spans="3:3" x14ac:dyDescent="0.25">
      <c r="C2502" s="18"/>
    </row>
    <row r="2503" spans="3:3" x14ac:dyDescent="0.25">
      <c r="C2503" s="18"/>
    </row>
    <row r="2504" spans="3:3" x14ac:dyDescent="0.25">
      <c r="C2504" s="18"/>
    </row>
    <row r="2505" spans="3:3" x14ac:dyDescent="0.25">
      <c r="C2505" s="18"/>
    </row>
    <row r="2506" spans="3:3" x14ac:dyDescent="0.25">
      <c r="C2506" s="18"/>
    </row>
    <row r="2507" spans="3:3" x14ac:dyDescent="0.25">
      <c r="C2507" s="18"/>
    </row>
    <row r="2508" spans="3:3" x14ac:dyDescent="0.25">
      <c r="C2508" s="18"/>
    </row>
    <row r="2509" spans="3:3" x14ac:dyDescent="0.25">
      <c r="C2509" s="18"/>
    </row>
    <row r="2510" spans="3:3" x14ac:dyDescent="0.25">
      <c r="C2510" s="18"/>
    </row>
    <row r="2511" spans="3:3" x14ac:dyDescent="0.25">
      <c r="C2511" s="18"/>
    </row>
    <row r="2512" spans="3:3" x14ac:dyDescent="0.25">
      <c r="C2512" s="18"/>
    </row>
    <row r="2513" spans="3:3" x14ac:dyDescent="0.25">
      <c r="C2513" s="18"/>
    </row>
    <row r="2514" spans="3:3" x14ac:dyDescent="0.25">
      <c r="C2514" s="18"/>
    </row>
    <row r="2515" spans="3:3" x14ac:dyDescent="0.25">
      <c r="C2515" s="18"/>
    </row>
    <row r="2516" spans="3:3" x14ac:dyDescent="0.25">
      <c r="C2516" s="18"/>
    </row>
    <row r="2517" spans="3:3" x14ac:dyDescent="0.25">
      <c r="C2517" s="18"/>
    </row>
    <row r="2518" spans="3:3" x14ac:dyDescent="0.25">
      <c r="C2518" s="18"/>
    </row>
    <row r="2519" spans="3:3" x14ac:dyDescent="0.25">
      <c r="C2519" s="18"/>
    </row>
    <row r="2520" spans="3:3" x14ac:dyDescent="0.25">
      <c r="C2520" s="18"/>
    </row>
    <row r="2521" spans="3:3" x14ac:dyDescent="0.25">
      <c r="C2521" s="18"/>
    </row>
    <row r="2522" spans="3:3" x14ac:dyDescent="0.25">
      <c r="C2522" s="18"/>
    </row>
    <row r="2523" spans="3:3" x14ac:dyDescent="0.25">
      <c r="C2523" s="18"/>
    </row>
    <row r="2524" spans="3:3" x14ac:dyDescent="0.25">
      <c r="C2524" s="18"/>
    </row>
    <row r="2525" spans="3:3" x14ac:dyDescent="0.25">
      <c r="C2525" s="18"/>
    </row>
    <row r="2526" spans="3:3" x14ac:dyDescent="0.25">
      <c r="C2526" s="18"/>
    </row>
    <row r="2527" spans="3:3" x14ac:dyDescent="0.25">
      <c r="C2527" s="18"/>
    </row>
    <row r="2528" spans="3:3" x14ac:dyDescent="0.25">
      <c r="C2528" s="18"/>
    </row>
    <row r="2529" spans="3:3" x14ac:dyDescent="0.25">
      <c r="C2529" s="18"/>
    </row>
    <row r="2530" spans="3:3" x14ac:dyDescent="0.25">
      <c r="C2530" s="18"/>
    </row>
    <row r="2531" spans="3:3" x14ac:dyDescent="0.25">
      <c r="C2531" s="18"/>
    </row>
    <row r="2532" spans="3:3" x14ac:dyDescent="0.25">
      <c r="C2532" s="18"/>
    </row>
    <row r="2533" spans="3:3" x14ac:dyDescent="0.25">
      <c r="C2533" s="18"/>
    </row>
    <row r="2534" spans="3:3" x14ac:dyDescent="0.25">
      <c r="C2534" s="18"/>
    </row>
    <row r="2535" spans="3:3" x14ac:dyDescent="0.25">
      <c r="C2535" s="18"/>
    </row>
    <row r="2536" spans="3:3" x14ac:dyDescent="0.25">
      <c r="C2536" s="18"/>
    </row>
    <row r="2537" spans="3:3" x14ac:dyDescent="0.25">
      <c r="C2537" s="18"/>
    </row>
    <row r="2538" spans="3:3" x14ac:dyDescent="0.25">
      <c r="C2538" s="18"/>
    </row>
    <row r="2539" spans="3:3" x14ac:dyDescent="0.25">
      <c r="C2539" s="18"/>
    </row>
    <row r="2540" spans="3:3" x14ac:dyDescent="0.25">
      <c r="C2540" s="18"/>
    </row>
    <row r="2541" spans="3:3" x14ac:dyDescent="0.25">
      <c r="C2541" s="18"/>
    </row>
    <row r="2542" spans="3:3" x14ac:dyDescent="0.25">
      <c r="C2542" s="18"/>
    </row>
    <row r="2543" spans="3:3" x14ac:dyDescent="0.25">
      <c r="C2543" s="18"/>
    </row>
    <row r="2544" spans="3:3" x14ac:dyDescent="0.25">
      <c r="C2544" s="18"/>
    </row>
    <row r="2545" spans="3:3" x14ac:dyDescent="0.25">
      <c r="C2545" s="18"/>
    </row>
    <row r="2546" spans="3:3" x14ac:dyDescent="0.25">
      <c r="C2546" s="18"/>
    </row>
    <row r="2547" spans="3:3" x14ac:dyDescent="0.25">
      <c r="C2547" s="18"/>
    </row>
    <row r="2548" spans="3:3" x14ac:dyDescent="0.25">
      <c r="C2548" s="18"/>
    </row>
    <row r="2549" spans="3:3" x14ac:dyDescent="0.25">
      <c r="C2549" s="18"/>
    </row>
    <row r="2550" spans="3:3" x14ac:dyDescent="0.25">
      <c r="C2550" s="18"/>
    </row>
    <row r="2551" spans="3:3" x14ac:dyDescent="0.25">
      <c r="C2551" s="18"/>
    </row>
    <row r="2552" spans="3:3" x14ac:dyDescent="0.25">
      <c r="C2552" s="18"/>
    </row>
    <row r="2553" spans="3:3" x14ac:dyDescent="0.25">
      <c r="C2553" s="18"/>
    </row>
    <row r="2554" spans="3:3" x14ac:dyDescent="0.25">
      <c r="C2554" s="18"/>
    </row>
    <row r="2555" spans="3:3" x14ac:dyDescent="0.25">
      <c r="C2555" s="18"/>
    </row>
    <row r="2556" spans="3:3" x14ac:dyDescent="0.25">
      <c r="C2556" s="18"/>
    </row>
    <row r="2557" spans="3:3" x14ac:dyDescent="0.25">
      <c r="C2557" s="18"/>
    </row>
    <row r="2558" spans="3:3" x14ac:dyDescent="0.25">
      <c r="C2558" s="18"/>
    </row>
    <row r="2559" spans="3:3" x14ac:dyDescent="0.25">
      <c r="C2559" s="18"/>
    </row>
    <row r="2560" spans="3:3" x14ac:dyDescent="0.25">
      <c r="C2560" s="18"/>
    </row>
    <row r="2561" spans="3:3" x14ac:dyDescent="0.25">
      <c r="C2561" s="18"/>
    </row>
    <row r="2562" spans="3:3" x14ac:dyDescent="0.25">
      <c r="C2562" s="18"/>
    </row>
    <row r="2563" spans="3:3" x14ac:dyDescent="0.25">
      <c r="C2563" s="18"/>
    </row>
    <row r="2564" spans="3:3" x14ac:dyDescent="0.25">
      <c r="C2564" s="18"/>
    </row>
    <row r="2565" spans="3:3" x14ac:dyDescent="0.25">
      <c r="C2565" s="18"/>
    </row>
    <row r="2566" spans="3:3" x14ac:dyDescent="0.25">
      <c r="C2566" s="18"/>
    </row>
    <row r="2567" spans="3:3" x14ac:dyDescent="0.25">
      <c r="C2567" s="18"/>
    </row>
    <row r="2568" spans="3:3" x14ac:dyDescent="0.25">
      <c r="C2568" s="18"/>
    </row>
    <row r="2569" spans="3:3" x14ac:dyDescent="0.25">
      <c r="C2569" s="18"/>
    </row>
    <row r="2570" spans="3:3" x14ac:dyDescent="0.25">
      <c r="C2570" s="18"/>
    </row>
    <row r="2571" spans="3:3" x14ac:dyDescent="0.25">
      <c r="C2571" s="18"/>
    </row>
    <row r="2572" spans="3:3" x14ac:dyDescent="0.25">
      <c r="C2572" s="18"/>
    </row>
    <row r="2573" spans="3:3" x14ac:dyDescent="0.25">
      <c r="C2573" s="18"/>
    </row>
    <row r="2574" spans="3:3" x14ac:dyDescent="0.25">
      <c r="C2574" s="18"/>
    </row>
    <row r="2575" spans="3:3" x14ac:dyDescent="0.25">
      <c r="C2575" s="18"/>
    </row>
    <row r="2576" spans="3:3" x14ac:dyDescent="0.25">
      <c r="C2576" s="18"/>
    </row>
    <row r="2577" spans="3:3" x14ac:dyDescent="0.25">
      <c r="C2577" s="18"/>
    </row>
    <row r="2578" spans="3:3" x14ac:dyDescent="0.25">
      <c r="C2578" s="18"/>
    </row>
    <row r="2579" spans="3:3" x14ac:dyDescent="0.25">
      <c r="C2579" s="18"/>
    </row>
    <row r="2580" spans="3:3" x14ac:dyDescent="0.25">
      <c r="C2580" s="18"/>
    </row>
    <row r="2581" spans="3:3" x14ac:dyDescent="0.25">
      <c r="C2581" s="18"/>
    </row>
    <row r="2582" spans="3:3" x14ac:dyDescent="0.25">
      <c r="C2582" s="18"/>
    </row>
    <row r="2583" spans="3:3" x14ac:dyDescent="0.25">
      <c r="C2583" s="18"/>
    </row>
    <row r="2584" spans="3:3" x14ac:dyDescent="0.25">
      <c r="C2584" s="18"/>
    </row>
    <row r="2585" spans="3:3" x14ac:dyDescent="0.25">
      <c r="C2585" s="18"/>
    </row>
    <row r="2586" spans="3:3" x14ac:dyDescent="0.25">
      <c r="C2586" s="18"/>
    </row>
    <row r="2587" spans="3:3" x14ac:dyDescent="0.25">
      <c r="C2587" s="18"/>
    </row>
    <row r="2588" spans="3:3" x14ac:dyDescent="0.25">
      <c r="C2588" s="18"/>
    </row>
    <row r="2589" spans="3:3" x14ac:dyDescent="0.25">
      <c r="C2589" s="18"/>
    </row>
    <row r="2590" spans="3:3" x14ac:dyDescent="0.25">
      <c r="C2590" s="18"/>
    </row>
    <row r="2591" spans="3:3" x14ac:dyDescent="0.25">
      <c r="C2591" s="18"/>
    </row>
    <row r="2592" spans="3:3" x14ac:dyDescent="0.25">
      <c r="C2592" s="18"/>
    </row>
    <row r="2593" spans="3:3" x14ac:dyDescent="0.25">
      <c r="C2593" s="18"/>
    </row>
    <row r="2594" spans="3:3" x14ac:dyDescent="0.25">
      <c r="C2594" s="18"/>
    </row>
    <row r="2595" spans="3:3" x14ac:dyDescent="0.25">
      <c r="C2595" s="18"/>
    </row>
    <row r="2596" spans="3:3" x14ac:dyDescent="0.25">
      <c r="C2596" s="18"/>
    </row>
    <row r="2597" spans="3:3" x14ac:dyDescent="0.25">
      <c r="C2597" s="18"/>
    </row>
    <row r="2598" spans="3:3" x14ac:dyDescent="0.25">
      <c r="C2598" s="18"/>
    </row>
    <row r="2599" spans="3:3" x14ac:dyDescent="0.25">
      <c r="C2599" s="18"/>
    </row>
    <row r="2600" spans="3:3" x14ac:dyDescent="0.25">
      <c r="C2600" s="18"/>
    </row>
    <row r="2601" spans="3:3" x14ac:dyDescent="0.25">
      <c r="C2601" s="18"/>
    </row>
    <row r="2602" spans="3:3" x14ac:dyDescent="0.25">
      <c r="C2602" s="18"/>
    </row>
    <row r="2603" spans="3:3" x14ac:dyDescent="0.25">
      <c r="C2603" s="18"/>
    </row>
    <row r="2604" spans="3:3" x14ac:dyDescent="0.25">
      <c r="C2604" s="18"/>
    </row>
    <row r="2605" spans="3:3" x14ac:dyDescent="0.25">
      <c r="C2605" s="18"/>
    </row>
    <row r="2606" spans="3:3" x14ac:dyDescent="0.25">
      <c r="C2606" s="18"/>
    </row>
    <row r="2607" spans="3:3" x14ac:dyDescent="0.25">
      <c r="C2607" s="18"/>
    </row>
    <row r="2608" spans="3:3" x14ac:dyDescent="0.25">
      <c r="C2608" s="18"/>
    </row>
    <row r="2609" spans="3:3" x14ac:dyDescent="0.25">
      <c r="C2609" s="18"/>
    </row>
    <row r="2610" spans="3:3" x14ac:dyDescent="0.25">
      <c r="C2610" s="18"/>
    </row>
    <row r="2611" spans="3:3" x14ac:dyDescent="0.25">
      <c r="C2611" s="18"/>
    </row>
    <row r="2612" spans="3:3" x14ac:dyDescent="0.25">
      <c r="C2612" s="18"/>
    </row>
    <row r="2613" spans="3:3" x14ac:dyDescent="0.25">
      <c r="C2613" s="18"/>
    </row>
    <row r="2614" spans="3:3" x14ac:dyDescent="0.25">
      <c r="C2614" s="18"/>
    </row>
    <row r="2615" spans="3:3" x14ac:dyDescent="0.25">
      <c r="C2615" s="18"/>
    </row>
    <row r="2616" spans="3:3" x14ac:dyDescent="0.25">
      <c r="C2616" s="18"/>
    </row>
    <row r="2617" spans="3:3" x14ac:dyDescent="0.25">
      <c r="C2617" s="18"/>
    </row>
    <row r="2618" spans="3:3" x14ac:dyDescent="0.25">
      <c r="C2618" s="18"/>
    </row>
    <row r="2619" spans="3:3" x14ac:dyDescent="0.25">
      <c r="C2619" s="18"/>
    </row>
    <row r="2620" spans="3:3" x14ac:dyDescent="0.25">
      <c r="C2620" s="18"/>
    </row>
    <row r="2621" spans="3:3" x14ac:dyDescent="0.25">
      <c r="C2621" s="18"/>
    </row>
    <row r="2622" spans="3:3" x14ac:dyDescent="0.25">
      <c r="C2622" s="18"/>
    </row>
    <row r="2623" spans="3:3" x14ac:dyDescent="0.25">
      <c r="C2623" s="18"/>
    </row>
    <row r="2624" spans="3:3" x14ac:dyDescent="0.25">
      <c r="C2624" s="18"/>
    </row>
    <row r="2625" spans="3:3" x14ac:dyDescent="0.25">
      <c r="C2625" s="18"/>
    </row>
    <row r="2626" spans="3:3" x14ac:dyDescent="0.25">
      <c r="C2626" s="18"/>
    </row>
    <row r="2627" spans="3:3" x14ac:dyDescent="0.25">
      <c r="C2627" s="18"/>
    </row>
    <row r="2628" spans="3:3" x14ac:dyDescent="0.25">
      <c r="C2628" s="18"/>
    </row>
    <row r="2629" spans="3:3" x14ac:dyDescent="0.25">
      <c r="C2629" s="18"/>
    </row>
    <row r="2630" spans="3:3" x14ac:dyDescent="0.25">
      <c r="C2630" s="18"/>
    </row>
    <row r="2631" spans="3:3" x14ac:dyDescent="0.25">
      <c r="C2631" s="18"/>
    </row>
    <row r="2632" spans="3:3" x14ac:dyDescent="0.25">
      <c r="C2632" s="18"/>
    </row>
    <row r="2633" spans="3:3" x14ac:dyDescent="0.25">
      <c r="C2633" s="18"/>
    </row>
    <row r="2634" spans="3:3" x14ac:dyDescent="0.25">
      <c r="C2634" s="18"/>
    </row>
    <row r="2635" spans="3:3" x14ac:dyDescent="0.25">
      <c r="C2635" s="18"/>
    </row>
    <row r="2636" spans="3:3" x14ac:dyDescent="0.25">
      <c r="C2636" s="18"/>
    </row>
    <row r="2637" spans="3:3" x14ac:dyDescent="0.25">
      <c r="C2637" s="18"/>
    </row>
    <row r="2638" spans="3:3" x14ac:dyDescent="0.25">
      <c r="C2638" s="18"/>
    </row>
    <row r="2639" spans="3:3" x14ac:dyDescent="0.25">
      <c r="C2639" s="18"/>
    </row>
    <row r="2640" spans="3:3" x14ac:dyDescent="0.25">
      <c r="C2640" s="18"/>
    </row>
    <row r="2641" spans="3:3" x14ac:dyDescent="0.25">
      <c r="C2641" s="18"/>
    </row>
    <row r="2642" spans="3:3" x14ac:dyDescent="0.25">
      <c r="C2642" s="18"/>
    </row>
    <row r="2643" spans="3:3" x14ac:dyDescent="0.25">
      <c r="C2643" s="18"/>
    </row>
    <row r="2644" spans="3:3" x14ac:dyDescent="0.25">
      <c r="C2644" s="18"/>
    </row>
    <row r="2645" spans="3:3" x14ac:dyDescent="0.25">
      <c r="C2645" s="18"/>
    </row>
    <row r="2646" spans="3:3" x14ac:dyDescent="0.25">
      <c r="C2646" s="18"/>
    </row>
    <row r="2647" spans="3:3" x14ac:dyDescent="0.25">
      <c r="C2647" s="18"/>
    </row>
    <row r="2648" spans="3:3" x14ac:dyDescent="0.25">
      <c r="C2648" s="18"/>
    </row>
    <row r="2649" spans="3:3" x14ac:dyDescent="0.25">
      <c r="C2649" s="18"/>
    </row>
    <row r="2650" spans="3:3" x14ac:dyDescent="0.25">
      <c r="C2650" s="18"/>
    </row>
    <row r="2651" spans="3:3" x14ac:dyDescent="0.25">
      <c r="C2651" s="18"/>
    </row>
    <row r="2652" spans="3:3" x14ac:dyDescent="0.25">
      <c r="C2652" s="18"/>
    </row>
    <row r="2653" spans="3:3" x14ac:dyDescent="0.25">
      <c r="C2653" s="18"/>
    </row>
    <row r="2654" spans="3:3" x14ac:dyDescent="0.25">
      <c r="C2654" s="18"/>
    </row>
    <row r="2655" spans="3:3" x14ac:dyDescent="0.25">
      <c r="C2655" s="18"/>
    </row>
    <row r="2656" spans="3:3" x14ac:dyDescent="0.25">
      <c r="C2656" s="18"/>
    </row>
    <row r="2657" spans="3:3" x14ac:dyDescent="0.25">
      <c r="C2657" s="18"/>
    </row>
    <row r="2658" spans="3:3" x14ac:dyDescent="0.25">
      <c r="C2658" s="18"/>
    </row>
    <row r="2659" spans="3:3" x14ac:dyDescent="0.25">
      <c r="C2659" s="18"/>
    </row>
    <row r="2660" spans="3:3" x14ac:dyDescent="0.25">
      <c r="C2660" s="18"/>
    </row>
    <row r="2661" spans="3:3" x14ac:dyDescent="0.25">
      <c r="C2661" s="18"/>
    </row>
    <row r="2662" spans="3:3" x14ac:dyDescent="0.25">
      <c r="C2662" s="18"/>
    </row>
    <row r="2663" spans="3:3" x14ac:dyDescent="0.25">
      <c r="C2663" s="18"/>
    </row>
    <row r="2664" spans="3:3" x14ac:dyDescent="0.25">
      <c r="C2664" s="18"/>
    </row>
    <row r="2665" spans="3:3" x14ac:dyDescent="0.25">
      <c r="C2665" s="18"/>
    </row>
    <row r="2666" spans="3:3" x14ac:dyDescent="0.25">
      <c r="C2666" s="18"/>
    </row>
    <row r="2667" spans="3:3" x14ac:dyDescent="0.25">
      <c r="C2667" s="18"/>
    </row>
    <row r="2668" spans="3:3" x14ac:dyDescent="0.25">
      <c r="C2668" s="18"/>
    </row>
    <row r="2669" spans="3:3" x14ac:dyDescent="0.25">
      <c r="C2669" s="18"/>
    </row>
    <row r="2670" spans="3:3" x14ac:dyDescent="0.25">
      <c r="C2670" s="18"/>
    </row>
    <row r="2671" spans="3:3" x14ac:dyDescent="0.25">
      <c r="C2671" s="18"/>
    </row>
    <row r="2672" spans="3:3" x14ac:dyDescent="0.25">
      <c r="C2672" s="18"/>
    </row>
    <row r="2673" spans="3:3" x14ac:dyDescent="0.25">
      <c r="C2673" s="18"/>
    </row>
    <row r="2674" spans="3:3" x14ac:dyDescent="0.25">
      <c r="C2674" s="18"/>
    </row>
    <row r="2675" spans="3:3" x14ac:dyDescent="0.25">
      <c r="C2675" s="18"/>
    </row>
    <row r="2676" spans="3:3" x14ac:dyDescent="0.25">
      <c r="C2676" s="18"/>
    </row>
    <row r="2677" spans="3:3" x14ac:dyDescent="0.25">
      <c r="C2677" s="18"/>
    </row>
    <row r="2678" spans="3:3" x14ac:dyDescent="0.25">
      <c r="C2678" s="18"/>
    </row>
    <row r="2679" spans="3:3" x14ac:dyDescent="0.25">
      <c r="C2679" s="18"/>
    </row>
    <row r="2680" spans="3:3" x14ac:dyDescent="0.25">
      <c r="C2680" s="18"/>
    </row>
    <row r="2681" spans="3:3" x14ac:dyDescent="0.25">
      <c r="C2681" s="18"/>
    </row>
    <row r="2682" spans="3:3" x14ac:dyDescent="0.25">
      <c r="C2682" s="18"/>
    </row>
    <row r="2683" spans="3:3" x14ac:dyDescent="0.25">
      <c r="C2683" s="18"/>
    </row>
    <row r="2684" spans="3:3" x14ac:dyDescent="0.25">
      <c r="C2684" s="18"/>
    </row>
    <row r="2685" spans="3:3" x14ac:dyDescent="0.25">
      <c r="C2685" s="18"/>
    </row>
    <row r="2686" spans="3:3" x14ac:dyDescent="0.25">
      <c r="C2686" s="18"/>
    </row>
    <row r="2687" spans="3:3" x14ac:dyDescent="0.25">
      <c r="C2687" s="18"/>
    </row>
    <row r="2688" spans="3:3" x14ac:dyDescent="0.25">
      <c r="C2688" s="18"/>
    </row>
    <row r="2689" spans="3:3" x14ac:dyDescent="0.25">
      <c r="C2689" s="18"/>
    </row>
    <row r="2690" spans="3:3" x14ac:dyDescent="0.25">
      <c r="C2690" s="18"/>
    </row>
    <row r="2691" spans="3:3" x14ac:dyDescent="0.25">
      <c r="C2691" s="18"/>
    </row>
    <row r="2692" spans="3:3" x14ac:dyDescent="0.25">
      <c r="C2692" s="18"/>
    </row>
    <row r="2693" spans="3:3" x14ac:dyDescent="0.25">
      <c r="C2693" s="18"/>
    </row>
    <row r="2694" spans="3:3" x14ac:dyDescent="0.25">
      <c r="C2694" s="18"/>
    </row>
    <row r="2695" spans="3:3" x14ac:dyDescent="0.25">
      <c r="C2695" s="18"/>
    </row>
    <row r="2696" spans="3:3" x14ac:dyDescent="0.25">
      <c r="C2696" s="18"/>
    </row>
    <row r="2697" spans="3:3" x14ac:dyDescent="0.25">
      <c r="C2697" s="18"/>
    </row>
    <row r="2698" spans="3:3" x14ac:dyDescent="0.25">
      <c r="C2698" s="18"/>
    </row>
    <row r="2699" spans="3:3" x14ac:dyDescent="0.25">
      <c r="C2699" s="18"/>
    </row>
    <row r="2700" spans="3:3" x14ac:dyDescent="0.25">
      <c r="C2700" s="18"/>
    </row>
    <row r="2701" spans="3:3" x14ac:dyDescent="0.25">
      <c r="C2701" s="18"/>
    </row>
    <row r="2702" spans="3:3" x14ac:dyDescent="0.25">
      <c r="C2702" s="18"/>
    </row>
    <row r="2703" spans="3:3" x14ac:dyDescent="0.25">
      <c r="C2703" s="18"/>
    </row>
    <row r="2704" spans="3:3" x14ac:dyDescent="0.25">
      <c r="C2704" s="18"/>
    </row>
    <row r="2705" spans="3:3" x14ac:dyDescent="0.25">
      <c r="C2705" s="18"/>
    </row>
    <row r="2706" spans="3:3" x14ac:dyDescent="0.25">
      <c r="C2706" s="18"/>
    </row>
    <row r="2707" spans="3:3" x14ac:dyDescent="0.25">
      <c r="C2707" s="18"/>
    </row>
    <row r="2708" spans="3:3" x14ac:dyDescent="0.25">
      <c r="C2708" s="18"/>
    </row>
    <row r="2709" spans="3:3" x14ac:dyDescent="0.25">
      <c r="C2709" s="18"/>
    </row>
    <row r="2710" spans="3:3" x14ac:dyDescent="0.25">
      <c r="C2710" s="18"/>
    </row>
    <row r="2711" spans="3:3" x14ac:dyDescent="0.25">
      <c r="C2711" s="18"/>
    </row>
    <row r="2712" spans="3:3" x14ac:dyDescent="0.25">
      <c r="C2712" s="18"/>
    </row>
    <row r="2713" spans="3:3" x14ac:dyDescent="0.25">
      <c r="C2713" s="18"/>
    </row>
    <row r="2714" spans="3:3" x14ac:dyDescent="0.25">
      <c r="C2714" s="18"/>
    </row>
    <row r="2715" spans="3:3" x14ac:dyDescent="0.25">
      <c r="C2715" s="18"/>
    </row>
    <row r="2716" spans="3:3" x14ac:dyDescent="0.25">
      <c r="C2716" s="18"/>
    </row>
    <row r="2717" spans="3:3" x14ac:dyDescent="0.25">
      <c r="C2717" s="18"/>
    </row>
    <row r="2718" spans="3:3" x14ac:dyDescent="0.25">
      <c r="C2718" s="18"/>
    </row>
    <row r="2719" spans="3:3" x14ac:dyDescent="0.25">
      <c r="C2719" s="18"/>
    </row>
    <row r="2720" spans="3:3" x14ac:dyDescent="0.25">
      <c r="C2720" s="18"/>
    </row>
    <row r="2721" spans="3:3" x14ac:dyDescent="0.25">
      <c r="C2721" s="18"/>
    </row>
    <row r="2722" spans="3:3" x14ac:dyDescent="0.25">
      <c r="C2722" s="18"/>
    </row>
    <row r="2723" spans="3:3" x14ac:dyDescent="0.25">
      <c r="C2723" s="18"/>
    </row>
    <row r="2724" spans="3:3" x14ac:dyDescent="0.25">
      <c r="C2724" s="18"/>
    </row>
    <row r="2725" spans="3:3" x14ac:dyDescent="0.25">
      <c r="C2725" s="18"/>
    </row>
    <row r="2726" spans="3:3" x14ac:dyDescent="0.25">
      <c r="C2726" s="18"/>
    </row>
    <row r="2727" spans="3:3" x14ac:dyDescent="0.25">
      <c r="C2727" s="18"/>
    </row>
    <row r="2728" spans="3:3" x14ac:dyDescent="0.25">
      <c r="C2728" s="18"/>
    </row>
    <row r="2729" spans="3:3" x14ac:dyDescent="0.25">
      <c r="C2729" s="18"/>
    </row>
    <row r="2730" spans="3:3" x14ac:dyDescent="0.25">
      <c r="C2730" s="18"/>
    </row>
    <row r="2731" spans="3:3" x14ac:dyDescent="0.25">
      <c r="C2731" s="18"/>
    </row>
    <row r="2732" spans="3:3" x14ac:dyDescent="0.25">
      <c r="C2732" s="18"/>
    </row>
    <row r="2733" spans="3:3" x14ac:dyDescent="0.25">
      <c r="C2733" s="18"/>
    </row>
    <row r="2734" spans="3:3" x14ac:dyDescent="0.25">
      <c r="C2734" s="18"/>
    </row>
    <row r="2735" spans="3:3" x14ac:dyDescent="0.25">
      <c r="C2735" s="18"/>
    </row>
    <row r="2736" spans="3:3" x14ac:dyDescent="0.25">
      <c r="C2736" s="18"/>
    </row>
    <row r="2737" spans="3:3" x14ac:dyDescent="0.25">
      <c r="C2737" s="18"/>
    </row>
    <row r="2738" spans="3:3" x14ac:dyDescent="0.25">
      <c r="C2738" s="18"/>
    </row>
    <row r="2739" spans="3:3" x14ac:dyDescent="0.25">
      <c r="C2739" s="18"/>
    </row>
    <row r="2740" spans="3:3" x14ac:dyDescent="0.25">
      <c r="C2740" s="18"/>
    </row>
    <row r="2741" spans="3:3" x14ac:dyDescent="0.25">
      <c r="C2741" s="18"/>
    </row>
    <row r="2742" spans="3:3" x14ac:dyDescent="0.25">
      <c r="C2742" s="18"/>
    </row>
    <row r="2743" spans="3:3" x14ac:dyDescent="0.25">
      <c r="C2743" s="18"/>
    </row>
    <row r="2744" spans="3:3" x14ac:dyDescent="0.25">
      <c r="C2744" s="18"/>
    </row>
    <row r="2745" spans="3:3" x14ac:dyDescent="0.25">
      <c r="C2745" s="18"/>
    </row>
    <row r="2746" spans="3:3" x14ac:dyDescent="0.25">
      <c r="C2746" s="18"/>
    </row>
    <row r="2747" spans="3:3" x14ac:dyDescent="0.25">
      <c r="C2747" s="18"/>
    </row>
    <row r="2748" spans="3:3" x14ac:dyDescent="0.25">
      <c r="C2748" s="18"/>
    </row>
    <row r="2749" spans="3:3" x14ac:dyDescent="0.25">
      <c r="C2749" s="18"/>
    </row>
    <row r="2750" spans="3:3" x14ac:dyDescent="0.25">
      <c r="C2750" s="18"/>
    </row>
    <row r="2751" spans="3:3" x14ac:dyDescent="0.25">
      <c r="C2751" s="18"/>
    </row>
    <row r="2752" spans="3:3" x14ac:dyDescent="0.25">
      <c r="C2752" s="18"/>
    </row>
    <row r="2753" spans="3:3" x14ac:dyDescent="0.25">
      <c r="C2753" s="18"/>
    </row>
    <row r="2754" spans="3:3" x14ac:dyDescent="0.25">
      <c r="C2754" s="18"/>
    </row>
    <row r="2755" spans="3:3" x14ac:dyDescent="0.25">
      <c r="C2755" s="18"/>
    </row>
    <row r="2756" spans="3:3" x14ac:dyDescent="0.25">
      <c r="C2756" s="18"/>
    </row>
    <row r="2757" spans="3:3" x14ac:dyDescent="0.25">
      <c r="C2757" s="18"/>
    </row>
    <row r="2758" spans="3:3" x14ac:dyDescent="0.25">
      <c r="C2758" s="18"/>
    </row>
    <row r="2759" spans="3:3" x14ac:dyDescent="0.25">
      <c r="C2759" s="18"/>
    </row>
    <row r="2760" spans="3:3" x14ac:dyDescent="0.25">
      <c r="C2760" s="18"/>
    </row>
    <row r="2761" spans="3:3" x14ac:dyDescent="0.25">
      <c r="C2761" s="18"/>
    </row>
    <row r="2762" spans="3:3" x14ac:dyDescent="0.25">
      <c r="C2762" s="18"/>
    </row>
    <row r="2763" spans="3:3" x14ac:dyDescent="0.25">
      <c r="C2763" s="18"/>
    </row>
    <row r="2764" spans="3:3" x14ac:dyDescent="0.25">
      <c r="C2764" s="18"/>
    </row>
    <row r="2765" spans="3:3" x14ac:dyDescent="0.25">
      <c r="C2765" s="18"/>
    </row>
    <row r="2766" spans="3:3" x14ac:dyDescent="0.25">
      <c r="C2766" s="18"/>
    </row>
    <row r="2767" spans="3:3" x14ac:dyDescent="0.25">
      <c r="C2767" s="18"/>
    </row>
    <row r="2768" spans="3:3" x14ac:dyDescent="0.25">
      <c r="C2768" s="18"/>
    </row>
    <row r="2769" spans="3:3" x14ac:dyDescent="0.25">
      <c r="C2769" s="18"/>
    </row>
    <row r="2770" spans="3:3" x14ac:dyDescent="0.25">
      <c r="C2770" s="18"/>
    </row>
    <row r="2771" spans="3:3" x14ac:dyDescent="0.25">
      <c r="C2771" s="18"/>
    </row>
    <row r="2772" spans="3:3" x14ac:dyDescent="0.25">
      <c r="C2772" s="18"/>
    </row>
    <row r="2773" spans="3:3" x14ac:dyDescent="0.25">
      <c r="C2773" s="18"/>
    </row>
    <row r="2774" spans="3:3" x14ac:dyDescent="0.25">
      <c r="C2774" s="18"/>
    </row>
    <row r="2775" spans="3:3" x14ac:dyDescent="0.25">
      <c r="C2775" s="18"/>
    </row>
    <row r="2776" spans="3:3" x14ac:dyDescent="0.25">
      <c r="C2776" s="18"/>
    </row>
    <row r="2777" spans="3:3" x14ac:dyDescent="0.25">
      <c r="C2777" s="18"/>
    </row>
    <row r="2778" spans="3:3" x14ac:dyDescent="0.25">
      <c r="C2778" s="18"/>
    </row>
    <row r="2779" spans="3:3" x14ac:dyDescent="0.25">
      <c r="C2779" s="18"/>
    </row>
    <row r="2780" spans="3:3" x14ac:dyDescent="0.25">
      <c r="C2780" s="18"/>
    </row>
    <row r="2781" spans="3:3" x14ac:dyDescent="0.25">
      <c r="C2781" s="18"/>
    </row>
    <row r="2782" spans="3:3" x14ac:dyDescent="0.25">
      <c r="C2782" s="18"/>
    </row>
    <row r="2783" spans="3:3" x14ac:dyDescent="0.25">
      <c r="C2783" s="18"/>
    </row>
    <row r="2784" spans="3:3" x14ac:dyDescent="0.25">
      <c r="C2784" s="18"/>
    </row>
    <row r="2785" spans="3:3" x14ac:dyDescent="0.25">
      <c r="C2785" s="18"/>
    </row>
    <row r="2786" spans="3:3" x14ac:dyDescent="0.25">
      <c r="C2786" s="18"/>
    </row>
    <row r="2787" spans="3:3" x14ac:dyDescent="0.25">
      <c r="C2787" s="18"/>
    </row>
    <row r="2788" spans="3:3" x14ac:dyDescent="0.25">
      <c r="C2788" s="18"/>
    </row>
    <row r="2789" spans="3:3" x14ac:dyDescent="0.25">
      <c r="C2789" s="18"/>
    </row>
    <row r="2790" spans="3:3" x14ac:dyDescent="0.25">
      <c r="C2790" s="18"/>
    </row>
    <row r="2791" spans="3:3" x14ac:dyDescent="0.25">
      <c r="C2791" s="18"/>
    </row>
    <row r="2792" spans="3:3" x14ac:dyDescent="0.25">
      <c r="C2792" s="18"/>
    </row>
    <row r="2793" spans="3:3" x14ac:dyDescent="0.25">
      <c r="C2793" s="18"/>
    </row>
    <row r="2794" spans="3:3" x14ac:dyDescent="0.25">
      <c r="C2794" s="18"/>
    </row>
    <row r="2795" spans="3:3" x14ac:dyDescent="0.25">
      <c r="C2795" s="18"/>
    </row>
    <row r="2796" spans="3:3" x14ac:dyDescent="0.25">
      <c r="C2796" s="18"/>
    </row>
    <row r="2797" spans="3:3" x14ac:dyDescent="0.25">
      <c r="C2797" s="18"/>
    </row>
    <row r="2798" spans="3:3" x14ac:dyDescent="0.25">
      <c r="C2798" s="18"/>
    </row>
    <row r="2799" spans="3:3" x14ac:dyDescent="0.25">
      <c r="C2799" s="18"/>
    </row>
    <row r="2800" spans="3:3" x14ac:dyDescent="0.25">
      <c r="C2800" s="18"/>
    </row>
    <row r="2801" spans="3:3" x14ac:dyDescent="0.25">
      <c r="C2801" s="18"/>
    </row>
    <row r="2802" spans="3:3" x14ac:dyDescent="0.25">
      <c r="C2802" s="18"/>
    </row>
    <row r="2803" spans="3:3" x14ac:dyDescent="0.25">
      <c r="C2803" s="18"/>
    </row>
    <row r="2804" spans="3:3" x14ac:dyDescent="0.25">
      <c r="C2804" s="18"/>
    </row>
    <row r="2805" spans="3:3" x14ac:dyDescent="0.25">
      <c r="C2805" s="18"/>
    </row>
    <row r="2806" spans="3:3" x14ac:dyDescent="0.25">
      <c r="C2806" s="18"/>
    </row>
    <row r="2807" spans="3:3" x14ac:dyDescent="0.25">
      <c r="C2807" s="18"/>
    </row>
    <row r="2808" spans="3:3" x14ac:dyDescent="0.25">
      <c r="C2808" s="18"/>
    </row>
    <row r="2809" spans="3:3" x14ac:dyDescent="0.25">
      <c r="C2809" s="18"/>
    </row>
    <row r="2810" spans="3:3" x14ac:dyDescent="0.25">
      <c r="C2810" s="18"/>
    </row>
    <row r="2811" spans="3:3" x14ac:dyDescent="0.25">
      <c r="C2811" s="18"/>
    </row>
    <row r="2812" spans="3:3" x14ac:dyDescent="0.25">
      <c r="C2812" s="18"/>
    </row>
    <row r="2813" spans="3:3" x14ac:dyDescent="0.25">
      <c r="C2813" s="18"/>
    </row>
    <row r="2814" spans="3:3" x14ac:dyDescent="0.25">
      <c r="C2814" s="18"/>
    </row>
    <row r="2815" spans="3:3" x14ac:dyDescent="0.25">
      <c r="C2815" s="18"/>
    </row>
    <row r="2816" spans="3:3" x14ac:dyDescent="0.25">
      <c r="C2816" s="18"/>
    </row>
    <row r="2817" spans="3:3" x14ac:dyDescent="0.25">
      <c r="C2817" s="18"/>
    </row>
    <row r="2818" spans="3:3" x14ac:dyDescent="0.25">
      <c r="C2818" s="18"/>
    </row>
    <row r="2819" spans="3:3" x14ac:dyDescent="0.25">
      <c r="C2819" s="18"/>
    </row>
    <row r="2820" spans="3:3" x14ac:dyDescent="0.25">
      <c r="C2820" s="18"/>
    </row>
    <row r="2821" spans="3:3" x14ac:dyDescent="0.25">
      <c r="C2821" s="18"/>
    </row>
    <row r="2822" spans="3:3" x14ac:dyDescent="0.25">
      <c r="C2822" s="18"/>
    </row>
    <row r="2823" spans="3:3" x14ac:dyDescent="0.25">
      <c r="C2823" s="18"/>
    </row>
    <row r="2824" spans="3:3" x14ac:dyDescent="0.25">
      <c r="C2824" s="18"/>
    </row>
    <row r="2825" spans="3:3" x14ac:dyDescent="0.25">
      <c r="C2825" s="18"/>
    </row>
    <row r="2826" spans="3:3" x14ac:dyDescent="0.25">
      <c r="C2826" s="18"/>
    </row>
    <row r="2827" spans="3:3" x14ac:dyDescent="0.25">
      <c r="C2827" s="18"/>
    </row>
    <row r="2828" spans="3:3" x14ac:dyDescent="0.25">
      <c r="C2828" s="18"/>
    </row>
    <row r="2829" spans="3:3" x14ac:dyDescent="0.25">
      <c r="C2829" s="18"/>
    </row>
    <row r="2830" spans="3:3" x14ac:dyDescent="0.25">
      <c r="C2830" s="18"/>
    </row>
    <row r="2831" spans="3:3" x14ac:dyDescent="0.25">
      <c r="C2831" s="18"/>
    </row>
    <row r="2832" spans="3:3" x14ac:dyDescent="0.25">
      <c r="C2832" s="18"/>
    </row>
    <row r="2833" spans="3:3" x14ac:dyDescent="0.25">
      <c r="C2833" s="18"/>
    </row>
    <row r="2834" spans="3:3" x14ac:dyDescent="0.25">
      <c r="C2834" s="18"/>
    </row>
    <row r="2835" spans="3:3" x14ac:dyDescent="0.25">
      <c r="C2835" s="18"/>
    </row>
    <row r="2836" spans="3:3" x14ac:dyDescent="0.25">
      <c r="C2836" s="18"/>
    </row>
    <row r="2837" spans="3:3" x14ac:dyDescent="0.25">
      <c r="C2837" s="18"/>
    </row>
    <row r="2838" spans="3:3" x14ac:dyDescent="0.25">
      <c r="C2838" s="18"/>
    </row>
    <row r="2839" spans="3:3" x14ac:dyDescent="0.25">
      <c r="C2839" s="18"/>
    </row>
    <row r="2840" spans="3:3" x14ac:dyDescent="0.25">
      <c r="C2840" s="18"/>
    </row>
    <row r="2841" spans="3:3" x14ac:dyDescent="0.25">
      <c r="C2841" s="18"/>
    </row>
    <row r="2842" spans="3:3" x14ac:dyDescent="0.25">
      <c r="C2842" s="18"/>
    </row>
    <row r="2843" spans="3:3" x14ac:dyDescent="0.25">
      <c r="C2843" s="18"/>
    </row>
    <row r="2844" spans="3:3" x14ac:dyDescent="0.25">
      <c r="C2844" s="18"/>
    </row>
    <row r="2845" spans="3:3" x14ac:dyDescent="0.25">
      <c r="C2845" s="18"/>
    </row>
    <row r="2846" spans="3:3" x14ac:dyDescent="0.25">
      <c r="C2846" s="18"/>
    </row>
    <row r="2847" spans="3:3" x14ac:dyDescent="0.25">
      <c r="C2847" s="18"/>
    </row>
    <row r="2848" spans="3:3" x14ac:dyDescent="0.25">
      <c r="C2848" s="18"/>
    </row>
    <row r="2849" spans="3:3" x14ac:dyDescent="0.25">
      <c r="C2849" s="18"/>
    </row>
    <row r="2850" spans="3:3" x14ac:dyDescent="0.25">
      <c r="C2850" s="18"/>
    </row>
    <row r="2851" spans="3:3" x14ac:dyDescent="0.25">
      <c r="C2851" s="18"/>
    </row>
    <row r="2852" spans="3:3" x14ac:dyDescent="0.25">
      <c r="C2852" s="18"/>
    </row>
    <row r="2853" spans="3:3" x14ac:dyDescent="0.25">
      <c r="C2853" s="18"/>
    </row>
    <row r="2854" spans="3:3" x14ac:dyDescent="0.25">
      <c r="C2854" s="18"/>
    </row>
    <row r="2855" spans="3:3" x14ac:dyDescent="0.25">
      <c r="C2855" s="18"/>
    </row>
    <row r="2856" spans="3:3" x14ac:dyDescent="0.25">
      <c r="C2856" s="18"/>
    </row>
    <row r="2857" spans="3:3" x14ac:dyDescent="0.25">
      <c r="C2857" s="18"/>
    </row>
    <row r="2858" spans="3:3" x14ac:dyDescent="0.25">
      <c r="C2858" s="18"/>
    </row>
    <row r="2859" spans="3:3" x14ac:dyDescent="0.25">
      <c r="C2859" s="18"/>
    </row>
    <row r="2860" spans="3:3" x14ac:dyDescent="0.25">
      <c r="C2860" s="18"/>
    </row>
    <row r="2861" spans="3:3" x14ac:dyDescent="0.25">
      <c r="C2861" s="18"/>
    </row>
    <row r="2862" spans="3:3" x14ac:dyDescent="0.25">
      <c r="C2862" s="18"/>
    </row>
    <row r="2863" spans="3:3" x14ac:dyDescent="0.25">
      <c r="C2863" s="18"/>
    </row>
    <row r="2864" spans="3:3" x14ac:dyDescent="0.25">
      <c r="C2864" s="18"/>
    </row>
    <row r="2865" spans="3:3" x14ac:dyDescent="0.25">
      <c r="C2865" s="18"/>
    </row>
    <row r="2866" spans="3:3" x14ac:dyDescent="0.25">
      <c r="C2866" s="18"/>
    </row>
    <row r="2867" spans="3:3" x14ac:dyDescent="0.25">
      <c r="C2867" s="18"/>
    </row>
    <row r="2868" spans="3:3" x14ac:dyDescent="0.25">
      <c r="C2868" s="18"/>
    </row>
    <row r="2869" spans="3:3" x14ac:dyDescent="0.25">
      <c r="C2869" s="18"/>
    </row>
    <row r="2870" spans="3:3" x14ac:dyDescent="0.25">
      <c r="C2870" s="18"/>
    </row>
    <row r="2871" spans="3:3" x14ac:dyDescent="0.25">
      <c r="C2871" s="18"/>
    </row>
    <row r="2872" spans="3:3" x14ac:dyDescent="0.25">
      <c r="C2872" s="18"/>
    </row>
    <row r="2873" spans="3:3" x14ac:dyDescent="0.25">
      <c r="C2873" s="18"/>
    </row>
    <row r="2874" spans="3:3" x14ac:dyDescent="0.25">
      <c r="C2874" s="18"/>
    </row>
    <row r="2875" spans="3:3" x14ac:dyDescent="0.25">
      <c r="C2875" s="18"/>
    </row>
    <row r="2876" spans="3:3" x14ac:dyDescent="0.25">
      <c r="C2876" s="18"/>
    </row>
    <row r="2877" spans="3:3" x14ac:dyDescent="0.25">
      <c r="C2877" s="18"/>
    </row>
    <row r="2878" spans="3:3" x14ac:dyDescent="0.25">
      <c r="C2878" s="18"/>
    </row>
    <row r="2879" spans="3:3" x14ac:dyDescent="0.25">
      <c r="C2879" s="18"/>
    </row>
    <row r="2880" spans="3:3" x14ac:dyDescent="0.25">
      <c r="C2880" s="18"/>
    </row>
    <row r="2881" spans="3:3" x14ac:dyDescent="0.25">
      <c r="C2881" s="18"/>
    </row>
    <row r="2882" spans="3:3" x14ac:dyDescent="0.25">
      <c r="C2882" s="18"/>
    </row>
    <row r="2883" spans="3:3" x14ac:dyDescent="0.25">
      <c r="C2883" s="18"/>
    </row>
    <row r="2884" spans="3:3" x14ac:dyDescent="0.25">
      <c r="C2884" s="18"/>
    </row>
    <row r="2885" spans="3:3" x14ac:dyDescent="0.25">
      <c r="C2885" s="18"/>
    </row>
    <row r="2886" spans="3:3" x14ac:dyDescent="0.25">
      <c r="C2886" s="18"/>
    </row>
    <row r="2887" spans="3:3" x14ac:dyDescent="0.25">
      <c r="C2887" s="18"/>
    </row>
    <row r="2888" spans="3:3" x14ac:dyDescent="0.25">
      <c r="C2888" s="18"/>
    </row>
    <row r="2889" spans="3:3" x14ac:dyDescent="0.25">
      <c r="C2889" s="18"/>
    </row>
    <row r="2890" spans="3:3" x14ac:dyDescent="0.25">
      <c r="C2890" s="18"/>
    </row>
    <row r="2891" spans="3:3" x14ac:dyDescent="0.25">
      <c r="C2891" s="18"/>
    </row>
    <row r="2892" spans="3:3" x14ac:dyDescent="0.25">
      <c r="C2892" s="18"/>
    </row>
    <row r="2893" spans="3:3" x14ac:dyDescent="0.25">
      <c r="C2893" s="18"/>
    </row>
    <row r="2894" spans="3:3" x14ac:dyDescent="0.25">
      <c r="C2894" s="18"/>
    </row>
    <row r="2895" spans="3:3" x14ac:dyDescent="0.25">
      <c r="C2895" s="18"/>
    </row>
    <row r="2896" spans="3:3" x14ac:dyDescent="0.25">
      <c r="C2896" s="18"/>
    </row>
    <row r="2897" spans="3:3" x14ac:dyDescent="0.25">
      <c r="C2897" s="18"/>
    </row>
    <row r="2898" spans="3:3" x14ac:dyDescent="0.25">
      <c r="C2898" s="18"/>
    </row>
    <row r="2899" spans="3:3" x14ac:dyDescent="0.25">
      <c r="C2899" s="18"/>
    </row>
    <row r="2900" spans="3:3" x14ac:dyDescent="0.25">
      <c r="C2900" s="18"/>
    </row>
    <row r="2901" spans="3:3" x14ac:dyDescent="0.25">
      <c r="C2901" s="18"/>
    </row>
    <row r="2902" spans="3:3" x14ac:dyDescent="0.25">
      <c r="C2902" s="18"/>
    </row>
    <row r="2903" spans="3:3" x14ac:dyDescent="0.25">
      <c r="C2903" s="18"/>
    </row>
    <row r="2904" spans="3:3" x14ac:dyDescent="0.25">
      <c r="C2904" s="18"/>
    </row>
    <row r="2905" spans="3:3" x14ac:dyDescent="0.25">
      <c r="C2905" s="18"/>
    </row>
    <row r="2906" spans="3:3" x14ac:dyDescent="0.25">
      <c r="C2906" s="18"/>
    </row>
    <row r="2907" spans="3:3" x14ac:dyDescent="0.25">
      <c r="C2907" s="18"/>
    </row>
    <row r="2908" spans="3:3" x14ac:dyDescent="0.25">
      <c r="C2908" s="18"/>
    </row>
    <row r="2909" spans="3:3" x14ac:dyDescent="0.25">
      <c r="C2909" s="18"/>
    </row>
    <row r="2910" spans="3:3" x14ac:dyDescent="0.25">
      <c r="C2910" s="18"/>
    </row>
    <row r="2911" spans="3:3" x14ac:dyDescent="0.25">
      <c r="C2911" s="18"/>
    </row>
    <row r="2912" spans="3:3" x14ac:dyDescent="0.25">
      <c r="C2912" s="18"/>
    </row>
    <row r="2913" spans="3:3" x14ac:dyDescent="0.25">
      <c r="C2913" s="18"/>
    </row>
    <row r="2914" spans="3:3" x14ac:dyDescent="0.25">
      <c r="C2914" s="18"/>
    </row>
    <row r="2915" spans="3:3" x14ac:dyDescent="0.25">
      <c r="C2915" s="18"/>
    </row>
    <row r="2916" spans="3:3" x14ac:dyDescent="0.25">
      <c r="C2916" s="18"/>
    </row>
    <row r="2917" spans="3:3" x14ac:dyDescent="0.25">
      <c r="C2917" s="18"/>
    </row>
    <row r="2918" spans="3:3" x14ac:dyDescent="0.25">
      <c r="C2918" s="18"/>
    </row>
    <row r="2919" spans="3:3" x14ac:dyDescent="0.25">
      <c r="C2919" s="18"/>
    </row>
    <row r="2920" spans="3:3" x14ac:dyDescent="0.25">
      <c r="C2920" s="18"/>
    </row>
    <row r="2921" spans="3:3" x14ac:dyDescent="0.25">
      <c r="C2921" s="18"/>
    </row>
    <row r="2922" spans="3:3" x14ac:dyDescent="0.25">
      <c r="C2922" s="18"/>
    </row>
    <row r="2923" spans="3:3" x14ac:dyDescent="0.25">
      <c r="C2923" s="18"/>
    </row>
    <row r="2924" spans="3:3" x14ac:dyDescent="0.25">
      <c r="C2924" s="18"/>
    </row>
    <row r="2925" spans="3:3" x14ac:dyDescent="0.25">
      <c r="C2925" s="18"/>
    </row>
    <row r="2926" spans="3:3" x14ac:dyDescent="0.25">
      <c r="C2926" s="18"/>
    </row>
    <row r="2927" spans="3:3" x14ac:dyDescent="0.25">
      <c r="C2927" s="18"/>
    </row>
    <row r="2928" spans="3:3" x14ac:dyDescent="0.25">
      <c r="C2928" s="18"/>
    </row>
    <row r="2929" spans="3:3" x14ac:dyDescent="0.25">
      <c r="C2929" s="18"/>
    </row>
    <row r="2930" spans="3:3" x14ac:dyDescent="0.25">
      <c r="C2930" s="18"/>
    </row>
    <row r="2931" spans="3:3" x14ac:dyDescent="0.25">
      <c r="C2931" s="18"/>
    </row>
    <row r="2932" spans="3:3" x14ac:dyDescent="0.25">
      <c r="C2932" s="18"/>
    </row>
    <row r="2933" spans="3:3" x14ac:dyDescent="0.25">
      <c r="C2933" s="18"/>
    </row>
    <row r="2934" spans="3:3" x14ac:dyDescent="0.25">
      <c r="C2934" s="18"/>
    </row>
    <row r="2935" spans="3:3" x14ac:dyDescent="0.25">
      <c r="C2935" s="18"/>
    </row>
    <row r="2936" spans="3:3" x14ac:dyDescent="0.25">
      <c r="C2936" s="18"/>
    </row>
    <row r="2937" spans="3:3" x14ac:dyDescent="0.25">
      <c r="C2937" s="18"/>
    </row>
    <row r="2938" spans="3:3" x14ac:dyDescent="0.25">
      <c r="C2938" s="18"/>
    </row>
    <row r="2939" spans="3:3" x14ac:dyDescent="0.25">
      <c r="C2939" s="18"/>
    </row>
    <row r="2940" spans="3:3" x14ac:dyDescent="0.25">
      <c r="C2940" s="18"/>
    </row>
    <row r="2941" spans="3:3" x14ac:dyDescent="0.25">
      <c r="C2941" s="18"/>
    </row>
    <row r="2942" spans="3:3" x14ac:dyDescent="0.25">
      <c r="C2942" s="18"/>
    </row>
    <row r="2943" spans="3:3" x14ac:dyDescent="0.25">
      <c r="C2943" s="18"/>
    </row>
    <row r="2944" spans="3:3" x14ac:dyDescent="0.25">
      <c r="C2944" s="18"/>
    </row>
    <row r="2945" spans="3:3" x14ac:dyDescent="0.25">
      <c r="C2945" s="18"/>
    </row>
    <row r="2946" spans="3:3" x14ac:dyDescent="0.25">
      <c r="C2946" s="18"/>
    </row>
    <row r="2947" spans="3:3" x14ac:dyDescent="0.25">
      <c r="C2947" s="18"/>
    </row>
    <row r="2948" spans="3:3" x14ac:dyDescent="0.25">
      <c r="C2948" s="18"/>
    </row>
    <row r="2949" spans="3:3" x14ac:dyDescent="0.25">
      <c r="C2949" s="18"/>
    </row>
    <row r="2950" spans="3:3" x14ac:dyDescent="0.25">
      <c r="C2950" s="18"/>
    </row>
    <row r="2951" spans="3:3" x14ac:dyDescent="0.25">
      <c r="C2951" s="18"/>
    </row>
    <row r="2952" spans="3:3" x14ac:dyDescent="0.25">
      <c r="C2952" s="18"/>
    </row>
    <row r="2953" spans="3:3" x14ac:dyDescent="0.25">
      <c r="C2953" s="18"/>
    </row>
    <row r="2954" spans="3:3" x14ac:dyDescent="0.25">
      <c r="C2954" s="18"/>
    </row>
    <row r="2955" spans="3:3" x14ac:dyDescent="0.25">
      <c r="C2955" s="18"/>
    </row>
    <row r="2956" spans="3:3" x14ac:dyDescent="0.25">
      <c r="C2956" s="18"/>
    </row>
    <row r="2957" spans="3:3" x14ac:dyDescent="0.25">
      <c r="C2957" s="18"/>
    </row>
    <row r="2958" spans="3:3" x14ac:dyDescent="0.25">
      <c r="C2958" s="18"/>
    </row>
    <row r="2959" spans="3:3" x14ac:dyDescent="0.25">
      <c r="C2959" s="18"/>
    </row>
    <row r="2960" spans="3:3" x14ac:dyDescent="0.25">
      <c r="C2960" s="18"/>
    </row>
    <row r="2961" spans="3:3" x14ac:dyDescent="0.25">
      <c r="C2961" s="18"/>
    </row>
    <row r="2962" spans="3:3" x14ac:dyDescent="0.25">
      <c r="C2962" s="18"/>
    </row>
    <row r="2963" spans="3:3" x14ac:dyDescent="0.25">
      <c r="C2963" s="18"/>
    </row>
    <row r="2964" spans="3:3" x14ac:dyDescent="0.25">
      <c r="C2964" s="18"/>
    </row>
    <row r="2965" spans="3:3" x14ac:dyDescent="0.25">
      <c r="C2965" s="18"/>
    </row>
    <row r="2966" spans="3:3" x14ac:dyDescent="0.25">
      <c r="C2966" s="18"/>
    </row>
    <row r="2967" spans="3:3" x14ac:dyDescent="0.25">
      <c r="C2967" s="18"/>
    </row>
    <row r="2968" spans="3:3" x14ac:dyDescent="0.25">
      <c r="C2968" s="18"/>
    </row>
    <row r="2969" spans="3:3" x14ac:dyDescent="0.25">
      <c r="C2969" s="18"/>
    </row>
    <row r="2970" spans="3:3" x14ac:dyDescent="0.25">
      <c r="C2970" s="18"/>
    </row>
    <row r="2971" spans="3:3" x14ac:dyDescent="0.25">
      <c r="C2971" s="18"/>
    </row>
    <row r="2972" spans="3:3" x14ac:dyDescent="0.25">
      <c r="C2972" s="18"/>
    </row>
    <row r="2973" spans="3:3" x14ac:dyDescent="0.25">
      <c r="C2973" s="18"/>
    </row>
    <row r="2974" spans="3:3" x14ac:dyDescent="0.25">
      <c r="C2974" s="18"/>
    </row>
    <row r="2975" spans="3:3" x14ac:dyDescent="0.25">
      <c r="C2975" s="18"/>
    </row>
    <row r="2976" spans="3:3" x14ac:dyDescent="0.25">
      <c r="C2976" s="18"/>
    </row>
    <row r="2977" spans="3:3" x14ac:dyDescent="0.25">
      <c r="C2977" s="18"/>
    </row>
    <row r="2978" spans="3:3" x14ac:dyDescent="0.25">
      <c r="C2978" s="18"/>
    </row>
    <row r="2979" spans="3:3" x14ac:dyDescent="0.25">
      <c r="C2979" s="18"/>
    </row>
    <row r="2980" spans="3:3" x14ac:dyDescent="0.25">
      <c r="C2980" s="18"/>
    </row>
    <row r="2981" spans="3:3" x14ac:dyDescent="0.25">
      <c r="C2981" s="18"/>
    </row>
    <row r="2982" spans="3:3" x14ac:dyDescent="0.25">
      <c r="C2982" s="18"/>
    </row>
    <row r="2983" spans="3:3" x14ac:dyDescent="0.25">
      <c r="C2983" s="18"/>
    </row>
    <row r="2984" spans="3:3" x14ac:dyDescent="0.25">
      <c r="C2984" s="18"/>
    </row>
    <row r="2985" spans="3:3" x14ac:dyDescent="0.25">
      <c r="C2985" s="18"/>
    </row>
    <row r="2986" spans="3:3" x14ac:dyDescent="0.25">
      <c r="C2986" s="18"/>
    </row>
    <row r="2987" spans="3:3" x14ac:dyDescent="0.25">
      <c r="C2987" s="18"/>
    </row>
    <row r="2988" spans="3:3" x14ac:dyDescent="0.25">
      <c r="C2988" s="18"/>
    </row>
    <row r="2989" spans="3:3" x14ac:dyDescent="0.25">
      <c r="C2989" s="18"/>
    </row>
    <row r="2990" spans="3:3" x14ac:dyDescent="0.25">
      <c r="C2990" s="18"/>
    </row>
    <row r="2991" spans="3:3" x14ac:dyDescent="0.25">
      <c r="C2991" s="18"/>
    </row>
    <row r="2992" spans="3:3" x14ac:dyDescent="0.25">
      <c r="C2992" s="18"/>
    </row>
    <row r="2993" spans="3:3" x14ac:dyDescent="0.25">
      <c r="C2993" s="18"/>
    </row>
    <row r="2994" spans="3:3" x14ac:dyDescent="0.25">
      <c r="C2994" s="18"/>
    </row>
    <row r="2995" spans="3:3" x14ac:dyDescent="0.25">
      <c r="C2995" s="18"/>
    </row>
    <row r="2996" spans="3:3" x14ac:dyDescent="0.25">
      <c r="C2996" s="18"/>
    </row>
    <row r="2997" spans="3:3" x14ac:dyDescent="0.25">
      <c r="C2997" s="18"/>
    </row>
    <row r="2998" spans="3:3" x14ac:dyDescent="0.25">
      <c r="C2998" s="18"/>
    </row>
    <row r="2999" spans="3:3" x14ac:dyDescent="0.25">
      <c r="C2999" s="18"/>
    </row>
    <row r="3000" spans="3:3" x14ac:dyDescent="0.25">
      <c r="C3000" s="18"/>
    </row>
    <row r="3001" spans="3:3" x14ac:dyDescent="0.25">
      <c r="C3001" s="18"/>
    </row>
    <row r="3002" spans="3:3" x14ac:dyDescent="0.25">
      <c r="C3002" s="18"/>
    </row>
    <row r="3003" spans="3:3" x14ac:dyDescent="0.25">
      <c r="C3003" s="18"/>
    </row>
    <row r="3004" spans="3:3" x14ac:dyDescent="0.25">
      <c r="C3004" s="18"/>
    </row>
    <row r="3005" spans="3:3" x14ac:dyDescent="0.25">
      <c r="C3005" s="18"/>
    </row>
    <row r="3006" spans="3:3" x14ac:dyDescent="0.25">
      <c r="C3006" s="18"/>
    </row>
    <row r="3007" spans="3:3" x14ac:dyDescent="0.25">
      <c r="C3007" s="18"/>
    </row>
    <row r="3008" spans="3:3" x14ac:dyDescent="0.25">
      <c r="C3008" s="18"/>
    </row>
    <row r="3009" spans="3:3" x14ac:dyDescent="0.25">
      <c r="C3009" s="18"/>
    </row>
    <row r="3010" spans="3:3" x14ac:dyDescent="0.25">
      <c r="C3010" s="18"/>
    </row>
    <row r="3011" spans="3:3" x14ac:dyDescent="0.25">
      <c r="C3011" s="18"/>
    </row>
    <row r="3012" spans="3:3" x14ac:dyDescent="0.25">
      <c r="C3012" s="18"/>
    </row>
    <row r="3013" spans="3:3" x14ac:dyDescent="0.25">
      <c r="C3013" s="18"/>
    </row>
    <row r="3014" spans="3:3" x14ac:dyDescent="0.25">
      <c r="C3014" s="18"/>
    </row>
    <row r="3015" spans="3:3" x14ac:dyDescent="0.25">
      <c r="C3015" s="18"/>
    </row>
    <row r="3016" spans="3:3" x14ac:dyDescent="0.25">
      <c r="C3016" s="18"/>
    </row>
    <row r="3017" spans="3:3" x14ac:dyDescent="0.25">
      <c r="C3017" s="18"/>
    </row>
    <row r="3018" spans="3:3" x14ac:dyDescent="0.25">
      <c r="C3018" s="18"/>
    </row>
    <row r="3019" spans="3:3" x14ac:dyDescent="0.25">
      <c r="C3019" s="18"/>
    </row>
    <row r="3020" spans="3:3" x14ac:dyDescent="0.25">
      <c r="C3020" s="18"/>
    </row>
    <row r="3021" spans="3:3" x14ac:dyDescent="0.25">
      <c r="C3021" s="18"/>
    </row>
    <row r="3022" spans="3:3" x14ac:dyDescent="0.25">
      <c r="C3022" s="18"/>
    </row>
    <row r="3023" spans="3:3" x14ac:dyDescent="0.25">
      <c r="C3023" s="18"/>
    </row>
    <row r="3024" spans="3:3" x14ac:dyDescent="0.25">
      <c r="C3024" s="18"/>
    </row>
    <row r="3025" spans="3:3" x14ac:dyDescent="0.25">
      <c r="C3025" s="18"/>
    </row>
    <row r="3026" spans="3:3" x14ac:dyDescent="0.25">
      <c r="C3026" s="18"/>
    </row>
    <row r="3027" spans="3:3" x14ac:dyDescent="0.25">
      <c r="C3027" s="18"/>
    </row>
    <row r="3028" spans="3:3" x14ac:dyDescent="0.25">
      <c r="C3028" s="18"/>
    </row>
    <row r="3029" spans="3:3" x14ac:dyDescent="0.25">
      <c r="C3029" s="18"/>
    </row>
    <row r="3030" spans="3:3" x14ac:dyDescent="0.25">
      <c r="C3030" s="18"/>
    </row>
    <row r="3031" spans="3:3" x14ac:dyDescent="0.25">
      <c r="C3031" s="18"/>
    </row>
    <row r="3032" spans="3:3" x14ac:dyDescent="0.25">
      <c r="C3032" s="18"/>
    </row>
    <row r="3033" spans="3:3" x14ac:dyDescent="0.25">
      <c r="C3033" s="18"/>
    </row>
    <row r="3034" spans="3:3" x14ac:dyDescent="0.25">
      <c r="C3034" s="18"/>
    </row>
    <row r="3035" spans="3:3" x14ac:dyDescent="0.25">
      <c r="C3035" s="18"/>
    </row>
    <row r="3036" spans="3:3" x14ac:dyDescent="0.25">
      <c r="C3036" s="18"/>
    </row>
    <row r="3037" spans="3:3" x14ac:dyDescent="0.25">
      <c r="C3037" s="18"/>
    </row>
    <row r="3038" spans="3:3" x14ac:dyDescent="0.25">
      <c r="C3038" s="18"/>
    </row>
    <row r="3039" spans="3:3" x14ac:dyDescent="0.25">
      <c r="C3039" s="18"/>
    </row>
    <row r="3040" spans="3:3" x14ac:dyDescent="0.25">
      <c r="C3040" s="18"/>
    </row>
    <row r="3041" spans="3:3" x14ac:dyDescent="0.25">
      <c r="C3041" s="18"/>
    </row>
    <row r="3042" spans="3:3" x14ac:dyDescent="0.25">
      <c r="C3042" s="18"/>
    </row>
    <row r="3043" spans="3:3" x14ac:dyDescent="0.25">
      <c r="C3043" s="18"/>
    </row>
    <row r="3044" spans="3:3" x14ac:dyDescent="0.25">
      <c r="C3044" s="18"/>
    </row>
    <row r="3045" spans="3:3" x14ac:dyDescent="0.25">
      <c r="C3045" s="18"/>
    </row>
    <row r="3046" spans="3:3" x14ac:dyDescent="0.25">
      <c r="C3046" s="18"/>
    </row>
    <row r="3047" spans="3:3" x14ac:dyDescent="0.25">
      <c r="C3047" s="18"/>
    </row>
    <row r="3048" spans="3:3" x14ac:dyDescent="0.25">
      <c r="C3048" s="18"/>
    </row>
    <row r="3049" spans="3:3" x14ac:dyDescent="0.25">
      <c r="C3049" s="18"/>
    </row>
    <row r="3050" spans="3:3" x14ac:dyDescent="0.25">
      <c r="C3050" s="18"/>
    </row>
    <row r="3051" spans="3:3" x14ac:dyDescent="0.25">
      <c r="C3051" s="18"/>
    </row>
    <row r="3052" spans="3:3" x14ac:dyDescent="0.25">
      <c r="C3052" s="18"/>
    </row>
    <row r="3053" spans="3:3" x14ac:dyDescent="0.25">
      <c r="C3053" s="18"/>
    </row>
    <row r="3054" spans="3:3" x14ac:dyDescent="0.25">
      <c r="C3054" s="18"/>
    </row>
    <row r="3055" spans="3:3" x14ac:dyDescent="0.25">
      <c r="C3055" s="18"/>
    </row>
    <row r="3056" spans="3:3" x14ac:dyDescent="0.25">
      <c r="C3056" s="18"/>
    </row>
    <row r="3057" spans="3:3" x14ac:dyDescent="0.25">
      <c r="C3057" s="18"/>
    </row>
    <row r="3058" spans="3:3" x14ac:dyDescent="0.25">
      <c r="C3058" s="18"/>
    </row>
    <row r="3059" spans="3:3" x14ac:dyDescent="0.25">
      <c r="C3059" s="18"/>
    </row>
    <row r="3060" spans="3:3" x14ac:dyDescent="0.25">
      <c r="C3060" s="18"/>
    </row>
    <row r="3061" spans="3:3" x14ac:dyDescent="0.25">
      <c r="C3061" s="18"/>
    </row>
    <row r="3062" spans="3:3" x14ac:dyDescent="0.25">
      <c r="C3062" s="18"/>
    </row>
    <row r="3063" spans="3:3" x14ac:dyDescent="0.25">
      <c r="C3063" s="18"/>
    </row>
    <row r="3064" spans="3:3" x14ac:dyDescent="0.25">
      <c r="C3064" s="18"/>
    </row>
    <row r="3065" spans="3:3" x14ac:dyDescent="0.25">
      <c r="C3065" s="18"/>
    </row>
    <row r="3066" spans="3:3" x14ac:dyDescent="0.25">
      <c r="C3066" s="18"/>
    </row>
    <row r="3067" spans="3:3" x14ac:dyDescent="0.25">
      <c r="C3067" s="18"/>
    </row>
    <row r="3068" spans="3:3" x14ac:dyDescent="0.25">
      <c r="C3068" s="18"/>
    </row>
    <row r="3069" spans="3:3" x14ac:dyDescent="0.25">
      <c r="C3069" s="18"/>
    </row>
    <row r="3070" spans="3:3" x14ac:dyDescent="0.25">
      <c r="C3070" s="18"/>
    </row>
    <row r="3071" spans="3:3" x14ac:dyDescent="0.25">
      <c r="C3071" s="18"/>
    </row>
    <row r="3072" spans="3:3" x14ac:dyDescent="0.25">
      <c r="C3072" s="18"/>
    </row>
    <row r="3073" spans="3:3" x14ac:dyDescent="0.25">
      <c r="C3073" s="18"/>
    </row>
    <row r="3074" spans="3:3" x14ac:dyDescent="0.25">
      <c r="C3074" s="18"/>
    </row>
    <row r="3075" spans="3:3" x14ac:dyDescent="0.25">
      <c r="C3075" s="18"/>
    </row>
    <row r="3076" spans="3:3" x14ac:dyDescent="0.25">
      <c r="C3076" s="18"/>
    </row>
    <row r="3077" spans="3:3" x14ac:dyDescent="0.25">
      <c r="C3077" s="18"/>
    </row>
    <row r="3078" spans="3:3" x14ac:dyDescent="0.25">
      <c r="C3078" s="18"/>
    </row>
    <row r="3079" spans="3:3" x14ac:dyDescent="0.25">
      <c r="C3079" s="18"/>
    </row>
    <row r="3080" spans="3:3" x14ac:dyDescent="0.25">
      <c r="C3080" s="18"/>
    </row>
    <row r="3081" spans="3:3" x14ac:dyDescent="0.25">
      <c r="C3081" s="18"/>
    </row>
    <row r="3082" spans="3:3" x14ac:dyDescent="0.25">
      <c r="C3082" s="18"/>
    </row>
    <row r="3083" spans="3:3" x14ac:dyDescent="0.25">
      <c r="C3083" s="18"/>
    </row>
    <row r="3084" spans="3:3" x14ac:dyDescent="0.25">
      <c r="C3084" s="18"/>
    </row>
    <row r="3085" spans="3:3" x14ac:dyDescent="0.25">
      <c r="C3085" s="18"/>
    </row>
    <row r="3086" spans="3:3" x14ac:dyDescent="0.25">
      <c r="C3086" s="18"/>
    </row>
    <row r="3087" spans="3:3" x14ac:dyDescent="0.25">
      <c r="C3087" s="18"/>
    </row>
    <row r="3088" spans="3:3" x14ac:dyDescent="0.25">
      <c r="C3088" s="18"/>
    </row>
    <row r="3089" spans="3:3" x14ac:dyDescent="0.25">
      <c r="C3089" s="18"/>
    </row>
    <row r="3090" spans="3:3" x14ac:dyDescent="0.25">
      <c r="C3090" s="18"/>
    </row>
    <row r="3091" spans="3:3" x14ac:dyDescent="0.25">
      <c r="C3091" s="18"/>
    </row>
    <row r="3092" spans="3:3" x14ac:dyDescent="0.25">
      <c r="C3092" s="18"/>
    </row>
    <row r="3093" spans="3:3" x14ac:dyDescent="0.25">
      <c r="C3093" s="18"/>
    </row>
    <row r="3094" spans="3:3" x14ac:dyDescent="0.25">
      <c r="C3094" s="18"/>
    </row>
    <row r="3095" spans="3:3" x14ac:dyDescent="0.25">
      <c r="C3095" s="18"/>
    </row>
    <row r="3096" spans="3:3" x14ac:dyDescent="0.25">
      <c r="C3096" s="18"/>
    </row>
    <row r="3097" spans="3:3" x14ac:dyDescent="0.25">
      <c r="C3097" s="18"/>
    </row>
    <row r="3098" spans="3:3" x14ac:dyDescent="0.25">
      <c r="C3098" s="18"/>
    </row>
    <row r="3099" spans="3:3" x14ac:dyDescent="0.25">
      <c r="C3099" s="18"/>
    </row>
    <row r="3100" spans="3:3" x14ac:dyDescent="0.25">
      <c r="C3100" s="18"/>
    </row>
    <row r="3101" spans="3:3" x14ac:dyDescent="0.25">
      <c r="C3101" s="18"/>
    </row>
    <row r="3102" spans="3:3" x14ac:dyDescent="0.25">
      <c r="C3102" s="18"/>
    </row>
    <row r="3103" spans="3:3" x14ac:dyDescent="0.25">
      <c r="C3103" s="18"/>
    </row>
    <row r="3104" spans="3:3" x14ac:dyDescent="0.25">
      <c r="C3104" s="18"/>
    </row>
    <row r="3105" spans="3:3" x14ac:dyDescent="0.25">
      <c r="C3105" s="18"/>
    </row>
    <row r="3106" spans="3:3" x14ac:dyDescent="0.25">
      <c r="C3106" s="18"/>
    </row>
    <row r="3107" spans="3:3" x14ac:dyDescent="0.25">
      <c r="C3107" s="18"/>
    </row>
    <row r="3108" spans="3:3" x14ac:dyDescent="0.25">
      <c r="C3108" s="18"/>
    </row>
    <row r="3109" spans="3:3" x14ac:dyDescent="0.25">
      <c r="C3109" s="18"/>
    </row>
    <row r="3110" spans="3:3" x14ac:dyDescent="0.25">
      <c r="C3110" s="18"/>
    </row>
    <row r="3111" spans="3:3" x14ac:dyDescent="0.25">
      <c r="C3111" s="18"/>
    </row>
    <row r="3112" spans="3:3" x14ac:dyDescent="0.25">
      <c r="C3112" s="18"/>
    </row>
    <row r="3113" spans="3:3" x14ac:dyDescent="0.25">
      <c r="C3113" s="18"/>
    </row>
    <row r="3114" spans="3:3" x14ac:dyDescent="0.25">
      <c r="C3114" s="18"/>
    </row>
    <row r="3115" spans="3:3" x14ac:dyDescent="0.25">
      <c r="C3115" s="18"/>
    </row>
    <row r="3116" spans="3:3" x14ac:dyDescent="0.25">
      <c r="C3116" s="18"/>
    </row>
    <row r="3117" spans="3:3" x14ac:dyDescent="0.25">
      <c r="C3117" s="18"/>
    </row>
    <row r="3118" spans="3:3" x14ac:dyDescent="0.25">
      <c r="C3118" s="18"/>
    </row>
    <row r="3119" spans="3:3" x14ac:dyDescent="0.25">
      <c r="C3119" s="18"/>
    </row>
    <row r="3120" spans="3:3" x14ac:dyDescent="0.25">
      <c r="C3120" s="18"/>
    </row>
    <row r="3121" spans="3:3" x14ac:dyDescent="0.25">
      <c r="C3121" s="18"/>
    </row>
    <row r="3122" spans="3:3" x14ac:dyDescent="0.25">
      <c r="C3122" s="18"/>
    </row>
    <row r="3123" spans="3:3" x14ac:dyDescent="0.25">
      <c r="C3123" s="18"/>
    </row>
    <row r="3124" spans="3:3" x14ac:dyDescent="0.25">
      <c r="C3124" s="18"/>
    </row>
    <row r="3125" spans="3:3" x14ac:dyDescent="0.25">
      <c r="C3125" s="18"/>
    </row>
    <row r="3126" spans="3:3" x14ac:dyDescent="0.25">
      <c r="C3126" s="18"/>
    </row>
    <row r="3127" spans="3:3" x14ac:dyDescent="0.25">
      <c r="C3127" s="18"/>
    </row>
    <row r="3128" spans="3:3" x14ac:dyDescent="0.25">
      <c r="C3128" s="18"/>
    </row>
    <row r="3129" spans="3:3" x14ac:dyDescent="0.25">
      <c r="C3129" s="18"/>
    </row>
    <row r="3130" spans="3:3" x14ac:dyDescent="0.25">
      <c r="C3130" s="18"/>
    </row>
    <row r="3131" spans="3:3" x14ac:dyDescent="0.25">
      <c r="C3131" s="18"/>
    </row>
    <row r="3132" spans="3:3" x14ac:dyDescent="0.25">
      <c r="C3132" s="18"/>
    </row>
    <row r="3133" spans="3:3" x14ac:dyDescent="0.25">
      <c r="C3133" s="18"/>
    </row>
    <row r="3134" spans="3:3" x14ac:dyDescent="0.25">
      <c r="C3134" s="18"/>
    </row>
    <row r="3135" spans="3:3" x14ac:dyDescent="0.25">
      <c r="C3135" s="18"/>
    </row>
    <row r="3136" spans="3:3" x14ac:dyDescent="0.25">
      <c r="C3136" s="18"/>
    </row>
    <row r="3137" spans="3:3" x14ac:dyDescent="0.25">
      <c r="C3137" s="18"/>
    </row>
    <row r="3138" spans="3:3" x14ac:dyDescent="0.25">
      <c r="C3138" s="18"/>
    </row>
    <row r="3139" spans="3:3" x14ac:dyDescent="0.25">
      <c r="C3139" s="18"/>
    </row>
    <row r="3140" spans="3:3" x14ac:dyDescent="0.25">
      <c r="C3140" s="18"/>
    </row>
    <row r="3141" spans="3:3" x14ac:dyDescent="0.25">
      <c r="C3141" s="18"/>
    </row>
    <row r="3142" spans="3:3" x14ac:dyDescent="0.25">
      <c r="C3142" s="18"/>
    </row>
    <row r="3143" spans="3:3" x14ac:dyDescent="0.25">
      <c r="C3143" s="18"/>
    </row>
    <row r="3144" spans="3:3" x14ac:dyDescent="0.25">
      <c r="C3144" s="18"/>
    </row>
    <row r="3145" spans="3:3" x14ac:dyDescent="0.25">
      <c r="C3145" s="18"/>
    </row>
    <row r="3146" spans="3:3" x14ac:dyDescent="0.25">
      <c r="C3146" s="18"/>
    </row>
    <row r="3147" spans="3:3" x14ac:dyDescent="0.25">
      <c r="C3147" s="18"/>
    </row>
    <row r="3148" spans="3:3" x14ac:dyDescent="0.25">
      <c r="C3148" s="18"/>
    </row>
    <row r="3149" spans="3:3" x14ac:dyDescent="0.25">
      <c r="C3149" s="18"/>
    </row>
    <row r="3150" spans="3:3" x14ac:dyDescent="0.25">
      <c r="C3150" s="18"/>
    </row>
    <row r="3151" spans="3:3" x14ac:dyDescent="0.25">
      <c r="C3151" s="18"/>
    </row>
    <row r="3152" spans="3:3" x14ac:dyDescent="0.25">
      <c r="C3152" s="18"/>
    </row>
    <row r="3153" spans="3:3" x14ac:dyDescent="0.25">
      <c r="C3153" s="18"/>
    </row>
    <row r="3154" spans="3:3" x14ac:dyDescent="0.25">
      <c r="C3154" s="18"/>
    </row>
    <row r="3155" spans="3:3" x14ac:dyDescent="0.25">
      <c r="C3155" s="18"/>
    </row>
    <row r="3156" spans="3:3" x14ac:dyDescent="0.25">
      <c r="C3156" s="18"/>
    </row>
    <row r="3157" spans="3:3" x14ac:dyDescent="0.25">
      <c r="C3157" s="18"/>
    </row>
    <row r="3158" spans="3:3" x14ac:dyDescent="0.25">
      <c r="C3158" s="18"/>
    </row>
    <row r="3159" spans="3:3" x14ac:dyDescent="0.25">
      <c r="C3159" s="18"/>
    </row>
    <row r="3160" spans="3:3" x14ac:dyDescent="0.25">
      <c r="C3160" s="18"/>
    </row>
    <row r="3161" spans="3:3" x14ac:dyDescent="0.25">
      <c r="C3161" s="18"/>
    </row>
    <row r="3162" spans="3:3" x14ac:dyDescent="0.25">
      <c r="C3162" s="18"/>
    </row>
    <row r="3163" spans="3:3" x14ac:dyDescent="0.25">
      <c r="C3163" s="18"/>
    </row>
    <row r="3164" spans="3:3" x14ac:dyDescent="0.25">
      <c r="C3164" s="18"/>
    </row>
    <row r="3165" spans="3:3" x14ac:dyDescent="0.25">
      <c r="C3165" s="18"/>
    </row>
    <row r="3166" spans="3:3" x14ac:dyDescent="0.25">
      <c r="C3166" s="18"/>
    </row>
    <row r="3167" spans="3:3" x14ac:dyDescent="0.25">
      <c r="C3167" s="18"/>
    </row>
    <row r="3168" spans="3:3" x14ac:dyDescent="0.25">
      <c r="C3168" s="18"/>
    </row>
    <row r="3169" spans="3:3" x14ac:dyDescent="0.25">
      <c r="C3169" s="18"/>
    </row>
    <row r="3170" spans="3:3" x14ac:dyDescent="0.25">
      <c r="C3170" s="18"/>
    </row>
    <row r="3171" spans="3:3" x14ac:dyDescent="0.25">
      <c r="C3171" s="18"/>
    </row>
    <row r="3172" spans="3:3" x14ac:dyDescent="0.25">
      <c r="C3172" s="18"/>
    </row>
    <row r="3173" spans="3:3" x14ac:dyDescent="0.25">
      <c r="C3173" s="18"/>
    </row>
    <row r="3174" spans="3:3" x14ac:dyDescent="0.25">
      <c r="C3174" s="18"/>
    </row>
    <row r="3175" spans="3:3" x14ac:dyDescent="0.25">
      <c r="C3175" s="18"/>
    </row>
    <row r="3176" spans="3:3" x14ac:dyDescent="0.25">
      <c r="C3176" s="18"/>
    </row>
    <row r="3177" spans="3:3" x14ac:dyDescent="0.25">
      <c r="C3177" s="18"/>
    </row>
    <row r="3178" spans="3:3" x14ac:dyDescent="0.25">
      <c r="C3178" s="18"/>
    </row>
    <row r="3179" spans="3:3" x14ac:dyDescent="0.25">
      <c r="C3179" s="18"/>
    </row>
    <row r="3180" spans="3:3" x14ac:dyDescent="0.25">
      <c r="C3180" s="18"/>
    </row>
    <row r="3181" spans="3:3" x14ac:dyDescent="0.25">
      <c r="C3181" s="18"/>
    </row>
    <row r="3182" spans="3:3" x14ac:dyDescent="0.25">
      <c r="C3182" s="18"/>
    </row>
    <row r="3183" spans="3:3" x14ac:dyDescent="0.25">
      <c r="C3183" s="18"/>
    </row>
    <row r="3184" spans="3:3" x14ac:dyDescent="0.25">
      <c r="C3184" s="18"/>
    </row>
    <row r="3185" spans="3:3" x14ac:dyDescent="0.25">
      <c r="C3185" s="18"/>
    </row>
    <row r="3186" spans="3:3" x14ac:dyDescent="0.25">
      <c r="C3186" s="18"/>
    </row>
    <row r="3187" spans="3:3" x14ac:dyDescent="0.25">
      <c r="C3187" s="18"/>
    </row>
    <row r="3188" spans="3:3" x14ac:dyDescent="0.25">
      <c r="C3188" s="18"/>
    </row>
    <row r="3189" spans="3:3" x14ac:dyDescent="0.25">
      <c r="C3189" s="18"/>
    </row>
    <row r="3190" spans="3:3" x14ac:dyDescent="0.25">
      <c r="C3190" s="18"/>
    </row>
    <row r="3191" spans="3:3" x14ac:dyDescent="0.25">
      <c r="C3191" s="18"/>
    </row>
    <row r="3192" spans="3:3" x14ac:dyDescent="0.25">
      <c r="C3192" s="18"/>
    </row>
    <row r="3193" spans="3:3" x14ac:dyDescent="0.25">
      <c r="C3193" s="18"/>
    </row>
    <row r="3194" spans="3:3" x14ac:dyDescent="0.25">
      <c r="C3194" s="18"/>
    </row>
    <row r="3195" spans="3:3" x14ac:dyDescent="0.25">
      <c r="C3195" s="18"/>
    </row>
    <row r="3196" spans="3:3" x14ac:dyDescent="0.25">
      <c r="C3196" s="18"/>
    </row>
    <row r="3197" spans="3:3" x14ac:dyDescent="0.25">
      <c r="C3197" s="18"/>
    </row>
    <row r="3198" spans="3:3" x14ac:dyDescent="0.25">
      <c r="C3198" s="18"/>
    </row>
    <row r="3199" spans="3:3" x14ac:dyDescent="0.25">
      <c r="C3199" s="18"/>
    </row>
    <row r="3200" spans="3:3" x14ac:dyDescent="0.25">
      <c r="C3200" s="18"/>
    </row>
    <row r="3201" spans="3:3" x14ac:dyDescent="0.25">
      <c r="C3201" s="18"/>
    </row>
    <row r="3202" spans="3:3" x14ac:dyDescent="0.25">
      <c r="C3202" s="18"/>
    </row>
    <row r="3203" spans="3:3" x14ac:dyDescent="0.25">
      <c r="C3203" s="18"/>
    </row>
    <row r="3204" spans="3:3" x14ac:dyDescent="0.25">
      <c r="C3204" s="18"/>
    </row>
    <row r="3205" spans="3:3" x14ac:dyDescent="0.25">
      <c r="C3205" s="18"/>
    </row>
    <row r="3206" spans="3:3" x14ac:dyDescent="0.25">
      <c r="C3206" s="18"/>
    </row>
    <row r="3207" spans="3:3" x14ac:dyDescent="0.25">
      <c r="C3207" s="18"/>
    </row>
    <row r="3208" spans="3:3" x14ac:dyDescent="0.25">
      <c r="C3208" s="18"/>
    </row>
    <row r="3209" spans="3:3" x14ac:dyDescent="0.25">
      <c r="C3209" s="18"/>
    </row>
    <row r="3210" spans="3:3" x14ac:dyDescent="0.25">
      <c r="C3210" s="18"/>
    </row>
    <row r="3211" spans="3:3" x14ac:dyDescent="0.25">
      <c r="C3211" s="18"/>
    </row>
    <row r="3212" spans="3:3" x14ac:dyDescent="0.25">
      <c r="C3212" s="18"/>
    </row>
    <row r="3213" spans="3:3" x14ac:dyDescent="0.25">
      <c r="C3213" s="18"/>
    </row>
    <row r="3214" spans="3:3" x14ac:dyDescent="0.25">
      <c r="C3214" s="18"/>
    </row>
    <row r="3215" spans="3:3" x14ac:dyDescent="0.25">
      <c r="C3215" s="18"/>
    </row>
    <row r="3216" spans="3:3" x14ac:dyDescent="0.25">
      <c r="C3216" s="18"/>
    </row>
    <row r="3217" spans="3:3" x14ac:dyDescent="0.25">
      <c r="C3217" s="18"/>
    </row>
    <row r="3218" spans="3:3" x14ac:dyDescent="0.25">
      <c r="C3218" s="18"/>
    </row>
    <row r="3219" spans="3:3" x14ac:dyDescent="0.25">
      <c r="C3219" s="18"/>
    </row>
    <row r="3220" spans="3:3" x14ac:dyDescent="0.25">
      <c r="C3220" s="18"/>
    </row>
    <row r="3221" spans="3:3" x14ac:dyDescent="0.25">
      <c r="C3221" s="18"/>
    </row>
    <row r="3222" spans="3:3" x14ac:dyDescent="0.25">
      <c r="C3222" s="18"/>
    </row>
    <row r="3223" spans="3:3" x14ac:dyDescent="0.25">
      <c r="C3223" s="18"/>
    </row>
    <row r="3224" spans="3:3" x14ac:dyDescent="0.25">
      <c r="C3224" s="18"/>
    </row>
    <row r="3225" spans="3:3" x14ac:dyDescent="0.25">
      <c r="C3225" s="18"/>
    </row>
    <row r="3226" spans="3:3" x14ac:dyDescent="0.25">
      <c r="C3226" s="18"/>
    </row>
    <row r="3227" spans="3:3" x14ac:dyDescent="0.25">
      <c r="C3227" s="18"/>
    </row>
    <row r="3228" spans="3:3" x14ac:dyDescent="0.25">
      <c r="C3228" s="18"/>
    </row>
    <row r="3229" spans="3:3" x14ac:dyDescent="0.25">
      <c r="C3229" s="18"/>
    </row>
    <row r="3230" spans="3:3" x14ac:dyDescent="0.25">
      <c r="C3230" s="18"/>
    </row>
    <row r="3231" spans="3:3" x14ac:dyDescent="0.25">
      <c r="C3231" s="18"/>
    </row>
    <row r="3232" spans="3:3" x14ac:dyDescent="0.25">
      <c r="C3232" s="18"/>
    </row>
    <row r="3233" spans="3:3" x14ac:dyDescent="0.25">
      <c r="C3233" s="18"/>
    </row>
    <row r="3234" spans="3:3" x14ac:dyDescent="0.25">
      <c r="C3234" s="18"/>
    </row>
    <row r="3235" spans="3:3" x14ac:dyDescent="0.25">
      <c r="C3235" s="18"/>
    </row>
    <row r="3236" spans="3:3" x14ac:dyDescent="0.25">
      <c r="C3236" s="18"/>
    </row>
    <row r="3237" spans="3:3" x14ac:dyDescent="0.25">
      <c r="C3237" s="18"/>
    </row>
    <row r="3238" spans="3:3" x14ac:dyDescent="0.25">
      <c r="C3238" s="18"/>
    </row>
    <row r="3239" spans="3:3" x14ac:dyDescent="0.25">
      <c r="C3239" s="18"/>
    </row>
    <row r="3240" spans="3:3" x14ac:dyDescent="0.25">
      <c r="C3240" s="18"/>
    </row>
    <row r="3241" spans="3:3" x14ac:dyDescent="0.25">
      <c r="C3241" s="18"/>
    </row>
    <row r="3242" spans="3:3" x14ac:dyDescent="0.25">
      <c r="C3242" s="18"/>
    </row>
    <row r="3243" spans="3:3" x14ac:dyDescent="0.25">
      <c r="C3243" s="18"/>
    </row>
    <row r="3244" spans="3:3" x14ac:dyDescent="0.25">
      <c r="C3244" s="18"/>
    </row>
    <row r="3245" spans="3:3" x14ac:dyDescent="0.25">
      <c r="C3245" s="18"/>
    </row>
    <row r="3246" spans="3:3" x14ac:dyDescent="0.25">
      <c r="C3246" s="18"/>
    </row>
    <row r="3247" spans="3:3" x14ac:dyDescent="0.25">
      <c r="C3247" s="18"/>
    </row>
    <row r="3248" spans="3:3" x14ac:dyDescent="0.25">
      <c r="C3248" s="18"/>
    </row>
    <row r="3249" spans="3:3" x14ac:dyDescent="0.25">
      <c r="C3249" s="18"/>
    </row>
    <row r="3250" spans="3:3" x14ac:dyDescent="0.25">
      <c r="C3250" s="18"/>
    </row>
    <row r="3251" spans="3:3" x14ac:dyDescent="0.25">
      <c r="C3251" s="18"/>
    </row>
    <row r="3252" spans="3:3" x14ac:dyDescent="0.25">
      <c r="C3252" s="18"/>
    </row>
    <row r="3253" spans="3:3" x14ac:dyDescent="0.25">
      <c r="C3253" s="18"/>
    </row>
    <row r="3254" spans="3:3" x14ac:dyDescent="0.25">
      <c r="C3254" s="18"/>
    </row>
    <row r="3255" spans="3:3" x14ac:dyDescent="0.25">
      <c r="C3255" s="18"/>
    </row>
    <row r="3256" spans="3:3" x14ac:dyDescent="0.25">
      <c r="C3256" s="18"/>
    </row>
    <row r="3257" spans="3:3" x14ac:dyDescent="0.25">
      <c r="C3257" s="18"/>
    </row>
    <row r="3258" spans="3:3" x14ac:dyDescent="0.25">
      <c r="C3258" s="18"/>
    </row>
    <row r="3259" spans="3:3" x14ac:dyDescent="0.25">
      <c r="C3259" s="18"/>
    </row>
    <row r="3260" spans="3:3" x14ac:dyDescent="0.25">
      <c r="C3260" s="18"/>
    </row>
    <row r="3261" spans="3:3" x14ac:dyDescent="0.25">
      <c r="C3261" s="18"/>
    </row>
    <row r="3262" spans="3:3" x14ac:dyDescent="0.25">
      <c r="C3262" s="18"/>
    </row>
    <row r="3263" spans="3:3" x14ac:dyDescent="0.25">
      <c r="C3263" s="18"/>
    </row>
    <row r="3264" spans="3:3" x14ac:dyDescent="0.25">
      <c r="C3264" s="18"/>
    </row>
    <row r="3265" spans="3:3" x14ac:dyDescent="0.25">
      <c r="C3265" s="18"/>
    </row>
    <row r="3266" spans="3:3" x14ac:dyDescent="0.25">
      <c r="C3266" s="18"/>
    </row>
    <row r="3267" spans="3:3" x14ac:dyDescent="0.25">
      <c r="C3267" s="18"/>
    </row>
    <row r="3268" spans="3:3" x14ac:dyDescent="0.25">
      <c r="C3268" s="18"/>
    </row>
    <row r="3269" spans="3:3" x14ac:dyDescent="0.25">
      <c r="C3269" s="18"/>
    </row>
    <row r="3270" spans="3:3" x14ac:dyDescent="0.25">
      <c r="C3270" s="18"/>
    </row>
    <row r="3271" spans="3:3" x14ac:dyDescent="0.25">
      <c r="C3271" s="18"/>
    </row>
    <row r="3272" spans="3:3" x14ac:dyDescent="0.25">
      <c r="C3272" s="18"/>
    </row>
    <row r="3273" spans="3:3" x14ac:dyDescent="0.25">
      <c r="C3273" s="18"/>
    </row>
    <row r="3274" spans="3:3" x14ac:dyDescent="0.25">
      <c r="C3274" s="18"/>
    </row>
    <row r="3275" spans="3:3" x14ac:dyDescent="0.25">
      <c r="C3275" s="18"/>
    </row>
    <row r="3276" spans="3:3" x14ac:dyDescent="0.25">
      <c r="C3276" s="18"/>
    </row>
    <row r="3277" spans="3:3" x14ac:dyDescent="0.25">
      <c r="C3277" s="18"/>
    </row>
    <row r="3278" spans="3:3" x14ac:dyDescent="0.25">
      <c r="C3278" s="18"/>
    </row>
    <row r="3279" spans="3:3" x14ac:dyDescent="0.25">
      <c r="C3279" s="18"/>
    </row>
    <row r="3280" spans="3:3" x14ac:dyDescent="0.25">
      <c r="C3280" s="18"/>
    </row>
    <row r="3281" spans="3:3" x14ac:dyDescent="0.25">
      <c r="C3281" s="18"/>
    </row>
    <row r="3282" spans="3:3" x14ac:dyDescent="0.25">
      <c r="C3282" s="18"/>
    </row>
    <row r="3283" spans="3:3" x14ac:dyDescent="0.25">
      <c r="C3283" s="18"/>
    </row>
    <row r="3284" spans="3:3" x14ac:dyDescent="0.25">
      <c r="C3284" s="18"/>
    </row>
    <row r="3285" spans="3:3" x14ac:dyDescent="0.25">
      <c r="C3285" s="18"/>
    </row>
    <row r="3286" spans="3:3" x14ac:dyDescent="0.25">
      <c r="C3286" s="18"/>
    </row>
    <row r="3287" spans="3:3" x14ac:dyDescent="0.25">
      <c r="C3287" s="18"/>
    </row>
    <row r="3288" spans="3:3" x14ac:dyDescent="0.25">
      <c r="C3288" s="18"/>
    </row>
    <row r="3289" spans="3:3" x14ac:dyDescent="0.25">
      <c r="C3289" s="18"/>
    </row>
    <row r="3290" spans="3:3" x14ac:dyDescent="0.25">
      <c r="C3290" s="18"/>
    </row>
    <row r="3291" spans="3:3" x14ac:dyDescent="0.25">
      <c r="C3291" s="18"/>
    </row>
    <row r="3292" spans="3:3" x14ac:dyDescent="0.25">
      <c r="C3292" s="18"/>
    </row>
    <row r="3293" spans="3:3" x14ac:dyDescent="0.25">
      <c r="C3293" s="18"/>
    </row>
    <row r="3294" spans="3:3" x14ac:dyDescent="0.25">
      <c r="C3294" s="18"/>
    </row>
    <row r="3295" spans="3:3" x14ac:dyDescent="0.25">
      <c r="C3295" s="18"/>
    </row>
    <row r="3296" spans="3:3" x14ac:dyDescent="0.25">
      <c r="C3296" s="18"/>
    </row>
    <row r="3297" spans="3:3" x14ac:dyDescent="0.25">
      <c r="C3297" s="18"/>
    </row>
    <row r="3298" spans="3:3" x14ac:dyDescent="0.25">
      <c r="C3298" s="18"/>
    </row>
    <row r="3299" spans="3:3" x14ac:dyDescent="0.25">
      <c r="C3299" s="18"/>
    </row>
    <row r="3300" spans="3:3" x14ac:dyDescent="0.25">
      <c r="C3300" s="18"/>
    </row>
    <row r="3301" spans="3:3" x14ac:dyDescent="0.25">
      <c r="C3301" s="18"/>
    </row>
    <row r="3302" spans="3:3" x14ac:dyDescent="0.25">
      <c r="C3302" s="18"/>
    </row>
    <row r="3303" spans="3:3" x14ac:dyDescent="0.25">
      <c r="C3303" s="18"/>
    </row>
    <row r="3304" spans="3:3" x14ac:dyDescent="0.25">
      <c r="C3304" s="18"/>
    </row>
    <row r="3305" spans="3:3" x14ac:dyDescent="0.25">
      <c r="C3305" s="18"/>
    </row>
    <row r="3306" spans="3:3" x14ac:dyDescent="0.25">
      <c r="C3306" s="18"/>
    </row>
    <row r="3307" spans="3:3" x14ac:dyDescent="0.25">
      <c r="C3307" s="18"/>
    </row>
    <row r="3308" spans="3:3" x14ac:dyDescent="0.25">
      <c r="C3308" s="18"/>
    </row>
    <row r="3309" spans="3:3" x14ac:dyDescent="0.25">
      <c r="C3309" s="18"/>
    </row>
    <row r="3310" spans="3:3" x14ac:dyDescent="0.25">
      <c r="C3310" s="18"/>
    </row>
    <row r="3311" spans="3:3" x14ac:dyDescent="0.25">
      <c r="C3311" s="18"/>
    </row>
    <row r="3312" spans="3:3" x14ac:dyDescent="0.25">
      <c r="C3312" s="18"/>
    </row>
    <row r="3313" spans="3:3" x14ac:dyDescent="0.25">
      <c r="C3313" s="18"/>
    </row>
    <row r="3314" spans="3:3" x14ac:dyDescent="0.25">
      <c r="C3314" s="18"/>
    </row>
    <row r="3315" spans="3:3" x14ac:dyDescent="0.25">
      <c r="C3315" s="18"/>
    </row>
    <row r="3316" spans="3:3" x14ac:dyDescent="0.25">
      <c r="C3316" s="18"/>
    </row>
    <row r="3317" spans="3:3" x14ac:dyDescent="0.25">
      <c r="C3317" s="18"/>
    </row>
    <row r="3318" spans="3:3" x14ac:dyDescent="0.25">
      <c r="C3318" s="18"/>
    </row>
    <row r="3319" spans="3:3" x14ac:dyDescent="0.25">
      <c r="C3319" s="18"/>
    </row>
    <row r="3320" spans="3:3" x14ac:dyDescent="0.25">
      <c r="C3320" s="18"/>
    </row>
    <row r="3321" spans="3:3" x14ac:dyDescent="0.25">
      <c r="C3321" s="18"/>
    </row>
    <row r="3322" spans="3:3" x14ac:dyDescent="0.25">
      <c r="C3322" s="18"/>
    </row>
    <row r="3323" spans="3:3" x14ac:dyDescent="0.25">
      <c r="C3323" s="18"/>
    </row>
    <row r="3324" spans="3:3" x14ac:dyDescent="0.25">
      <c r="C3324" s="18"/>
    </row>
    <row r="3325" spans="3:3" x14ac:dyDescent="0.25">
      <c r="C3325" s="18"/>
    </row>
    <row r="3326" spans="3:3" x14ac:dyDescent="0.25">
      <c r="C3326" s="18"/>
    </row>
    <row r="3327" spans="3:3" x14ac:dyDescent="0.25">
      <c r="C3327" s="18"/>
    </row>
    <row r="3328" spans="3:3" x14ac:dyDescent="0.25">
      <c r="C3328" s="18"/>
    </row>
    <row r="3329" spans="3:3" x14ac:dyDescent="0.25">
      <c r="C3329" s="18"/>
    </row>
    <row r="3330" spans="3:3" x14ac:dyDescent="0.25">
      <c r="C3330" s="18"/>
    </row>
    <row r="3331" spans="3:3" x14ac:dyDescent="0.25">
      <c r="C3331" s="18"/>
    </row>
    <row r="3332" spans="3:3" x14ac:dyDescent="0.25">
      <c r="C3332" s="18"/>
    </row>
    <row r="3333" spans="3:3" x14ac:dyDescent="0.25">
      <c r="C3333" s="18"/>
    </row>
    <row r="3334" spans="3:3" x14ac:dyDescent="0.25">
      <c r="C3334" s="18"/>
    </row>
    <row r="3335" spans="3:3" x14ac:dyDescent="0.25">
      <c r="C3335" s="18"/>
    </row>
    <row r="3336" spans="3:3" x14ac:dyDescent="0.25">
      <c r="C3336" s="18"/>
    </row>
    <row r="3337" spans="3:3" x14ac:dyDescent="0.25">
      <c r="C3337" s="18"/>
    </row>
    <row r="3338" spans="3:3" x14ac:dyDescent="0.25">
      <c r="C3338" s="18"/>
    </row>
    <row r="3339" spans="3:3" x14ac:dyDescent="0.25">
      <c r="C3339" s="18"/>
    </row>
    <row r="3340" spans="3:3" x14ac:dyDescent="0.25">
      <c r="C3340" s="18"/>
    </row>
    <row r="3341" spans="3:3" x14ac:dyDescent="0.25">
      <c r="C3341" s="18"/>
    </row>
    <row r="3342" spans="3:3" x14ac:dyDescent="0.25">
      <c r="C3342" s="18"/>
    </row>
    <row r="3343" spans="3:3" x14ac:dyDescent="0.25">
      <c r="C3343" s="18"/>
    </row>
    <row r="3344" spans="3:3" x14ac:dyDescent="0.25">
      <c r="C3344" s="18"/>
    </row>
    <row r="3345" spans="3:3" x14ac:dyDescent="0.25">
      <c r="C3345" s="18"/>
    </row>
    <row r="3346" spans="3:3" x14ac:dyDescent="0.25">
      <c r="C3346" s="18"/>
    </row>
    <row r="3347" spans="3:3" x14ac:dyDescent="0.25">
      <c r="C3347" s="18"/>
    </row>
    <row r="3348" spans="3:3" x14ac:dyDescent="0.25">
      <c r="C3348" s="18"/>
    </row>
    <row r="3349" spans="3:3" x14ac:dyDescent="0.25">
      <c r="C3349" s="18"/>
    </row>
    <row r="3350" spans="3:3" x14ac:dyDescent="0.25">
      <c r="C3350" s="18"/>
    </row>
    <row r="3351" spans="3:3" x14ac:dyDescent="0.25">
      <c r="C3351" s="18"/>
    </row>
    <row r="3352" spans="3:3" x14ac:dyDescent="0.25">
      <c r="C3352" s="18"/>
    </row>
    <row r="3353" spans="3:3" x14ac:dyDescent="0.25">
      <c r="C3353" s="18"/>
    </row>
    <row r="3354" spans="3:3" x14ac:dyDescent="0.25">
      <c r="C3354" s="18"/>
    </row>
    <row r="3355" spans="3:3" x14ac:dyDescent="0.25">
      <c r="C3355" s="18"/>
    </row>
    <row r="3356" spans="3:3" x14ac:dyDescent="0.25">
      <c r="C3356" s="18"/>
    </row>
    <row r="3357" spans="3:3" x14ac:dyDescent="0.25">
      <c r="C3357" s="18"/>
    </row>
    <row r="3358" spans="3:3" x14ac:dyDescent="0.25">
      <c r="C3358" s="18"/>
    </row>
    <row r="3359" spans="3:3" x14ac:dyDescent="0.25">
      <c r="C3359" s="18"/>
    </row>
    <row r="3360" spans="3:3" x14ac:dyDescent="0.25">
      <c r="C3360" s="18"/>
    </row>
    <row r="3361" spans="3:3" x14ac:dyDescent="0.25">
      <c r="C3361" s="18"/>
    </row>
    <row r="3362" spans="3:3" x14ac:dyDescent="0.25">
      <c r="C3362" s="18"/>
    </row>
    <row r="3363" spans="3:3" x14ac:dyDescent="0.25">
      <c r="C3363" s="18"/>
    </row>
    <row r="3364" spans="3:3" x14ac:dyDescent="0.25">
      <c r="C3364" s="18"/>
    </row>
    <row r="3365" spans="3:3" x14ac:dyDescent="0.25">
      <c r="C3365" s="18"/>
    </row>
    <row r="3366" spans="3:3" x14ac:dyDescent="0.25">
      <c r="C3366" s="18"/>
    </row>
    <row r="3367" spans="3:3" x14ac:dyDescent="0.25">
      <c r="C3367" s="18"/>
    </row>
    <row r="3368" spans="3:3" x14ac:dyDescent="0.25">
      <c r="C3368" s="18"/>
    </row>
    <row r="3369" spans="3:3" x14ac:dyDescent="0.25">
      <c r="C3369" s="18"/>
    </row>
    <row r="3370" spans="3:3" x14ac:dyDescent="0.25">
      <c r="C3370" s="18"/>
    </row>
    <row r="3371" spans="3:3" x14ac:dyDescent="0.25">
      <c r="C3371" s="18"/>
    </row>
    <row r="3372" spans="3:3" x14ac:dyDescent="0.25">
      <c r="C3372" s="18"/>
    </row>
    <row r="3373" spans="3:3" x14ac:dyDescent="0.25">
      <c r="C3373" s="18"/>
    </row>
    <row r="3374" spans="3:3" x14ac:dyDescent="0.25">
      <c r="C3374" s="18"/>
    </row>
    <row r="3375" spans="3:3" x14ac:dyDescent="0.25">
      <c r="C3375" s="18"/>
    </row>
    <row r="3376" spans="3:3" x14ac:dyDescent="0.25">
      <c r="C3376" s="18"/>
    </row>
    <row r="3377" spans="3:3" x14ac:dyDescent="0.25">
      <c r="C3377" s="18"/>
    </row>
    <row r="3378" spans="3:3" x14ac:dyDescent="0.25">
      <c r="C3378" s="18"/>
    </row>
    <row r="3379" spans="3:3" x14ac:dyDescent="0.25">
      <c r="C3379" s="18"/>
    </row>
    <row r="3380" spans="3:3" x14ac:dyDescent="0.25">
      <c r="C3380" s="18"/>
    </row>
    <row r="3381" spans="3:3" x14ac:dyDescent="0.25">
      <c r="C3381" s="18"/>
    </row>
    <row r="3382" spans="3:3" x14ac:dyDescent="0.25">
      <c r="C3382" s="18"/>
    </row>
    <row r="3383" spans="3:3" x14ac:dyDescent="0.25">
      <c r="C3383" s="18"/>
    </row>
    <row r="3384" spans="3:3" x14ac:dyDescent="0.25">
      <c r="C3384" s="18"/>
    </row>
    <row r="3385" spans="3:3" x14ac:dyDescent="0.25">
      <c r="C3385" s="18"/>
    </row>
    <row r="3386" spans="3:3" x14ac:dyDescent="0.25">
      <c r="C3386" s="18"/>
    </row>
    <row r="3387" spans="3:3" x14ac:dyDescent="0.25">
      <c r="C3387" s="18"/>
    </row>
    <row r="3388" spans="3:3" x14ac:dyDescent="0.25">
      <c r="C3388" s="18"/>
    </row>
    <row r="3389" spans="3:3" x14ac:dyDescent="0.25">
      <c r="C3389" s="18"/>
    </row>
    <row r="3390" spans="3:3" x14ac:dyDescent="0.25">
      <c r="C3390" s="18"/>
    </row>
    <row r="3391" spans="3:3" x14ac:dyDescent="0.25">
      <c r="C3391" s="18"/>
    </row>
    <row r="3392" spans="3:3" x14ac:dyDescent="0.25">
      <c r="C3392" s="18"/>
    </row>
    <row r="3393" spans="3:3" x14ac:dyDescent="0.25">
      <c r="C3393" s="18"/>
    </row>
    <row r="3394" spans="3:3" x14ac:dyDescent="0.25">
      <c r="C3394" s="18"/>
    </row>
    <row r="3395" spans="3:3" x14ac:dyDescent="0.25">
      <c r="C3395" s="18"/>
    </row>
    <row r="3396" spans="3:3" x14ac:dyDescent="0.25">
      <c r="C3396" s="18"/>
    </row>
    <row r="3397" spans="3:3" x14ac:dyDescent="0.25">
      <c r="C3397" s="18"/>
    </row>
    <row r="3398" spans="3:3" x14ac:dyDescent="0.25">
      <c r="C3398" s="18"/>
    </row>
    <row r="3399" spans="3:3" x14ac:dyDescent="0.25">
      <c r="C3399" s="18"/>
    </row>
    <row r="3400" spans="3:3" x14ac:dyDescent="0.25">
      <c r="C3400" s="18"/>
    </row>
    <row r="3401" spans="3:3" x14ac:dyDescent="0.25">
      <c r="C3401" s="18"/>
    </row>
    <row r="3402" spans="3:3" x14ac:dyDescent="0.25">
      <c r="C3402" s="18"/>
    </row>
    <row r="3403" spans="3:3" x14ac:dyDescent="0.25">
      <c r="C3403" s="18"/>
    </row>
    <row r="3404" spans="3:3" x14ac:dyDescent="0.25">
      <c r="C3404" s="18"/>
    </row>
    <row r="3405" spans="3:3" x14ac:dyDescent="0.25">
      <c r="C3405" s="18"/>
    </row>
    <row r="3406" spans="3:3" x14ac:dyDescent="0.25">
      <c r="C3406" s="18"/>
    </row>
    <row r="3407" spans="3:3" x14ac:dyDescent="0.25">
      <c r="C3407" s="18"/>
    </row>
    <row r="3408" spans="3:3" x14ac:dyDescent="0.25">
      <c r="C3408" s="18"/>
    </row>
    <row r="3409" spans="3:3" x14ac:dyDescent="0.25">
      <c r="C3409" s="18"/>
    </row>
    <row r="3410" spans="3:3" x14ac:dyDescent="0.25">
      <c r="C3410" s="18"/>
    </row>
    <row r="3411" spans="3:3" x14ac:dyDescent="0.25">
      <c r="C3411" s="18"/>
    </row>
    <row r="3412" spans="3:3" x14ac:dyDescent="0.25">
      <c r="C3412" s="18"/>
    </row>
    <row r="3413" spans="3:3" x14ac:dyDescent="0.25">
      <c r="C3413" s="18"/>
    </row>
    <row r="3414" spans="3:3" x14ac:dyDescent="0.25">
      <c r="C3414" s="18"/>
    </row>
    <row r="3415" spans="3:3" x14ac:dyDescent="0.25">
      <c r="C3415" s="18"/>
    </row>
    <row r="3416" spans="3:3" x14ac:dyDescent="0.25">
      <c r="C3416" s="18"/>
    </row>
    <row r="3417" spans="3:3" x14ac:dyDescent="0.25">
      <c r="C3417" s="18"/>
    </row>
    <row r="3418" spans="3:3" x14ac:dyDescent="0.25">
      <c r="C3418" s="18"/>
    </row>
    <row r="3419" spans="3:3" x14ac:dyDescent="0.25">
      <c r="C3419" s="18"/>
    </row>
    <row r="3420" spans="3:3" x14ac:dyDescent="0.25">
      <c r="C3420" s="18"/>
    </row>
    <row r="3421" spans="3:3" x14ac:dyDescent="0.25">
      <c r="C3421" s="18"/>
    </row>
    <row r="3422" spans="3:3" x14ac:dyDescent="0.25">
      <c r="C3422" s="18"/>
    </row>
    <row r="3423" spans="3:3" x14ac:dyDescent="0.25">
      <c r="C3423" s="18"/>
    </row>
    <row r="3424" spans="3:3" x14ac:dyDescent="0.25">
      <c r="C3424" s="18"/>
    </row>
    <row r="3425" spans="3:3" x14ac:dyDescent="0.25">
      <c r="C3425" s="18"/>
    </row>
    <row r="3426" spans="3:3" x14ac:dyDescent="0.25">
      <c r="C3426" s="18"/>
    </row>
    <row r="3427" spans="3:3" x14ac:dyDescent="0.25">
      <c r="C3427" s="18"/>
    </row>
    <row r="3428" spans="3:3" x14ac:dyDescent="0.25">
      <c r="C3428" s="18"/>
    </row>
    <row r="3429" spans="3:3" x14ac:dyDescent="0.25">
      <c r="C3429" s="18"/>
    </row>
    <row r="3430" spans="3:3" x14ac:dyDescent="0.25">
      <c r="C3430" s="18"/>
    </row>
    <row r="3431" spans="3:3" x14ac:dyDescent="0.25">
      <c r="C3431" s="18"/>
    </row>
    <row r="3432" spans="3:3" x14ac:dyDescent="0.25">
      <c r="C3432" s="18"/>
    </row>
    <row r="3433" spans="3:3" x14ac:dyDescent="0.25">
      <c r="C3433" s="18"/>
    </row>
    <row r="3434" spans="3:3" x14ac:dyDescent="0.25">
      <c r="C3434" s="18"/>
    </row>
    <row r="3435" spans="3:3" x14ac:dyDescent="0.25">
      <c r="C3435" s="18"/>
    </row>
    <row r="3436" spans="3:3" x14ac:dyDescent="0.25">
      <c r="C3436" s="18"/>
    </row>
    <row r="3437" spans="3:3" x14ac:dyDescent="0.25">
      <c r="C3437" s="18"/>
    </row>
    <row r="3438" spans="3:3" x14ac:dyDescent="0.25">
      <c r="C3438" s="18"/>
    </row>
    <row r="3439" spans="3:3" x14ac:dyDescent="0.25">
      <c r="C3439" s="18"/>
    </row>
    <row r="3440" spans="3:3" x14ac:dyDescent="0.25">
      <c r="C3440" s="18"/>
    </row>
    <row r="3441" spans="3:3" x14ac:dyDescent="0.25">
      <c r="C3441" s="18"/>
    </row>
    <row r="3442" spans="3:3" x14ac:dyDescent="0.25">
      <c r="C3442" s="18"/>
    </row>
    <row r="3443" spans="3:3" x14ac:dyDescent="0.25">
      <c r="C3443" s="18"/>
    </row>
    <row r="3444" spans="3:3" x14ac:dyDescent="0.25">
      <c r="C3444" s="18"/>
    </row>
    <row r="3445" spans="3:3" x14ac:dyDescent="0.25">
      <c r="C3445" s="18"/>
    </row>
    <row r="3446" spans="3:3" x14ac:dyDescent="0.25">
      <c r="C3446" s="18"/>
    </row>
    <row r="3447" spans="3:3" x14ac:dyDescent="0.25">
      <c r="C3447" s="18"/>
    </row>
    <row r="3448" spans="3:3" x14ac:dyDescent="0.25">
      <c r="C3448" s="18"/>
    </row>
    <row r="3449" spans="3:3" x14ac:dyDescent="0.25">
      <c r="C3449" s="18"/>
    </row>
    <row r="3450" spans="3:3" x14ac:dyDescent="0.25">
      <c r="C3450" s="18"/>
    </row>
    <row r="3451" spans="3:3" x14ac:dyDescent="0.25">
      <c r="C3451" s="18"/>
    </row>
    <row r="3452" spans="3:3" x14ac:dyDescent="0.25">
      <c r="C3452" s="18"/>
    </row>
    <row r="3453" spans="3:3" x14ac:dyDescent="0.25">
      <c r="C3453" s="18"/>
    </row>
    <row r="3454" spans="3:3" x14ac:dyDescent="0.25">
      <c r="C3454" s="18"/>
    </row>
    <row r="3455" spans="3:3" x14ac:dyDescent="0.25">
      <c r="C3455" s="18"/>
    </row>
    <row r="3456" spans="3:3" x14ac:dyDescent="0.25">
      <c r="C3456" s="18"/>
    </row>
    <row r="3457" spans="3:3" x14ac:dyDescent="0.25">
      <c r="C3457" s="18"/>
    </row>
    <row r="3458" spans="3:3" x14ac:dyDescent="0.25">
      <c r="C3458" s="18"/>
    </row>
    <row r="3459" spans="3:3" x14ac:dyDescent="0.25">
      <c r="C3459" s="18"/>
    </row>
    <row r="3460" spans="3:3" x14ac:dyDescent="0.25">
      <c r="C3460" s="18"/>
    </row>
    <row r="3461" spans="3:3" x14ac:dyDescent="0.25">
      <c r="C3461" s="18"/>
    </row>
    <row r="3462" spans="3:3" x14ac:dyDescent="0.25">
      <c r="C3462" s="18"/>
    </row>
    <row r="3463" spans="3:3" x14ac:dyDescent="0.25">
      <c r="C3463" s="18"/>
    </row>
    <row r="3464" spans="3:3" x14ac:dyDescent="0.25">
      <c r="C3464" s="18"/>
    </row>
    <row r="3465" spans="3:3" x14ac:dyDescent="0.25">
      <c r="C3465" s="18"/>
    </row>
    <row r="3466" spans="3:3" x14ac:dyDescent="0.25">
      <c r="C3466" s="18"/>
    </row>
    <row r="3467" spans="3:3" x14ac:dyDescent="0.25">
      <c r="C3467" s="18"/>
    </row>
    <row r="3468" spans="3:3" x14ac:dyDescent="0.25">
      <c r="C3468" s="18"/>
    </row>
    <row r="3469" spans="3:3" x14ac:dyDescent="0.25">
      <c r="C3469" s="18"/>
    </row>
    <row r="3470" spans="3:3" x14ac:dyDescent="0.25">
      <c r="C3470" s="18"/>
    </row>
    <row r="3471" spans="3:3" x14ac:dyDescent="0.25">
      <c r="C3471" s="18"/>
    </row>
    <row r="3472" spans="3:3" x14ac:dyDescent="0.25">
      <c r="C3472" s="18"/>
    </row>
    <row r="3473" spans="3:3" x14ac:dyDescent="0.25">
      <c r="C3473" s="18"/>
    </row>
    <row r="3474" spans="3:3" x14ac:dyDescent="0.25">
      <c r="C3474" s="18"/>
    </row>
    <row r="3475" spans="3:3" x14ac:dyDescent="0.25">
      <c r="C3475" s="18"/>
    </row>
    <row r="3476" spans="3:3" x14ac:dyDescent="0.25">
      <c r="C3476" s="18"/>
    </row>
    <row r="3477" spans="3:3" x14ac:dyDescent="0.25">
      <c r="C3477" s="18"/>
    </row>
    <row r="3478" spans="3:3" x14ac:dyDescent="0.25">
      <c r="C3478" s="18"/>
    </row>
    <row r="3479" spans="3:3" x14ac:dyDescent="0.25">
      <c r="C3479" s="18"/>
    </row>
    <row r="3480" spans="3:3" x14ac:dyDescent="0.25">
      <c r="C3480" s="18"/>
    </row>
    <row r="3481" spans="3:3" x14ac:dyDescent="0.25">
      <c r="C3481" s="18"/>
    </row>
    <row r="3482" spans="3:3" x14ac:dyDescent="0.25">
      <c r="C3482" s="18"/>
    </row>
    <row r="3483" spans="3:3" x14ac:dyDescent="0.25">
      <c r="C3483" s="18"/>
    </row>
    <row r="3484" spans="3:3" x14ac:dyDescent="0.25">
      <c r="C3484" s="18"/>
    </row>
    <row r="3485" spans="3:3" x14ac:dyDescent="0.25">
      <c r="C3485" s="18"/>
    </row>
    <row r="3486" spans="3:3" x14ac:dyDescent="0.25">
      <c r="C3486" s="18"/>
    </row>
    <row r="3487" spans="3:3" x14ac:dyDescent="0.25">
      <c r="C3487" s="18"/>
    </row>
    <row r="3488" spans="3:3" x14ac:dyDescent="0.25">
      <c r="C3488" s="18"/>
    </row>
    <row r="3489" spans="3:3" x14ac:dyDescent="0.25">
      <c r="C3489" s="18"/>
    </row>
    <row r="3490" spans="3:3" x14ac:dyDescent="0.25">
      <c r="C3490" s="18"/>
    </row>
    <row r="3491" spans="3:3" x14ac:dyDescent="0.25">
      <c r="C3491" s="18"/>
    </row>
    <row r="3492" spans="3:3" x14ac:dyDescent="0.25">
      <c r="C3492" s="18"/>
    </row>
    <row r="3493" spans="3:3" x14ac:dyDescent="0.25">
      <c r="C3493" s="18"/>
    </row>
    <row r="3494" spans="3:3" x14ac:dyDescent="0.25">
      <c r="C3494" s="18"/>
    </row>
    <row r="3495" spans="3:3" x14ac:dyDescent="0.25">
      <c r="C3495" s="18"/>
    </row>
    <row r="3496" spans="3:3" x14ac:dyDescent="0.25">
      <c r="C3496" s="18"/>
    </row>
    <row r="3497" spans="3:3" x14ac:dyDescent="0.25">
      <c r="C3497" s="18"/>
    </row>
    <row r="3498" spans="3:3" x14ac:dyDescent="0.25">
      <c r="C3498" s="18"/>
    </row>
    <row r="3499" spans="3:3" x14ac:dyDescent="0.25">
      <c r="C3499" s="18"/>
    </row>
    <row r="3500" spans="3:3" x14ac:dyDescent="0.25">
      <c r="C3500" s="18"/>
    </row>
    <row r="3501" spans="3:3" x14ac:dyDescent="0.25">
      <c r="C3501" s="18"/>
    </row>
    <row r="3502" spans="3:3" x14ac:dyDescent="0.25">
      <c r="C3502" s="18"/>
    </row>
    <row r="3503" spans="3:3" x14ac:dyDescent="0.25">
      <c r="C3503" s="18"/>
    </row>
    <row r="3504" spans="3:3" x14ac:dyDescent="0.25">
      <c r="C3504" s="18"/>
    </row>
    <row r="3505" spans="3:3" x14ac:dyDescent="0.25">
      <c r="C3505" s="18"/>
    </row>
    <row r="3506" spans="3:3" x14ac:dyDescent="0.25">
      <c r="C3506" s="18"/>
    </row>
    <row r="3507" spans="3:3" x14ac:dyDescent="0.25">
      <c r="C3507" s="18"/>
    </row>
    <row r="3508" spans="3:3" x14ac:dyDescent="0.25">
      <c r="C3508" s="18"/>
    </row>
    <row r="3509" spans="3:3" x14ac:dyDescent="0.25">
      <c r="C3509" s="18"/>
    </row>
    <row r="3510" spans="3:3" x14ac:dyDescent="0.25">
      <c r="C3510" s="18"/>
    </row>
    <row r="3511" spans="3:3" x14ac:dyDescent="0.25">
      <c r="C3511" s="18"/>
    </row>
    <row r="3512" spans="3:3" x14ac:dyDescent="0.25">
      <c r="C3512" s="18"/>
    </row>
    <row r="3513" spans="3:3" x14ac:dyDescent="0.25">
      <c r="C3513" s="18"/>
    </row>
    <row r="3514" spans="3:3" x14ac:dyDescent="0.25">
      <c r="C3514" s="18"/>
    </row>
    <row r="3515" spans="3:3" x14ac:dyDescent="0.25">
      <c r="C3515" s="18"/>
    </row>
    <row r="3516" spans="3:3" x14ac:dyDescent="0.25">
      <c r="C3516" s="18"/>
    </row>
    <row r="3517" spans="3:3" x14ac:dyDescent="0.25">
      <c r="C3517" s="18"/>
    </row>
    <row r="3518" spans="3:3" x14ac:dyDescent="0.25">
      <c r="C3518" s="18"/>
    </row>
    <row r="3519" spans="3:3" x14ac:dyDescent="0.25">
      <c r="C3519" s="18"/>
    </row>
    <row r="3520" spans="3:3" x14ac:dyDescent="0.25">
      <c r="C3520" s="18"/>
    </row>
    <row r="3521" spans="3:3" x14ac:dyDescent="0.25">
      <c r="C3521" s="18"/>
    </row>
    <row r="3522" spans="3:3" x14ac:dyDescent="0.25">
      <c r="C3522" s="18"/>
    </row>
    <row r="3523" spans="3:3" x14ac:dyDescent="0.25">
      <c r="C3523" s="18"/>
    </row>
    <row r="3524" spans="3:3" x14ac:dyDescent="0.25">
      <c r="C3524" s="18"/>
    </row>
    <row r="3525" spans="3:3" x14ac:dyDescent="0.25">
      <c r="C3525" s="18"/>
    </row>
    <row r="3526" spans="3:3" x14ac:dyDescent="0.25">
      <c r="C3526" s="18"/>
    </row>
    <row r="3527" spans="3:3" x14ac:dyDescent="0.25">
      <c r="C3527" s="18"/>
    </row>
    <row r="3528" spans="3:3" x14ac:dyDescent="0.25">
      <c r="C3528" s="18"/>
    </row>
    <row r="3529" spans="3:3" x14ac:dyDescent="0.25">
      <c r="C3529" s="18"/>
    </row>
    <row r="3530" spans="3:3" x14ac:dyDescent="0.25">
      <c r="C3530" s="18"/>
    </row>
    <row r="3531" spans="3:3" x14ac:dyDescent="0.25">
      <c r="C3531" s="18"/>
    </row>
    <row r="3532" spans="3:3" x14ac:dyDescent="0.25">
      <c r="C3532" s="18"/>
    </row>
    <row r="3533" spans="3:3" x14ac:dyDescent="0.25">
      <c r="C3533" s="18"/>
    </row>
    <row r="3534" spans="3:3" x14ac:dyDescent="0.25">
      <c r="C3534" s="18"/>
    </row>
    <row r="3535" spans="3:3" x14ac:dyDescent="0.25">
      <c r="C3535" s="18"/>
    </row>
    <row r="3536" spans="3:3" x14ac:dyDescent="0.25">
      <c r="C3536" s="18"/>
    </row>
    <row r="3537" spans="3:3" x14ac:dyDescent="0.25">
      <c r="C3537" s="18"/>
    </row>
    <row r="3538" spans="3:3" x14ac:dyDescent="0.25">
      <c r="C3538" s="18"/>
    </row>
    <row r="3539" spans="3:3" x14ac:dyDescent="0.25">
      <c r="C3539" s="18"/>
    </row>
    <row r="3540" spans="3:3" x14ac:dyDescent="0.25">
      <c r="C3540" s="18"/>
    </row>
    <row r="3541" spans="3:3" x14ac:dyDescent="0.25">
      <c r="C3541" s="18"/>
    </row>
    <row r="3542" spans="3:3" x14ac:dyDescent="0.25">
      <c r="C3542" s="18"/>
    </row>
    <row r="3543" spans="3:3" x14ac:dyDescent="0.25">
      <c r="C3543" s="18"/>
    </row>
    <row r="3544" spans="3:3" x14ac:dyDescent="0.25">
      <c r="C3544" s="18"/>
    </row>
    <row r="3545" spans="3:3" x14ac:dyDescent="0.25">
      <c r="C3545" s="18"/>
    </row>
    <row r="3546" spans="3:3" x14ac:dyDescent="0.25">
      <c r="C3546" s="18"/>
    </row>
    <row r="3547" spans="3:3" x14ac:dyDescent="0.25">
      <c r="C3547" s="18"/>
    </row>
    <row r="3548" spans="3:3" x14ac:dyDescent="0.25">
      <c r="C3548" s="18"/>
    </row>
    <row r="3549" spans="3:3" x14ac:dyDescent="0.25">
      <c r="C3549" s="18"/>
    </row>
    <row r="3550" spans="3:3" x14ac:dyDescent="0.25">
      <c r="C3550" s="18"/>
    </row>
    <row r="3551" spans="3:3" x14ac:dyDescent="0.25">
      <c r="C3551" s="18"/>
    </row>
    <row r="3552" spans="3:3" x14ac:dyDescent="0.25">
      <c r="C3552" s="18"/>
    </row>
    <row r="3553" spans="3:3" x14ac:dyDescent="0.25">
      <c r="C3553" s="18"/>
    </row>
    <row r="3554" spans="3:3" x14ac:dyDescent="0.25">
      <c r="C3554" s="18"/>
    </row>
    <row r="3555" spans="3:3" x14ac:dyDescent="0.25">
      <c r="C3555" s="18"/>
    </row>
    <row r="3556" spans="3:3" x14ac:dyDescent="0.25">
      <c r="C3556" s="18"/>
    </row>
    <row r="3557" spans="3:3" x14ac:dyDescent="0.25">
      <c r="C3557" s="18"/>
    </row>
    <row r="3558" spans="3:3" x14ac:dyDescent="0.25">
      <c r="C3558" s="18"/>
    </row>
    <row r="3559" spans="3:3" x14ac:dyDescent="0.25">
      <c r="C3559" s="18"/>
    </row>
    <row r="3560" spans="3:3" x14ac:dyDescent="0.25">
      <c r="C3560" s="18"/>
    </row>
    <row r="3561" spans="3:3" x14ac:dyDescent="0.25">
      <c r="C3561" s="18"/>
    </row>
    <row r="3562" spans="3:3" x14ac:dyDescent="0.25">
      <c r="C3562" s="18"/>
    </row>
    <row r="3563" spans="3:3" x14ac:dyDescent="0.25">
      <c r="C3563" s="18"/>
    </row>
    <row r="3564" spans="3:3" x14ac:dyDescent="0.25">
      <c r="C3564" s="18"/>
    </row>
    <row r="3565" spans="3:3" x14ac:dyDescent="0.25">
      <c r="C3565" s="18"/>
    </row>
    <row r="3566" spans="3:3" x14ac:dyDescent="0.25">
      <c r="C3566" s="18"/>
    </row>
    <row r="3567" spans="3:3" x14ac:dyDescent="0.25">
      <c r="C3567" s="18"/>
    </row>
    <row r="3568" spans="3:3" x14ac:dyDescent="0.25">
      <c r="C3568" s="18"/>
    </row>
    <row r="3569" spans="3:3" x14ac:dyDescent="0.25">
      <c r="C3569" s="18"/>
    </row>
    <row r="3570" spans="3:3" x14ac:dyDescent="0.25">
      <c r="C3570" s="18"/>
    </row>
    <row r="3571" spans="3:3" x14ac:dyDescent="0.25">
      <c r="C3571" s="18"/>
    </row>
    <row r="3572" spans="3:3" x14ac:dyDescent="0.25">
      <c r="C3572" s="18"/>
    </row>
    <row r="3573" spans="3:3" x14ac:dyDescent="0.25">
      <c r="C3573" s="18"/>
    </row>
    <row r="3574" spans="3:3" x14ac:dyDescent="0.25">
      <c r="C3574" s="18"/>
    </row>
    <row r="3575" spans="3:3" x14ac:dyDescent="0.25">
      <c r="C3575" s="18"/>
    </row>
    <row r="3576" spans="3:3" x14ac:dyDescent="0.25">
      <c r="C3576" s="18"/>
    </row>
    <row r="3577" spans="3:3" x14ac:dyDescent="0.25">
      <c r="C3577" s="18"/>
    </row>
    <row r="3578" spans="3:3" x14ac:dyDescent="0.25">
      <c r="C3578" s="18"/>
    </row>
    <row r="3579" spans="3:3" x14ac:dyDescent="0.25">
      <c r="C3579" s="18"/>
    </row>
    <row r="3580" spans="3:3" x14ac:dyDescent="0.25">
      <c r="C3580" s="18"/>
    </row>
    <row r="3581" spans="3:3" x14ac:dyDescent="0.25">
      <c r="C3581" s="18"/>
    </row>
    <row r="3582" spans="3:3" x14ac:dyDescent="0.25">
      <c r="C3582" s="18"/>
    </row>
    <row r="3583" spans="3:3" x14ac:dyDescent="0.25">
      <c r="C3583" s="18"/>
    </row>
    <row r="3584" spans="3:3" x14ac:dyDescent="0.25">
      <c r="C3584" s="18"/>
    </row>
    <row r="3585" spans="3:3" x14ac:dyDescent="0.25">
      <c r="C3585" s="18"/>
    </row>
    <row r="3586" spans="3:3" x14ac:dyDescent="0.25">
      <c r="C3586" s="18"/>
    </row>
    <row r="3587" spans="3:3" x14ac:dyDescent="0.25">
      <c r="C3587" s="18"/>
    </row>
    <row r="3588" spans="3:3" x14ac:dyDescent="0.25">
      <c r="C3588" s="18"/>
    </row>
    <row r="3589" spans="3:3" x14ac:dyDescent="0.25">
      <c r="C3589" s="18"/>
    </row>
    <row r="3590" spans="3:3" x14ac:dyDescent="0.25">
      <c r="C3590" s="18"/>
    </row>
    <row r="3591" spans="3:3" x14ac:dyDescent="0.25">
      <c r="C3591" s="18"/>
    </row>
    <row r="3592" spans="3:3" x14ac:dyDescent="0.25">
      <c r="C3592" s="18"/>
    </row>
    <row r="3593" spans="3:3" x14ac:dyDescent="0.25">
      <c r="C3593" s="18"/>
    </row>
    <row r="3594" spans="3:3" x14ac:dyDescent="0.25">
      <c r="C3594" s="18"/>
    </row>
    <row r="3595" spans="3:3" x14ac:dyDescent="0.25">
      <c r="C3595" s="18"/>
    </row>
    <row r="3596" spans="3:3" x14ac:dyDescent="0.25">
      <c r="C3596" s="18"/>
    </row>
    <row r="3597" spans="3:3" x14ac:dyDescent="0.25">
      <c r="C3597" s="18"/>
    </row>
    <row r="3598" spans="3:3" x14ac:dyDescent="0.25">
      <c r="C3598" s="18"/>
    </row>
    <row r="3599" spans="3:3" x14ac:dyDescent="0.25">
      <c r="C3599" s="18"/>
    </row>
    <row r="3600" spans="3:3" x14ac:dyDescent="0.25">
      <c r="C3600" s="18"/>
    </row>
    <row r="3601" spans="3:3" x14ac:dyDescent="0.25">
      <c r="C3601" s="18"/>
    </row>
    <row r="3602" spans="3:3" x14ac:dyDescent="0.25">
      <c r="C3602" s="18"/>
    </row>
    <row r="3603" spans="3:3" x14ac:dyDescent="0.25">
      <c r="C3603" s="18"/>
    </row>
    <row r="3604" spans="3:3" x14ac:dyDescent="0.25">
      <c r="C3604" s="18"/>
    </row>
    <row r="3605" spans="3:3" x14ac:dyDescent="0.25">
      <c r="C3605" s="18"/>
    </row>
    <row r="3606" spans="3:3" x14ac:dyDescent="0.25">
      <c r="C3606" s="18"/>
    </row>
    <row r="3607" spans="3:3" x14ac:dyDescent="0.25">
      <c r="C3607" s="18"/>
    </row>
    <row r="3608" spans="3:3" x14ac:dyDescent="0.25">
      <c r="C3608" s="18"/>
    </row>
    <row r="3609" spans="3:3" x14ac:dyDescent="0.25">
      <c r="C3609" s="18"/>
    </row>
    <row r="3610" spans="3:3" x14ac:dyDescent="0.25">
      <c r="C3610" s="18"/>
    </row>
    <row r="3611" spans="3:3" x14ac:dyDescent="0.25">
      <c r="C3611" s="18"/>
    </row>
    <row r="3612" spans="3:3" x14ac:dyDescent="0.25">
      <c r="C3612" s="18"/>
    </row>
    <row r="3613" spans="3:3" x14ac:dyDescent="0.25">
      <c r="C3613" s="18"/>
    </row>
    <row r="3614" spans="3:3" x14ac:dyDescent="0.25">
      <c r="C3614" s="18"/>
    </row>
    <row r="3615" spans="3:3" x14ac:dyDescent="0.25">
      <c r="C3615" s="18"/>
    </row>
    <row r="3616" spans="3:3" x14ac:dyDescent="0.25">
      <c r="C3616" s="18"/>
    </row>
    <row r="3617" spans="3:3" x14ac:dyDescent="0.25">
      <c r="C3617" s="18"/>
    </row>
    <row r="3618" spans="3:3" x14ac:dyDescent="0.25">
      <c r="C3618" s="18"/>
    </row>
    <row r="3619" spans="3:3" x14ac:dyDescent="0.25">
      <c r="C3619" s="18"/>
    </row>
    <row r="3620" spans="3:3" x14ac:dyDescent="0.25">
      <c r="C3620" s="18"/>
    </row>
    <row r="3621" spans="3:3" x14ac:dyDescent="0.25">
      <c r="C3621" s="18"/>
    </row>
    <row r="3622" spans="3:3" x14ac:dyDescent="0.25">
      <c r="C3622" s="18"/>
    </row>
    <row r="3623" spans="3:3" x14ac:dyDescent="0.25">
      <c r="C3623" s="18"/>
    </row>
    <row r="3624" spans="3:3" x14ac:dyDescent="0.25">
      <c r="C3624" s="18"/>
    </row>
    <row r="3625" spans="3:3" x14ac:dyDescent="0.25">
      <c r="C3625" s="18"/>
    </row>
    <row r="3626" spans="3:3" x14ac:dyDescent="0.25">
      <c r="C3626" s="18"/>
    </row>
    <row r="3627" spans="3:3" x14ac:dyDescent="0.25">
      <c r="C3627" s="18"/>
    </row>
    <row r="3628" spans="3:3" x14ac:dyDescent="0.25">
      <c r="C3628" s="18"/>
    </row>
    <row r="3629" spans="3:3" x14ac:dyDescent="0.25">
      <c r="C3629" s="18"/>
    </row>
    <row r="3630" spans="3:3" x14ac:dyDescent="0.25">
      <c r="C3630" s="18"/>
    </row>
    <row r="3631" spans="3:3" x14ac:dyDescent="0.25">
      <c r="C3631" s="18"/>
    </row>
    <row r="3632" spans="3:3" x14ac:dyDescent="0.25">
      <c r="C3632" s="18"/>
    </row>
    <row r="3633" spans="3:3" x14ac:dyDescent="0.25">
      <c r="C3633" s="18"/>
    </row>
    <row r="3634" spans="3:3" x14ac:dyDescent="0.25">
      <c r="C3634" s="18"/>
    </row>
    <row r="3635" spans="3:3" x14ac:dyDescent="0.25">
      <c r="C3635" s="18"/>
    </row>
    <row r="3636" spans="3:3" x14ac:dyDescent="0.25">
      <c r="C3636" s="18"/>
    </row>
    <row r="3637" spans="3:3" x14ac:dyDescent="0.25">
      <c r="C3637" s="18"/>
    </row>
    <row r="3638" spans="3:3" x14ac:dyDescent="0.25">
      <c r="C3638" s="18"/>
    </row>
    <row r="3639" spans="3:3" x14ac:dyDescent="0.25">
      <c r="C3639" s="18"/>
    </row>
    <row r="3640" spans="3:3" x14ac:dyDescent="0.25">
      <c r="C3640" s="18"/>
    </row>
    <row r="3641" spans="3:3" x14ac:dyDescent="0.25">
      <c r="C3641" s="18"/>
    </row>
    <row r="3642" spans="3:3" x14ac:dyDescent="0.25">
      <c r="C3642" s="18"/>
    </row>
    <row r="3643" spans="3:3" x14ac:dyDescent="0.25">
      <c r="C3643" s="18"/>
    </row>
    <row r="3644" spans="3:3" x14ac:dyDescent="0.25">
      <c r="C3644" s="18"/>
    </row>
    <row r="3645" spans="3:3" x14ac:dyDescent="0.25">
      <c r="C3645" s="18"/>
    </row>
    <row r="3646" spans="3:3" x14ac:dyDescent="0.25">
      <c r="C3646" s="18"/>
    </row>
    <row r="3647" spans="3:3" x14ac:dyDescent="0.25">
      <c r="C3647" s="18"/>
    </row>
    <row r="3648" spans="3:3" x14ac:dyDescent="0.25">
      <c r="C3648" s="18"/>
    </row>
    <row r="3649" spans="3:3" x14ac:dyDescent="0.25">
      <c r="C3649" s="18"/>
    </row>
    <row r="3650" spans="3:3" x14ac:dyDescent="0.25">
      <c r="C3650" s="18"/>
    </row>
    <row r="3651" spans="3:3" x14ac:dyDescent="0.25">
      <c r="C3651" s="18"/>
    </row>
    <row r="3652" spans="3:3" x14ac:dyDescent="0.25">
      <c r="C3652" s="18"/>
    </row>
    <row r="3653" spans="3:3" x14ac:dyDescent="0.25">
      <c r="C3653" s="18"/>
    </row>
    <row r="3654" spans="3:3" x14ac:dyDescent="0.25">
      <c r="C3654" s="18"/>
    </row>
    <row r="3655" spans="3:3" x14ac:dyDescent="0.25">
      <c r="C3655" s="18"/>
    </row>
    <row r="3656" spans="3:3" x14ac:dyDescent="0.25">
      <c r="C3656" s="18"/>
    </row>
    <row r="3657" spans="3:3" x14ac:dyDescent="0.25">
      <c r="C3657" s="18"/>
    </row>
    <row r="3658" spans="3:3" x14ac:dyDescent="0.25">
      <c r="C3658" s="18"/>
    </row>
    <row r="3659" spans="3:3" x14ac:dyDescent="0.25">
      <c r="C3659" s="18"/>
    </row>
    <row r="3660" spans="3:3" x14ac:dyDescent="0.25">
      <c r="C3660" s="18"/>
    </row>
    <row r="3661" spans="3:3" x14ac:dyDescent="0.25">
      <c r="C3661" s="18"/>
    </row>
    <row r="3662" spans="3:3" x14ac:dyDescent="0.25">
      <c r="C3662" s="18"/>
    </row>
    <row r="3663" spans="3:3" x14ac:dyDescent="0.25">
      <c r="C3663" s="18"/>
    </row>
    <row r="3664" spans="3:3" x14ac:dyDescent="0.25">
      <c r="C3664" s="18"/>
    </row>
    <row r="3665" spans="3:3" x14ac:dyDescent="0.25">
      <c r="C3665" s="18"/>
    </row>
    <row r="3666" spans="3:3" x14ac:dyDescent="0.25">
      <c r="C3666" s="18"/>
    </row>
    <row r="3667" spans="3:3" x14ac:dyDescent="0.25">
      <c r="C3667" s="18"/>
    </row>
    <row r="3668" spans="3:3" x14ac:dyDescent="0.25">
      <c r="C3668" s="18"/>
    </row>
    <row r="3669" spans="3:3" x14ac:dyDescent="0.25">
      <c r="C3669" s="18"/>
    </row>
    <row r="3670" spans="3:3" x14ac:dyDescent="0.25">
      <c r="C3670" s="18"/>
    </row>
    <row r="3671" spans="3:3" x14ac:dyDescent="0.25">
      <c r="C3671" s="18"/>
    </row>
    <row r="3672" spans="3:3" x14ac:dyDescent="0.25">
      <c r="C3672" s="18"/>
    </row>
    <row r="3673" spans="3:3" x14ac:dyDescent="0.25">
      <c r="C3673" s="18"/>
    </row>
    <row r="3674" spans="3:3" x14ac:dyDescent="0.25">
      <c r="C3674" s="18"/>
    </row>
    <row r="3675" spans="3:3" x14ac:dyDescent="0.25">
      <c r="C3675" s="18"/>
    </row>
    <row r="3676" spans="3:3" x14ac:dyDescent="0.25">
      <c r="C3676" s="18"/>
    </row>
    <row r="3677" spans="3:3" x14ac:dyDescent="0.25">
      <c r="C3677" s="18"/>
    </row>
    <row r="3678" spans="3:3" x14ac:dyDescent="0.25">
      <c r="C3678" s="18"/>
    </row>
    <row r="3679" spans="3:3" x14ac:dyDescent="0.25">
      <c r="C3679" s="18"/>
    </row>
    <row r="3680" spans="3:3" x14ac:dyDescent="0.25">
      <c r="C3680" s="18"/>
    </row>
    <row r="3681" spans="3:3" x14ac:dyDescent="0.25">
      <c r="C3681" s="18"/>
    </row>
    <row r="3682" spans="3:3" x14ac:dyDescent="0.25">
      <c r="C3682" s="18"/>
    </row>
    <row r="3683" spans="3:3" x14ac:dyDescent="0.25">
      <c r="C3683" s="18"/>
    </row>
    <row r="3684" spans="3:3" x14ac:dyDescent="0.25">
      <c r="C3684" s="18"/>
    </row>
    <row r="3685" spans="3:3" x14ac:dyDescent="0.25">
      <c r="C3685" s="18"/>
    </row>
    <row r="3686" spans="3:3" x14ac:dyDescent="0.25">
      <c r="C3686" s="18"/>
    </row>
    <row r="3687" spans="3:3" x14ac:dyDescent="0.25">
      <c r="C3687" s="18"/>
    </row>
    <row r="3688" spans="3:3" x14ac:dyDescent="0.25">
      <c r="C3688" s="18"/>
    </row>
    <row r="3689" spans="3:3" x14ac:dyDescent="0.25">
      <c r="C3689" s="18"/>
    </row>
    <row r="3690" spans="3:3" x14ac:dyDescent="0.25">
      <c r="C3690" s="18"/>
    </row>
    <row r="3691" spans="3:3" x14ac:dyDescent="0.25">
      <c r="C3691" s="18"/>
    </row>
    <row r="3692" spans="3:3" x14ac:dyDescent="0.25">
      <c r="C3692" s="18"/>
    </row>
    <row r="3693" spans="3:3" x14ac:dyDescent="0.25">
      <c r="C3693" s="18"/>
    </row>
    <row r="3694" spans="3:3" x14ac:dyDescent="0.25">
      <c r="C3694" s="18"/>
    </row>
    <row r="3695" spans="3:3" x14ac:dyDescent="0.25">
      <c r="C3695" s="18"/>
    </row>
    <row r="3696" spans="3:3" x14ac:dyDescent="0.25">
      <c r="C3696" s="18"/>
    </row>
    <row r="3697" spans="3:3" x14ac:dyDescent="0.25">
      <c r="C3697" s="18"/>
    </row>
    <row r="3698" spans="3:3" x14ac:dyDescent="0.25">
      <c r="C3698" s="18"/>
    </row>
    <row r="3699" spans="3:3" x14ac:dyDescent="0.25">
      <c r="C3699" s="18"/>
    </row>
    <row r="3700" spans="3:3" x14ac:dyDescent="0.25">
      <c r="C3700" s="18"/>
    </row>
    <row r="3701" spans="3:3" x14ac:dyDescent="0.25">
      <c r="C3701" s="18"/>
    </row>
    <row r="3702" spans="3:3" x14ac:dyDescent="0.25">
      <c r="C3702" s="18"/>
    </row>
    <row r="3703" spans="3:3" x14ac:dyDescent="0.25">
      <c r="C3703" s="18"/>
    </row>
    <row r="3704" spans="3:3" x14ac:dyDescent="0.25">
      <c r="C3704" s="18"/>
    </row>
    <row r="3705" spans="3:3" x14ac:dyDescent="0.25">
      <c r="C3705" s="18"/>
    </row>
    <row r="3706" spans="3:3" x14ac:dyDescent="0.25">
      <c r="C3706" s="18"/>
    </row>
    <row r="3707" spans="3:3" x14ac:dyDescent="0.25">
      <c r="C3707" s="18"/>
    </row>
    <row r="3708" spans="3:3" x14ac:dyDescent="0.25">
      <c r="C3708" s="18"/>
    </row>
    <row r="3709" spans="3:3" x14ac:dyDescent="0.25">
      <c r="C3709" s="18"/>
    </row>
    <row r="3710" spans="3:3" x14ac:dyDescent="0.25">
      <c r="C3710" s="18"/>
    </row>
    <row r="3711" spans="3:3" x14ac:dyDescent="0.25">
      <c r="C3711" s="18"/>
    </row>
    <row r="3712" spans="3:3" x14ac:dyDescent="0.25">
      <c r="C3712" s="18"/>
    </row>
    <row r="3713" spans="3:3" x14ac:dyDescent="0.25">
      <c r="C3713" s="18"/>
    </row>
    <row r="3714" spans="3:3" x14ac:dyDescent="0.25">
      <c r="C3714" s="18"/>
    </row>
    <row r="3715" spans="3:3" x14ac:dyDescent="0.25">
      <c r="C3715" s="18"/>
    </row>
    <row r="3716" spans="3:3" x14ac:dyDescent="0.25">
      <c r="C3716" s="18"/>
    </row>
    <row r="3717" spans="3:3" x14ac:dyDescent="0.25">
      <c r="C3717" s="18"/>
    </row>
    <row r="3718" spans="3:3" x14ac:dyDescent="0.25">
      <c r="C3718" s="18"/>
    </row>
    <row r="3719" spans="3:3" x14ac:dyDescent="0.25">
      <c r="C3719" s="18"/>
    </row>
    <row r="3720" spans="3:3" x14ac:dyDescent="0.25">
      <c r="C3720" s="18"/>
    </row>
    <row r="3721" spans="3:3" x14ac:dyDescent="0.25">
      <c r="C3721" s="18"/>
    </row>
    <row r="3722" spans="3:3" x14ac:dyDescent="0.25">
      <c r="C3722" s="18"/>
    </row>
    <row r="3723" spans="3:3" x14ac:dyDescent="0.25">
      <c r="C3723" s="18"/>
    </row>
    <row r="3724" spans="3:3" x14ac:dyDescent="0.25">
      <c r="C3724" s="18"/>
    </row>
    <row r="3725" spans="3:3" x14ac:dyDescent="0.25">
      <c r="C3725" s="18"/>
    </row>
    <row r="3726" spans="3:3" x14ac:dyDescent="0.25">
      <c r="C3726" s="18"/>
    </row>
    <row r="3727" spans="3:3" x14ac:dyDescent="0.25">
      <c r="C3727" s="18"/>
    </row>
    <row r="3728" spans="3:3" x14ac:dyDescent="0.25">
      <c r="C3728" s="18"/>
    </row>
    <row r="3729" spans="3:3" x14ac:dyDescent="0.25">
      <c r="C3729" s="18"/>
    </row>
    <row r="3730" spans="3:3" x14ac:dyDescent="0.25">
      <c r="C3730" s="18"/>
    </row>
    <row r="3731" spans="3:3" x14ac:dyDescent="0.25">
      <c r="C3731" s="18"/>
    </row>
    <row r="3732" spans="3:3" x14ac:dyDescent="0.25">
      <c r="C3732" s="18"/>
    </row>
    <row r="3733" spans="3:3" x14ac:dyDescent="0.25">
      <c r="C3733" s="18"/>
    </row>
    <row r="3734" spans="3:3" x14ac:dyDescent="0.25">
      <c r="C3734" s="18"/>
    </row>
    <row r="3735" spans="3:3" x14ac:dyDescent="0.25">
      <c r="C3735" s="18"/>
    </row>
    <row r="3736" spans="3:3" x14ac:dyDescent="0.25">
      <c r="C3736" s="18"/>
    </row>
    <row r="3737" spans="3:3" x14ac:dyDescent="0.25">
      <c r="C3737" s="18"/>
    </row>
    <row r="3738" spans="3:3" x14ac:dyDescent="0.25">
      <c r="C3738" s="18"/>
    </row>
    <row r="3739" spans="3:3" x14ac:dyDescent="0.25">
      <c r="C3739" s="18"/>
    </row>
    <row r="3740" spans="3:3" x14ac:dyDescent="0.25">
      <c r="C3740" s="18"/>
    </row>
    <row r="3741" spans="3:3" x14ac:dyDescent="0.25">
      <c r="C3741" s="18"/>
    </row>
    <row r="3742" spans="3:3" x14ac:dyDescent="0.25">
      <c r="C3742" s="18"/>
    </row>
    <row r="3743" spans="3:3" x14ac:dyDescent="0.25">
      <c r="C3743" s="18"/>
    </row>
    <row r="3744" spans="3:3" x14ac:dyDescent="0.25">
      <c r="C3744" s="18"/>
    </row>
    <row r="3745" spans="3:3" x14ac:dyDescent="0.25">
      <c r="C3745" s="18"/>
    </row>
    <row r="3746" spans="3:3" x14ac:dyDescent="0.25">
      <c r="C3746" s="18"/>
    </row>
    <row r="3747" spans="3:3" x14ac:dyDescent="0.25">
      <c r="C3747" s="18"/>
    </row>
    <row r="3748" spans="3:3" x14ac:dyDescent="0.25">
      <c r="C3748" s="18"/>
    </row>
    <row r="3749" spans="3:3" x14ac:dyDescent="0.25">
      <c r="C3749" s="18"/>
    </row>
    <row r="3750" spans="3:3" x14ac:dyDescent="0.25">
      <c r="C3750" s="18"/>
    </row>
    <row r="3751" spans="3:3" x14ac:dyDescent="0.25">
      <c r="C3751" s="18"/>
    </row>
    <row r="3752" spans="3:3" x14ac:dyDescent="0.25">
      <c r="C3752" s="18"/>
    </row>
    <row r="3753" spans="3:3" x14ac:dyDescent="0.25">
      <c r="C3753" s="18"/>
    </row>
    <row r="3754" spans="3:3" x14ac:dyDescent="0.25">
      <c r="C3754" s="18"/>
    </row>
    <row r="3755" spans="3:3" x14ac:dyDescent="0.25">
      <c r="C3755" s="18"/>
    </row>
    <row r="3756" spans="3:3" x14ac:dyDescent="0.25">
      <c r="C3756" s="18"/>
    </row>
    <row r="3757" spans="3:3" x14ac:dyDescent="0.25">
      <c r="C3757" s="18"/>
    </row>
    <row r="3758" spans="3:3" x14ac:dyDescent="0.25">
      <c r="C3758" s="18"/>
    </row>
    <row r="3759" spans="3:3" x14ac:dyDescent="0.25">
      <c r="C3759" s="18"/>
    </row>
    <row r="3760" spans="3:3" x14ac:dyDescent="0.25">
      <c r="C3760" s="18"/>
    </row>
    <row r="3761" spans="3:3" x14ac:dyDescent="0.25">
      <c r="C3761" s="18"/>
    </row>
    <row r="3762" spans="3:3" x14ac:dyDescent="0.25">
      <c r="C3762" s="18"/>
    </row>
    <row r="3763" spans="3:3" x14ac:dyDescent="0.25">
      <c r="C3763" s="18"/>
    </row>
    <row r="3764" spans="3:3" x14ac:dyDescent="0.25">
      <c r="C3764" s="18"/>
    </row>
    <row r="3765" spans="3:3" x14ac:dyDescent="0.25">
      <c r="C3765" s="18"/>
    </row>
    <row r="3766" spans="3:3" x14ac:dyDescent="0.25">
      <c r="C3766" s="18"/>
    </row>
    <row r="3767" spans="3:3" x14ac:dyDescent="0.25">
      <c r="C3767" s="18"/>
    </row>
    <row r="3768" spans="3:3" x14ac:dyDescent="0.25">
      <c r="C3768" s="18"/>
    </row>
    <row r="3769" spans="3:3" x14ac:dyDescent="0.25">
      <c r="C3769" s="18"/>
    </row>
    <row r="3770" spans="3:3" x14ac:dyDescent="0.25">
      <c r="C3770" s="18"/>
    </row>
    <row r="3771" spans="3:3" x14ac:dyDescent="0.25">
      <c r="C3771" s="18"/>
    </row>
    <row r="3772" spans="3:3" x14ac:dyDescent="0.25">
      <c r="C3772" s="18"/>
    </row>
    <row r="3773" spans="3:3" x14ac:dyDescent="0.25">
      <c r="C3773" s="18"/>
    </row>
    <row r="3774" spans="3:3" x14ac:dyDescent="0.25">
      <c r="C3774" s="18"/>
    </row>
    <row r="3775" spans="3:3" x14ac:dyDescent="0.25">
      <c r="C3775" s="18"/>
    </row>
    <row r="3776" spans="3:3" x14ac:dyDescent="0.25">
      <c r="C3776" s="18"/>
    </row>
    <row r="3777" spans="3:3" x14ac:dyDescent="0.25">
      <c r="C3777" s="18"/>
    </row>
    <row r="3778" spans="3:3" x14ac:dyDescent="0.25">
      <c r="C3778" s="18"/>
    </row>
    <row r="3779" spans="3:3" x14ac:dyDescent="0.25">
      <c r="C3779" s="18"/>
    </row>
    <row r="3780" spans="3:3" x14ac:dyDescent="0.25">
      <c r="C3780" s="18"/>
    </row>
    <row r="3781" spans="3:3" x14ac:dyDescent="0.25">
      <c r="C3781" s="18"/>
    </row>
    <row r="3782" spans="3:3" x14ac:dyDescent="0.25">
      <c r="C3782" s="18"/>
    </row>
    <row r="3783" spans="3:3" x14ac:dyDescent="0.25">
      <c r="C3783" s="18"/>
    </row>
    <row r="3784" spans="3:3" x14ac:dyDescent="0.25">
      <c r="C3784" s="18"/>
    </row>
    <row r="3785" spans="3:3" x14ac:dyDescent="0.25">
      <c r="C3785" s="18"/>
    </row>
    <row r="3786" spans="3:3" x14ac:dyDescent="0.25">
      <c r="C3786" s="18"/>
    </row>
    <row r="3787" spans="3:3" x14ac:dyDescent="0.25">
      <c r="C3787" s="18"/>
    </row>
    <row r="3788" spans="3:3" x14ac:dyDescent="0.25">
      <c r="C3788" s="18"/>
    </row>
    <row r="3789" spans="3:3" x14ac:dyDescent="0.25">
      <c r="C3789" s="18"/>
    </row>
    <row r="3790" spans="3:3" x14ac:dyDescent="0.25">
      <c r="C3790" s="18"/>
    </row>
    <row r="3791" spans="3:3" x14ac:dyDescent="0.25">
      <c r="C3791" s="18"/>
    </row>
    <row r="3792" spans="3:3" x14ac:dyDescent="0.25">
      <c r="C3792" s="18"/>
    </row>
    <row r="3793" spans="3:3" x14ac:dyDescent="0.25">
      <c r="C3793" s="18"/>
    </row>
    <row r="3794" spans="3:3" x14ac:dyDescent="0.25">
      <c r="C3794" s="18"/>
    </row>
    <row r="3795" spans="3:3" x14ac:dyDescent="0.25">
      <c r="C3795" s="18"/>
    </row>
    <row r="3796" spans="3:3" x14ac:dyDescent="0.25">
      <c r="C3796" s="18"/>
    </row>
    <row r="3797" spans="3:3" x14ac:dyDescent="0.25">
      <c r="C3797" s="18"/>
    </row>
    <row r="3798" spans="3:3" x14ac:dyDescent="0.25">
      <c r="C3798" s="18"/>
    </row>
    <row r="3799" spans="3:3" x14ac:dyDescent="0.25">
      <c r="C3799" s="18"/>
    </row>
    <row r="3800" spans="3:3" x14ac:dyDescent="0.25">
      <c r="C3800" s="18"/>
    </row>
    <row r="3801" spans="3:3" x14ac:dyDescent="0.25">
      <c r="C3801" s="18"/>
    </row>
    <row r="3802" spans="3:3" x14ac:dyDescent="0.25">
      <c r="C3802" s="18"/>
    </row>
    <row r="3803" spans="3:3" x14ac:dyDescent="0.25">
      <c r="C3803" s="18"/>
    </row>
    <row r="3804" spans="3:3" x14ac:dyDescent="0.25">
      <c r="C3804" s="18"/>
    </row>
    <row r="3805" spans="3:3" x14ac:dyDescent="0.25">
      <c r="C3805" s="18"/>
    </row>
    <row r="3806" spans="3:3" x14ac:dyDescent="0.25">
      <c r="C3806" s="18"/>
    </row>
    <row r="3807" spans="3:3" x14ac:dyDescent="0.25">
      <c r="C3807" s="18"/>
    </row>
    <row r="3808" spans="3:3" x14ac:dyDescent="0.25">
      <c r="C3808" s="18"/>
    </row>
    <row r="3809" spans="3:3" x14ac:dyDescent="0.25">
      <c r="C3809" s="18"/>
    </row>
    <row r="3810" spans="3:3" x14ac:dyDescent="0.25">
      <c r="C3810" s="18"/>
    </row>
    <row r="3811" spans="3:3" x14ac:dyDescent="0.25">
      <c r="C3811" s="18"/>
    </row>
    <row r="3812" spans="3:3" x14ac:dyDescent="0.25">
      <c r="C3812" s="18"/>
    </row>
    <row r="3813" spans="3:3" x14ac:dyDescent="0.25">
      <c r="C3813" s="18"/>
    </row>
    <row r="3814" spans="3:3" x14ac:dyDescent="0.25">
      <c r="C3814" s="18"/>
    </row>
    <row r="3815" spans="3:3" x14ac:dyDescent="0.25">
      <c r="C3815" s="18"/>
    </row>
    <row r="3816" spans="3:3" x14ac:dyDescent="0.25">
      <c r="C3816" s="18"/>
    </row>
    <row r="3817" spans="3:3" x14ac:dyDescent="0.25">
      <c r="C3817" s="18"/>
    </row>
    <row r="3818" spans="3:3" x14ac:dyDescent="0.25">
      <c r="C3818" s="18"/>
    </row>
    <row r="3819" spans="3:3" x14ac:dyDescent="0.25">
      <c r="C3819" s="18"/>
    </row>
    <row r="3820" spans="3:3" x14ac:dyDescent="0.25">
      <c r="C3820" s="18"/>
    </row>
    <row r="3821" spans="3:3" x14ac:dyDescent="0.25">
      <c r="C3821" s="18"/>
    </row>
    <row r="3822" spans="3:3" x14ac:dyDescent="0.25">
      <c r="C3822" s="18"/>
    </row>
    <row r="3823" spans="3:3" x14ac:dyDescent="0.25">
      <c r="C3823" s="18"/>
    </row>
    <row r="3824" spans="3:3" x14ac:dyDescent="0.25">
      <c r="C3824" s="18"/>
    </row>
    <row r="3825" spans="3:3" x14ac:dyDescent="0.25">
      <c r="C3825" s="18"/>
    </row>
    <row r="3826" spans="3:3" x14ac:dyDescent="0.25">
      <c r="C3826" s="18"/>
    </row>
    <row r="3827" spans="3:3" x14ac:dyDescent="0.25">
      <c r="C3827" s="18"/>
    </row>
    <row r="3828" spans="3:3" x14ac:dyDescent="0.25">
      <c r="C3828" s="18"/>
    </row>
    <row r="3829" spans="3:3" x14ac:dyDescent="0.25">
      <c r="C3829" s="18"/>
    </row>
    <row r="3830" spans="3:3" x14ac:dyDescent="0.25">
      <c r="C3830" s="18"/>
    </row>
    <row r="3831" spans="3:3" x14ac:dyDescent="0.25">
      <c r="C3831" s="18"/>
    </row>
    <row r="3832" spans="3:3" x14ac:dyDescent="0.25">
      <c r="C3832" s="18"/>
    </row>
    <row r="3833" spans="3:3" x14ac:dyDescent="0.25">
      <c r="C3833" s="18"/>
    </row>
    <row r="3834" spans="3:3" x14ac:dyDescent="0.25">
      <c r="C3834" s="18"/>
    </row>
    <row r="3835" spans="3:3" x14ac:dyDescent="0.25">
      <c r="C3835" s="18"/>
    </row>
    <row r="3836" spans="3:3" x14ac:dyDescent="0.25">
      <c r="C3836" s="18"/>
    </row>
    <row r="3837" spans="3:3" x14ac:dyDescent="0.25">
      <c r="C3837" s="18"/>
    </row>
    <row r="3838" spans="3:3" x14ac:dyDescent="0.25">
      <c r="C3838" s="18"/>
    </row>
    <row r="3839" spans="3:3" x14ac:dyDescent="0.25">
      <c r="C3839" s="18"/>
    </row>
    <row r="3840" spans="3:3" x14ac:dyDescent="0.25">
      <c r="C3840" s="18"/>
    </row>
    <row r="3841" spans="3:3" x14ac:dyDescent="0.25">
      <c r="C3841" s="18"/>
    </row>
    <row r="3842" spans="3:3" x14ac:dyDescent="0.25">
      <c r="C3842" s="18"/>
    </row>
    <row r="3843" spans="3:3" x14ac:dyDescent="0.25">
      <c r="C3843" s="18"/>
    </row>
    <row r="3844" spans="3:3" x14ac:dyDescent="0.25">
      <c r="C3844" s="18"/>
    </row>
    <row r="3845" spans="3:3" x14ac:dyDescent="0.25">
      <c r="C3845" s="18"/>
    </row>
    <row r="3846" spans="3:3" x14ac:dyDescent="0.25">
      <c r="C3846" s="18"/>
    </row>
    <row r="3847" spans="3:3" x14ac:dyDescent="0.25">
      <c r="C3847" s="18"/>
    </row>
    <row r="3848" spans="3:3" x14ac:dyDescent="0.25">
      <c r="C3848" s="18"/>
    </row>
    <row r="3849" spans="3:3" x14ac:dyDescent="0.25">
      <c r="C3849" s="18"/>
    </row>
    <row r="3850" spans="3:3" x14ac:dyDescent="0.25">
      <c r="C3850" s="18"/>
    </row>
    <row r="3851" spans="3:3" x14ac:dyDescent="0.25">
      <c r="C3851" s="18"/>
    </row>
    <row r="3852" spans="3:3" x14ac:dyDescent="0.25">
      <c r="C3852" s="18"/>
    </row>
    <row r="3853" spans="3:3" x14ac:dyDescent="0.25">
      <c r="C3853" s="18"/>
    </row>
    <row r="3854" spans="3:3" x14ac:dyDescent="0.25">
      <c r="C3854" s="18"/>
    </row>
    <row r="3855" spans="3:3" x14ac:dyDescent="0.25">
      <c r="C3855" s="18"/>
    </row>
    <row r="3856" spans="3:3" x14ac:dyDescent="0.25">
      <c r="C3856" s="18"/>
    </row>
    <row r="3857" spans="3:3" x14ac:dyDescent="0.25">
      <c r="C3857" s="18"/>
    </row>
    <row r="3858" spans="3:3" x14ac:dyDescent="0.25">
      <c r="C3858" s="18"/>
    </row>
    <row r="3859" spans="3:3" x14ac:dyDescent="0.25">
      <c r="C3859" s="18"/>
    </row>
    <row r="3860" spans="3:3" x14ac:dyDescent="0.25">
      <c r="C3860" s="18"/>
    </row>
    <row r="3861" spans="3:3" x14ac:dyDescent="0.25">
      <c r="C3861" s="18"/>
    </row>
    <row r="3862" spans="3:3" x14ac:dyDescent="0.25">
      <c r="C3862" s="18"/>
    </row>
    <row r="3863" spans="3:3" x14ac:dyDescent="0.25">
      <c r="C3863" s="18"/>
    </row>
    <row r="3864" spans="3:3" x14ac:dyDescent="0.25">
      <c r="C3864" s="18"/>
    </row>
    <row r="3865" spans="3:3" x14ac:dyDescent="0.25">
      <c r="C3865" s="18"/>
    </row>
    <row r="3866" spans="3:3" x14ac:dyDescent="0.25">
      <c r="C3866" s="18"/>
    </row>
    <row r="3867" spans="3:3" x14ac:dyDescent="0.25">
      <c r="C3867" s="18"/>
    </row>
    <row r="3868" spans="3:3" x14ac:dyDescent="0.25">
      <c r="C3868" s="18"/>
    </row>
    <row r="3869" spans="3:3" x14ac:dyDescent="0.25">
      <c r="C3869" s="18"/>
    </row>
    <row r="3870" spans="3:3" x14ac:dyDescent="0.25">
      <c r="C3870" s="18"/>
    </row>
    <row r="3871" spans="3:3" x14ac:dyDescent="0.25">
      <c r="C3871" s="18"/>
    </row>
    <row r="3872" spans="3:3" x14ac:dyDescent="0.25">
      <c r="C3872" s="18"/>
    </row>
    <row r="3873" spans="3:3" x14ac:dyDescent="0.25">
      <c r="C3873" s="18"/>
    </row>
    <row r="3874" spans="3:3" x14ac:dyDescent="0.25">
      <c r="C3874" s="18"/>
    </row>
    <row r="3875" spans="3:3" x14ac:dyDescent="0.25">
      <c r="C3875" s="18"/>
    </row>
    <row r="3876" spans="3:3" x14ac:dyDescent="0.25">
      <c r="C3876" s="18"/>
    </row>
    <row r="3877" spans="3:3" x14ac:dyDescent="0.25">
      <c r="C3877" s="18"/>
    </row>
    <row r="3878" spans="3:3" x14ac:dyDescent="0.25">
      <c r="C3878" s="18"/>
    </row>
    <row r="3879" spans="3:3" x14ac:dyDescent="0.25">
      <c r="C3879" s="18"/>
    </row>
    <row r="3880" spans="3:3" x14ac:dyDescent="0.25">
      <c r="C3880" s="18"/>
    </row>
    <row r="3881" spans="3:3" x14ac:dyDescent="0.25">
      <c r="C3881" s="18"/>
    </row>
    <row r="3882" spans="3:3" x14ac:dyDescent="0.25">
      <c r="C3882" s="18"/>
    </row>
    <row r="3883" spans="3:3" x14ac:dyDescent="0.25">
      <c r="C3883" s="18"/>
    </row>
    <row r="3884" spans="3:3" x14ac:dyDescent="0.25">
      <c r="C3884" s="18"/>
    </row>
    <row r="3885" spans="3:3" x14ac:dyDescent="0.25">
      <c r="C3885" s="18"/>
    </row>
    <row r="3886" spans="3:3" x14ac:dyDescent="0.25">
      <c r="C3886" s="18"/>
    </row>
    <row r="3887" spans="3:3" x14ac:dyDescent="0.25">
      <c r="C3887" s="18"/>
    </row>
    <row r="3888" spans="3:3" x14ac:dyDescent="0.25">
      <c r="C3888" s="18"/>
    </row>
    <row r="3889" spans="3:3" x14ac:dyDescent="0.25">
      <c r="C3889" s="18"/>
    </row>
    <row r="3890" spans="3:3" x14ac:dyDescent="0.25">
      <c r="C3890" s="18"/>
    </row>
    <row r="3891" spans="3:3" x14ac:dyDescent="0.25">
      <c r="C3891" s="18"/>
    </row>
    <row r="3892" spans="3:3" x14ac:dyDescent="0.25">
      <c r="C3892" s="18"/>
    </row>
    <row r="3893" spans="3:3" x14ac:dyDescent="0.25">
      <c r="C3893" s="18"/>
    </row>
    <row r="3894" spans="3:3" x14ac:dyDescent="0.25">
      <c r="C3894" s="18"/>
    </row>
    <row r="3895" spans="3:3" x14ac:dyDescent="0.25">
      <c r="C3895" s="18"/>
    </row>
    <row r="3896" spans="3:3" x14ac:dyDescent="0.25">
      <c r="C3896" s="18"/>
    </row>
    <row r="3897" spans="3:3" x14ac:dyDescent="0.25">
      <c r="C3897" s="18"/>
    </row>
    <row r="3898" spans="3:3" x14ac:dyDescent="0.25">
      <c r="C3898" s="18"/>
    </row>
    <row r="3899" spans="3:3" x14ac:dyDescent="0.25">
      <c r="C3899" s="18"/>
    </row>
    <row r="3900" spans="3:3" x14ac:dyDescent="0.25">
      <c r="C3900" s="18"/>
    </row>
    <row r="3901" spans="3:3" x14ac:dyDescent="0.25">
      <c r="C3901" s="18"/>
    </row>
    <row r="3902" spans="3:3" x14ac:dyDescent="0.25">
      <c r="C3902" s="18"/>
    </row>
    <row r="3903" spans="3:3" x14ac:dyDescent="0.25">
      <c r="C3903" s="18"/>
    </row>
    <row r="3904" spans="3:3" x14ac:dyDescent="0.25">
      <c r="C3904" s="18"/>
    </row>
    <row r="3905" spans="3:3" x14ac:dyDescent="0.25">
      <c r="C3905" s="18"/>
    </row>
    <row r="3906" spans="3:3" x14ac:dyDescent="0.25">
      <c r="C3906" s="18"/>
    </row>
    <row r="3907" spans="3:3" x14ac:dyDescent="0.25">
      <c r="C3907" s="18"/>
    </row>
    <row r="3908" spans="3:3" x14ac:dyDescent="0.25">
      <c r="C3908" s="18"/>
    </row>
    <row r="3909" spans="3:3" x14ac:dyDescent="0.25">
      <c r="C3909" s="18"/>
    </row>
    <row r="3910" spans="3:3" x14ac:dyDescent="0.25">
      <c r="C3910" s="18"/>
    </row>
    <row r="3911" spans="3:3" x14ac:dyDescent="0.25">
      <c r="C3911" s="18"/>
    </row>
    <row r="3912" spans="3:3" x14ac:dyDescent="0.25">
      <c r="C3912" s="18"/>
    </row>
    <row r="3913" spans="3:3" x14ac:dyDescent="0.25">
      <c r="C3913" s="18"/>
    </row>
    <row r="3914" spans="3:3" x14ac:dyDescent="0.25">
      <c r="C3914" s="18"/>
    </row>
    <row r="3915" spans="3:3" x14ac:dyDescent="0.25">
      <c r="C3915" s="18"/>
    </row>
    <row r="3916" spans="3:3" x14ac:dyDescent="0.25">
      <c r="C3916" s="18"/>
    </row>
    <row r="3917" spans="3:3" x14ac:dyDescent="0.25">
      <c r="C3917" s="18"/>
    </row>
    <row r="3918" spans="3:3" x14ac:dyDescent="0.25">
      <c r="C3918" s="18"/>
    </row>
    <row r="3919" spans="3:3" x14ac:dyDescent="0.25">
      <c r="C3919" s="18"/>
    </row>
    <row r="3920" spans="3:3" x14ac:dyDescent="0.25">
      <c r="C3920" s="18"/>
    </row>
    <row r="3921" spans="3:3" x14ac:dyDescent="0.25">
      <c r="C3921" s="18"/>
    </row>
    <row r="3922" spans="3:3" x14ac:dyDescent="0.25">
      <c r="C3922" s="18"/>
    </row>
    <row r="3923" spans="3:3" x14ac:dyDescent="0.25">
      <c r="C3923" s="18"/>
    </row>
    <row r="3924" spans="3:3" x14ac:dyDescent="0.25">
      <c r="C3924" s="18"/>
    </row>
    <row r="3925" spans="3:3" x14ac:dyDescent="0.25">
      <c r="C3925" s="18"/>
    </row>
    <row r="3926" spans="3:3" x14ac:dyDescent="0.25">
      <c r="C3926" s="18"/>
    </row>
    <row r="3927" spans="3:3" x14ac:dyDescent="0.25">
      <c r="C3927" s="18"/>
    </row>
    <row r="3928" spans="3:3" x14ac:dyDescent="0.25">
      <c r="C3928" s="18"/>
    </row>
    <row r="3929" spans="3:3" x14ac:dyDescent="0.25">
      <c r="C3929" s="18"/>
    </row>
    <row r="3930" spans="3:3" x14ac:dyDescent="0.25">
      <c r="C3930" s="18"/>
    </row>
    <row r="3931" spans="3:3" x14ac:dyDescent="0.25">
      <c r="C3931" s="18"/>
    </row>
    <row r="3932" spans="3:3" x14ac:dyDescent="0.25">
      <c r="C3932" s="18"/>
    </row>
    <row r="3933" spans="3:3" x14ac:dyDescent="0.25">
      <c r="C3933" s="18"/>
    </row>
    <row r="3934" spans="3:3" x14ac:dyDescent="0.25">
      <c r="C3934" s="18"/>
    </row>
    <row r="3935" spans="3:3" x14ac:dyDescent="0.25">
      <c r="C3935" s="18"/>
    </row>
    <row r="3936" spans="3:3" x14ac:dyDescent="0.25">
      <c r="C3936" s="18"/>
    </row>
    <row r="3937" spans="3:3" x14ac:dyDescent="0.25">
      <c r="C3937" s="18"/>
    </row>
    <row r="3938" spans="3:3" x14ac:dyDescent="0.25">
      <c r="C3938" s="18"/>
    </row>
    <row r="3939" spans="3:3" x14ac:dyDescent="0.25">
      <c r="C3939" s="18"/>
    </row>
    <row r="3940" spans="3:3" x14ac:dyDescent="0.25">
      <c r="C3940" s="18"/>
    </row>
    <row r="3941" spans="3:3" x14ac:dyDescent="0.25">
      <c r="C3941" s="18"/>
    </row>
    <row r="3942" spans="3:3" x14ac:dyDescent="0.25">
      <c r="C3942" s="18"/>
    </row>
    <row r="3943" spans="3:3" x14ac:dyDescent="0.25">
      <c r="C3943" s="18"/>
    </row>
    <row r="3944" spans="3:3" x14ac:dyDescent="0.25">
      <c r="C3944" s="18"/>
    </row>
    <row r="3945" spans="3:3" x14ac:dyDescent="0.25">
      <c r="C3945" s="18"/>
    </row>
    <row r="3946" spans="3:3" x14ac:dyDescent="0.25">
      <c r="C3946" s="18"/>
    </row>
    <row r="3947" spans="3:3" x14ac:dyDescent="0.25">
      <c r="C3947" s="18"/>
    </row>
    <row r="3948" spans="3:3" x14ac:dyDescent="0.25">
      <c r="C3948" s="18"/>
    </row>
    <row r="3949" spans="3:3" x14ac:dyDescent="0.25">
      <c r="C3949" s="18"/>
    </row>
    <row r="3950" spans="3:3" x14ac:dyDescent="0.25">
      <c r="C3950" s="18"/>
    </row>
    <row r="3951" spans="3:3" x14ac:dyDescent="0.25">
      <c r="C3951" s="18"/>
    </row>
    <row r="3952" spans="3:3" x14ac:dyDescent="0.25">
      <c r="C3952" s="18"/>
    </row>
    <row r="3953" spans="3:3" x14ac:dyDescent="0.25">
      <c r="C3953" s="18"/>
    </row>
    <row r="3954" spans="3:3" x14ac:dyDescent="0.25">
      <c r="C3954" s="18"/>
    </row>
    <row r="3955" spans="3:3" x14ac:dyDescent="0.25">
      <c r="C3955" s="18"/>
    </row>
    <row r="3956" spans="3:3" x14ac:dyDescent="0.25">
      <c r="C3956" s="18"/>
    </row>
    <row r="3957" spans="3:3" x14ac:dyDescent="0.25">
      <c r="C3957" s="18"/>
    </row>
    <row r="3958" spans="3:3" x14ac:dyDescent="0.25">
      <c r="C3958" s="18"/>
    </row>
    <row r="3959" spans="3:3" x14ac:dyDescent="0.25">
      <c r="C3959" s="18"/>
    </row>
    <row r="3960" spans="3:3" x14ac:dyDescent="0.25">
      <c r="C3960" s="18"/>
    </row>
    <row r="3961" spans="3:3" x14ac:dyDescent="0.25">
      <c r="C3961" s="18"/>
    </row>
    <row r="3962" spans="3:3" x14ac:dyDescent="0.25">
      <c r="C3962" s="18"/>
    </row>
    <row r="3963" spans="3:3" x14ac:dyDescent="0.25">
      <c r="C3963" s="18"/>
    </row>
    <row r="3964" spans="3:3" x14ac:dyDescent="0.25">
      <c r="C3964" s="18"/>
    </row>
    <row r="3965" spans="3:3" x14ac:dyDescent="0.25">
      <c r="C3965" s="18"/>
    </row>
    <row r="3966" spans="3:3" x14ac:dyDescent="0.25">
      <c r="C3966" s="18"/>
    </row>
    <row r="3967" spans="3:3" x14ac:dyDescent="0.25">
      <c r="C3967" s="18"/>
    </row>
    <row r="3968" spans="3:3" x14ac:dyDescent="0.25">
      <c r="C3968" s="18"/>
    </row>
    <row r="3969" spans="3:3" x14ac:dyDescent="0.25">
      <c r="C3969" s="18"/>
    </row>
    <row r="3970" spans="3:3" x14ac:dyDescent="0.25">
      <c r="C3970" s="18"/>
    </row>
    <row r="3971" spans="3:3" x14ac:dyDescent="0.25">
      <c r="C3971" s="18"/>
    </row>
    <row r="3972" spans="3:3" x14ac:dyDescent="0.25">
      <c r="C3972" s="18"/>
    </row>
    <row r="3973" spans="3:3" x14ac:dyDescent="0.25">
      <c r="C3973" s="18"/>
    </row>
    <row r="3974" spans="3:3" x14ac:dyDescent="0.25">
      <c r="C3974" s="18"/>
    </row>
    <row r="3975" spans="3:3" x14ac:dyDescent="0.25">
      <c r="C3975" s="18"/>
    </row>
    <row r="3976" spans="3:3" x14ac:dyDescent="0.25">
      <c r="C3976" s="18"/>
    </row>
    <row r="3977" spans="3:3" x14ac:dyDescent="0.25">
      <c r="C3977" s="18"/>
    </row>
    <row r="3978" spans="3:3" x14ac:dyDescent="0.25">
      <c r="C3978" s="18"/>
    </row>
    <row r="3979" spans="3:3" x14ac:dyDescent="0.25">
      <c r="C3979" s="18"/>
    </row>
    <row r="3980" spans="3:3" x14ac:dyDescent="0.25">
      <c r="C3980" s="18"/>
    </row>
    <row r="3981" spans="3:3" x14ac:dyDescent="0.25">
      <c r="C3981" s="18"/>
    </row>
    <row r="3982" spans="3:3" x14ac:dyDescent="0.25">
      <c r="C3982" s="18"/>
    </row>
    <row r="3983" spans="3:3" x14ac:dyDescent="0.25">
      <c r="C3983" s="18"/>
    </row>
    <row r="3984" spans="3:3" x14ac:dyDescent="0.25">
      <c r="C3984" s="18"/>
    </row>
    <row r="3985" spans="3:3" x14ac:dyDescent="0.25">
      <c r="C3985" s="18"/>
    </row>
    <row r="3986" spans="3:3" x14ac:dyDescent="0.25">
      <c r="C3986" s="18"/>
    </row>
    <row r="3987" spans="3:3" x14ac:dyDescent="0.25">
      <c r="C3987" s="18"/>
    </row>
    <row r="3988" spans="3:3" x14ac:dyDescent="0.25">
      <c r="C3988" s="18"/>
    </row>
    <row r="3989" spans="3:3" x14ac:dyDescent="0.25">
      <c r="C3989" s="18"/>
    </row>
    <row r="3990" spans="3:3" x14ac:dyDescent="0.25">
      <c r="C3990" s="18"/>
    </row>
    <row r="3991" spans="3:3" x14ac:dyDescent="0.25">
      <c r="C3991" s="18"/>
    </row>
    <row r="3992" spans="3:3" x14ac:dyDescent="0.25">
      <c r="C3992" s="18"/>
    </row>
    <row r="3993" spans="3:3" x14ac:dyDescent="0.25">
      <c r="C3993" s="18"/>
    </row>
    <row r="3994" spans="3:3" x14ac:dyDescent="0.25">
      <c r="C3994" s="18"/>
    </row>
    <row r="3995" spans="3:3" x14ac:dyDescent="0.25">
      <c r="C3995" s="18"/>
    </row>
    <row r="3996" spans="3:3" x14ac:dyDescent="0.25">
      <c r="C3996" s="18"/>
    </row>
    <row r="3997" spans="3:3" x14ac:dyDescent="0.25">
      <c r="C3997" s="18"/>
    </row>
    <row r="3998" spans="3:3" x14ac:dyDescent="0.25">
      <c r="C3998" s="18"/>
    </row>
    <row r="3999" spans="3:3" x14ac:dyDescent="0.25">
      <c r="C3999" s="18"/>
    </row>
    <row r="4000" spans="3:3" x14ac:dyDescent="0.25">
      <c r="C4000" s="18"/>
    </row>
    <row r="4001" spans="3:3" x14ac:dyDescent="0.25">
      <c r="C4001" s="18"/>
    </row>
    <row r="4002" spans="3:3" x14ac:dyDescent="0.25">
      <c r="C4002" s="18"/>
    </row>
    <row r="4003" spans="3:3" x14ac:dyDescent="0.25">
      <c r="C4003" s="18"/>
    </row>
    <row r="4004" spans="3:3" x14ac:dyDescent="0.25">
      <c r="C4004" s="18"/>
    </row>
    <row r="4005" spans="3:3" x14ac:dyDescent="0.25">
      <c r="C4005" s="18"/>
    </row>
    <row r="4006" spans="3:3" x14ac:dyDescent="0.25">
      <c r="C4006" s="18"/>
    </row>
    <row r="4007" spans="3:3" x14ac:dyDescent="0.25">
      <c r="C4007" s="18"/>
    </row>
    <row r="4008" spans="3:3" x14ac:dyDescent="0.25">
      <c r="C4008" s="18"/>
    </row>
    <row r="4009" spans="3:3" x14ac:dyDescent="0.25">
      <c r="C4009" s="18"/>
    </row>
    <row r="4010" spans="3:3" x14ac:dyDescent="0.25">
      <c r="C4010" s="18"/>
    </row>
    <row r="4011" spans="3:3" x14ac:dyDescent="0.25">
      <c r="C4011" s="18"/>
    </row>
    <row r="4012" spans="3:3" x14ac:dyDescent="0.25">
      <c r="C4012" s="18"/>
    </row>
    <row r="4013" spans="3:3" x14ac:dyDescent="0.25">
      <c r="C4013" s="18"/>
    </row>
    <row r="4014" spans="3:3" x14ac:dyDescent="0.25">
      <c r="C4014" s="18"/>
    </row>
    <row r="4015" spans="3:3" x14ac:dyDescent="0.25">
      <c r="C4015" s="18"/>
    </row>
    <row r="4016" spans="3:3" x14ac:dyDescent="0.25">
      <c r="C4016" s="18"/>
    </row>
    <row r="4017" spans="3:3" x14ac:dyDescent="0.25">
      <c r="C4017" s="18"/>
    </row>
    <row r="4018" spans="3:3" x14ac:dyDescent="0.25">
      <c r="C4018" s="18"/>
    </row>
    <row r="4019" spans="3:3" x14ac:dyDescent="0.25">
      <c r="C4019" s="18"/>
    </row>
    <row r="4020" spans="3:3" x14ac:dyDescent="0.25">
      <c r="C4020" s="18"/>
    </row>
    <row r="4021" spans="3:3" x14ac:dyDescent="0.25">
      <c r="C4021" s="18"/>
    </row>
    <row r="4022" spans="3:3" x14ac:dyDescent="0.25">
      <c r="C4022" s="18"/>
    </row>
    <row r="4023" spans="3:3" x14ac:dyDescent="0.25">
      <c r="C4023" s="18"/>
    </row>
    <row r="4024" spans="3:3" x14ac:dyDescent="0.25">
      <c r="C4024" s="18"/>
    </row>
    <row r="4025" spans="3:3" x14ac:dyDescent="0.25">
      <c r="C4025" s="18"/>
    </row>
    <row r="4026" spans="3:3" x14ac:dyDescent="0.25">
      <c r="C4026" s="18"/>
    </row>
    <row r="4027" spans="3:3" x14ac:dyDescent="0.25">
      <c r="C4027" s="18"/>
    </row>
    <row r="4028" spans="3:3" x14ac:dyDescent="0.25">
      <c r="C4028" s="18"/>
    </row>
    <row r="4029" spans="3:3" x14ac:dyDescent="0.25">
      <c r="C4029" s="18"/>
    </row>
    <row r="4030" spans="3:3" x14ac:dyDescent="0.25">
      <c r="C4030" s="18"/>
    </row>
    <row r="4031" spans="3:3" x14ac:dyDescent="0.25">
      <c r="C4031" s="18"/>
    </row>
    <row r="4032" spans="3:3" x14ac:dyDescent="0.25">
      <c r="C4032" s="18"/>
    </row>
    <row r="4033" spans="3:3" x14ac:dyDescent="0.25">
      <c r="C4033" s="18"/>
    </row>
    <row r="4034" spans="3:3" x14ac:dyDescent="0.25">
      <c r="C4034" s="18"/>
    </row>
    <row r="4035" spans="3:3" x14ac:dyDescent="0.25">
      <c r="C4035" s="18"/>
    </row>
    <row r="4036" spans="3:3" x14ac:dyDescent="0.25">
      <c r="C4036" s="18"/>
    </row>
    <row r="4037" spans="3:3" x14ac:dyDescent="0.25">
      <c r="C4037" s="18"/>
    </row>
    <row r="4038" spans="3:3" x14ac:dyDescent="0.25">
      <c r="C4038" s="18"/>
    </row>
    <row r="4039" spans="3:3" x14ac:dyDescent="0.25">
      <c r="C4039" s="18"/>
    </row>
    <row r="4040" spans="3:3" x14ac:dyDescent="0.25">
      <c r="C4040" s="18"/>
    </row>
    <row r="4041" spans="3:3" x14ac:dyDescent="0.25">
      <c r="C4041" s="18"/>
    </row>
    <row r="4042" spans="3:3" x14ac:dyDescent="0.25">
      <c r="C4042" s="18"/>
    </row>
    <row r="4043" spans="3:3" x14ac:dyDescent="0.25">
      <c r="C4043" s="18"/>
    </row>
    <row r="4044" spans="3:3" x14ac:dyDescent="0.25">
      <c r="C4044" s="18"/>
    </row>
    <row r="4045" spans="3:3" x14ac:dyDescent="0.25">
      <c r="C4045" s="18"/>
    </row>
    <row r="4046" spans="3:3" x14ac:dyDescent="0.25">
      <c r="C4046" s="18"/>
    </row>
    <row r="4047" spans="3:3" x14ac:dyDescent="0.25">
      <c r="C4047" s="18"/>
    </row>
    <row r="4048" spans="3:3" x14ac:dyDescent="0.25">
      <c r="C4048" s="18"/>
    </row>
    <row r="4049" spans="3:3" x14ac:dyDescent="0.25">
      <c r="C4049" s="18"/>
    </row>
    <row r="4050" spans="3:3" x14ac:dyDescent="0.25">
      <c r="C4050" s="18"/>
    </row>
    <row r="4051" spans="3:3" x14ac:dyDescent="0.25">
      <c r="C4051" s="18"/>
    </row>
    <row r="4052" spans="3:3" x14ac:dyDescent="0.25">
      <c r="C4052" s="18"/>
    </row>
    <row r="4053" spans="3:3" x14ac:dyDescent="0.25">
      <c r="C4053" s="18"/>
    </row>
    <row r="4054" spans="3:3" x14ac:dyDescent="0.25">
      <c r="C4054" s="18"/>
    </row>
    <row r="4055" spans="3:3" x14ac:dyDescent="0.25">
      <c r="C4055" s="18"/>
    </row>
    <row r="4056" spans="3:3" x14ac:dyDescent="0.25">
      <c r="C4056" s="18"/>
    </row>
    <row r="4057" spans="3:3" x14ac:dyDescent="0.25">
      <c r="C4057" s="18"/>
    </row>
    <row r="4058" spans="3:3" x14ac:dyDescent="0.25">
      <c r="C4058" s="18"/>
    </row>
    <row r="4059" spans="3:3" x14ac:dyDescent="0.25">
      <c r="C4059" s="18"/>
    </row>
    <row r="4060" spans="3:3" x14ac:dyDescent="0.25">
      <c r="C4060" s="18"/>
    </row>
    <row r="4061" spans="3:3" x14ac:dyDescent="0.25">
      <c r="C4061" s="18"/>
    </row>
    <row r="4062" spans="3:3" x14ac:dyDescent="0.25">
      <c r="C4062" s="18"/>
    </row>
    <row r="4063" spans="3:3" x14ac:dyDescent="0.25">
      <c r="C4063" s="18"/>
    </row>
    <row r="4064" spans="3:3" x14ac:dyDescent="0.25">
      <c r="C4064" s="18"/>
    </row>
    <row r="4065" spans="3:3" x14ac:dyDescent="0.25">
      <c r="C4065" s="18"/>
    </row>
    <row r="4066" spans="3:3" x14ac:dyDescent="0.25">
      <c r="C4066" s="18"/>
    </row>
    <row r="4067" spans="3:3" x14ac:dyDescent="0.25">
      <c r="C4067" s="18"/>
    </row>
    <row r="4068" spans="3:3" x14ac:dyDescent="0.25">
      <c r="C4068" s="18"/>
    </row>
    <row r="4069" spans="3:3" x14ac:dyDescent="0.25">
      <c r="C4069" s="18"/>
    </row>
    <row r="4070" spans="3:3" x14ac:dyDescent="0.25">
      <c r="C4070" s="18"/>
    </row>
    <row r="4071" spans="3:3" x14ac:dyDescent="0.25">
      <c r="C4071" s="18"/>
    </row>
    <row r="4072" spans="3:3" x14ac:dyDescent="0.25">
      <c r="C4072" s="18"/>
    </row>
    <row r="4073" spans="3:3" x14ac:dyDescent="0.25">
      <c r="C4073" s="18"/>
    </row>
    <row r="4074" spans="3:3" x14ac:dyDescent="0.25">
      <c r="C4074" s="18"/>
    </row>
    <row r="4075" spans="3:3" x14ac:dyDescent="0.25">
      <c r="C4075" s="18"/>
    </row>
    <row r="4076" spans="3:3" x14ac:dyDescent="0.25">
      <c r="C4076" s="18"/>
    </row>
    <row r="4077" spans="3:3" x14ac:dyDescent="0.25">
      <c r="C4077" s="18"/>
    </row>
    <row r="4078" spans="3:3" x14ac:dyDescent="0.25">
      <c r="C4078" s="18"/>
    </row>
    <row r="4079" spans="3:3" x14ac:dyDescent="0.25">
      <c r="C4079" s="18"/>
    </row>
    <row r="4080" spans="3:3" x14ac:dyDescent="0.25">
      <c r="C4080" s="18"/>
    </row>
    <row r="4081" spans="3:3" x14ac:dyDescent="0.25">
      <c r="C4081" s="18"/>
    </row>
    <row r="4082" spans="3:3" x14ac:dyDescent="0.25">
      <c r="C4082" s="18"/>
    </row>
    <row r="4083" spans="3:3" x14ac:dyDescent="0.25">
      <c r="C4083" s="18"/>
    </row>
    <row r="4084" spans="3:3" x14ac:dyDescent="0.25">
      <c r="C4084" s="18"/>
    </row>
    <row r="4085" spans="3:3" x14ac:dyDescent="0.25">
      <c r="C4085" s="18"/>
    </row>
    <row r="4086" spans="3:3" x14ac:dyDescent="0.25">
      <c r="C4086" s="18"/>
    </row>
    <row r="4087" spans="3:3" x14ac:dyDescent="0.25">
      <c r="C4087" s="18"/>
    </row>
    <row r="4088" spans="3:3" x14ac:dyDescent="0.25">
      <c r="C4088" s="18"/>
    </row>
    <row r="4089" spans="3:3" x14ac:dyDescent="0.25">
      <c r="C4089" s="18"/>
    </row>
    <row r="4090" spans="3:3" x14ac:dyDescent="0.25">
      <c r="C4090" s="18"/>
    </row>
    <row r="4091" spans="3:3" x14ac:dyDescent="0.25">
      <c r="C4091" s="18"/>
    </row>
    <row r="4092" spans="3:3" x14ac:dyDescent="0.25">
      <c r="C4092" s="18"/>
    </row>
    <row r="4093" spans="3:3" x14ac:dyDescent="0.25">
      <c r="C4093" s="18"/>
    </row>
    <row r="4094" spans="3:3" x14ac:dyDescent="0.25">
      <c r="C4094" s="18"/>
    </row>
    <row r="4095" spans="3:3" x14ac:dyDescent="0.25">
      <c r="C4095" s="18"/>
    </row>
    <row r="4096" spans="3:3" x14ac:dyDescent="0.25">
      <c r="C4096" s="18"/>
    </row>
    <row r="4097" spans="3:3" x14ac:dyDescent="0.25">
      <c r="C4097" s="18"/>
    </row>
    <row r="4098" spans="3:3" x14ac:dyDescent="0.25">
      <c r="C4098" s="18"/>
    </row>
    <row r="4099" spans="3:3" x14ac:dyDescent="0.25">
      <c r="C4099" s="18"/>
    </row>
    <row r="4100" spans="3:3" x14ac:dyDescent="0.25">
      <c r="C4100" s="18"/>
    </row>
    <row r="4101" spans="3:3" x14ac:dyDescent="0.25">
      <c r="C4101" s="18"/>
    </row>
    <row r="4102" spans="3:3" x14ac:dyDescent="0.25">
      <c r="C4102" s="18"/>
    </row>
    <row r="4103" spans="3:3" x14ac:dyDescent="0.25">
      <c r="C4103" s="18"/>
    </row>
    <row r="4104" spans="3:3" x14ac:dyDescent="0.25">
      <c r="C4104" s="18"/>
    </row>
    <row r="4105" spans="3:3" x14ac:dyDescent="0.25">
      <c r="C4105" s="18"/>
    </row>
    <row r="4106" spans="3:3" x14ac:dyDescent="0.25">
      <c r="C4106" s="18"/>
    </row>
    <row r="4107" spans="3:3" x14ac:dyDescent="0.25">
      <c r="C4107" s="18"/>
    </row>
    <row r="4108" spans="3:3" x14ac:dyDescent="0.25">
      <c r="C4108" s="18"/>
    </row>
    <row r="4109" spans="3:3" x14ac:dyDescent="0.25">
      <c r="C4109" s="18"/>
    </row>
    <row r="4110" spans="3:3" x14ac:dyDescent="0.25">
      <c r="C4110" s="18"/>
    </row>
    <row r="4111" spans="3:3" x14ac:dyDescent="0.25">
      <c r="C4111" s="18"/>
    </row>
    <row r="4112" spans="3:3" x14ac:dyDescent="0.25">
      <c r="C4112" s="18"/>
    </row>
    <row r="4113" spans="3:3" x14ac:dyDescent="0.25">
      <c r="C4113" s="18"/>
    </row>
    <row r="4114" spans="3:3" x14ac:dyDescent="0.25">
      <c r="C4114" s="18"/>
    </row>
    <row r="4115" spans="3:3" x14ac:dyDescent="0.25">
      <c r="C4115" s="18"/>
    </row>
    <row r="4116" spans="3:3" x14ac:dyDescent="0.25">
      <c r="C4116" s="18"/>
    </row>
    <row r="4117" spans="3:3" x14ac:dyDescent="0.25">
      <c r="C4117" s="18"/>
    </row>
    <row r="4118" spans="3:3" x14ac:dyDescent="0.25">
      <c r="C4118" s="18"/>
    </row>
    <row r="4119" spans="3:3" x14ac:dyDescent="0.25">
      <c r="C4119" s="18"/>
    </row>
    <row r="4120" spans="3:3" x14ac:dyDescent="0.25">
      <c r="C4120" s="18"/>
    </row>
    <row r="4121" spans="3:3" x14ac:dyDescent="0.25">
      <c r="C4121" s="18"/>
    </row>
    <row r="4122" spans="3:3" x14ac:dyDescent="0.25">
      <c r="C4122" s="18"/>
    </row>
    <row r="4123" spans="3:3" x14ac:dyDescent="0.25">
      <c r="C4123" s="18"/>
    </row>
    <row r="4124" spans="3:3" x14ac:dyDescent="0.25">
      <c r="C4124" s="18"/>
    </row>
    <row r="4125" spans="3:3" x14ac:dyDescent="0.25">
      <c r="C4125" s="18"/>
    </row>
    <row r="4126" spans="3:3" x14ac:dyDescent="0.25">
      <c r="C4126" s="18"/>
    </row>
    <row r="4127" spans="3:3" x14ac:dyDescent="0.25">
      <c r="C4127" s="18"/>
    </row>
    <row r="4128" spans="3:3" x14ac:dyDescent="0.25">
      <c r="C4128" s="18"/>
    </row>
    <row r="4129" spans="3:3" x14ac:dyDescent="0.25">
      <c r="C4129" s="18"/>
    </row>
    <row r="4130" spans="3:3" x14ac:dyDescent="0.25">
      <c r="C4130" s="18"/>
    </row>
    <row r="4131" spans="3:3" x14ac:dyDescent="0.25">
      <c r="C4131" s="18"/>
    </row>
    <row r="4132" spans="3:3" x14ac:dyDescent="0.25">
      <c r="C4132" s="18"/>
    </row>
    <row r="4133" spans="3:3" x14ac:dyDescent="0.25">
      <c r="C4133" s="18"/>
    </row>
    <row r="4134" spans="3:3" x14ac:dyDescent="0.25">
      <c r="C4134" s="18"/>
    </row>
    <row r="4135" spans="3:3" x14ac:dyDescent="0.25">
      <c r="C4135" s="18"/>
    </row>
    <row r="4136" spans="3:3" x14ac:dyDescent="0.25">
      <c r="C4136" s="18"/>
    </row>
    <row r="4137" spans="3:3" x14ac:dyDescent="0.25">
      <c r="C4137" s="18"/>
    </row>
    <row r="4138" spans="3:3" x14ac:dyDescent="0.25">
      <c r="C4138" s="18"/>
    </row>
    <row r="4139" spans="3:3" x14ac:dyDescent="0.25">
      <c r="C4139" s="18"/>
    </row>
    <row r="4140" spans="3:3" x14ac:dyDescent="0.25">
      <c r="C4140" s="18"/>
    </row>
    <row r="4141" spans="3:3" x14ac:dyDescent="0.25">
      <c r="C4141" s="18"/>
    </row>
    <row r="4142" spans="3:3" x14ac:dyDescent="0.25">
      <c r="C4142" s="18"/>
    </row>
    <row r="4143" spans="3:3" x14ac:dyDescent="0.25">
      <c r="C4143" s="18"/>
    </row>
    <row r="4144" spans="3:3" x14ac:dyDescent="0.25">
      <c r="C4144" s="18"/>
    </row>
    <row r="4145" spans="3:3" x14ac:dyDescent="0.25">
      <c r="C4145" s="18"/>
    </row>
    <row r="4146" spans="3:3" x14ac:dyDescent="0.25">
      <c r="C4146" s="18"/>
    </row>
    <row r="4147" spans="3:3" x14ac:dyDescent="0.25">
      <c r="C4147" s="18"/>
    </row>
    <row r="4148" spans="3:3" x14ac:dyDescent="0.25">
      <c r="C4148" s="18"/>
    </row>
    <row r="4149" spans="3:3" x14ac:dyDescent="0.25">
      <c r="C4149" s="18"/>
    </row>
    <row r="4150" spans="3:3" x14ac:dyDescent="0.25">
      <c r="C4150" s="18"/>
    </row>
    <row r="4151" spans="3:3" x14ac:dyDescent="0.25">
      <c r="C4151" s="18"/>
    </row>
    <row r="4152" spans="3:3" x14ac:dyDescent="0.25">
      <c r="C4152" s="18"/>
    </row>
    <row r="4153" spans="3:3" x14ac:dyDescent="0.25">
      <c r="C4153" s="18"/>
    </row>
    <row r="4154" spans="3:3" x14ac:dyDescent="0.25">
      <c r="C4154" s="18"/>
    </row>
    <row r="4155" spans="3:3" x14ac:dyDescent="0.25">
      <c r="C4155" s="18"/>
    </row>
    <row r="4156" spans="3:3" x14ac:dyDescent="0.25">
      <c r="C4156" s="18"/>
    </row>
    <row r="4157" spans="3:3" x14ac:dyDescent="0.25">
      <c r="C4157" s="18"/>
    </row>
    <row r="4158" spans="3:3" x14ac:dyDescent="0.25">
      <c r="C4158" s="18"/>
    </row>
    <row r="4159" spans="3:3" x14ac:dyDescent="0.25">
      <c r="C4159" s="18"/>
    </row>
    <row r="4160" spans="3:3" x14ac:dyDescent="0.25">
      <c r="C4160" s="18"/>
    </row>
    <row r="4161" spans="3:3" x14ac:dyDescent="0.25">
      <c r="C4161" s="18"/>
    </row>
    <row r="4162" spans="3:3" x14ac:dyDescent="0.25">
      <c r="C4162" s="18"/>
    </row>
    <row r="4163" spans="3:3" x14ac:dyDescent="0.25">
      <c r="C4163" s="18"/>
    </row>
    <row r="4164" spans="3:3" x14ac:dyDescent="0.25">
      <c r="C4164" s="18"/>
    </row>
    <row r="4165" spans="3:3" x14ac:dyDescent="0.25">
      <c r="C4165" s="18"/>
    </row>
    <row r="4166" spans="3:3" x14ac:dyDescent="0.25">
      <c r="C4166" s="18"/>
    </row>
    <row r="4167" spans="3:3" x14ac:dyDescent="0.25">
      <c r="C4167" s="18"/>
    </row>
    <row r="4168" spans="3:3" x14ac:dyDescent="0.25">
      <c r="C4168" s="18"/>
    </row>
    <row r="4169" spans="3:3" x14ac:dyDescent="0.25">
      <c r="C4169" s="18"/>
    </row>
    <row r="4170" spans="3:3" x14ac:dyDescent="0.25">
      <c r="C4170" s="18"/>
    </row>
    <row r="4171" spans="3:3" x14ac:dyDescent="0.25">
      <c r="C4171" s="18"/>
    </row>
    <row r="4172" spans="3:3" x14ac:dyDescent="0.25">
      <c r="C4172" s="18"/>
    </row>
    <row r="4173" spans="3:3" x14ac:dyDescent="0.25">
      <c r="C4173" s="18"/>
    </row>
    <row r="4174" spans="3:3" x14ac:dyDescent="0.25">
      <c r="C4174" s="18"/>
    </row>
    <row r="4175" spans="3:3" x14ac:dyDescent="0.25">
      <c r="C4175" s="18"/>
    </row>
    <row r="4176" spans="3:3" x14ac:dyDescent="0.25">
      <c r="C4176" s="18"/>
    </row>
    <row r="4177" spans="3:3" x14ac:dyDescent="0.25">
      <c r="C4177" s="18"/>
    </row>
    <row r="4178" spans="3:3" x14ac:dyDescent="0.25">
      <c r="C4178" s="18"/>
    </row>
    <row r="4179" spans="3:3" x14ac:dyDescent="0.25">
      <c r="C4179" s="18"/>
    </row>
    <row r="4180" spans="3:3" x14ac:dyDescent="0.25">
      <c r="C4180" s="18"/>
    </row>
    <row r="4181" spans="3:3" x14ac:dyDescent="0.25">
      <c r="C4181" s="18"/>
    </row>
    <row r="4182" spans="3:3" x14ac:dyDescent="0.25">
      <c r="C4182" s="18"/>
    </row>
    <row r="4183" spans="3:3" x14ac:dyDescent="0.25">
      <c r="C4183" s="18"/>
    </row>
    <row r="4184" spans="3:3" x14ac:dyDescent="0.25">
      <c r="C4184" s="18"/>
    </row>
    <row r="4185" spans="3:3" x14ac:dyDescent="0.25">
      <c r="C4185" s="18"/>
    </row>
    <row r="4186" spans="3:3" x14ac:dyDescent="0.25">
      <c r="C4186" s="18"/>
    </row>
    <row r="4187" spans="3:3" x14ac:dyDescent="0.25">
      <c r="C4187" s="18"/>
    </row>
    <row r="4188" spans="3:3" x14ac:dyDescent="0.25">
      <c r="C4188" s="18"/>
    </row>
    <row r="4189" spans="3:3" x14ac:dyDescent="0.25">
      <c r="C4189" s="18"/>
    </row>
    <row r="4190" spans="3:3" x14ac:dyDescent="0.25">
      <c r="C4190" s="18"/>
    </row>
    <row r="4191" spans="3:3" x14ac:dyDescent="0.25">
      <c r="C4191" s="18"/>
    </row>
    <row r="4192" spans="3:3" x14ac:dyDescent="0.25">
      <c r="C4192" s="18"/>
    </row>
    <row r="4193" spans="3:3" x14ac:dyDescent="0.25">
      <c r="C4193" s="18"/>
    </row>
    <row r="4194" spans="3:3" x14ac:dyDescent="0.25">
      <c r="C4194" s="18"/>
    </row>
    <row r="4195" spans="3:3" x14ac:dyDescent="0.25">
      <c r="C4195" s="18"/>
    </row>
    <row r="4196" spans="3:3" x14ac:dyDescent="0.25">
      <c r="C4196" s="18"/>
    </row>
    <row r="4197" spans="3:3" x14ac:dyDescent="0.25">
      <c r="C4197" s="18"/>
    </row>
    <row r="4198" spans="3:3" x14ac:dyDescent="0.25">
      <c r="C4198" s="18"/>
    </row>
    <row r="4199" spans="3:3" x14ac:dyDescent="0.25">
      <c r="C4199" s="18"/>
    </row>
    <row r="4200" spans="3:3" x14ac:dyDescent="0.25">
      <c r="C4200" s="18"/>
    </row>
    <row r="4201" spans="3:3" x14ac:dyDescent="0.25">
      <c r="C4201" s="18"/>
    </row>
    <row r="4202" spans="3:3" x14ac:dyDescent="0.25">
      <c r="C4202" s="18"/>
    </row>
    <row r="4203" spans="3:3" x14ac:dyDescent="0.25">
      <c r="C4203" s="18"/>
    </row>
    <row r="4204" spans="3:3" x14ac:dyDescent="0.25">
      <c r="C4204" s="18"/>
    </row>
    <row r="4205" spans="3:3" x14ac:dyDescent="0.25">
      <c r="C4205" s="18"/>
    </row>
    <row r="4206" spans="3:3" x14ac:dyDescent="0.25">
      <c r="C4206" s="18"/>
    </row>
    <row r="4207" spans="3:3" x14ac:dyDescent="0.25">
      <c r="C4207" s="18"/>
    </row>
    <row r="4208" spans="3:3" x14ac:dyDescent="0.25">
      <c r="C4208" s="18"/>
    </row>
    <row r="4209" spans="3:3" x14ac:dyDescent="0.25">
      <c r="C4209" s="18"/>
    </row>
    <row r="4210" spans="3:3" x14ac:dyDescent="0.25">
      <c r="C4210" s="18"/>
    </row>
    <row r="4211" spans="3:3" x14ac:dyDescent="0.25">
      <c r="C4211" s="18"/>
    </row>
    <row r="4212" spans="3:3" x14ac:dyDescent="0.25">
      <c r="C4212" s="18"/>
    </row>
    <row r="4213" spans="3:3" x14ac:dyDescent="0.25">
      <c r="C4213" s="18"/>
    </row>
    <row r="4214" spans="3:3" x14ac:dyDescent="0.25">
      <c r="C4214" s="18"/>
    </row>
    <row r="4215" spans="3:3" x14ac:dyDescent="0.25">
      <c r="C4215" s="18"/>
    </row>
    <row r="4216" spans="3:3" x14ac:dyDescent="0.25">
      <c r="C4216" s="18"/>
    </row>
    <row r="4217" spans="3:3" x14ac:dyDescent="0.25">
      <c r="C4217" s="18"/>
    </row>
    <row r="4218" spans="3:3" x14ac:dyDescent="0.25">
      <c r="C4218" s="18"/>
    </row>
    <row r="4219" spans="3:3" x14ac:dyDescent="0.25">
      <c r="C4219" s="18"/>
    </row>
    <row r="4220" spans="3:3" x14ac:dyDescent="0.25">
      <c r="C4220" s="18"/>
    </row>
    <row r="4221" spans="3:3" x14ac:dyDescent="0.25">
      <c r="C4221" s="18"/>
    </row>
    <row r="4222" spans="3:3" x14ac:dyDescent="0.25">
      <c r="C4222" s="18"/>
    </row>
    <row r="4223" spans="3:3" x14ac:dyDescent="0.25">
      <c r="C4223" s="18"/>
    </row>
    <row r="4224" spans="3:3" x14ac:dyDescent="0.25">
      <c r="C4224" s="18"/>
    </row>
    <row r="4225" spans="3:3" x14ac:dyDescent="0.25">
      <c r="C4225" s="18"/>
    </row>
    <row r="4226" spans="3:3" x14ac:dyDescent="0.25">
      <c r="C4226" s="18"/>
    </row>
    <row r="4227" spans="3:3" x14ac:dyDescent="0.25">
      <c r="C4227" s="18"/>
    </row>
    <row r="4228" spans="3:3" x14ac:dyDescent="0.25">
      <c r="C4228" s="18"/>
    </row>
    <row r="4229" spans="3:3" x14ac:dyDescent="0.25">
      <c r="C4229" s="18"/>
    </row>
    <row r="4230" spans="3:3" x14ac:dyDescent="0.25">
      <c r="C4230" s="18"/>
    </row>
    <row r="4231" spans="3:3" x14ac:dyDescent="0.25">
      <c r="C4231" s="18"/>
    </row>
    <row r="4232" spans="3:3" x14ac:dyDescent="0.25">
      <c r="C4232" s="18"/>
    </row>
    <row r="4233" spans="3:3" x14ac:dyDescent="0.25">
      <c r="C4233" s="18"/>
    </row>
    <row r="4234" spans="3:3" x14ac:dyDescent="0.25">
      <c r="C4234" s="18"/>
    </row>
    <row r="4235" spans="3:3" x14ac:dyDescent="0.25">
      <c r="C4235" s="18"/>
    </row>
    <row r="4236" spans="3:3" x14ac:dyDescent="0.25">
      <c r="C4236" s="18"/>
    </row>
    <row r="4237" spans="3:3" x14ac:dyDescent="0.25">
      <c r="C4237" s="18"/>
    </row>
    <row r="4238" spans="3:3" x14ac:dyDescent="0.25">
      <c r="C4238" s="18"/>
    </row>
    <row r="4239" spans="3:3" x14ac:dyDescent="0.25">
      <c r="C4239" s="18"/>
    </row>
    <row r="4240" spans="3:3" x14ac:dyDescent="0.25">
      <c r="C4240" s="18"/>
    </row>
    <row r="4241" spans="3:3" x14ac:dyDescent="0.25">
      <c r="C4241" s="18"/>
    </row>
    <row r="4242" spans="3:3" x14ac:dyDescent="0.25">
      <c r="C4242" s="18"/>
    </row>
    <row r="4243" spans="3:3" x14ac:dyDescent="0.25">
      <c r="C4243" s="18"/>
    </row>
    <row r="4244" spans="3:3" x14ac:dyDescent="0.25">
      <c r="C4244" s="18"/>
    </row>
    <row r="4245" spans="3:3" x14ac:dyDescent="0.25">
      <c r="C4245" s="18"/>
    </row>
    <row r="4246" spans="3:3" x14ac:dyDescent="0.25">
      <c r="C4246" s="18"/>
    </row>
    <row r="4247" spans="3:3" x14ac:dyDescent="0.25">
      <c r="C4247" s="18"/>
    </row>
    <row r="4248" spans="3:3" x14ac:dyDescent="0.25">
      <c r="C4248" s="18"/>
    </row>
    <row r="4249" spans="3:3" x14ac:dyDescent="0.25">
      <c r="C4249" s="18"/>
    </row>
    <row r="4250" spans="3:3" x14ac:dyDescent="0.25">
      <c r="C4250" s="18"/>
    </row>
    <row r="4251" spans="3:3" x14ac:dyDescent="0.25">
      <c r="C4251" s="18"/>
    </row>
    <row r="4252" spans="3:3" x14ac:dyDescent="0.25">
      <c r="C4252" s="18"/>
    </row>
    <row r="4253" spans="3:3" x14ac:dyDescent="0.25">
      <c r="C4253" s="18"/>
    </row>
    <row r="4254" spans="3:3" x14ac:dyDescent="0.25">
      <c r="C4254" s="18"/>
    </row>
    <row r="4255" spans="3:3" x14ac:dyDescent="0.25">
      <c r="C4255" s="18"/>
    </row>
    <row r="4256" spans="3:3" x14ac:dyDescent="0.25">
      <c r="C4256" s="18"/>
    </row>
    <row r="4257" spans="3:3" x14ac:dyDescent="0.25">
      <c r="C4257" s="18"/>
    </row>
    <row r="4258" spans="3:3" x14ac:dyDescent="0.25">
      <c r="C4258" s="18"/>
    </row>
    <row r="4259" spans="3:3" x14ac:dyDescent="0.25">
      <c r="C4259" s="18"/>
    </row>
    <row r="4260" spans="3:3" x14ac:dyDescent="0.25">
      <c r="C4260" s="18"/>
    </row>
    <row r="4261" spans="3:3" x14ac:dyDescent="0.25">
      <c r="C4261" s="18"/>
    </row>
    <row r="4262" spans="3:3" x14ac:dyDescent="0.25">
      <c r="C4262" s="18"/>
    </row>
    <row r="4263" spans="3:3" x14ac:dyDescent="0.25">
      <c r="C4263" s="18"/>
    </row>
    <row r="4264" spans="3:3" x14ac:dyDescent="0.25">
      <c r="C4264" s="18"/>
    </row>
    <row r="4265" spans="3:3" x14ac:dyDescent="0.25">
      <c r="C4265" s="18"/>
    </row>
    <row r="4266" spans="3:3" x14ac:dyDescent="0.25">
      <c r="C4266" s="18"/>
    </row>
    <row r="4267" spans="3:3" x14ac:dyDescent="0.25">
      <c r="C4267" s="18"/>
    </row>
    <row r="4268" spans="3:3" x14ac:dyDescent="0.25">
      <c r="C4268" s="18"/>
    </row>
    <row r="4269" spans="3:3" x14ac:dyDescent="0.25">
      <c r="C4269" s="18"/>
    </row>
    <row r="4270" spans="3:3" x14ac:dyDescent="0.25">
      <c r="C4270" s="18"/>
    </row>
    <row r="4271" spans="3:3" x14ac:dyDescent="0.25">
      <c r="C4271" s="18"/>
    </row>
    <row r="4272" spans="3:3" x14ac:dyDescent="0.25">
      <c r="C4272" s="18"/>
    </row>
    <row r="4273" spans="3:3" x14ac:dyDescent="0.25">
      <c r="C4273" s="18"/>
    </row>
    <row r="4274" spans="3:3" x14ac:dyDescent="0.25">
      <c r="C4274" s="18"/>
    </row>
    <row r="4275" spans="3:3" x14ac:dyDescent="0.25">
      <c r="C4275" s="18"/>
    </row>
    <row r="4276" spans="3:3" x14ac:dyDescent="0.25">
      <c r="C4276" s="18"/>
    </row>
    <row r="4277" spans="3:3" x14ac:dyDescent="0.25">
      <c r="C4277" s="18"/>
    </row>
    <row r="4278" spans="3:3" x14ac:dyDescent="0.25">
      <c r="C4278" s="18"/>
    </row>
    <row r="4279" spans="3:3" x14ac:dyDescent="0.25">
      <c r="C4279" s="18"/>
    </row>
    <row r="4280" spans="3:3" x14ac:dyDescent="0.25">
      <c r="C4280" s="18"/>
    </row>
    <row r="4281" spans="3:3" x14ac:dyDescent="0.25">
      <c r="C4281" s="18"/>
    </row>
    <row r="4282" spans="3:3" x14ac:dyDescent="0.25">
      <c r="C4282" s="18"/>
    </row>
    <row r="4283" spans="3:3" x14ac:dyDescent="0.25">
      <c r="C4283" s="18"/>
    </row>
    <row r="4284" spans="3:3" x14ac:dyDescent="0.25">
      <c r="C4284" s="18"/>
    </row>
    <row r="4285" spans="3:3" x14ac:dyDescent="0.25">
      <c r="C4285" s="18"/>
    </row>
    <row r="4286" spans="3:3" x14ac:dyDescent="0.25">
      <c r="C4286" s="18"/>
    </row>
    <row r="4287" spans="3:3" x14ac:dyDescent="0.25">
      <c r="C4287" s="18"/>
    </row>
    <row r="4288" spans="3:3" x14ac:dyDescent="0.25">
      <c r="C4288" s="18"/>
    </row>
    <row r="4289" spans="3:3" x14ac:dyDescent="0.25">
      <c r="C4289" s="18"/>
    </row>
    <row r="4290" spans="3:3" x14ac:dyDescent="0.25">
      <c r="C4290" s="18"/>
    </row>
    <row r="4291" spans="3:3" x14ac:dyDescent="0.25">
      <c r="C4291" s="18"/>
    </row>
    <row r="4292" spans="3:3" x14ac:dyDescent="0.25">
      <c r="C4292" s="18"/>
    </row>
    <row r="4293" spans="3:3" x14ac:dyDescent="0.25">
      <c r="C4293" s="18"/>
    </row>
    <row r="4294" spans="3:3" x14ac:dyDescent="0.25">
      <c r="C4294" s="18"/>
    </row>
    <row r="4295" spans="3:3" x14ac:dyDescent="0.25">
      <c r="C4295" s="18"/>
    </row>
    <row r="4296" spans="3:3" x14ac:dyDescent="0.25">
      <c r="C4296" s="18"/>
    </row>
    <row r="4297" spans="3:3" x14ac:dyDescent="0.25">
      <c r="C4297" s="18"/>
    </row>
    <row r="4298" spans="3:3" x14ac:dyDescent="0.25">
      <c r="C4298" s="18"/>
    </row>
    <row r="4299" spans="3:3" x14ac:dyDescent="0.25">
      <c r="C4299" s="18"/>
    </row>
    <row r="4300" spans="3:3" x14ac:dyDescent="0.25">
      <c r="C4300" s="18"/>
    </row>
    <row r="4301" spans="3:3" x14ac:dyDescent="0.25">
      <c r="C4301" s="18"/>
    </row>
    <row r="4302" spans="3:3" x14ac:dyDescent="0.25">
      <c r="C4302" s="18"/>
    </row>
    <row r="4303" spans="3:3" x14ac:dyDescent="0.25">
      <c r="C4303" s="18"/>
    </row>
    <row r="4304" spans="3:3" x14ac:dyDescent="0.25">
      <c r="C4304" s="18"/>
    </row>
    <row r="4305" spans="3:3" x14ac:dyDescent="0.25">
      <c r="C4305" s="18"/>
    </row>
    <row r="4306" spans="3:3" x14ac:dyDescent="0.25">
      <c r="C4306" s="18"/>
    </row>
    <row r="4307" spans="3:3" x14ac:dyDescent="0.25">
      <c r="C4307" s="18"/>
    </row>
    <row r="4308" spans="3:3" x14ac:dyDescent="0.25">
      <c r="C4308" s="18"/>
    </row>
    <row r="4309" spans="3:3" x14ac:dyDescent="0.25">
      <c r="C4309" s="18"/>
    </row>
    <row r="4310" spans="3:3" x14ac:dyDescent="0.25">
      <c r="C4310" s="18"/>
    </row>
    <row r="4311" spans="3:3" x14ac:dyDescent="0.25">
      <c r="C4311" s="18"/>
    </row>
    <row r="4312" spans="3:3" x14ac:dyDescent="0.25">
      <c r="C4312" s="18"/>
    </row>
    <row r="4313" spans="3:3" x14ac:dyDescent="0.25">
      <c r="C4313" s="18"/>
    </row>
    <row r="4314" spans="3:3" x14ac:dyDescent="0.25">
      <c r="C4314" s="18"/>
    </row>
    <row r="4315" spans="3:3" x14ac:dyDescent="0.25">
      <c r="C4315" s="18"/>
    </row>
    <row r="4316" spans="3:3" x14ac:dyDescent="0.25">
      <c r="C4316" s="18"/>
    </row>
    <row r="4317" spans="3:3" x14ac:dyDescent="0.25">
      <c r="C4317" s="18"/>
    </row>
    <row r="4318" spans="3:3" x14ac:dyDescent="0.25">
      <c r="C4318" s="18"/>
    </row>
    <row r="4319" spans="3:3" x14ac:dyDescent="0.25">
      <c r="C4319" s="18"/>
    </row>
    <row r="4320" spans="3:3" x14ac:dyDescent="0.25">
      <c r="C4320" s="18"/>
    </row>
    <row r="4321" spans="3:3" x14ac:dyDescent="0.25">
      <c r="C4321" s="18"/>
    </row>
    <row r="4322" spans="3:3" x14ac:dyDescent="0.25">
      <c r="C4322" s="18"/>
    </row>
    <row r="4323" spans="3:3" x14ac:dyDescent="0.25">
      <c r="C4323" s="18"/>
    </row>
    <row r="4324" spans="3:3" x14ac:dyDescent="0.25">
      <c r="C4324" s="18"/>
    </row>
    <row r="4325" spans="3:3" x14ac:dyDescent="0.25">
      <c r="C4325" s="18"/>
    </row>
    <row r="4326" spans="3:3" x14ac:dyDescent="0.25">
      <c r="C4326" s="18"/>
    </row>
    <row r="4327" spans="3:3" x14ac:dyDescent="0.25">
      <c r="C4327" s="18"/>
    </row>
    <row r="4328" spans="3:3" x14ac:dyDescent="0.25">
      <c r="C4328" s="18"/>
    </row>
    <row r="4329" spans="3:3" x14ac:dyDescent="0.25">
      <c r="C4329" s="18"/>
    </row>
    <row r="4330" spans="3:3" x14ac:dyDescent="0.25">
      <c r="C4330" s="18"/>
    </row>
    <row r="4331" spans="3:3" x14ac:dyDescent="0.25">
      <c r="C4331" s="18"/>
    </row>
    <row r="4332" spans="3:3" x14ac:dyDescent="0.25">
      <c r="C4332" s="18"/>
    </row>
    <row r="4333" spans="3:3" x14ac:dyDescent="0.25">
      <c r="C4333" s="18"/>
    </row>
    <row r="4334" spans="3:3" x14ac:dyDescent="0.25">
      <c r="C4334" s="18"/>
    </row>
    <row r="4335" spans="3:3" x14ac:dyDescent="0.25">
      <c r="C4335" s="18"/>
    </row>
    <row r="4336" spans="3:3" x14ac:dyDescent="0.25">
      <c r="C4336" s="18"/>
    </row>
    <row r="4337" spans="3:3" x14ac:dyDescent="0.25">
      <c r="C4337" s="18"/>
    </row>
    <row r="4338" spans="3:3" x14ac:dyDescent="0.25">
      <c r="C4338" s="18"/>
    </row>
    <row r="4339" spans="3:3" x14ac:dyDescent="0.25">
      <c r="C4339" s="18"/>
    </row>
    <row r="4340" spans="3:3" x14ac:dyDescent="0.25">
      <c r="C4340" s="18"/>
    </row>
    <row r="4341" spans="3:3" x14ac:dyDescent="0.25">
      <c r="C4341" s="18"/>
    </row>
    <row r="4342" spans="3:3" x14ac:dyDescent="0.25">
      <c r="C4342" s="18"/>
    </row>
    <row r="4343" spans="3:3" x14ac:dyDescent="0.25">
      <c r="C4343" s="18"/>
    </row>
    <row r="4344" spans="3:3" x14ac:dyDescent="0.25">
      <c r="C4344" s="18"/>
    </row>
    <row r="4345" spans="3:3" x14ac:dyDescent="0.25">
      <c r="C4345" s="18"/>
    </row>
    <row r="4346" spans="3:3" x14ac:dyDescent="0.25">
      <c r="C4346" s="18"/>
    </row>
    <row r="4347" spans="3:3" x14ac:dyDescent="0.25">
      <c r="C4347" s="18"/>
    </row>
    <row r="4348" spans="3:3" x14ac:dyDescent="0.25">
      <c r="C4348" s="18"/>
    </row>
    <row r="4349" spans="3:3" x14ac:dyDescent="0.25">
      <c r="C4349" s="18"/>
    </row>
    <row r="4350" spans="3:3" x14ac:dyDescent="0.25">
      <c r="C4350" s="18"/>
    </row>
    <row r="4351" spans="3:3" x14ac:dyDescent="0.25">
      <c r="C4351" s="18"/>
    </row>
    <row r="4352" spans="3:3" x14ac:dyDescent="0.25">
      <c r="C4352" s="18"/>
    </row>
    <row r="4353" spans="3:3" x14ac:dyDescent="0.25">
      <c r="C4353" s="18"/>
    </row>
    <row r="4354" spans="3:3" x14ac:dyDescent="0.25">
      <c r="C4354" s="18"/>
    </row>
    <row r="4355" spans="3:3" x14ac:dyDescent="0.25">
      <c r="C4355" s="18"/>
    </row>
    <row r="4356" spans="3:3" x14ac:dyDescent="0.25">
      <c r="C4356" s="18"/>
    </row>
    <row r="4357" spans="3:3" x14ac:dyDescent="0.25">
      <c r="C4357" s="18"/>
    </row>
    <row r="4358" spans="3:3" x14ac:dyDescent="0.25">
      <c r="C4358" s="18"/>
    </row>
    <row r="4359" spans="3:3" x14ac:dyDescent="0.25">
      <c r="C4359" s="18"/>
    </row>
    <row r="4360" spans="3:3" x14ac:dyDescent="0.25">
      <c r="C4360" s="18"/>
    </row>
    <row r="4361" spans="3:3" x14ac:dyDescent="0.25">
      <c r="C4361" s="18"/>
    </row>
    <row r="4362" spans="3:3" x14ac:dyDescent="0.25">
      <c r="C4362" s="18"/>
    </row>
    <row r="4363" spans="3:3" x14ac:dyDescent="0.25">
      <c r="C4363" s="18"/>
    </row>
    <row r="4364" spans="3:3" x14ac:dyDescent="0.25">
      <c r="C4364" s="18"/>
    </row>
    <row r="4365" spans="3:3" x14ac:dyDescent="0.25">
      <c r="C4365" s="18"/>
    </row>
    <row r="4366" spans="3:3" x14ac:dyDescent="0.25">
      <c r="C4366" s="18"/>
    </row>
    <row r="4367" spans="3:3" x14ac:dyDescent="0.25">
      <c r="C4367" s="18"/>
    </row>
    <row r="4368" spans="3:3" x14ac:dyDescent="0.25">
      <c r="C4368" s="18"/>
    </row>
    <row r="4369" spans="3:3" x14ac:dyDescent="0.25">
      <c r="C4369" s="18"/>
    </row>
    <row r="4370" spans="3:3" x14ac:dyDescent="0.25">
      <c r="C4370" s="18"/>
    </row>
    <row r="4371" spans="3:3" x14ac:dyDescent="0.25">
      <c r="C4371" s="18"/>
    </row>
    <row r="4372" spans="3:3" x14ac:dyDescent="0.25">
      <c r="C4372" s="18"/>
    </row>
    <row r="4373" spans="3:3" x14ac:dyDescent="0.25">
      <c r="C4373" s="18"/>
    </row>
    <row r="4374" spans="3:3" x14ac:dyDescent="0.25">
      <c r="C4374" s="18"/>
    </row>
    <row r="4375" spans="3:3" x14ac:dyDescent="0.25">
      <c r="C4375" s="18"/>
    </row>
    <row r="4376" spans="3:3" x14ac:dyDescent="0.25">
      <c r="C4376" s="18"/>
    </row>
    <row r="4377" spans="3:3" x14ac:dyDescent="0.25">
      <c r="C4377" s="18"/>
    </row>
    <row r="4378" spans="3:3" x14ac:dyDescent="0.25">
      <c r="C4378" s="18"/>
    </row>
    <row r="4379" spans="3:3" x14ac:dyDescent="0.25">
      <c r="C4379" s="18"/>
    </row>
    <row r="4380" spans="3:3" x14ac:dyDescent="0.25">
      <c r="C4380" s="18"/>
    </row>
    <row r="4381" spans="3:3" x14ac:dyDescent="0.25">
      <c r="C4381" s="18"/>
    </row>
    <row r="4382" spans="3:3" x14ac:dyDescent="0.25">
      <c r="C4382" s="18"/>
    </row>
    <row r="4383" spans="3:3" x14ac:dyDescent="0.25">
      <c r="C4383" s="18"/>
    </row>
    <row r="4384" spans="3:3" x14ac:dyDescent="0.25">
      <c r="C4384" s="18"/>
    </row>
    <row r="4385" spans="3:3" x14ac:dyDescent="0.25">
      <c r="C4385" s="18"/>
    </row>
    <row r="4386" spans="3:3" x14ac:dyDescent="0.25">
      <c r="C4386" s="18"/>
    </row>
    <row r="4387" spans="3:3" x14ac:dyDescent="0.25">
      <c r="C4387" s="18"/>
    </row>
    <row r="4388" spans="3:3" x14ac:dyDescent="0.25">
      <c r="C4388" s="18"/>
    </row>
    <row r="4389" spans="3:3" x14ac:dyDescent="0.25">
      <c r="C4389" s="18"/>
    </row>
    <row r="4390" spans="3:3" x14ac:dyDescent="0.25">
      <c r="C4390" s="18"/>
    </row>
    <row r="4391" spans="3:3" x14ac:dyDescent="0.25">
      <c r="C4391" s="18"/>
    </row>
    <row r="4392" spans="3:3" x14ac:dyDescent="0.25">
      <c r="C4392" s="18"/>
    </row>
    <row r="4393" spans="3:3" x14ac:dyDescent="0.25">
      <c r="C4393" s="18"/>
    </row>
    <row r="4394" spans="3:3" x14ac:dyDescent="0.25">
      <c r="C4394" s="18"/>
    </row>
    <row r="4395" spans="3:3" x14ac:dyDescent="0.25">
      <c r="C4395" s="18"/>
    </row>
    <row r="4396" spans="3:3" x14ac:dyDescent="0.25">
      <c r="C4396" s="18"/>
    </row>
    <row r="4397" spans="3:3" x14ac:dyDescent="0.25">
      <c r="C4397" s="18"/>
    </row>
    <row r="4398" spans="3:3" x14ac:dyDescent="0.25">
      <c r="C4398" s="18"/>
    </row>
    <row r="4399" spans="3:3" x14ac:dyDescent="0.25">
      <c r="C4399" s="18"/>
    </row>
    <row r="4400" spans="3:3" x14ac:dyDescent="0.25">
      <c r="C4400" s="18"/>
    </row>
    <row r="4401" spans="3:3" x14ac:dyDescent="0.25">
      <c r="C4401" s="18"/>
    </row>
    <row r="4402" spans="3:3" x14ac:dyDescent="0.25">
      <c r="C4402" s="18"/>
    </row>
    <row r="4403" spans="3:3" x14ac:dyDescent="0.25">
      <c r="C4403" s="18"/>
    </row>
    <row r="4404" spans="3:3" x14ac:dyDescent="0.25">
      <c r="C4404" s="18"/>
    </row>
    <row r="4405" spans="3:3" x14ac:dyDescent="0.25">
      <c r="C4405" s="18"/>
    </row>
    <row r="4406" spans="3:3" x14ac:dyDescent="0.25">
      <c r="C4406" s="18"/>
    </row>
    <row r="4407" spans="3:3" x14ac:dyDescent="0.25">
      <c r="C4407" s="18"/>
    </row>
    <row r="4408" spans="3:3" x14ac:dyDescent="0.25">
      <c r="C4408" s="18"/>
    </row>
    <row r="4409" spans="3:3" x14ac:dyDescent="0.25">
      <c r="C4409" s="18"/>
    </row>
    <row r="4410" spans="3:3" x14ac:dyDescent="0.25">
      <c r="C4410" s="18"/>
    </row>
    <row r="4411" spans="3:3" x14ac:dyDescent="0.25">
      <c r="C4411" s="18"/>
    </row>
    <row r="4412" spans="3:3" x14ac:dyDescent="0.25">
      <c r="C4412" s="18"/>
    </row>
    <row r="4413" spans="3:3" x14ac:dyDescent="0.25">
      <c r="C4413" s="18"/>
    </row>
    <row r="4414" spans="3:3" x14ac:dyDescent="0.25">
      <c r="C4414" s="18"/>
    </row>
    <row r="4415" spans="3:3" x14ac:dyDescent="0.25">
      <c r="C4415" s="18"/>
    </row>
    <row r="4416" spans="3:3" x14ac:dyDescent="0.25">
      <c r="C4416" s="18"/>
    </row>
    <row r="4417" spans="3:3" x14ac:dyDescent="0.25">
      <c r="C4417" s="18"/>
    </row>
    <row r="4418" spans="3:3" x14ac:dyDescent="0.25">
      <c r="C4418" s="18"/>
    </row>
    <row r="4419" spans="3:3" x14ac:dyDescent="0.25">
      <c r="C4419" s="18"/>
    </row>
    <row r="4420" spans="3:3" x14ac:dyDescent="0.25">
      <c r="C4420" s="18"/>
    </row>
    <row r="4421" spans="3:3" x14ac:dyDescent="0.25">
      <c r="C4421" s="18"/>
    </row>
    <row r="4422" spans="3:3" x14ac:dyDescent="0.25">
      <c r="C4422" s="18"/>
    </row>
    <row r="4423" spans="3:3" x14ac:dyDescent="0.25">
      <c r="C4423" s="18"/>
    </row>
    <row r="4424" spans="3:3" x14ac:dyDescent="0.25">
      <c r="C4424" s="18"/>
    </row>
    <row r="4425" spans="3:3" x14ac:dyDescent="0.25">
      <c r="C4425" s="18"/>
    </row>
    <row r="4426" spans="3:3" x14ac:dyDescent="0.25">
      <c r="C4426" s="18"/>
    </row>
    <row r="4427" spans="3:3" x14ac:dyDescent="0.25">
      <c r="C4427" s="18"/>
    </row>
    <row r="4428" spans="3:3" x14ac:dyDescent="0.25">
      <c r="C4428" s="18"/>
    </row>
    <row r="4429" spans="3:3" x14ac:dyDescent="0.25">
      <c r="C4429" s="18"/>
    </row>
    <row r="4430" spans="3:3" x14ac:dyDescent="0.25">
      <c r="C4430" s="18"/>
    </row>
    <row r="4431" spans="3:3" x14ac:dyDescent="0.25">
      <c r="C4431" s="18"/>
    </row>
    <row r="4432" spans="3:3" x14ac:dyDescent="0.25">
      <c r="C4432" s="18"/>
    </row>
    <row r="4433" spans="3:3" x14ac:dyDescent="0.25">
      <c r="C4433" s="18"/>
    </row>
    <row r="4434" spans="3:3" x14ac:dyDescent="0.25">
      <c r="C4434" s="18"/>
    </row>
    <row r="4435" spans="3:3" x14ac:dyDescent="0.25">
      <c r="C4435" s="18"/>
    </row>
    <row r="4436" spans="3:3" x14ac:dyDescent="0.25">
      <c r="C4436" s="18"/>
    </row>
    <row r="4437" spans="3:3" x14ac:dyDescent="0.25">
      <c r="C4437" s="18"/>
    </row>
    <row r="4438" spans="3:3" x14ac:dyDescent="0.25">
      <c r="C4438" s="18"/>
    </row>
    <row r="4439" spans="3:3" x14ac:dyDescent="0.25">
      <c r="C4439" s="18"/>
    </row>
    <row r="4440" spans="3:3" x14ac:dyDescent="0.25">
      <c r="C4440" s="18"/>
    </row>
    <row r="4441" spans="3:3" x14ac:dyDescent="0.25">
      <c r="C4441" s="18"/>
    </row>
    <row r="4442" spans="3:3" x14ac:dyDescent="0.25">
      <c r="C4442" s="18"/>
    </row>
    <row r="4443" spans="3:3" x14ac:dyDescent="0.25">
      <c r="C4443" s="18"/>
    </row>
    <row r="4444" spans="3:3" x14ac:dyDescent="0.25">
      <c r="C4444" s="18"/>
    </row>
    <row r="4445" spans="3:3" x14ac:dyDescent="0.25">
      <c r="C4445" s="18"/>
    </row>
    <row r="4446" spans="3:3" x14ac:dyDescent="0.25">
      <c r="C4446" s="18"/>
    </row>
    <row r="4447" spans="3:3" x14ac:dyDescent="0.25">
      <c r="C4447" s="18"/>
    </row>
    <row r="4448" spans="3:3" x14ac:dyDescent="0.25">
      <c r="C4448" s="18"/>
    </row>
    <row r="4449" spans="3:3" x14ac:dyDescent="0.25">
      <c r="C4449" s="18"/>
    </row>
    <row r="4450" spans="3:3" x14ac:dyDescent="0.25">
      <c r="C4450" s="18"/>
    </row>
    <row r="4451" spans="3:3" x14ac:dyDescent="0.25">
      <c r="C4451" s="18"/>
    </row>
    <row r="4452" spans="3:3" x14ac:dyDescent="0.25">
      <c r="C4452" s="18"/>
    </row>
    <row r="4453" spans="3:3" x14ac:dyDescent="0.25">
      <c r="C4453" s="18"/>
    </row>
    <row r="4454" spans="3:3" x14ac:dyDescent="0.25">
      <c r="C4454" s="18"/>
    </row>
    <row r="4455" spans="3:3" x14ac:dyDescent="0.25">
      <c r="C4455" s="18"/>
    </row>
    <row r="4456" spans="3:3" x14ac:dyDescent="0.25">
      <c r="C4456" s="18"/>
    </row>
    <row r="4457" spans="3:3" x14ac:dyDescent="0.25">
      <c r="C4457" s="18"/>
    </row>
    <row r="4458" spans="3:3" x14ac:dyDescent="0.25">
      <c r="C4458" s="18"/>
    </row>
    <row r="4459" spans="3:3" x14ac:dyDescent="0.25">
      <c r="C4459" s="18"/>
    </row>
    <row r="4460" spans="3:3" x14ac:dyDescent="0.25">
      <c r="C4460" s="18"/>
    </row>
    <row r="4461" spans="3:3" x14ac:dyDescent="0.25">
      <c r="C4461" s="18"/>
    </row>
    <row r="4462" spans="3:3" x14ac:dyDescent="0.25">
      <c r="C4462" s="18"/>
    </row>
    <row r="4463" spans="3:3" x14ac:dyDescent="0.25">
      <c r="C4463" s="18"/>
    </row>
    <row r="4464" spans="3:3" x14ac:dyDescent="0.25">
      <c r="C4464" s="18"/>
    </row>
    <row r="4465" spans="3:3" x14ac:dyDescent="0.25">
      <c r="C4465" s="18"/>
    </row>
    <row r="4466" spans="3:3" x14ac:dyDescent="0.25">
      <c r="C4466" s="18"/>
    </row>
    <row r="4467" spans="3:3" x14ac:dyDescent="0.25">
      <c r="C4467" s="18"/>
    </row>
    <row r="4468" spans="3:3" x14ac:dyDescent="0.25">
      <c r="C4468" s="18"/>
    </row>
    <row r="4469" spans="3:3" x14ac:dyDescent="0.25">
      <c r="C4469" s="18"/>
    </row>
    <row r="4470" spans="3:3" x14ac:dyDescent="0.25">
      <c r="C4470" s="18"/>
    </row>
    <row r="4471" spans="3:3" x14ac:dyDescent="0.25">
      <c r="C4471" s="18"/>
    </row>
    <row r="4472" spans="3:3" x14ac:dyDescent="0.25">
      <c r="C4472" s="18"/>
    </row>
    <row r="4473" spans="3:3" x14ac:dyDescent="0.25">
      <c r="C4473" s="18"/>
    </row>
    <row r="4474" spans="3:3" x14ac:dyDescent="0.25">
      <c r="C4474" s="18"/>
    </row>
    <row r="4475" spans="3:3" x14ac:dyDescent="0.25">
      <c r="C4475" s="18"/>
    </row>
    <row r="4476" spans="3:3" x14ac:dyDescent="0.25">
      <c r="C4476" s="18"/>
    </row>
    <row r="4477" spans="3:3" x14ac:dyDescent="0.25">
      <c r="C4477" s="18"/>
    </row>
    <row r="4478" spans="3:3" x14ac:dyDescent="0.25">
      <c r="C4478" s="18"/>
    </row>
    <row r="4479" spans="3:3" x14ac:dyDescent="0.25">
      <c r="C4479" s="18"/>
    </row>
    <row r="4480" spans="3:3" x14ac:dyDescent="0.25">
      <c r="C4480" s="18"/>
    </row>
    <row r="4481" spans="3:3" x14ac:dyDescent="0.25">
      <c r="C4481" s="18"/>
    </row>
    <row r="4482" spans="3:3" x14ac:dyDescent="0.25">
      <c r="C4482" s="18"/>
    </row>
    <row r="4483" spans="3:3" x14ac:dyDescent="0.25">
      <c r="C4483" s="18"/>
    </row>
    <row r="4484" spans="3:3" x14ac:dyDescent="0.25">
      <c r="C4484" s="18"/>
    </row>
    <row r="4485" spans="3:3" x14ac:dyDescent="0.25">
      <c r="C4485" s="18"/>
    </row>
    <row r="4486" spans="3:3" x14ac:dyDescent="0.25">
      <c r="C4486" s="18"/>
    </row>
    <row r="4487" spans="3:3" x14ac:dyDescent="0.25">
      <c r="C4487" s="18"/>
    </row>
    <row r="4488" spans="3:3" x14ac:dyDescent="0.25">
      <c r="C4488" s="18"/>
    </row>
    <row r="4489" spans="3:3" x14ac:dyDescent="0.25">
      <c r="C4489" s="18"/>
    </row>
    <row r="4490" spans="3:3" x14ac:dyDescent="0.25">
      <c r="C4490" s="18"/>
    </row>
    <row r="4491" spans="3:3" x14ac:dyDescent="0.25">
      <c r="C4491" s="18"/>
    </row>
    <row r="4492" spans="3:3" x14ac:dyDescent="0.25">
      <c r="C4492" s="18"/>
    </row>
    <row r="4493" spans="3:3" x14ac:dyDescent="0.25">
      <c r="C4493" s="18"/>
    </row>
    <row r="4494" spans="3:3" x14ac:dyDescent="0.25">
      <c r="C4494" s="18"/>
    </row>
    <row r="4495" spans="3:3" x14ac:dyDescent="0.25">
      <c r="C4495" s="18"/>
    </row>
    <row r="4496" spans="3:3" x14ac:dyDescent="0.25">
      <c r="C4496" s="18"/>
    </row>
    <row r="4497" spans="3:3" x14ac:dyDescent="0.25">
      <c r="C4497" s="18"/>
    </row>
    <row r="4498" spans="3:3" x14ac:dyDescent="0.25">
      <c r="C4498" s="18"/>
    </row>
    <row r="4499" spans="3:3" x14ac:dyDescent="0.25">
      <c r="C4499" s="18"/>
    </row>
    <row r="4500" spans="3:3" x14ac:dyDescent="0.25">
      <c r="C4500" s="18"/>
    </row>
    <row r="4501" spans="3:3" x14ac:dyDescent="0.25">
      <c r="C4501" s="18"/>
    </row>
    <row r="4502" spans="3:3" x14ac:dyDescent="0.25">
      <c r="C4502" s="18"/>
    </row>
    <row r="4503" spans="3:3" x14ac:dyDescent="0.25">
      <c r="C4503" s="18"/>
    </row>
    <row r="4504" spans="3:3" x14ac:dyDescent="0.25">
      <c r="C4504" s="18"/>
    </row>
    <row r="4505" spans="3:3" x14ac:dyDescent="0.25">
      <c r="C4505" s="18"/>
    </row>
    <row r="4506" spans="3:3" x14ac:dyDescent="0.25">
      <c r="C4506" s="18"/>
    </row>
    <row r="4507" spans="3:3" x14ac:dyDescent="0.25">
      <c r="C4507" s="18"/>
    </row>
    <row r="4508" spans="3:3" x14ac:dyDescent="0.25">
      <c r="C4508" s="18"/>
    </row>
    <row r="4509" spans="3:3" x14ac:dyDescent="0.25">
      <c r="C4509" s="18"/>
    </row>
    <row r="4510" spans="3:3" x14ac:dyDescent="0.25">
      <c r="C4510" s="18"/>
    </row>
    <row r="4511" spans="3:3" x14ac:dyDescent="0.25">
      <c r="C4511" s="18"/>
    </row>
    <row r="4512" spans="3:3" x14ac:dyDescent="0.25">
      <c r="C4512" s="18"/>
    </row>
    <row r="4513" spans="3:3" x14ac:dyDescent="0.25">
      <c r="C4513" s="18"/>
    </row>
    <row r="4514" spans="3:3" x14ac:dyDescent="0.25">
      <c r="C4514" s="18"/>
    </row>
    <row r="4515" spans="3:3" x14ac:dyDescent="0.25">
      <c r="C4515" s="18"/>
    </row>
    <row r="4516" spans="3:3" x14ac:dyDescent="0.25">
      <c r="C4516" s="18"/>
    </row>
    <row r="4517" spans="3:3" x14ac:dyDescent="0.25">
      <c r="C4517" s="18"/>
    </row>
    <row r="4518" spans="3:3" x14ac:dyDescent="0.25">
      <c r="C4518" s="18"/>
    </row>
    <row r="4519" spans="3:3" x14ac:dyDescent="0.25">
      <c r="C4519" s="18"/>
    </row>
    <row r="4520" spans="3:3" x14ac:dyDescent="0.25">
      <c r="C4520" s="18"/>
    </row>
    <row r="4521" spans="3:3" x14ac:dyDescent="0.25">
      <c r="C4521" s="18"/>
    </row>
    <row r="4522" spans="3:3" x14ac:dyDescent="0.25">
      <c r="C4522" s="18"/>
    </row>
    <row r="4523" spans="3:3" x14ac:dyDescent="0.25">
      <c r="C4523" s="18"/>
    </row>
    <row r="4524" spans="3:3" x14ac:dyDescent="0.25">
      <c r="C4524" s="18"/>
    </row>
    <row r="4525" spans="3:3" x14ac:dyDescent="0.25">
      <c r="C4525" s="18"/>
    </row>
    <row r="4526" spans="3:3" x14ac:dyDescent="0.25">
      <c r="C4526" s="18"/>
    </row>
    <row r="4527" spans="3:3" x14ac:dyDescent="0.25">
      <c r="C4527" s="18"/>
    </row>
    <row r="4528" spans="3:3" x14ac:dyDescent="0.25">
      <c r="C4528" s="18"/>
    </row>
    <row r="4529" spans="3:3" x14ac:dyDescent="0.25">
      <c r="C4529" s="18"/>
    </row>
    <row r="4530" spans="3:3" x14ac:dyDescent="0.25">
      <c r="C4530" s="18"/>
    </row>
    <row r="4531" spans="3:3" x14ac:dyDescent="0.25">
      <c r="C4531" s="18"/>
    </row>
    <row r="4532" spans="3:3" x14ac:dyDescent="0.25">
      <c r="C4532" s="18"/>
    </row>
    <row r="4533" spans="3:3" x14ac:dyDescent="0.25">
      <c r="C4533" s="18"/>
    </row>
    <row r="4534" spans="3:3" x14ac:dyDescent="0.25">
      <c r="C4534" s="18"/>
    </row>
    <row r="4535" spans="3:3" x14ac:dyDescent="0.25">
      <c r="C4535" s="18"/>
    </row>
    <row r="4536" spans="3:3" x14ac:dyDescent="0.25">
      <c r="C4536" s="18"/>
    </row>
    <row r="4537" spans="3:3" x14ac:dyDescent="0.25">
      <c r="C4537" s="18"/>
    </row>
    <row r="4538" spans="3:3" x14ac:dyDescent="0.25">
      <c r="C4538" s="18"/>
    </row>
    <row r="4539" spans="3:3" x14ac:dyDescent="0.25">
      <c r="C4539" s="18"/>
    </row>
    <row r="4540" spans="3:3" x14ac:dyDescent="0.25">
      <c r="C4540" s="18"/>
    </row>
    <row r="4541" spans="3:3" x14ac:dyDescent="0.25">
      <c r="C4541" s="18"/>
    </row>
    <row r="4542" spans="3:3" x14ac:dyDescent="0.25">
      <c r="C4542" s="18"/>
    </row>
    <row r="4543" spans="3:3" x14ac:dyDescent="0.25">
      <c r="C4543" s="18"/>
    </row>
    <row r="4544" spans="3:3" x14ac:dyDescent="0.25">
      <c r="C4544" s="18"/>
    </row>
    <row r="4545" spans="3:3" x14ac:dyDescent="0.25">
      <c r="C4545" s="18"/>
    </row>
    <row r="4546" spans="3:3" x14ac:dyDescent="0.25">
      <c r="C4546" s="18"/>
    </row>
    <row r="4547" spans="3:3" x14ac:dyDescent="0.25">
      <c r="C4547" s="18"/>
    </row>
    <row r="4548" spans="3:3" x14ac:dyDescent="0.25">
      <c r="C4548" s="18"/>
    </row>
    <row r="4549" spans="3:3" x14ac:dyDescent="0.25">
      <c r="C4549" s="18"/>
    </row>
    <row r="4550" spans="3:3" x14ac:dyDescent="0.25">
      <c r="C4550" s="18"/>
    </row>
    <row r="4551" spans="3:3" x14ac:dyDescent="0.25">
      <c r="C4551" s="18"/>
    </row>
    <row r="4552" spans="3:3" x14ac:dyDescent="0.25">
      <c r="C4552" s="18"/>
    </row>
    <row r="4553" spans="3:3" x14ac:dyDescent="0.25">
      <c r="C4553" s="18"/>
    </row>
    <row r="4554" spans="3:3" x14ac:dyDescent="0.25">
      <c r="C4554" s="18"/>
    </row>
    <row r="4555" spans="3:3" x14ac:dyDescent="0.25">
      <c r="C4555" s="18"/>
    </row>
    <row r="4556" spans="3:3" x14ac:dyDescent="0.25">
      <c r="C4556" s="18"/>
    </row>
    <row r="4557" spans="3:3" x14ac:dyDescent="0.25">
      <c r="C4557" s="18"/>
    </row>
    <row r="4558" spans="3:3" x14ac:dyDescent="0.25">
      <c r="C4558" s="18"/>
    </row>
    <row r="4559" spans="3:3" x14ac:dyDescent="0.25">
      <c r="C4559" s="18"/>
    </row>
    <row r="4560" spans="3:3" x14ac:dyDescent="0.25">
      <c r="C4560" s="18"/>
    </row>
    <row r="4561" spans="3:3" x14ac:dyDescent="0.25">
      <c r="C4561" s="18"/>
    </row>
    <row r="4562" spans="3:3" x14ac:dyDescent="0.25">
      <c r="C4562" s="18"/>
    </row>
    <row r="4563" spans="3:3" x14ac:dyDescent="0.25">
      <c r="C4563" s="18"/>
    </row>
    <row r="4564" spans="3:3" x14ac:dyDescent="0.25">
      <c r="C4564" s="18"/>
    </row>
    <row r="4565" spans="3:3" x14ac:dyDescent="0.25">
      <c r="C4565" s="18"/>
    </row>
    <row r="4566" spans="3:3" x14ac:dyDescent="0.25">
      <c r="C4566" s="18"/>
    </row>
    <row r="4567" spans="3:3" x14ac:dyDescent="0.25">
      <c r="C4567" s="18"/>
    </row>
    <row r="4568" spans="3:3" x14ac:dyDescent="0.25">
      <c r="C4568" s="18"/>
    </row>
    <row r="4569" spans="3:3" x14ac:dyDescent="0.25">
      <c r="C4569" s="18"/>
    </row>
    <row r="4570" spans="3:3" x14ac:dyDescent="0.25">
      <c r="C4570" s="18"/>
    </row>
    <row r="4571" spans="3:3" x14ac:dyDescent="0.25">
      <c r="C4571" s="18"/>
    </row>
    <row r="4572" spans="3:3" x14ac:dyDescent="0.25">
      <c r="C4572" s="18"/>
    </row>
    <row r="4573" spans="3:3" x14ac:dyDescent="0.25">
      <c r="C4573" s="18"/>
    </row>
    <row r="4574" spans="3:3" x14ac:dyDescent="0.25">
      <c r="C4574" s="18"/>
    </row>
    <row r="4575" spans="3:3" x14ac:dyDescent="0.25">
      <c r="C4575" s="18"/>
    </row>
    <row r="4576" spans="3:3" x14ac:dyDescent="0.25">
      <c r="C4576" s="18"/>
    </row>
    <row r="4577" spans="3:3" x14ac:dyDescent="0.25">
      <c r="C4577" s="18"/>
    </row>
    <row r="4578" spans="3:3" x14ac:dyDescent="0.25">
      <c r="C4578" s="18"/>
    </row>
    <row r="4579" spans="3:3" x14ac:dyDescent="0.25">
      <c r="C4579" s="18"/>
    </row>
    <row r="4580" spans="3:3" x14ac:dyDescent="0.25">
      <c r="C4580" s="18"/>
    </row>
    <row r="4581" spans="3:3" x14ac:dyDescent="0.25">
      <c r="C4581" s="18"/>
    </row>
    <row r="4582" spans="3:3" x14ac:dyDescent="0.25">
      <c r="C4582" s="18"/>
    </row>
    <row r="4583" spans="3:3" x14ac:dyDescent="0.25">
      <c r="C4583" s="18"/>
    </row>
    <row r="4584" spans="3:3" x14ac:dyDescent="0.25">
      <c r="C4584" s="18"/>
    </row>
    <row r="4585" spans="3:3" x14ac:dyDescent="0.25">
      <c r="C4585" s="18"/>
    </row>
    <row r="4586" spans="3:3" x14ac:dyDescent="0.25">
      <c r="C4586" s="18"/>
    </row>
    <row r="4587" spans="3:3" x14ac:dyDescent="0.25">
      <c r="C4587" s="18"/>
    </row>
    <row r="4588" spans="3:3" x14ac:dyDescent="0.25">
      <c r="C4588" s="18"/>
    </row>
    <row r="4589" spans="3:3" x14ac:dyDescent="0.25">
      <c r="C4589" s="18"/>
    </row>
    <row r="4590" spans="3:3" x14ac:dyDescent="0.25">
      <c r="C4590" s="18"/>
    </row>
    <row r="4591" spans="3:3" x14ac:dyDescent="0.25">
      <c r="C4591" s="18"/>
    </row>
    <row r="4592" spans="3:3" x14ac:dyDescent="0.25">
      <c r="C4592" s="18"/>
    </row>
    <row r="4593" spans="3:3" x14ac:dyDescent="0.25">
      <c r="C4593" s="18"/>
    </row>
    <row r="4594" spans="3:3" x14ac:dyDescent="0.25">
      <c r="C4594" s="18"/>
    </row>
    <row r="4595" spans="3:3" x14ac:dyDescent="0.25">
      <c r="C4595" s="18"/>
    </row>
    <row r="4596" spans="3:3" x14ac:dyDescent="0.25">
      <c r="C4596" s="18"/>
    </row>
    <row r="4597" spans="3:3" x14ac:dyDescent="0.25">
      <c r="C4597" s="18"/>
    </row>
    <row r="4598" spans="3:3" x14ac:dyDescent="0.25">
      <c r="C4598" s="18"/>
    </row>
    <row r="4599" spans="3:3" x14ac:dyDescent="0.25">
      <c r="C4599" s="18"/>
    </row>
    <row r="4600" spans="3:3" x14ac:dyDescent="0.25">
      <c r="C4600" s="18"/>
    </row>
    <row r="4601" spans="3:3" x14ac:dyDescent="0.25">
      <c r="C4601" s="18"/>
    </row>
    <row r="4602" spans="3:3" x14ac:dyDescent="0.25">
      <c r="C4602" s="18"/>
    </row>
    <row r="4603" spans="3:3" x14ac:dyDescent="0.25">
      <c r="C4603" s="18"/>
    </row>
    <row r="4604" spans="3:3" x14ac:dyDescent="0.25">
      <c r="C4604" s="18"/>
    </row>
    <row r="4605" spans="3:3" x14ac:dyDescent="0.25">
      <c r="C4605" s="18"/>
    </row>
    <row r="4606" spans="3:3" x14ac:dyDescent="0.25">
      <c r="C4606" s="18"/>
    </row>
    <row r="4607" spans="3:3" x14ac:dyDescent="0.25">
      <c r="C4607" s="18"/>
    </row>
    <row r="4608" spans="3:3" x14ac:dyDescent="0.25">
      <c r="C4608" s="18"/>
    </row>
    <row r="4609" spans="3:3" x14ac:dyDescent="0.25">
      <c r="C4609" s="18"/>
    </row>
    <row r="4610" spans="3:3" x14ac:dyDescent="0.25">
      <c r="C4610" s="18"/>
    </row>
    <row r="4611" spans="3:3" x14ac:dyDescent="0.25">
      <c r="C4611" s="18"/>
    </row>
    <row r="4612" spans="3:3" x14ac:dyDescent="0.25">
      <c r="C4612" s="18"/>
    </row>
    <row r="4613" spans="3:3" x14ac:dyDescent="0.25">
      <c r="C4613" s="18"/>
    </row>
    <row r="4614" spans="3:3" x14ac:dyDescent="0.25">
      <c r="C4614" s="18"/>
    </row>
    <row r="4615" spans="3:3" x14ac:dyDescent="0.25">
      <c r="C4615" s="18"/>
    </row>
    <row r="4616" spans="3:3" x14ac:dyDescent="0.25">
      <c r="C4616" s="18"/>
    </row>
    <row r="4617" spans="3:3" x14ac:dyDescent="0.25">
      <c r="C4617" s="18"/>
    </row>
    <row r="4618" spans="3:3" x14ac:dyDescent="0.25">
      <c r="C4618" s="18"/>
    </row>
    <row r="4619" spans="3:3" x14ac:dyDescent="0.25">
      <c r="C4619" s="18"/>
    </row>
    <row r="4620" spans="3:3" x14ac:dyDescent="0.25">
      <c r="C4620" s="18"/>
    </row>
    <row r="4621" spans="3:3" x14ac:dyDescent="0.25">
      <c r="C4621" s="18"/>
    </row>
    <row r="4622" spans="3:3" x14ac:dyDescent="0.25">
      <c r="C4622" s="18"/>
    </row>
    <row r="4623" spans="3:3" x14ac:dyDescent="0.25">
      <c r="C4623" s="18"/>
    </row>
    <row r="4624" spans="3:3" x14ac:dyDescent="0.25">
      <c r="C4624" s="18"/>
    </row>
    <row r="4625" spans="3:3" x14ac:dyDescent="0.25">
      <c r="C4625" s="18"/>
    </row>
    <row r="4626" spans="3:3" x14ac:dyDescent="0.25">
      <c r="C4626" s="18"/>
    </row>
    <row r="4627" spans="3:3" x14ac:dyDescent="0.25">
      <c r="C4627" s="18"/>
    </row>
    <row r="4628" spans="3:3" x14ac:dyDescent="0.25">
      <c r="C4628" s="18"/>
    </row>
    <row r="4629" spans="3:3" x14ac:dyDescent="0.25">
      <c r="C4629" s="18"/>
    </row>
    <row r="4630" spans="3:3" x14ac:dyDescent="0.25">
      <c r="C4630" s="18"/>
    </row>
    <row r="4631" spans="3:3" x14ac:dyDescent="0.25">
      <c r="C4631" s="18"/>
    </row>
    <row r="4632" spans="3:3" x14ac:dyDescent="0.25">
      <c r="C4632" s="18"/>
    </row>
    <row r="4633" spans="3:3" x14ac:dyDescent="0.25">
      <c r="C4633" s="18"/>
    </row>
    <row r="4634" spans="3:3" x14ac:dyDescent="0.25">
      <c r="C4634" s="18"/>
    </row>
    <row r="4635" spans="3:3" x14ac:dyDescent="0.25">
      <c r="C4635" s="18"/>
    </row>
    <row r="4636" spans="3:3" x14ac:dyDescent="0.25">
      <c r="C4636" s="18"/>
    </row>
    <row r="4637" spans="3:3" x14ac:dyDescent="0.25">
      <c r="C4637" s="18"/>
    </row>
    <row r="4638" spans="3:3" x14ac:dyDescent="0.25">
      <c r="C4638" s="18"/>
    </row>
    <row r="4639" spans="3:3" x14ac:dyDescent="0.25">
      <c r="C4639" s="18"/>
    </row>
    <row r="4640" spans="3:3" x14ac:dyDescent="0.25">
      <c r="C4640" s="18"/>
    </row>
    <row r="4641" spans="3:3" x14ac:dyDescent="0.25">
      <c r="C4641" s="18"/>
    </row>
    <row r="4642" spans="3:3" x14ac:dyDescent="0.25">
      <c r="C4642" s="18"/>
    </row>
    <row r="4643" spans="3:3" x14ac:dyDescent="0.25">
      <c r="C4643" s="18"/>
    </row>
    <row r="4644" spans="3:3" x14ac:dyDescent="0.25">
      <c r="C4644" s="18"/>
    </row>
    <row r="4645" spans="3:3" x14ac:dyDescent="0.25">
      <c r="C4645" s="18"/>
    </row>
    <row r="4646" spans="3:3" x14ac:dyDescent="0.25">
      <c r="C4646" s="18"/>
    </row>
    <row r="4647" spans="3:3" x14ac:dyDescent="0.25">
      <c r="C4647" s="18"/>
    </row>
    <row r="4648" spans="3:3" x14ac:dyDescent="0.25">
      <c r="C4648" s="18"/>
    </row>
    <row r="4649" spans="3:3" x14ac:dyDescent="0.25">
      <c r="C4649" s="18"/>
    </row>
    <row r="4650" spans="3:3" x14ac:dyDescent="0.25">
      <c r="C4650" s="18"/>
    </row>
    <row r="4651" spans="3:3" x14ac:dyDescent="0.25">
      <c r="C4651" s="18"/>
    </row>
    <row r="4652" spans="3:3" x14ac:dyDescent="0.25">
      <c r="C4652" s="18"/>
    </row>
    <row r="4653" spans="3:3" x14ac:dyDescent="0.25">
      <c r="C4653" s="18"/>
    </row>
    <row r="4654" spans="3:3" x14ac:dyDescent="0.25">
      <c r="C4654" s="18"/>
    </row>
    <row r="4655" spans="3:3" x14ac:dyDescent="0.25">
      <c r="C4655" s="18"/>
    </row>
    <row r="4656" spans="3:3" x14ac:dyDescent="0.25">
      <c r="C4656" s="18"/>
    </row>
    <row r="4657" spans="3:3" x14ac:dyDescent="0.25">
      <c r="C4657" s="18"/>
    </row>
    <row r="4658" spans="3:3" x14ac:dyDescent="0.25">
      <c r="C4658" s="18"/>
    </row>
    <row r="4659" spans="3:3" x14ac:dyDescent="0.25">
      <c r="C4659" s="18"/>
    </row>
    <row r="4660" spans="3:3" x14ac:dyDescent="0.25">
      <c r="C4660" s="18"/>
    </row>
    <row r="4661" spans="3:3" x14ac:dyDescent="0.25">
      <c r="C4661" s="18"/>
    </row>
    <row r="4662" spans="3:3" x14ac:dyDescent="0.25">
      <c r="C4662" s="18"/>
    </row>
    <row r="4663" spans="3:3" x14ac:dyDescent="0.25">
      <c r="C4663" s="18"/>
    </row>
    <row r="4664" spans="3:3" x14ac:dyDescent="0.25">
      <c r="C4664" s="18"/>
    </row>
    <row r="4665" spans="3:3" x14ac:dyDescent="0.25">
      <c r="C4665" s="18"/>
    </row>
    <row r="4666" spans="3:3" x14ac:dyDescent="0.25">
      <c r="C4666" s="18"/>
    </row>
    <row r="4667" spans="3:3" x14ac:dyDescent="0.25">
      <c r="C4667" s="18"/>
    </row>
    <row r="4668" spans="3:3" x14ac:dyDescent="0.25">
      <c r="C4668" s="18"/>
    </row>
    <row r="4669" spans="3:3" x14ac:dyDescent="0.25">
      <c r="C4669" s="18"/>
    </row>
    <row r="4670" spans="3:3" x14ac:dyDescent="0.25">
      <c r="C4670" s="18"/>
    </row>
    <row r="4671" spans="3:3" x14ac:dyDescent="0.25">
      <c r="C4671" s="18"/>
    </row>
    <row r="4672" spans="3:3" x14ac:dyDescent="0.25">
      <c r="C4672" s="18"/>
    </row>
    <row r="4673" spans="3:3" x14ac:dyDescent="0.25">
      <c r="C4673" s="18"/>
    </row>
    <row r="4674" spans="3:3" x14ac:dyDescent="0.25">
      <c r="C4674" s="18"/>
    </row>
    <row r="4675" spans="3:3" x14ac:dyDescent="0.25">
      <c r="C4675" s="18"/>
    </row>
    <row r="4676" spans="3:3" x14ac:dyDescent="0.25">
      <c r="C4676" s="18"/>
    </row>
    <row r="4677" spans="3:3" x14ac:dyDescent="0.25">
      <c r="C4677" s="18"/>
    </row>
    <row r="4678" spans="3:3" x14ac:dyDescent="0.25">
      <c r="C4678" s="18"/>
    </row>
    <row r="4679" spans="3:3" x14ac:dyDescent="0.25">
      <c r="C4679" s="18"/>
    </row>
    <row r="4680" spans="3:3" x14ac:dyDescent="0.25">
      <c r="C4680" s="18"/>
    </row>
    <row r="4681" spans="3:3" x14ac:dyDescent="0.25">
      <c r="C4681" s="18"/>
    </row>
    <row r="4682" spans="3:3" x14ac:dyDescent="0.25">
      <c r="C4682" s="18"/>
    </row>
    <row r="4683" spans="3:3" x14ac:dyDescent="0.25">
      <c r="C4683" s="18"/>
    </row>
    <row r="4684" spans="3:3" x14ac:dyDescent="0.25">
      <c r="C4684" s="18"/>
    </row>
    <row r="4685" spans="3:3" x14ac:dyDescent="0.25">
      <c r="C4685" s="18"/>
    </row>
    <row r="4686" spans="3:3" x14ac:dyDescent="0.25">
      <c r="C4686" s="18"/>
    </row>
    <row r="4687" spans="3:3" x14ac:dyDescent="0.25">
      <c r="C4687" s="18"/>
    </row>
    <row r="4688" spans="3:3" x14ac:dyDescent="0.25">
      <c r="C4688" s="18"/>
    </row>
    <row r="4689" spans="3:3" x14ac:dyDescent="0.25">
      <c r="C4689" s="18"/>
    </row>
    <row r="4690" spans="3:3" x14ac:dyDescent="0.25">
      <c r="C4690" s="18"/>
    </row>
    <row r="4691" spans="3:3" x14ac:dyDescent="0.25">
      <c r="C4691" s="18"/>
    </row>
    <row r="4692" spans="3:3" x14ac:dyDescent="0.25">
      <c r="C4692" s="18"/>
    </row>
    <row r="4693" spans="3:3" x14ac:dyDescent="0.25">
      <c r="C4693" s="18"/>
    </row>
    <row r="4694" spans="3:3" x14ac:dyDescent="0.25">
      <c r="C4694" s="18"/>
    </row>
    <row r="4695" spans="3:3" x14ac:dyDescent="0.25">
      <c r="C4695" s="18"/>
    </row>
    <row r="4696" spans="3:3" x14ac:dyDescent="0.25">
      <c r="C4696" s="18"/>
    </row>
    <row r="4697" spans="3:3" x14ac:dyDescent="0.25">
      <c r="C4697" s="18"/>
    </row>
    <row r="4698" spans="3:3" x14ac:dyDescent="0.25">
      <c r="C4698" s="18"/>
    </row>
    <row r="4699" spans="3:3" x14ac:dyDescent="0.25">
      <c r="C4699" s="18"/>
    </row>
    <row r="4700" spans="3:3" x14ac:dyDescent="0.25">
      <c r="C4700" s="18"/>
    </row>
    <row r="4701" spans="3:3" x14ac:dyDescent="0.25">
      <c r="C4701" s="18"/>
    </row>
    <row r="4702" spans="3:3" x14ac:dyDescent="0.25">
      <c r="C4702" s="18"/>
    </row>
    <row r="4703" spans="3:3" x14ac:dyDescent="0.25">
      <c r="C4703" s="18"/>
    </row>
    <row r="4704" spans="3:3" x14ac:dyDescent="0.25">
      <c r="C4704" s="18"/>
    </row>
    <row r="4705" spans="3:3" x14ac:dyDescent="0.25">
      <c r="C4705" s="18"/>
    </row>
    <row r="4706" spans="3:3" x14ac:dyDescent="0.25">
      <c r="C4706" s="18"/>
    </row>
    <row r="4707" spans="3:3" x14ac:dyDescent="0.25">
      <c r="C4707" s="18"/>
    </row>
    <row r="4708" spans="3:3" x14ac:dyDescent="0.25">
      <c r="C4708" s="18"/>
    </row>
    <row r="4709" spans="3:3" x14ac:dyDescent="0.25">
      <c r="C4709" s="18"/>
    </row>
    <row r="4710" spans="3:3" x14ac:dyDescent="0.25">
      <c r="C4710" s="18"/>
    </row>
    <row r="4711" spans="3:3" x14ac:dyDescent="0.25">
      <c r="C4711" s="18"/>
    </row>
    <row r="4712" spans="3:3" x14ac:dyDescent="0.25">
      <c r="C4712" s="18"/>
    </row>
    <row r="4713" spans="3:3" x14ac:dyDescent="0.25">
      <c r="C4713" s="18"/>
    </row>
    <row r="4714" spans="3:3" x14ac:dyDescent="0.25">
      <c r="C4714" s="18"/>
    </row>
    <row r="4715" spans="3:3" x14ac:dyDescent="0.25">
      <c r="C4715" s="18"/>
    </row>
    <row r="4716" spans="3:3" x14ac:dyDescent="0.25">
      <c r="C4716" s="18"/>
    </row>
    <row r="4717" spans="3:3" x14ac:dyDescent="0.25">
      <c r="C4717" s="18"/>
    </row>
    <row r="4718" spans="3:3" x14ac:dyDescent="0.25">
      <c r="C4718" s="18"/>
    </row>
    <row r="4719" spans="3:3" x14ac:dyDescent="0.25">
      <c r="C4719" s="18"/>
    </row>
    <row r="4720" spans="3:3" x14ac:dyDescent="0.25">
      <c r="C4720" s="18"/>
    </row>
    <row r="4721" spans="3:3" x14ac:dyDescent="0.25">
      <c r="C4721" s="18"/>
    </row>
    <row r="4722" spans="3:3" x14ac:dyDescent="0.25">
      <c r="C4722" s="18"/>
    </row>
    <row r="4723" spans="3:3" x14ac:dyDescent="0.25">
      <c r="C4723" s="18"/>
    </row>
    <row r="4724" spans="3:3" x14ac:dyDescent="0.25">
      <c r="C4724" s="18"/>
    </row>
    <row r="4725" spans="3:3" x14ac:dyDescent="0.25">
      <c r="C4725" s="18"/>
    </row>
    <row r="4726" spans="3:3" x14ac:dyDescent="0.25">
      <c r="C4726" s="18"/>
    </row>
    <row r="4727" spans="3:3" x14ac:dyDescent="0.25">
      <c r="C4727" s="18"/>
    </row>
    <row r="4728" spans="3:3" x14ac:dyDescent="0.25">
      <c r="C4728" s="18"/>
    </row>
    <row r="4729" spans="3:3" x14ac:dyDescent="0.25">
      <c r="C4729" s="18"/>
    </row>
    <row r="4730" spans="3:3" x14ac:dyDescent="0.25">
      <c r="C4730" s="18"/>
    </row>
    <row r="4731" spans="3:3" x14ac:dyDescent="0.25">
      <c r="C4731" s="18"/>
    </row>
    <row r="4732" spans="3:3" x14ac:dyDescent="0.25">
      <c r="C4732" s="18"/>
    </row>
    <row r="4733" spans="3:3" x14ac:dyDescent="0.25">
      <c r="C4733" s="18"/>
    </row>
    <row r="4734" spans="3:3" x14ac:dyDescent="0.25">
      <c r="C4734" s="18"/>
    </row>
    <row r="4735" spans="3:3" x14ac:dyDescent="0.25">
      <c r="C4735" s="18"/>
    </row>
    <row r="4736" spans="3:3" x14ac:dyDescent="0.25">
      <c r="C4736" s="18"/>
    </row>
    <row r="4737" spans="3:3" x14ac:dyDescent="0.25">
      <c r="C4737" s="18"/>
    </row>
    <row r="4738" spans="3:3" x14ac:dyDescent="0.25">
      <c r="C4738" s="18"/>
    </row>
    <row r="4739" spans="3:3" x14ac:dyDescent="0.25">
      <c r="C4739" s="18"/>
    </row>
    <row r="4740" spans="3:3" x14ac:dyDescent="0.25">
      <c r="C4740" s="18"/>
    </row>
    <row r="4741" spans="3:3" x14ac:dyDescent="0.25">
      <c r="C4741" s="18"/>
    </row>
    <row r="4742" spans="3:3" x14ac:dyDescent="0.25">
      <c r="C4742" s="18"/>
    </row>
    <row r="4743" spans="3:3" x14ac:dyDescent="0.25">
      <c r="C4743" s="18"/>
    </row>
    <row r="4744" spans="3:3" x14ac:dyDescent="0.25">
      <c r="C4744" s="18"/>
    </row>
    <row r="4745" spans="3:3" x14ac:dyDescent="0.25">
      <c r="C4745" s="18"/>
    </row>
    <row r="4746" spans="3:3" x14ac:dyDescent="0.25">
      <c r="C4746" s="18"/>
    </row>
    <row r="4747" spans="3:3" x14ac:dyDescent="0.25">
      <c r="C4747" s="18"/>
    </row>
    <row r="4748" spans="3:3" x14ac:dyDescent="0.25">
      <c r="C4748" s="18"/>
    </row>
    <row r="4749" spans="3:3" x14ac:dyDescent="0.25">
      <c r="C4749" s="18"/>
    </row>
    <row r="4750" spans="3:3" x14ac:dyDescent="0.25">
      <c r="C4750" s="18"/>
    </row>
    <row r="4751" spans="3:3" x14ac:dyDescent="0.25">
      <c r="C4751" s="18"/>
    </row>
    <row r="4752" spans="3:3" x14ac:dyDescent="0.25">
      <c r="C4752" s="18"/>
    </row>
    <row r="4753" spans="3:3" x14ac:dyDescent="0.25">
      <c r="C4753" s="18"/>
    </row>
    <row r="4754" spans="3:3" x14ac:dyDescent="0.25">
      <c r="C4754" s="18"/>
    </row>
    <row r="4755" spans="3:3" x14ac:dyDescent="0.25">
      <c r="C4755" s="18"/>
    </row>
    <row r="4756" spans="3:3" x14ac:dyDescent="0.25">
      <c r="C4756" s="18"/>
    </row>
    <row r="4757" spans="3:3" x14ac:dyDescent="0.25">
      <c r="C4757" s="18"/>
    </row>
    <row r="4758" spans="3:3" x14ac:dyDescent="0.25">
      <c r="C4758" s="18"/>
    </row>
    <row r="4759" spans="3:3" x14ac:dyDescent="0.25">
      <c r="C4759" s="18"/>
    </row>
    <row r="4760" spans="3:3" x14ac:dyDescent="0.25">
      <c r="C4760" s="18"/>
    </row>
    <row r="4761" spans="3:3" x14ac:dyDescent="0.25">
      <c r="C4761" s="18"/>
    </row>
    <row r="4762" spans="3:3" x14ac:dyDescent="0.25">
      <c r="C4762" s="18"/>
    </row>
    <row r="4763" spans="3:3" x14ac:dyDescent="0.25">
      <c r="C4763" s="18"/>
    </row>
    <row r="4764" spans="3:3" x14ac:dyDescent="0.25">
      <c r="C4764" s="18"/>
    </row>
    <row r="4765" spans="3:3" x14ac:dyDescent="0.25">
      <c r="C4765" s="18"/>
    </row>
    <row r="4766" spans="3:3" x14ac:dyDescent="0.25">
      <c r="C4766" s="18"/>
    </row>
    <row r="4767" spans="3:3" x14ac:dyDescent="0.25">
      <c r="C4767" s="18"/>
    </row>
    <row r="4768" spans="3:3" x14ac:dyDescent="0.25">
      <c r="C4768" s="18"/>
    </row>
    <row r="4769" spans="3:3" x14ac:dyDescent="0.25">
      <c r="C4769" s="18"/>
    </row>
    <row r="4770" spans="3:3" x14ac:dyDescent="0.25">
      <c r="C4770" s="18"/>
    </row>
    <row r="4771" spans="3:3" x14ac:dyDescent="0.25">
      <c r="C4771" s="18"/>
    </row>
    <row r="4772" spans="3:3" x14ac:dyDescent="0.25">
      <c r="C4772" s="18"/>
    </row>
    <row r="4773" spans="3:3" x14ac:dyDescent="0.25">
      <c r="C4773" s="18"/>
    </row>
    <row r="4774" spans="3:3" x14ac:dyDescent="0.25">
      <c r="C4774" s="18"/>
    </row>
    <row r="4775" spans="3:3" x14ac:dyDescent="0.25">
      <c r="C4775" s="18"/>
    </row>
    <row r="4776" spans="3:3" x14ac:dyDescent="0.25">
      <c r="C4776" s="18"/>
    </row>
    <row r="4777" spans="3:3" x14ac:dyDescent="0.25">
      <c r="C4777" s="18"/>
    </row>
    <row r="4778" spans="3:3" x14ac:dyDescent="0.25">
      <c r="C4778" s="18"/>
    </row>
    <row r="4779" spans="3:3" x14ac:dyDescent="0.25">
      <c r="C4779" s="18"/>
    </row>
    <row r="4780" spans="3:3" x14ac:dyDescent="0.25">
      <c r="C4780" s="18"/>
    </row>
    <row r="4781" spans="3:3" x14ac:dyDescent="0.25">
      <c r="C4781" s="18"/>
    </row>
    <row r="4782" spans="3:3" x14ac:dyDescent="0.25">
      <c r="C4782" s="18"/>
    </row>
    <row r="4783" spans="3:3" x14ac:dyDescent="0.25">
      <c r="C4783" s="18"/>
    </row>
    <row r="4784" spans="3:3" x14ac:dyDescent="0.25">
      <c r="C4784" s="18"/>
    </row>
    <row r="4785" spans="3:3" x14ac:dyDescent="0.25">
      <c r="C4785" s="18"/>
    </row>
    <row r="4786" spans="3:3" x14ac:dyDescent="0.25">
      <c r="C4786" s="18"/>
    </row>
    <row r="4787" spans="3:3" x14ac:dyDescent="0.25">
      <c r="C4787" s="18"/>
    </row>
    <row r="4788" spans="3:3" x14ac:dyDescent="0.25">
      <c r="C4788" s="18"/>
    </row>
    <row r="4789" spans="3:3" x14ac:dyDescent="0.25">
      <c r="C4789" s="18"/>
    </row>
    <row r="4790" spans="3:3" x14ac:dyDescent="0.25">
      <c r="C4790" s="18"/>
    </row>
    <row r="4791" spans="3:3" x14ac:dyDescent="0.25">
      <c r="C4791" s="18"/>
    </row>
    <row r="4792" spans="3:3" x14ac:dyDescent="0.25">
      <c r="C4792" s="18"/>
    </row>
    <row r="4793" spans="3:3" x14ac:dyDescent="0.25">
      <c r="C4793" s="18"/>
    </row>
    <row r="4794" spans="3:3" x14ac:dyDescent="0.25">
      <c r="C4794" s="18"/>
    </row>
    <row r="4795" spans="3:3" x14ac:dyDescent="0.25">
      <c r="C4795" s="18"/>
    </row>
    <row r="4796" spans="3:3" x14ac:dyDescent="0.25">
      <c r="C4796" s="18"/>
    </row>
    <row r="4797" spans="3:3" x14ac:dyDescent="0.25">
      <c r="C4797" s="18"/>
    </row>
    <row r="4798" spans="3:3" x14ac:dyDescent="0.25">
      <c r="C4798" s="18"/>
    </row>
    <row r="4799" spans="3:3" x14ac:dyDescent="0.25">
      <c r="C4799" s="18"/>
    </row>
    <row r="4800" spans="3:3" x14ac:dyDescent="0.25">
      <c r="C4800" s="18"/>
    </row>
    <row r="4801" spans="3:3" x14ac:dyDescent="0.25">
      <c r="C4801" s="18"/>
    </row>
    <row r="4802" spans="3:3" x14ac:dyDescent="0.25">
      <c r="C4802" s="18"/>
    </row>
    <row r="4803" spans="3:3" x14ac:dyDescent="0.25">
      <c r="C4803" s="18"/>
    </row>
    <row r="4804" spans="3:3" x14ac:dyDescent="0.25">
      <c r="C4804" s="18"/>
    </row>
    <row r="4805" spans="3:3" x14ac:dyDescent="0.25">
      <c r="C4805" s="18"/>
    </row>
    <row r="4806" spans="3:3" x14ac:dyDescent="0.25">
      <c r="C4806" s="18"/>
    </row>
    <row r="4807" spans="3:3" x14ac:dyDescent="0.25">
      <c r="C4807" s="18"/>
    </row>
    <row r="4808" spans="3:3" x14ac:dyDescent="0.25">
      <c r="C4808" s="18"/>
    </row>
    <row r="4809" spans="3:3" x14ac:dyDescent="0.25">
      <c r="C4809" s="18"/>
    </row>
    <row r="4810" spans="3:3" x14ac:dyDescent="0.25">
      <c r="C4810" s="18"/>
    </row>
    <row r="4811" spans="3:3" x14ac:dyDescent="0.25">
      <c r="C4811" s="18"/>
    </row>
    <row r="4812" spans="3:3" x14ac:dyDescent="0.25">
      <c r="C4812" s="18"/>
    </row>
    <row r="4813" spans="3:3" x14ac:dyDescent="0.25">
      <c r="C4813" s="18"/>
    </row>
    <row r="4814" spans="3:3" x14ac:dyDescent="0.25">
      <c r="C4814" s="18"/>
    </row>
    <row r="4815" spans="3:3" x14ac:dyDescent="0.25">
      <c r="C4815" s="18"/>
    </row>
    <row r="4816" spans="3:3" x14ac:dyDescent="0.25">
      <c r="C4816" s="18"/>
    </row>
    <row r="4817" spans="3:3" x14ac:dyDescent="0.25">
      <c r="C4817" s="18"/>
    </row>
    <row r="4818" spans="3:3" x14ac:dyDescent="0.25">
      <c r="C4818" s="18"/>
    </row>
    <row r="4819" spans="3:3" x14ac:dyDescent="0.25">
      <c r="C4819" s="18"/>
    </row>
    <row r="4820" spans="3:3" x14ac:dyDescent="0.25">
      <c r="C4820" s="18"/>
    </row>
    <row r="4821" spans="3:3" x14ac:dyDescent="0.25">
      <c r="C4821" s="18"/>
    </row>
    <row r="4822" spans="3:3" x14ac:dyDescent="0.25">
      <c r="C4822" s="18"/>
    </row>
    <row r="4823" spans="3:3" x14ac:dyDescent="0.25">
      <c r="C4823" s="18"/>
    </row>
    <row r="4824" spans="3:3" x14ac:dyDescent="0.25">
      <c r="C4824" s="18"/>
    </row>
    <row r="4825" spans="3:3" x14ac:dyDescent="0.25">
      <c r="C4825" s="18"/>
    </row>
    <row r="4826" spans="3:3" x14ac:dyDescent="0.25">
      <c r="C4826" s="18"/>
    </row>
    <row r="4827" spans="3:3" x14ac:dyDescent="0.25">
      <c r="C4827" s="18"/>
    </row>
    <row r="4828" spans="3:3" x14ac:dyDescent="0.25">
      <c r="C4828" s="18"/>
    </row>
    <row r="4829" spans="3:3" x14ac:dyDescent="0.25">
      <c r="C4829" s="18"/>
    </row>
    <row r="4830" spans="3:3" x14ac:dyDescent="0.25">
      <c r="C4830" s="18"/>
    </row>
    <row r="4831" spans="3:3" x14ac:dyDescent="0.25">
      <c r="C4831" s="18"/>
    </row>
    <row r="4832" spans="3:3" x14ac:dyDescent="0.25">
      <c r="C4832" s="18"/>
    </row>
    <row r="4833" spans="3:3" x14ac:dyDescent="0.25">
      <c r="C4833" s="18"/>
    </row>
    <row r="4834" spans="3:3" x14ac:dyDescent="0.25">
      <c r="C4834" s="18"/>
    </row>
    <row r="4835" spans="3:3" x14ac:dyDescent="0.25">
      <c r="C4835" s="18"/>
    </row>
    <row r="4836" spans="3:3" x14ac:dyDescent="0.25">
      <c r="C4836" s="18"/>
    </row>
    <row r="4837" spans="3:3" x14ac:dyDescent="0.25">
      <c r="C4837" s="18"/>
    </row>
    <row r="4838" spans="3:3" x14ac:dyDescent="0.25">
      <c r="C4838" s="18"/>
    </row>
    <row r="4839" spans="3:3" x14ac:dyDescent="0.25">
      <c r="C4839" s="18"/>
    </row>
    <row r="4840" spans="3:3" x14ac:dyDescent="0.25">
      <c r="C4840" s="18"/>
    </row>
    <row r="4841" spans="3:3" x14ac:dyDescent="0.25">
      <c r="C4841" s="18"/>
    </row>
    <row r="4842" spans="3:3" x14ac:dyDescent="0.25">
      <c r="C4842" s="18"/>
    </row>
    <row r="4843" spans="3:3" x14ac:dyDescent="0.25">
      <c r="C4843" s="18"/>
    </row>
    <row r="4844" spans="3:3" x14ac:dyDescent="0.25">
      <c r="C4844" s="18"/>
    </row>
    <row r="4845" spans="3:3" x14ac:dyDescent="0.25">
      <c r="C4845" s="18"/>
    </row>
    <row r="4846" spans="3:3" x14ac:dyDescent="0.25">
      <c r="C4846" s="18"/>
    </row>
    <row r="4847" spans="3:3" x14ac:dyDescent="0.25">
      <c r="C4847" s="18"/>
    </row>
    <row r="4848" spans="3:3" x14ac:dyDescent="0.25">
      <c r="C4848" s="18"/>
    </row>
    <row r="4849" spans="3:3" x14ac:dyDescent="0.25">
      <c r="C4849" s="18"/>
    </row>
    <row r="4850" spans="3:3" x14ac:dyDescent="0.25">
      <c r="C4850" s="18"/>
    </row>
    <row r="4851" spans="3:3" x14ac:dyDescent="0.25">
      <c r="C4851" s="18"/>
    </row>
    <row r="4852" spans="3:3" x14ac:dyDescent="0.25">
      <c r="C4852" s="18"/>
    </row>
    <row r="4853" spans="3:3" x14ac:dyDescent="0.25">
      <c r="C4853" s="18"/>
    </row>
    <row r="4854" spans="3:3" x14ac:dyDescent="0.25">
      <c r="C4854" s="18"/>
    </row>
    <row r="4855" spans="3:3" x14ac:dyDescent="0.25">
      <c r="C4855" s="18"/>
    </row>
    <row r="4856" spans="3:3" x14ac:dyDescent="0.25">
      <c r="C4856" s="18"/>
    </row>
    <row r="4857" spans="3:3" x14ac:dyDescent="0.25">
      <c r="C4857" s="18"/>
    </row>
    <row r="4858" spans="3:3" x14ac:dyDescent="0.25">
      <c r="C4858" s="18"/>
    </row>
    <row r="4859" spans="3:3" x14ac:dyDescent="0.25">
      <c r="C4859" s="18"/>
    </row>
    <row r="4860" spans="3:3" x14ac:dyDescent="0.25">
      <c r="C4860" s="18"/>
    </row>
    <row r="4861" spans="3:3" x14ac:dyDescent="0.25">
      <c r="C4861" s="18"/>
    </row>
    <row r="4862" spans="3:3" x14ac:dyDescent="0.25">
      <c r="C4862" s="18"/>
    </row>
    <row r="4863" spans="3:3" x14ac:dyDescent="0.25">
      <c r="C4863" s="18"/>
    </row>
    <row r="4864" spans="3:3" x14ac:dyDescent="0.25">
      <c r="C4864" s="18"/>
    </row>
    <row r="4865" spans="3:3" x14ac:dyDescent="0.25">
      <c r="C4865" s="18"/>
    </row>
    <row r="4866" spans="3:3" x14ac:dyDescent="0.25">
      <c r="C4866" s="18"/>
    </row>
    <row r="4867" spans="3:3" x14ac:dyDescent="0.25">
      <c r="C4867" s="18"/>
    </row>
    <row r="4868" spans="3:3" x14ac:dyDescent="0.25">
      <c r="C4868" s="18"/>
    </row>
    <row r="4869" spans="3:3" x14ac:dyDescent="0.25">
      <c r="C4869" s="18"/>
    </row>
    <row r="4870" spans="3:3" x14ac:dyDescent="0.25">
      <c r="C4870" s="18"/>
    </row>
    <row r="4871" spans="3:3" x14ac:dyDescent="0.25">
      <c r="C4871" s="18"/>
    </row>
    <row r="4872" spans="3:3" x14ac:dyDescent="0.25">
      <c r="C4872" s="18"/>
    </row>
    <row r="4873" spans="3:3" x14ac:dyDescent="0.25">
      <c r="C4873" s="18"/>
    </row>
    <row r="4874" spans="3:3" x14ac:dyDescent="0.25">
      <c r="C4874" s="18"/>
    </row>
    <row r="4875" spans="3:3" x14ac:dyDescent="0.25">
      <c r="C4875" s="18"/>
    </row>
    <row r="4876" spans="3:3" x14ac:dyDescent="0.25">
      <c r="C4876" s="18"/>
    </row>
    <row r="4877" spans="3:3" x14ac:dyDescent="0.25">
      <c r="C4877" s="18"/>
    </row>
    <row r="4878" spans="3:3" x14ac:dyDescent="0.25">
      <c r="C4878" s="18"/>
    </row>
    <row r="4879" spans="3:3" x14ac:dyDescent="0.25">
      <c r="C4879" s="18"/>
    </row>
    <row r="4880" spans="3:3" x14ac:dyDescent="0.25">
      <c r="C4880" s="18"/>
    </row>
    <row r="4881" spans="3:3" x14ac:dyDescent="0.25">
      <c r="C4881" s="18"/>
    </row>
    <row r="4882" spans="3:3" x14ac:dyDescent="0.25">
      <c r="C4882" s="18"/>
    </row>
    <row r="4883" spans="3:3" x14ac:dyDescent="0.25">
      <c r="C4883" s="18"/>
    </row>
    <row r="4884" spans="3:3" x14ac:dyDescent="0.25">
      <c r="C4884" s="18"/>
    </row>
    <row r="4885" spans="3:3" x14ac:dyDescent="0.25">
      <c r="C4885" s="18"/>
    </row>
    <row r="4886" spans="3:3" x14ac:dyDescent="0.25">
      <c r="C4886" s="18"/>
    </row>
    <row r="4887" spans="3:3" x14ac:dyDescent="0.25">
      <c r="C4887" s="18"/>
    </row>
    <row r="4888" spans="3:3" x14ac:dyDescent="0.25">
      <c r="C4888" s="18"/>
    </row>
    <row r="4889" spans="3:3" x14ac:dyDescent="0.25">
      <c r="C4889" s="18"/>
    </row>
    <row r="4890" spans="3:3" x14ac:dyDescent="0.25">
      <c r="C4890" s="18"/>
    </row>
    <row r="4891" spans="3:3" x14ac:dyDescent="0.25">
      <c r="C4891" s="18"/>
    </row>
    <row r="4892" spans="3:3" x14ac:dyDescent="0.25">
      <c r="C4892" s="18"/>
    </row>
    <row r="4893" spans="3:3" x14ac:dyDescent="0.25">
      <c r="C4893" s="18"/>
    </row>
    <row r="4894" spans="3:3" x14ac:dyDescent="0.25">
      <c r="C4894" s="18"/>
    </row>
    <row r="4895" spans="3:3" x14ac:dyDescent="0.25">
      <c r="C4895" s="18"/>
    </row>
    <row r="4896" spans="3:3" x14ac:dyDescent="0.25">
      <c r="C4896" s="18"/>
    </row>
    <row r="4897" spans="3:3" x14ac:dyDescent="0.25">
      <c r="C4897" s="18"/>
    </row>
    <row r="4898" spans="3:3" x14ac:dyDescent="0.25">
      <c r="C4898" s="18"/>
    </row>
    <row r="4899" spans="3:3" x14ac:dyDescent="0.25">
      <c r="C4899" s="18"/>
    </row>
    <row r="4900" spans="3:3" x14ac:dyDescent="0.25">
      <c r="C4900" s="18"/>
    </row>
    <row r="4901" spans="3:3" x14ac:dyDescent="0.25">
      <c r="C4901" s="18"/>
    </row>
    <row r="4902" spans="3:3" x14ac:dyDescent="0.25">
      <c r="C4902" s="18"/>
    </row>
    <row r="4903" spans="3:3" x14ac:dyDescent="0.25">
      <c r="C4903" s="18"/>
    </row>
    <row r="4904" spans="3:3" x14ac:dyDescent="0.25">
      <c r="C4904" s="18"/>
    </row>
    <row r="4905" spans="3:3" x14ac:dyDescent="0.25">
      <c r="C4905" s="18"/>
    </row>
    <row r="4906" spans="3:3" x14ac:dyDescent="0.25">
      <c r="C4906" s="18"/>
    </row>
    <row r="4907" spans="3:3" x14ac:dyDescent="0.25">
      <c r="C4907" s="18"/>
    </row>
    <row r="4908" spans="3:3" x14ac:dyDescent="0.25">
      <c r="C4908" s="18"/>
    </row>
    <row r="4909" spans="3:3" x14ac:dyDescent="0.25">
      <c r="C4909" s="18"/>
    </row>
    <row r="4910" spans="3:3" x14ac:dyDescent="0.25">
      <c r="C4910" s="18"/>
    </row>
    <row r="4911" spans="3:3" x14ac:dyDescent="0.25">
      <c r="C4911" s="18"/>
    </row>
    <row r="4912" spans="3:3" x14ac:dyDescent="0.25">
      <c r="C4912" s="18"/>
    </row>
    <row r="4913" spans="3:3" x14ac:dyDescent="0.25">
      <c r="C4913" s="18"/>
    </row>
    <row r="4914" spans="3:3" x14ac:dyDescent="0.25">
      <c r="C4914" s="18"/>
    </row>
    <row r="4915" spans="3:3" x14ac:dyDescent="0.25">
      <c r="C4915" s="18"/>
    </row>
    <row r="4916" spans="3:3" x14ac:dyDescent="0.25">
      <c r="C4916" s="18"/>
    </row>
    <row r="4917" spans="3:3" x14ac:dyDescent="0.25">
      <c r="C4917" s="18"/>
    </row>
    <row r="4918" spans="3:3" x14ac:dyDescent="0.25">
      <c r="C4918" s="18"/>
    </row>
    <row r="4919" spans="3:3" x14ac:dyDescent="0.25">
      <c r="C4919" s="18"/>
    </row>
    <row r="4920" spans="3:3" x14ac:dyDescent="0.25">
      <c r="C4920" s="18"/>
    </row>
    <row r="4921" spans="3:3" x14ac:dyDescent="0.25">
      <c r="C4921" s="18"/>
    </row>
    <row r="4922" spans="3:3" x14ac:dyDescent="0.25">
      <c r="C4922" s="18"/>
    </row>
    <row r="4923" spans="3:3" x14ac:dyDescent="0.25">
      <c r="C4923" s="18"/>
    </row>
    <row r="4924" spans="3:3" x14ac:dyDescent="0.25">
      <c r="C4924" s="18"/>
    </row>
    <row r="4925" spans="3:3" x14ac:dyDescent="0.25">
      <c r="C4925" s="18"/>
    </row>
    <row r="4926" spans="3:3" x14ac:dyDescent="0.25">
      <c r="C4926" s="18"/>
    </row>
    <row r="4927" spans="3:3" x14ac:dyDescent="0.25">
      <c r="C4927" s="18"/>
    </row>
    <row r="4928" spans="3:3" x14ac:dyDescent="0.25">
      <c r="C4928" s="18"/>
    </row>
    <row r="4929" spans="3:3" x14ac:dyDescent="0.25">
      <c r="C4929" s="18"/>
    </row>
    <row r="4930" spans="3:3" x14ac:dyDescent="0.25">
      <c r="C4930" s="18"/>
    </row>
    <row r="4931" spans="3:3" x14ac:dyDescent="0.25">
      <c r="C4931" s="18"/>
    </row>
    <row r="4932" spans="3:3" x14ac:dyDescent="0.25">
      <c r="C4932" s="18"/>
    </row>
    <row r="4933" spans="3:3" x14ac:dyDescent="0.25">
      <c r="C4933" s="18"/>
    </row>
    <row r="4934" spans="3:3" x14ac:dyDescent="0.25">
      <c r="C4934" s="18"/>
    </row>
    <row r="4935" spans="3:3" x14ac:dyDescent="0.25">
      <c r="C4935" s="18"/>
    </row>
    <row r="4936" spans="3:3" x14ac:dyDescent="0.25">
      <c r="C4936" s="18"/>
    </row>
    <row r="4937" spans="3:3" x14ac:dyDescent="0.25">
      <c r="C4937" s="18"/>
    </row>
    <row r="4938" spans="3:3" x14ac:dyDescent="0.25">
      <c r="C4938" s="18"/>
    </row>
    <row r="4939" spans="3:3" x14ac:dyDescent="0.25">
      <c r="C4939" s="18"/>
    </row>
    <row r="4940" spans="3:3" x14ac:dyDescent="0.25">
      <c r="C4940" s="18"/>
    </row>
    <row r="4941" spans="3:3" x14ac:dyDescent="0.25">
      <c r="C4941" s="18"/>
    </row>
    <row r="4942" spans="3:3" x14ac:dyDescent="0.25">
      <c r="C4942" s="18"/>
    </row>
    <row r="4943" spans="3:3" x14ac:dyDescent="0.25">
      <c r="C4943" s="18"/>
    </row>
    <row r="4944" spans="3:3" x14ac:dyDescent="0.25">
      <c r="C4944" s="18"/>
    </row>
    <row r="4945" spans="3:3" x14ac:dyDescent="0.25">
      <c r="C4945" s="18"/>
    </row>
    <row r="4946" spans="3:3" x14ac:dyDescent="0.25">
      <c r="C4946" s="18"/>
    </row>
    <row r="4947" spans="3:3" x14ac:dyDescent="0.25">
      <c r="C4947" s="18"/>
    </row>
    <row r="4948" spans="3:3" x14ac:dyDescent="0.25">
      <c r="C4948" s="18"/>
    </row>
    <row r="4949" spans="3:3" x14ac:dyDescent="0.25">
      <c r="C4949" s="18"/>
    </row>
    <row r="4950" spans="3:3" x14ac:dyDescent="0.25">
      <c r="C4950" s="18"/>
    </row>
    <row r="4951" spans="3:3" x14ac:dyDescent="0.25">
      <c r="C4951" s="18"/>
    </row>
    <row r="4952" spans="3:3" x14ac:dyDescent="0.25">
      <c r="C4952" s="18"/>
    </row>
    <row r="4953" spans="3:3" x14ac:dyDescent="0.25">
      <c r="C4953" s="18"/>
    </row>
    <row r="4954" spans="3:3" x14ac:dyDescent="0.25">
      <c r="C4954" s="18"/>
    </row>
    <row r="4955" spans="3:3" x14ac:dyDescent="0.25">
      <c r="C4955" s="18"/>
    </row>
    <row r="4956" spans="3:3" x14ac:dyDescent="0.25">
      <c r="C4956" s="18"/>
    </row>
    <row r="4957" spans="3:3" x14ac:dyDescent="0.25">
      <c r="C4957" s="18"/>
    </row>
    <row r="4958" spans="3:3" x14ac:dyDescent="0.25">
      <c r="C4958" s="18"/>
    </row>
    <row r="4959" spans="3:3" x14ac:dyDescent="0.25">
      <c r="C4959" s="18"/>
    </row>
    <row r="4960" spans="3:3" x14ac:dyDescent="0.25">
      <c r="C4960" s="18"/>
    </row>
    <row r="4961" spans="3:3" x14ac:dyDescent="0.25">
      <c r="C4961" s="18"/>
    </row>
    <row r="4962" spans="3:3" x14ac:dyDescent="0.25">
      <c r="C4962" s="18"/>
    </row>
    <row r="4963" spans="3:3" x14ac:dyDescent="0.25">
      <c r="C4963" s="18"/>
    </row>
    <row r="4964" spans="3:3" x14ac:dyDescent="0.25">
      <c r="C4964" s="18"/>
    </row>
    <row r="4965" spans="3:3" x14ac:dyDescent="0.25">
      <c r="C4965" s="18"/>
    </row>
    <row r="4966" spans="3:3" x14ac:dyDescent="0.25">
      <c r="C4966" s="18"/>
    </row>
    <row r="4967" spans="3:3" x14ac:dyDescent="0.25">
      <c r="C4967" s="18"/>
    </row>
    <row r="4968" spans="3:3" x14ac:dyDescent="0.25">
      <c r="C4968" s="18"/>
    </row>
    <row r="4969" spans="3:3" x14ac:dyDescent="0.25">
      <c r="C4969" s="18"/>
    </row>
    <row r="4970" spans="3:3" x14ac:dyDescent="0.25">
      <c r="C4970" s="18"/>
    </row>
    <row r="4971" spans="3:3" x14ac:dyDescent="0.25">
      <c r="C4971" s="18"/>
    </row>
    <row r="4972" spans="3:3" x14ac:dyDescent="0.25">
      <c r="C4972" s="18"/>
    </row>
    <row r="4973" spans="3:3" x14ac:dyDescent="0.25">
      <c r="C4973" s="18"/>
    </row>
    <row r="4974" spans="3:3" x14ac:dyDescent="0.25">
      <c r="C4974" s="18"/>
    </row>
    <row r="4975" spans="3:3" x14ac:dyDescent="0.25">
      <c r="C4975" s="18"/>
    </row>
    <row r="4976" spans="3:3" x14ac:dyDescent="0.25">
      <c r="C4976" s="18"/>
    </row>
    <row r="4977" spans="3:3" x14ac:dyDescent="0.25">
      <c r="C4977" s="18"/>
    </row>
    <row r="4978" spans="3:3" x14ac:dyDescent="0.25">
      <c r="C4978" s="18"/>
    </row>
    <row r="4979" spans="3:3" x14ac:dyDescent="0.25">
      <c r="C4979" s="18"/>
    </row>
    <row r="4980" spans="3:3" x14ac:dyDescent="0.25">
      <c r="C4980" s="18"/>
    </row>
    <row r="4981" spans="3:3" x14ac:dyDescent="0.25">
      <c r="C4981" s="18"/>
    </row>
    <row r="4982" spans="3:3" x14ac:dyDescent="0.25">
      <c r="C4982" s="18"/>
    </row>
    <row r="4983" spans="3:3" x14ac:dyDescent="0.25">
      <c r="C4983" s="18"/>
    </row>
    <row r="4984" spans="3:3" x14ac:dyDescent="0.25">
      <c r="C4984" s="18"/>
    </row>
    <row r="4985" spans="3:3" x14ac:dyDescent="0.25">
      <c r="C4985" s="18"/>
    </row>
    <row r="4986" spans="3:3" x14ac:dyDescent="0.25">
      <c r="C4986" s="18"/>
    </row>
    <row r="4987" spans="3:3" x14ac:dyDescent="0.25">
      <c r="C4987" s="18"/>
    </row>
    <row r="4988" spans="3:3" x14ac:dyDescent="0.25">
      <c r="C4988" s="18"/>
    </row>
    <row r="4989" spans="3:3" x14ac:dyDescent="0.25">
      <c r="C4989" s="18"/>
    </row>
    <row r="4990" spans="3:3" x14ac:dyDescent="0.25">
      <c r="C4990" s="18"/>
    </row>
    <row r="4991" spans="3:3" x14ac:dyDescent="0.25">
      <c r="C4991" s="18"/>
    </row>
    <row r="4992" spans="3:3" x14ac:dyDescent="0.25">
      <c r="C4992" s="18"/>
    </row>
    <row r="4993" spans="3:3" x14ac:dyDescent="0.25">
      <c r="C4993" s="18"/>
    </row>
    <row r="4994" spans="3:3" x14ac:dyDescent="0.25">
      <c r="C4994" s="18"/>
    </row>
    <row r="4995" spans="3:3" x14ac:dyDescent="0.25">
      <c r="C4995" s="18"/>
    </row>
    <row r="4996" spans="3:3" x14ac:dyDescent="0.25">
      <c r="C4996" s="18"/>
    </row>
    <row r="4997" spans="3:3" x14ac:dyDescent="0.25">
      <c r="C4997" s="18"/>
    </row>
    <row r="4998" spans="3:3" x14ac:dyDescent="0.25">
      <c r="C4998" s="18"/>
    </row>
    <row r="4999" spans="3:3" x14ac:dyDescent="0.25">
      <c r="C4999" s="18"/>
    </row>
    <row r="5000" spans="3:3" x14ac:dyDescent="0.25">
      <c r="C5000" s="18"/>
    </row>
    <row r="5001" spans="3:3" x14ac:dyDescent="0.25">
      <c r="C5001" s="18"/>
    </row>
    <row r="5002" spans="3:3" x14ac:dyDescent="0.25">
      <c r="C5002" s="18"/>
    </row>
    <row r="5003" spans="3:3" x14ac:dyDescent="0.25">
      <c r="C5003" s="18"/>
    </row>
    <row r="5004" spans="3:3" x14ac:dyDescent="0.25">
      <c r="C5004" s="18"/>
    </row>
    <row r="5005" spans="3:3" x14ac:dyDescent="0.25">
      <c r="C5005" s="18"/>
    </row>
    <row r="5006" spans="3:3" x14ac:dyDescent="0.25">
      <c r="C5006" s="18"/>
    </row>
    <row r="5007" spans="3:3" x14ac:dyDescent="0.25">
      <c r="C5007" s="18"/>
    </row>
    <row r="5008" spans="3:3" x14ac:dyDescent="0.25">
      <c r="C5008" s="18"/>
    </row>
    <row r="5009" spans="3:3" x14ac:dyDescent="0.25">
      <c r="C5009" s="18"/>
    </row>
    <row r="5010" spans="3:3" x14ac:dyDescent="0.25">
      <c r="C5010" s="18"/>
    </row>
    <row r="5011" spans="3:3" x14ac:dyDescent="0.25">
      <c r="C5011" s="18"/>
    </row>
    <row r="5012" spans="3:3" x14ac:dyDescent="0.25">
      <c r="C5012" s="18"/>
    </row>
    <row r="5013" spans="3:3" x14ac:dyDescent="0.25">
      <c r="C5013" s="18"/>
    </row>
    <row r="5014" spans="3:3" x14ac:dyDescent="0.25">
      <c r="C5014" s="18"/>
    </row>
    <row r="5015" spans="3:3" x14ac:dyDescent="0.25">
      <c r="C5015" s="18"/>
    </row>
    <row r="5016" spans="3:3" x14ac:dyDescent="0.25">
      <c r="C5016" s="18"/>
    </row>
    <row r="5017" spans="3:3" x14ac:dyDescent="0.25">
      <c r="C5017" s="18"/>
    </row>
    <row r="5018" spans="3:3" x14ac:dyDescent="0.25">
      <c r="C5018" s="18"/>
    </row>
    <row r="5019" spans="3:3" x14ac:dyDescent="0.25">
      <c r="C5019" s="18"/>
    </row>
    <row r="5020" spans="3:3" x14ac:dyDescent="0.25">
      <c r="C5020" s="18"/>
    </row>
    <row r="5021" spans="3:3" x14ac:dyDescent="0.25">
      <c r="C5021" s="18"/>
    </row>
    <row r="5022" spans="3:3" x14ac:dyDescent="0.25">
      <c r="C5022" s="18"/>
    </row>
    <row r="5023" spans="3:3" x14ac:dyDescent="0.25">
      <c r="C5023" s="18"/>
    </row>
    <row r="5024" spans="3:3" x14ac:dyDescent="0.25">
      <c r="C5024" s="18"/>
    </row>
    <row r="5025" spans="3:3" x14ac:dyDescent="0.25">
      <c r="C5025" s="18"/>
    </row>
    <row r="5026" spans="3:3" x14ac:dyDescent="0.25">
      <c r="C5026" s="18"/>
    </row>
    <row r="5027" spans="3:3" x14ac:dyDescent="0.25">
      <c r="C5027" s="18"/>
    </row>
    <row r="5028" spans="3:3" x14ac:dyDescent="0.25">
      <c r="C5028" s="18"/>
    </row>
    <row r="5029" spans="3:3" x14ac:dyDescent="0.25">
      <c r="C5029" s="18"/>
    </row>
    <row r="5030" spans="3:3" x14ac:dyDescent="0.25">
      <c r="C5030" s="18"/>
    </row>
    <row r="5031" spans="3:3" x14ac:dyDescent="0.25">
      <c r="C5031" s="18"/>
    </row>
    <row r="5032" spans="3:3" x14ac:dyDescent="0.25">
      <c r="C5032" s="18"/>
    </row>
    <row r="5033" spans="3:3" x14ac:dyDescent="0.25">
      <c r="C5033" s="18"/>
    </row>
    <row r="5034" spans="3:3" x14ac:dyDescent="0.25">
      <c r="C5034" s="18"/>
    </row>
    <row r="5035" spans="3:3" x14ac:dyDescent="0.25">
      <c r="C5035" s="18"/>
    </row>
    <row r="5036" spans="3:3" x14ac:dyDescent="0.25">
      <c r="C5036" s="18"/>
    </row>
    <row r="5037" spans="3:3" x14ac:dyDescent="0.25">
      <c r="C5037" s="18"/>
    </row>
    <row r="5038" spans="3:3" x14ac:dyDescent="0.25">
      <c r="C5038" s="18"/>
    </row>
    <row r="5039" spans="3:3" x14ac:dyDescent="0.25">
      <c r="C5039" s="18"/>
    </row>
    <row r="5040" spans="3:3" x14ac:dyDescent="0.25">
      <c r="C5040" s="18"/>
    </row>
    <row r="5041" spans="3:3" x14ac:dyDescent="0.25">
      <c r="C5041" s="18"/>
    </row>
    <row r="5042" spans="3:3" x14ac:dyDescent="0.25">
      <c r="C5042" s="18"/>
    </row>
    <row r="5043" spans="3:3" x14ac:dyDescent="0.25">
      <c r="C5043" s="18"/>
    </row>
    <row r="5044" spans="3:3" x14ac:dyDescent="0.25">
      <c r="C5044" s="18"/>
    </row>
    <row r="5045" spans="3:3" x14ac:dyDescent="0.25">
      <c r="C5045" s="18"/>
    </row>
    <row r="5046" spans="3:3" x14ac:dyDescent="0.25">
      <c r="C5046" s="18"/>
    </row>
    <row r="5047" spans="3:3" x14ac:dyDescent="0.25">
      <c r="C5047" s="18"/>
    </row>
    <row r="5048" spans="3:3" x14ac:dyDescent="0.25">
      <c r="C5048" s="18"/>
    </row>
    <row r="5049" spans="3:3" x14ac:dyDescent="0.25">
      <c r="C5049" s="18"/>
    </row>
    <row r="5050" spans="3:3" x14ac:dyDescent="0.25">
      <c r="C5050" s="18"/>
    </row>
    <row r="5051" spans="3:3" x14ac:dyDescent="0.25">
      <c r="C5051" s="18"/>
    </row>
    <row r="5052" spans="3:3" x14ac:dyDescent="0.25">
      <c r="C5052" s="18"/>
    </row>
    <row r="5053" spans="3:3" x14ac:dyDescent="0.25">
      <c r="C5053" s="18"/>
    </row>
    <row r="5054" spans="3:3" x14ac:dyDescent="0.25">
      <c r="C5054" s="18"/>
    </row>
    <row r="5055" spans="3:3" x14ac:dyDescent="0.25">
      <c r="C5055" s="18"/>
    </row>
    <row r="5056" spans="3:3" x14ac:dyDescent="0.25">
      <c r="C5056" s="18"/>
    </row>
    <row r="5057" spans="3:3" x14ac:dyDescent="0.25">
      <c r="C5057" s="18"/>
    </row>
    <row r="5058" spans="3:3" x14ac:dyDescent="0.25">
      <c r="C5058" s="18"/>
    </row>
    <row r="5059" spans="3:3" x14ac:dyDescent="0.25">
      <c r="C5059" s="18"/>
    </row>
    <row r="5060" spans="3:3" x14ac:dyDescent="0.25">
      <c r="C5060" s="18"/>
    </row>
    <row r="5061" spans="3:3" x14ac:dyDescent="0.25">
      <c r="C5061" s="18"/>
    </row>
    <row r="5062" spans="3:3" x14ac:dyDescent="0.25">
      <c r="C5062" s="18"/>
    </row>
    <row r="5063" spans="3:3" x14ac:dyDescent="0.25">
      <c r="C5063" s="18"/>
    </row>
    <row r="5064" spans="3:3" x14ac:dyDescent="0.25">
      <c r="C5064" s="18"/>
    </row>
    <row r="5065" spans="3:3" x14ac:dyDescent="0.25">
      <c r="C5065" s="18"/>
    </row>
    <row r="5066" spans="3:3" x14ac:dyDescent="0.25">
      <c r="C5066" s="18"/>
    </row>
    <row r="5067" spans="3:3" x14ac:dyDescent="0.25">
      <c r="C5067" s="18"/>
    </row>
    <row r="5068" spans="3:3" x14ac:dyDescent="0.25">
      <c r="C5068" s="18"/>
    </row>
    <row r="5069" spans="3:3" x14ac:dyDescent="0.25">
      <c r="C5069" s="18"/>
    </row>
    <row r="5070" spans="3:3" x14ac:dyDescent="0.25">
      <c r="C5070" s="18"/>
    </row>
    <row r="5071" spans="3:3" x14ac:dyDescent="0.25">
      <c r="C5071" s="18"/>
    </row>
    <row r="5072" spans="3:3" x14ac:dyDescent="0.25">
      <c r="C5072" s="18"/>
    </row>
    <row r="5073" spans="3:3" x14ac:dyDescent="0.25">
      <c r="C5073" s="18"/>
    </row>
    <row r="5074" spans="3:3" x14ac:dyDescent="0.25">
      <c r="C5074" s="18"/>
    </row>
    <row r="5075" spans="3:3" x14ac:dyDescent="0.25">
      <c r="C5075" s="18"/>
    </row>
    <row r="5076" spans="3:3" x14ac:dyDescent="0.25">
      <c r="C5076" s="18"/>
    </row>
    <row r="5077" spans="3:3" x14ac:dyDescent="0.25">
      <c r="C5077" s="18"/>
    </row>
    <row r="5078" spans="3:3" x14ac:dyDescent="0.25">
      <c r="C5078" s="18"/>
    </row>
    <row r="5079" spans="3:3" x14ac:dyDescent="0.25">
      <c r="C5079" s="18"/>
    </row>
    <row r="5080" spans="3:3" x14ac:dyDescent="0.25">
      <c r="C5080" s="18"/>
    </row>
    <row r="5081" spans="3:3" x14ac:dyDescent="0.25">
      <c r="C5081" s="18"/>
    </row>
    <row r="5082" spans="3:3" x14ac:dyDescent="0.25">
      <c r="C5082" s="18"/>
    </row>
    <row r="5083" spans="3:3" x14ac:dyDescent="0.25">
      <c r="C5083" s="18"/>
    </row>
    <row r="5084" spans="3:3" x14ac:dyDescent="0.25">
      <c r="C5084" s="18"/>
    </row>
    <row r="5085" spans="3:3" x14ac:dyDescent="0.25">
      <c r="C5085" s="18"/>
    </row>
    <row r="5086" spans="3:3" x14ac:dyDescent="0.25">
      <c r="C5086" s="18"/>
    </row>
    <row r="5087" spans="3:3" x14ac:dyDescent="0.25">
      <c r="C5087" s="18"/>
    </row>
    <row r="5088" spans="3:3" x14ac:dyDescent="0.25">
      <c r="C5088" s="18"/>
    </row>
    <row r="5089" spans="3:3" x14ac:dyDescent="0.25">
      <c r="C5089" s="18"/>
    </row>
    <row r="5090" spans="3:3" x14ac:dyDescent="0.25">
      <c r="C5090" s="18"/>
    </row>
    <row r="5091" spans="3:3" x14ac:dyDescent="0.25">
      <c r="C5091" s="18"/>
    </row>
    <row r="5092" spans="3:3" x14ac:dyDescent="0.25">
      <c r="C5092" s="18"/>
    </row>
    <row r="5093" spans="3:3" x14ac:dyDescent="0.25">
      <c r="C5093" s="18"/>
    </row>
    <row r="5094" spans="3:3" x14ac:dyDescent="0.25">
      <c r="C5094" s="18"/>
    </row>
    <row r="5095" spans="3:3" x14ac:dyDescent="0.25">
      <c r="C5095" s="18"/>
    </row>
    <row r="5096" spans="3:3" x14ac:dyDescent="0.25">
      <c r="C5096" s="18"/>
    </row>
    <row r="5097" spans="3:3" x14ac:dyDescent="0.25">
      <c r="C5097" s="18"/>
    </row>
    <row r="5098" spans="3:3" x14ac:dyDescent="0.25">
      <c r="C5098" s="18"/>
    </row>
    <row r="5099" spans="3:3" x14ac:dyDescent="0.25">
      <c r="C5099" s="18"/>
    </row>
    <row r="5100" spans="3:3" x14ac:dyDescent="0.25">
      <c r="C5100" s="18"/>
    </row>
    <row r="5101" spans="3:3" x14ac:dyDescent="0.25">
      <c r="C5101" s="18"/>
    </row>
    <row r="5102" spans="3:3" x14ac:dyDescent="0.25">
      <c r="C5102" s="18"/>
    </row>
    <row r="5103" spans="3:3" x14ac:dyDescent="0.25">
      <c r="C5103" s="18"/>
    </row>
    <row r="5104" spans="3:3" x14ac:dyDescent="0.25">
      <c r="C5104" s="18"/>
    </row>
    <row r="5105" spans="3:3" x14ac:dyDescent="0.25">
      <c r="C5105" s="18"/>
    </row>
    <row r="5106" spans="3:3" x14ac:dyDescent="0.25">
      <c r="C5106" s="18"/>
    </row>
    <row r="5107" spans="3:3" x14ac:dyDescent="0.25">
      <c r="C5107" s="18"/>
    </row>
    <row r="5108" spans="3:3" x14ac:dyDescent="0.25">
      <c r="C5108" s="18"/>
    </row>
    <row r="5109" spans="3:3" x14ac:dyDescent="0.25">
      <c r="C5109" s="18"/>
    </row>
    <row r="5110" spans="3:3" x14ac:dyDescent="0.25">
      <c r="C5110" s="18"/>
    </row>
    <row r="5111" spans="3:3" x14ac:dyDescent="0.25">
      <c r="C5111" s="18"/>
    </row>
    <row r="5112" spans="3:3" x14ac:dyDescent="0.25">
      <c r="C5112" s="18"/>
    </row>
    <row r="5113" spans="3:3" x14ac:dyDescent="0.25">
      <c r="C5113" s="18"/>
    </row>
    <row r="5114" spans="3:3" x14ac:dyDescent="0.25">
      <c r="C5114" s="18"/>
    </row>
    <row r="5115" spans="3:3" x14ac:dyDescent="0.25">
      <c r="C5115" s="18"/>
    </row>
    <row r="5116" spans="3:3" x14ac:dyDescent="0.25">
      <c r="C5116" s="18"/>
    </row>
    <row r="5117" spans="3:3" x14ac:dyDescent="0.25">
      <c r="C5117" s="18"/>
    </row>
    <row r="5118" spans="3:3" x14ac:dyDescent="0.25">
      <c r="C5118" s="18"/>
    </row>
    <row r="5119" spans="3:3" x14ac:dyDescent="0.25">
      <c r="C5119" s="18"/>
    </row>
    <row r="5120" spans="3:3" x14ac:dyDescent="0.25">
      <c r="C5120" s="18"/>
    </row>
    <row r="5121" spans="3:3" x14ac:dyDescent="0.25">
      <c r="C5121" s="18"/>
    </row>
    <row r="5122" spans="3:3" x14ac:dyDescent="0.25">
      <c r="C5122" s="18"/>
    </row>
    <row r="5123" spans="3:3" x14ac:dyDescent="0.25">
      <c r="C5123" s="18"/>
    </row>
    <row r="5124" spans="3:3" x14ac:dyDescent="0.25">
      <c r="C5124" s="18"/>
    </row>
    <row r="5125" spans="3:3" x14ac:dyDescent="0.25">
      <c r="C5125" s="18"/>
    </row>
    <row r="5126" spans="3:3" x14ac:dyDescent="0.25">
      <c r="C5126" s="18"/>
    </row>
    <row r="5127" spans="3:3" x14ac:dyDescent="0.25">
      <c r="C5127" s="18"/>
    </row>
    <row r="5128" spans="3:3" x14ac:dyDescent="0.25">
      <c r="C5128" s="18"/>
    </row>
    <row r="5129" spans="3:3" x14ac:dyDescent="0.25">
      <c r="C5129" s="18"/>
    </row>
    <row r="5130" spans="3:3" x14ac:dyDescent="0.25">
      <c r="C5130" s="18"/>
    </row>
    <row r="5131" spans="3:3" x14ac:dyDescent="0.25">
      <c r="C5131" s="18"/>
    </row>
    <row r="5132" spans="3:3" x14ac:dyDescent="0.25">
      <c r="C5132" s="18"/>
    </row>
    <row r="5133" spans="3:3" x14ac:dyDescent="0.25">
      <c r="C5133" s="18"/>
    </row>
    <row r="5134" spans="3:3" x14ac:dyDescent="0.25">
      <c r="C5134" s="18"/>
    </row>
    <row r="5135" spans="3:3" x14ac:dyDescent="0.25">
      <c r="C5135" s="18"/>
    </row>
    <row r="5136" spans="3:3" x14ac:dyDescent="0.25">
      <c r="C5136" s="18"/>
    </row>
    <row r="5137" spans="3:3" x14ac:dyDescent="0.25">
      <c r="C5137" s="18"/>
    </row>
    <row r="5138" spans="3:3" x14ac:dyDescent="0.25">
      <c r="C5138" s="18"/>
    </row>
    <row r="5139" spans="3:3" x14ac:dyDescent="0.25">
      <c r="C5139" s="18"/>
    </row>
    <row r="5140" spans="3:3" x14ac:dyDescent="0.25">
      <c r="C5140" s="18"/>
    </row>
    <row r="5141" spans="3:3" x14ac:dyDescent="0.25">
      <c r="C5141" s="18"/>
    </row>
    <row r="5142" spans="3:3" x14ac:dyDescent="0.25">
      <c r="C5142" s="18"/>
    </row>
    <row r="5143" spans="3:3" x14ac:dyDescent="0.25">
      <c r="C5143" s="18"/>
    </row>
    <row r="5144" spans="3:3" x14ac:dyDescent="0.25">
      <c r="C5144" s="18"/>
    </row>
    <row r="5145" spans="3:3" x14ac:dyDescent="0.25">
      <c r="C5145" s="18"/>
    </row>
    <row r="5146" spans="3:3" x14ac:dyDescent="0.25">
      <c r="C5146" s="18"/>
    </row>
    <row r="5147" spans="3:3" x14ac:dyDescent="0.25">
      <c r="C5147" s="18"/>
    </row>
    <row r="5148" spans="3:3" x14ac:dyDescent="0.25">
      <c r="C5148" s="18"/>
    </row>
    <row r="5149" spans="3:3" x14ac:dyDescent="0.25">
      <c r="C5149" s="18"/>
    </row>
    <row r="5150" spans="3:3" x14ac:dyDescent="0.25">
      <c r="C5150" s="18"/>
    </row>
    <row r="5151" spans="3:3" x14ac:dyDescent="0.25">
      <c r="C5151" s="18"/>
    </row>
    <row r="5152" spans="3:3" x14ac:dyDescent="0.25">
      <c r="C5152" s="18"/>
    </row>
    <row r="5153" spans="3:3" x14ac:dyDescent="0.25">
      <c r="C5153" s="18"/>
    </row>
    <row r="5154" spans="3:3" x14ac:dyDescent="0.25">
      <c r="C5154" s="18"/>
    </row>
    <row r="5155" spans="3:3" x14ac:dyDescent="0.25">
      <c r="C5155" s="18"/>
    </row>
    <row r="5156" spans="3:3" x14ac:dyDescent="0.25">
      <c r="C5156" s="18"/>
    </row>
    <row r="5157" spans="3:3" x14ac:dyDescent="0.25">
      <c r="C5157" s="18"/>
    </row>
    <row r="5158" spans="3:3" x14ac:dyDescent="0.25">
      <c r="C5158" s="18"/>
    </row>
    <row r="5159" spans="3:3" x14ac:dyDescent="0.25">
      <c r="C5159" s="18"/>
    </row>
    <row r="5160" spans="3:3" x14ac:dyDescent="0.25">
      <c r="C5160" s="18"/>
    </row>
    <row r="5161" spans="3:3" x14ac:dyDescent="0.25">
      <c r="C5161" s="18"/>
    </row>
    <row r="5162" spans="3:3" x14ac:dyDescent="0.25">
      <c r="C5162" s="18"/>
    </row>
    <row r="5163" spans="3:3" x14ac:dyDescent="0.25">
      <c r="C5163" s="18"/>
    </row>
    <row r="5164" spans="3:3" x14ac:dyDescent="0.25">
      <c r="C5164" s="18"/>
    </row>
    <row r="5165" spans="3:3" x14ac:dyDescent="0.25">
      <c r="C5165" s="18"/>
    </row>
    <row r="5166" spans="3:3" x14ac:dyDescent="0.25">
      <c r="C5166" s="18"/>
    </row>
    <row r="5167" spans="3:3" x14ac:dyDescent="0.25">
      <c r="C5167" s="18"/>
    </row>
    <row r="5168" spans="3:3" x14ac:dyDescent="0.25">
      <c r="C5168" s="18"/>
    </row>
    <row r="5169" spans="3:3" x14ac:dyDescent="0.25">
      <c r="C5169" s="18"/>
    </row>
    <row r="5170" spans="3:3" x14ac:dyDescent="0.25">
      <c r="C5170" s="18"/>
    </row>
    <row r="5171" spans="3:3" x14ac:dyDescent="0.25">
      <c r="C5171" s="18"/>
    </row>
    <row r="5172" spans="3:3" x14ac:dyDescent="0.25">
      <c r="C5172" s="18"/>
    </row>
    <row r="5173" spans="3:3" x14ac:dyDescent="0.25">
      <c r="C5173" s="18"/>
    </row>
    <row r="5174" spans="3:3" x14ac:dyDescent="0.25">
      <c r="C5174" s="18"/>
    </row>
    <row r="5175" spans="3:3" x14ac:dyDescent="0.25">
      <c r="C5175" s="18"/>
    </row>
    <row r="5176" spans="3:3" x14ac:dyDescent="0.25">
      <c r="C5176" s="18"/>
    </row>
    <row r="5177" spans="3:3" x14ac:dyDescent="0.25">
      <c r="C5177" s="18"/>
    </row>
    <row r="5178" spans="3:3" x14ac:dyDescent="0.25">
      <c r="C5178" s="18"/>
    </row>
    <row r="5179" spans="3:3" x14ac:dyDescent="0.25">
      <c r="C5179" s="18"/>
    </row>
    <row r="5180" spans="3:3" x14ac:dyDescent="0.25">
      <c r="C5180" s="18"/>
    </row>
    <row r="5181" spans="3:3" x14ac:dyDescent="0.25">
      <c r="C5181" s="18"/>
    </row>
    <row r="5182" spans="3:3" x14ac:dyDescent="0.25">
      <c r="C5182" s="18"/>
    </row>
    <row r="5183" spans="3:3" x14ac:dyDescent="0.25">
      <c r="C5183" s="18"/>
    </row>
    <row r="5184" spans="3:3" x14ac:dyDescent="0.25">
      <c r="C5184" s="18"/>
    </row>
    <row r="5185" spans="3:3" x14ac:dyDescent="0.25">
      <c r="C5185" s="18"/>
    </row>
    <row r="5186" spans="3:3" x14ac:dyDescent="0.25">
      <c r="C5186" s="18"/>
    </row>
    <row r="5187" spans="3:3" x14ac:dyDescent="0.25">
      <c r="C5187" s="18"/>
    </row>
    <row r="5188" spans="3:3" x14ac:dyDescent="0.25">
      <c r="C5188" s="18"/>
    </row>
    <row r="5189" spans="3:3" x14ac:dyDescent="0.25">
      <c r="C5189" s="18"/>
    </row>
    <row r="5190" spans="3:3" x14ac:dyDescent="0.25">
      <c r="C5190" s="18"/>
    </row>
    <row r="5191" spans="3:3" x14ac:dyDescent="0.25">
      <c r="C5191" s="18"/>
    </row>
    <row r="5192" spans="3:3" x14ac:dyDescent="0.25">
      <c r="C5192" s="18"/>
    </row>
    <row r="5193" spans="3:3" x14ac:dyDescent="0.25">
      <c r="C5193" s="18"/>
    </row>
    <row r="5194" spans="3:3" x14ac:dyDescent="0.25">
      <c r="C5194" s="18"/>
    </row>
    <row r="5195" spans="3:3" x14ac:dyDescent="0.25">
      <c r="C5195" s="18"/>
    </row>
    <row r="5196" spans="3:3" x14ac:dyDescent="0.25">
      <c r="C5196" s="18"/>
    </row>
    <row r="5197" spans="3:3" x14ac:dyDescent="0.25">
      <c r="C5197" s="18"/>
    </row>
    <row r="5198" spans="3:3" x14ac:dyDescent="0.25">
      <c r="C5198" s="18"/>
    </row>
    <row r="5199" spans="3:3" x14ac:dyDescent="0.25">
      <c r="C5199" s="18"/>
    </row>
    <row r="5200" spans="3:3" x14ac:dyDescent="0.25">
      <c r="C5200" s="18"/>
    </row>
    <row r="5201" spans="3:3" x14ac:dyDescent="0.25">
      <c r="C5201" s="18"/>
    </row>
    <row r="5202" spans="3:3" x14ac:dyDescent="0.25">
      <c r="C5202" s="18"/>
    </row>
    <row r="5203" spans="3:3" x14ac:dyDescent="0.25">
      <c r="C5203" s="18"/>
    </row>
    <row r="5204" spans="3:3" x14ac:dyDescent="0.25">
      <c r="C5204" s="18"/>
    </row>
    <row r="5205" spans="3:3" x14ac:dyDescent="0.25">
      <c r="C5205" s="18"/>
    </row>
    <row r="5206" spans="3:3" x14ac:dyDescent="0.25">
      <c r="C5206" s="18"/>
    </row>
    <row r="5207" spans="3:3" x14ac:dyDescent="0.25">
      <c r="C5207" s="18"/>
    </row>
    <row r="5208" spans="3:3" x14ac:dyDescent="0.25">
      <c r="C5208" s="18"/>
    </row>
    <row r="5209" spans="3:3" x14ac:dyDescent="0.25">
      <c r="C5209" s="18"/>
    </row>
    <row r="5210" spans="3:3" x14ac:dyDescent="0.25">
      <c r="C5210" s="18"/>
    </row>
    <row r="5211" spans="3:3" x14ac:dyDescent="0.25">
      <c r="C5211" s="18"/>
    </row>
    <row r="5212" spans="3:3" x14ac:dyDescent="0.25">
      <c r="C5212" s="18"/>
    </row>
    <row r="5213" spans="3:3" x14ac:dyDescent="0.25">
      <c r="C5213" s="18"/>
    </row>
    <row r="5214" spans="3:3" x14ac:dyDescent="0.25">
      <c r="C5214" s="18"/>
    </row>
    <row r="5215" spans="3:3" x14ac:dyDescent="0.25">
      <c r="C5215" s="18"/>
    </row>
    <row r="5216" spans="3:3" x14ac:dyDescent="0.25">
      <c r="C5216" s="18"/>
    </row>
    <row r="5217" spans="3:3" x14ac:dyDescent="0.25">
      <c r="C5217" s="18"/>
    </row>
    <row r="5218" spans="3:3" x14ac:dyDescent="0.25">
      <c r="C5218" s="18"/>
    </row>
    <row r="5219" spans="3:3" x14ac:dyDescent="0.25">
      <c r="C5219" s="18"/>
    </row>
    <row r="5220" spans="3:3" x14ac:dyDescent="0.25">
      <c r="C5220" s="18"/>
    </row>
    <row r="5221" spans="3:3" x14ac:dyDescent="0.25">
      <c r="C5221" s="18"/>
    </row>
    <row r="5222" spans="3:3" x14ac:dyDescent="0.25">
      <c r="C5222" s="18"/>
    </row>
    <row r="5223" spans="3:3" x14ac:dyDescent="0.25">
      <c r="C5223" s="18"/>
    </row>
    <row r="5224" spans="3:3" x14ac:dyDescent="0.25">
      <c r="C5224" s="18"/>
    </row>
    <row r="5225" spans="3:3" x14ac:dyDescent="0.25">
      <c r="C5225" s="18"/>
    </row>
    <row r="5226" spans="3:3" x14ac:dyDescent="0.25">
      <c r="C5226" s="18"/>
    </row>
    <row r="5227" spans="3:3" x14ac:dyDescent="0.25">
      <c r="C5227" s="18"/>
    </row>
    <row r="5228" spans="3:3" x14ac:dyDescent="0.25">
      <c r="C5228" s="18"/>
    </row>
    <row r="5229" spans="3:3" x14ac:dyDescent="0.25">
      <c r="C5229" s="18"/>
    </row>
    <row r="5230" spans="3:3" x14ac:dyDescent="0.25">
      <c r="C5230" s="18"/>
    </row>
    <row r="5231" spans="3:3" x14ac:dyDescent="0.25">
      <c r="C5231" s="18"/>
    </row>
    <row r="5232" spans="3:3" x14ac:dyDescent="0.25">
      <c r="C5232" s="18"/>
    </row>
    <row r="5233" spans="3:3" x14ac:dyDescent="0.25">
      <c r="C5233" s="18"/>
    </row>
    <row r="5234" spans="3:3" x14ac:dyDescent="0.25">
      <c r="C5234" s="18"/>
    </row>
    <row r="5235" spans="3:3" x14ac:dyDescent="0.25">
      <c r="C5235" s="18"/>
    </row>
    <row r="5236" spans="3:3" x14ac:dyDescent="0.25">
      <c r="C5236" s="18"/>
    </row>
    <row r="5237" spans="3:3" x14ac:dyDescent="0.25">
      <c r="C5237" s="18"/>
    </row>
    <row r="5238" spans="3:3" x14ac:dyDescent="0.25">
      <c r="C5238" s="18"/>
    </row>
    <row r="5239" spans="3:3" x14ac:dyDescent="0.25">
      <c r="C5239" s="18"/>
    </row>
    <row r="5240" spans="3:3" x14ac:dyDescent="0.25">
      <c r="C5240" s="18"/>
    </row>
    <row r="5241" spans="3:3" x14ac:dyDescent="0.25">
      <c r="C5241" s="18"/>
    </row>
    <row r="5242" spans="3:3" x14ac:dyDescent="0.25">
      <c r="C5242" s="18"/>
    </row>
    <row r="5243" spans="3:3" x14ac:dyDescent="0.25">
      <c r="C5243" s="18"/>
    </row>
    <row r="5244" spans="3:3" x14ac:dyDescent="0.25">
      <c r="C5244" s="18"/>
    </row>
    <row r="5245" spans="3:3" x14ac:dyDescent="0.25">
      <c r="C5245" s="18"/>
    </row>
    <row r="5246" spans="3:3" x14ac:dyDescent="0.25">
      <c r="C5246" s="18"/>
    </row>
    <row r="5247" spans="3:3" x14ac:dyDescent="0.25">
      <c r="C5247" s="18"/>
    </row>
    <row r="5248" spans="3:3" x14ac:dyDescent="0.25">
      <c r="C5248" s="18"/>
    </row>
    <row r="5249" spans="3:3" x14ac:dyDescent="0.25">
      <c r="C5249" s="18"/>
    </row>
    <row r="5250" spans="3:3" x14ac:dyDescent="0.25">
      <c r="C5250" s="18"/>
    </row>
    <row r="5251" spans="3:3" x14ac:dyDescent="0.25">
      <c r="C5251" s="18"/>
    </row>
    <row r="5252" spans="3:3" x14ac:dyDescent="0.25">
      <c r="C5252" s="18"/>
    </row>
    <row r="5253" spans="3:3" x14ac:dyDescent="0.25">
      <c r="C5253" s="18"/>
    </row>
    <row r="5254" spans="3:3" x14ac:dyDescent="0.25">
      <c r="C5254" s="18"/>
    </row>
    <row r="5255" spans="3:3" x14ac:dyDescent="0.25">
      <c r="C5255" s="18"/>
    </row>
    <row r="5256" spans="3:3" x14ac:dyDescent="0.25">
      <c r="C5256" s="18"/>
    </row>
    <row r="5257" spans="3:3" x14ac:dyDescent="0.25">
      <c r="C5257" s="18"/>
    </row>
    <row r="5258" spans="3:3" x14ac:dyDescent="0.25">
      <c r="C5258" s="18"/>
    </row>
    <row r="5259" spans="3:3" x14ac:dyDescent="0.25">
      <c r="C5259" s="18"/>
    </row>
    <row r="5260" spans="3:3" x14ac:dyDescent="0.25">
      <c r="C5260" s="18"/>
    </row>
    <row r="5261" spans="3:3" x14ac:dyDescent="0.25">
      <c r="C5261" s="18"/>
    </row>
    <row r="5262" spans="3:3" x14ac:dyDescent="0.25">
      <c r="C5262" s="18"/>
    </row>
    <row r="5263" spans="3:3" x14ac:dyDescent="0.25">
      <c r="C5263" s="18"/>
    </row>
    <row r="5264" spans="3:3" x14ac:dyDescent="0.25">
      <c r="C5264" s="18"/>
    </row>
    <row r="5265" spans="3:3" x14ac:dyDescent="0.25">
      <c r="C5265" s="18"/>
    </row>
    <row r="5266" spans="3:3" x14ac:dyDescent="0.25">
      <c r="C5266" s="18"/>
    </row>
    <row r="5267" spans="3:3" x14ac:dyDescent="0.25">
      <c r="C5267" s="18"/>
    </row>
    <row r="5268" spans="3:3" x14ac:dyDescent="0.25">
      <c r="C5268" s="18"/>
    </row>
    <row r="5269" spans="3:3" x14ac:dyDescent="0.25">
      <c r="C5269" s="18"/>
    </row>
    <row r="5270" spans="3:3" x14ac:dyDescent="0.25">
      <c r="C5270" s="18"/>
    </row>
    <row r="5271" spans="3:3" x14ac:dyDescent="0.25">
      <c r="C5271" s="18"/>
    </row>
    <row r="5272" spans="3:3" x14ac:dyDescent="0.25">
      <c r="C5272" s="18"/>
    </row>
    <row r="5273" spans="3:3" x14ac:dyDescent="0.25">
      <c r="C5273" s="18"/>
    </row>
    <row r="5274" spans="3:3" x14ac:dyDescent="0.25">
      <c r="C5274" s="18"/>
    </row>
    <row r="5275" spans="3:3" x14ac:dyDescent="0.25">
      <c r="C5275" s="18"/>
    </row>
    <row r="5276" spans="3:3" x14ac:dyDescent="0.25">
      <c r="C5276" s="18"/>
    </row>
    <row r="5277" spans="3:3" x14ac:dyDescent="0.25">
      <c r="C5277" s="18"/>
    </row>
    <row r="5278" spans="3:3" x14ac:dyDescent="0.25">
      <c r="C5278" s="18"/>
    </row>
    <row r="5279" spans="3:3" x14ac:dyDescent="0.25">
      <c r="C5279" s="18"/>
    </row>
    <row r="5280" spans="3:3" x14ac:dyDescent="0.25">
      <c r="C5280" s="18"/>
    </row>
    <row r="5281" spans="3:3" x14ac:dyDescent="0.25">
      <c r="C5281" s="18"/>
    </row>
    <row r="5282" spans="3:3" x14ac:dyDescent="0.25">
      <c r="C5282" s="18"/>
    </row>
    <row r="5283" spans="3:3" x14ac:dyDescent="0.25">
      <c r="C5283" s="18"/>
    </row>
    <row r="5284" spans="3:3" x14ac:dyDescent="0.25">
      <c r="C5284" s="18"/>
    </row>
    <row r="5285" spans="3:3" x14ac:dyDescent="0.25">
      <c r="C5285" s="18"/>
    </row>
    <row r="5286" spans="3:3" x14ac:dyDescent="0.25">
      <c r="C5286" s="18"/>
    </row>
    <row r="5287" spans="3:3" x14ac:dyDescent="0.25">
      <c r="C5287" s="18"/>
    </row>
    <row r="5288" spans="3:3" x14ac:dyDescent="0.25">
      <c r="C5288" s="18"/>
    </row>
    <row r="5289" spans="3:3" x14ac:dyDescent="0.25">
      <c r="C5289" s="18"/>
    </row>
    <row r="5290" spans="3:3" x14ac:dyDescent="0.25">
      <c r="C5290" s="18"/>
    </row>
    <row r="5291" spans="3:3" x14ac:dyDescent="0.25">
      <c r="C5291" s="18"/>
    </row>
    <row r="5292" spans="3:3" x14ac:dyDescent="0.25">
      <c r="C5292" s="18"/>
    </row>
    <row r="5293" spans="3:3" x14ac:dyDescent="0.25">
      <c r="C5293" s="18"/>
    </row>
    <row r="5294" spans="3:3" x14ac:dyDescent="0.25">
      <c r="C5294" s="18"/>
    </row>
    <row r="5295" spans="3:3" x14ac:dyDescent="0.25">
      <c r="C5295" s="18"/>
    </row>
    <row r="5296" spans="3:3" x14ac:dyDescent="0.25">
      <c r="C5296" s="18"/>
    </row>
    <row r="5297" spans="3:3" x14ac:dyDescent="0.25">
      <c r="C5297" s="18"/>
    </row>
    <row r="5298" spans="3:3" x14ac:dyDescent="0.25">
      <c r="C5298" s="18"/>
    </row>
    <row r="5299" spans="3:3" x14ac:dyDescent="0.25">
      <c r="C5299" s="18"/>
    </row>
    <row r="5300" spans="3:3" x14ac:dyDescent="0.25">
      <c r="C5300" s="18"/>
    </row>
    <row r="5301" spans="3:3" x14ac:dyDescent="0.25">
      <c r="C5301" s="18"/>
    </row>
    <row r="5302" spans="3:3" x14ac:dyDescent="0.25">
      <c r="C5302" s="18"/>
    </row>
    <row r="5303" spans="3:3" x14ac:dyDescent="0.25">
      <c r="C5303" s="18"/>
    </row>
    <row r="5304" spans="3:3" x14ac:dyDescent="0.25">
      <c r="C5304" s="18"/>
    </row>
    <row r="5305" spans="3:3" x14ac:dyDescent="0.25">
      <c r="C5305" s="18"/>
    </row>
    <row r="5306" spans="3:3" x14ac:dyDescent="0.25">
      <c r="C5306" s="18"/>
    </row>
    <row r="5307" spans="3:3" x14ac:dyDescent="0.25">
      <c r="C5307" s="18"/>
    </row>
    <row r="5308" spans="3:3" x14ac:dyDescent="0.25">
      <c r="C5308" s="18"/>
    </row>
    <row r="5309" spans="3:3" x14ac:dyDescent="0.25">
      <c r="C5309" s="18"/>
    </row>
    <row r="5310" spans="3:3" x14ac:dyDescent="0.25">
      <c r="C5310" s="18"/>
    </row>
    <row r="5311" spans="3:3" x14ac:dyDescent="0.25">
      <c r="C5311" s="18"/>
    </row>
    <row r="5312" spans="3:3" x14ac:dyDescent="0.25">
      <c r="C5312" s="18"/>
    </row>
    <row r="5313" spans="3:3" x14ac:dyDescent="0.25">
      <c r="C5313" s="18"/>
    </row>
    <row r="5314" spans="3:3" x14ac:dyDescent="0.25">
      <c r="C5314" s="18"/>
    </row>
    <row r="5315" spans="3:3" x14ac:dyDescent="0.25">
      <c r="C5315" s="18"/>
    </row>
    <row r="5316" spans="3:3" x14ac:dyDescent="0.25">
      <c r="C5316" s="18"/>
    </row>
    <row r="5317" spans="3:3" x14ac:dyDescent="0.25">
      <c r="C5317" s="18"/>
    </row>
    <row r="5318" spans="3:3" x14ac:dyDescent="0.25">
      <c r="C5318" s="18"/>
    </row>
    <row r="5319" spans="3:3" x14ac:dyDescent="0.25">
      <c r="C5319" s="18"/>
    </row>
    <row r="5320" spans="3:3" x14ac:dyDescent="0.25">
      <c r="C5320" s="18"/>
    </row>
    <row r="5321" spans="3:3" x14ac:dyDescent="0.25">
      <c r="C5321" s="18"/>
    </row>
    <row r="5322" spans="3:3" x14ac:dyDescent="0.25">
      <c r="C5322" s="18"/>
    </row>
    <row r="5323" spans="3:3" x14ac:dyDescent="0.25">
      <c r="C5323" s="18"/>
    </row>
    <row r="5324" spans="3:3" x14ac:dyDescent="0.25">
      <c r="C5324" s="18"/>
    </row>
    <row r="5325" spans="3:3" x14ac:dyDescent="0.25">
      <c r="C5325" s="18"/>
    </row>
    <row r="5326" spans="3:3" x14ac:dyDescent="0.25">
      <c r="C5326" s="18"/>
    </row>
    <row r="5327" spans="3:3" x14ac:dyDescent="0.25">
      <c r="C5327" s="18"/>
    </row>
    <row r="5328" spans="3:3" x14ac:dyDescent="0.25">
      <c r="C5328" s="18"/>
    </row>
    <row r="5329" spans="3:3" x14ac:dyDescent="0.25">
      <c r="C5329" s="18"/>
    </row>
    <row r="5330" spans="3:3" x14ac:dyDescent="0.25">
      <c r="C5330" s="18"/>
    </row>
    <row r="5331" spans="3:3" x14ac:dyDescent="0.25">
      <c r="C5331" s="18"/>
    </row>
    <row r="5332" spans="3:3" x14ac:dyDescent="0.25">
      <c r="C5332" s="18"/>
    </row>
    <row r="5333" spans="3:3" x14ac:dyDescent="0.25">
      <c r="C5333" s="18"/>
    </row>
    <row r="5334" spans="3:3" x14ac:dyDescent="0.25">
      <c r="C5334" s="18"/>
    </row>
    <row r="5335" spans="3:3" x14ac:dyDescent="0.25">
      <c r="C5335" s="18"/>
    </row>
    <row r="5336" spans="3:3" x14ac:dyDescent="0.25">
      <c r="C5336" s="18"/>
    </row>
    <row r="5337" spans="3:3" x14ac:dyDescent="0.25">
      <c r="C5337" s="18"/>
    </row>
    <row r="5338" spans="3:3" x14ac:dyDescent="0.25">
      <c r="C5338" s="18"/>
    </row>
    <row r="5339" spans="3:3" x14ac:dyDescent="0.25">
      <c r="C5339" s="18"/>
    </row>
    <row r="5340" spans="3:3" x14ac:dyDescent="0.25">
      <c r="C5340" s="18"/>
    </row>
    <row r="5341" spans="3:3" x14ac:dyDescent="0.25">
      <c r="C5341" s="18"/>
    </row>
    <row r="5342" spans="3:3" x14ac:dyDescent="0.25">
      <c r="C5342" s="18"/>
    </row>
    <row r="5343" spans="3:3" x14ac:dyDescent="0.25">
      <c r="C5343" s="18"/>
    </row>
    <row r="5344" spans="3:3" x14ac:dyDescent="0.25">
      <c r="C5344" s="18"/>
    </row>
    <row r="5345" spans="3:3" x14ac:dyDescent="0.25">
      <c r="C5345" s="18"/>
    </row>
    <row r="5346" spans="3:3" x14ac:dyDescent="0.25">
      <c r="C5346" s="18"/>
    </row>
    <row r="5347" spans="3:3" x14ac:dyDescent="0.25">
      <c r="C5347" s="18"/>
    </row>
    <row r="5348" spans="3:3" x14ac:dyDescent="0.25">
      <c r="C5348" s="18"/>
    </row>
    <row r="5349" spans="3:3" x14ac:dyDescent="0.25">
      <c r="C5349" s="18"/>
    </row>
    <row r="5350" spans="3:3" x14ac:dyDescent="0.25">
      <c r="C5350" s="18"/>
    </row>
    <row r="5351" spans="3:3" x14ac:dyDescent="0.25">
      <c r="C5351" s="18"/>
    </row>
    <row r="5352" spans="3:3" x14ac:dyDescent="0.25">
      <c r="C5352" s="18"/>
    </row>
    <row r="5353" spans="3:3" x14ac:dyDescent="0.25">
      <c r="C5353" s="18"/>
    </row>
    <row r="5354" spans="3:3" x14ac:dyDescent="0.25">
      <c r="C5354" s="18"/>
    </row>
    <row r="5355" spans="3:3" x14ac:dyDescent="0.25">
      <c r="C5355" s="18"/>
    </row>
    <row r="5356" spans="3:3" x14ac:dyDescent="0.25">
      <c r="C5356" s="18"/>
    </row>
    <row r="5357" spans="3:3" x14ac:dyDescent="0.25">
      <c r="C5357" s="18"/>
    </row>
    <row r="5358" spans="3:3" x14ac:dyDescent="0.25">
      <c r="C5358" s="18"/>
    </row>
    <row r="5359" spans="3:3" x14ac:dyDescent="0.25">
      <c r="C5359" s="18"/>
    </row>
    <row r="5360" spans="3:3" x14ac:dyDescent="0.25">
      <c r="C5360" s="18"/>
    </row>
    <row r="5361" spans="3:3" x14ac:dyDescent="0.25">
      <c r="C5361" s="18"/>
    </row>
    <row r="5362" spans="3:3" x14ac:dyDescent="0.25">
      <c r="C5362" s="18"/>
    </row>
    <row r="5363" spans="3:3" x14ac:dyDescent="0.25">
      <c r="C5363" s="18"/>
    </row>
    <row r="5364" spans="3:3" x14ac:dyDescent="0.25">
      <c r="C5364" s="18"/>
    </row>
    <row r="5365" spans="3:3" x14ac:dyDescent="0.25">
      <c r="C5365" s="18"/>
    </row>
    <row r="5366" spans="3:3" x14ac:dyDescent="0.25">
      <c r="C5366" s="18"/>
    </row>
    <row r="5367" spans="3:3" x14ac:dyDescent="0.25">
      <c r="C5367" s="18"/>
    </row>
    <row r="5368" spans="3:3" x14ac:dyDescent="0.25">
      <c r="C5368" s="18"/>
    </row>
    <row r="5369" spans="3:3" x14ac:dyDescent="0.25">
      <c r="C5369" s="18"/>
    </row>
    <row r="5370" spans="3:3" x14ac:dyDescent="0.25">
      <c r="C5370" s="18"/>
    </row>
    <row r="5371" spans="3:3" x14ac:dyDescent="0.25">
      <c r="C5371" s="18"/>
    </row>
    <row r="5372" spans="3:3" x14ac:dyDescent="0.25">
      <c r="C5372" s="18"/>
    </row>
    <row r="5373" spans="3:3" x14ac:dyDescent="0.25">
      <c r="C5373" s="18"/>
    </row>
    <row r="5374" spans="3:3" x14ac:dyDescent="0.25">
      <c r="C5374" s="18"/>
    </row>
    <row r="5375" spans="3:3" x14ac:dyDescent="0.25">
      <c r="C5375" s="18"/>
    </row>
    <row r="5376" spans="3:3" x14ac:dyDescent="0.25">
      <c r="C5376" s="18"/>
    </row>
    <row r="5377" spans="3:3" x14ac:dyDescent="0.25">
      <c r="C5377" s="18"/>
    </row>
    <row r="5378" spans="3:3" x14ac:dyDescent="0.25">
      <c r="C5378" s="18"/>
    </row>
    <row r="5379" spans="3:3" x14ac:dyDescent="0.25">
      <c r="C5379" s="18"/>
    </row>
    <row r="5380" spans="3:3" x14ac:dyDescent="0.25">
      <c r="C5380" s="18"/>
    </row>
    <row r="5381" spans="3:3" x14ac:dyDescent="0.25">
      <c r="C5381" s="18"/>
    </row>
    <row r="5382" spans="3:3" x14ac:dyDescent="0.25">
      <c r="C5382" s="18"/>
    </row>
    <row r="5383" spans="3:3" x14ac:dyDescent="0.25">
      <c r="C5383" s="18"/>
    </row>
    <row r="5384" spans="3:3" x14ac:dyDescent="0.25">
      <c r="C5384" s="18"/>
    </row>
    <row r="5385" spans="3:3" x14ac:dyDescent="0.25">
      <c r="C5385" s="18"/>
    </row>
    <row r="5386" spans="3:3" x14ac:dyDescent="0.25">
      <c r="C5386" s="18"/>
    </row>
    <row r="5387" spans="3:3" x14ac:dyDescent="0.25">
      <c r="C5387" s="18"/>
    </row>
    <row r="5388" spans="3:3" x14ac:dyDescent="0.25">
      <c r="C5388" s="18"/>
    </row>
    <row r="5389" spans="3:3" x14ac:dyDescent="0.25">
      <c r="C5389" s="18"/>
    </row>
    <row r="5390" spans="3:3" x14ac:dyDescent="0.25">
      <c r="C5390" s="18"/>
    </row>
    <row r="5391" spans="3:3" x14ac:dyDescent="0.25">
      <c r="C5391" s="18"/>
    </row>
    <row r="5392" spans="3:3" x14ac:dyDescent="0.25">
      <c r="C5392" s="18"/>
    </row>
    <row r="5393" spans="3:3" x14ac:dyDescent="0.25">
      <c r="C5393" s="18"/>
    </row>
    <row r="5394" spans="3:3" x14ac:dyDescent="0.25">
      <c r="C5394" s="18"/>
    </row>
    <row r="5395" spans="3:3" x14ac:dyDescent="0.25">
      <c r="C5395" s="18"/>
    </row>
    <row r="5396" spans="3:3" x14ac:dyDescent="0.25">
      <c r="C5396" s="18"/>
    </row>
    <row r="5397" spans="3:3" x14ac:dyDescent="0.25">
      <c r="C5397" s="18"/>
    </row>
    <row r="5398" spans="3:3" x14ac:dyDescent="0.25">
      <c r="C5398" s="18"/>
    </row>
    <row r="5399" spans="3:3" x14ac:dyDescent="0.25">
      <c r="C5399" s="18"/>
    </row>
    <row r="5400" spans="3:3" x14ac:dyDescent="0.25">
      <c r="C5400" s="18"/>
    </row>
    <row r="5401" spans="3:3" x14ac:dyDescent="0.25">
      <c r="C5401" s="18"/>
    </row>
    <row r="5402" spans="3:3" x14ac:dyDescent="0.25">
      <c r="C5402" s="18"/>
    </row>
    <row r="5403" spans="3:3" x14ac:dyDescent="0.25">
      <c r="C5403" s="18"/>
    </row>
    <row r="5404" spans="3:3" x14ac:dyDescent="0.25">
      <c r="C5404" s="18"/>
    </row>
    <row r="5405" spans="3:3" x14ac:dyDescent="0.25">
      <c r="C5405" s="18"/>
    </row>
    <row r="5406" spans="3:3" x14ac:dyDescent="0.25">
      <c r="C5406" s="18"/>
    </row>
    <row r="5407" spans="3:3" x14ac:dyDescent="0.25">
      <c r="C5407" s="18"/>
    </row>
    <row r="5408" spans="3:3" x14ac:dyDescent="0.25">
      <c r="C5408" s="18"/>
    </row>
    <row r="5409" spans="3:3" x14ac:dyDescent="0.25">
      <c r="C5409" s="18"/>
    </row>
    <row r="5410" spans="3:3" x14ac:dyDescent="0.25">
      <c r="C5410" s="18"/>
    </row>
    <row r="5411" spans="3:3" x14ac:dyDescent="0.25">
      <c r="C5411" s="18"/>
    </row>
    <row r="5412" spans="3:3" x14ac:dyDescent="0.25">
      <c r="C5412" s="18"/>
    </row>
    <row r="5413" spans="3:3" x14ac:dyDescent="0.25">
      <c r="C5413" s="18"/>
    </row>
    <row r="5414" spans="3:3" x14ac:dyDescent="0.25">
      <c r="C5414" s="18"/>
    </row>
    <row r="5415" spans="3:3" x14ac:dyDescent="0.25">
      <c r="C5415" s="18"/>
    </row>
    <row r="5416" spans="3:3" x14ac:dyDescent="0.25">
      <c r="C5416" s="18"/>
    </row>
    <row r="5417" spans="3:3" x14ac:dyDescent="0.25">
      <c r="C5417" s="18"/>
    </row>
    <row r="5418" spans="3:3" x14ac:dyDescent="0.25">
      <c r="C5418" s="18"/>
    </row>
    <row r="5419" spans="3:3" x14ac:dyDescent="0.25">
      <c r="C5419" s="18"/>
    </row>
    <row r="5420" spans="3:3" x14ac:dyDescent="0.25">
      <c r="C5420" s="18"/>
    </row>
    <row r="5421" spans="3:3" x14ac:dyDescent="0.25">
      <c r="C5421" s="18"/>
    </row>
    <row r="5422" spans="3:3" x14ac:dyDescent="0.25">
      <c r="C5422" s="18"/>
    </row>
    <row r="5423" spans="3:3" x14ac:dyDescent="0.25">
      <c r="C5423" s="18"/>
    </row>
    <row r="5424" spans="3:3" x14ac:dyDescent="0.25">
      <c r="C5424" s="18"/>
    </row>
    <row r="5425" spans="3:3" x14ac:dyDescent="0.25">
      <c r="C5425" s="18"/>
    </row>
    <row r="5426" spans="3:3" x14ac:dyDescent="0.25">
      <c r="C5426" s="18"/>
    </row>
    <row r="5427" spans="3:3" x14ac:dyDescent="0.25">
      <c r="C5427" s="18"/>
    </row>
    <row r="5428" spans="3:3" x14ac:dyDescent="0.25">
      <c r="C5428" s="18"/>
    </row>
    <row r="5429" spans="3:3" x14ac:dyDescent="0.25">
      <c r="C5429" s="18"/>
    </row>
    <row r="5430" spans="3:3" x14ac:dyDescent="0.25">
      <c r="C5430" s="18"/>
    </row>
    <row r="5431" spans="3:3" x14ac:dyDescent="0.25">
      <c r="C5431" s="18"/>
    </row>
    <row r="5432" spans="3:3" x14ac:dyDescent="0.25">
      <c r="C5432" s="18"/>
    </row>
    <row r="5433" spans="3:3" x14ac:dyDescent="0.25">
      <c r="C5433" s="18"/>
    </row>
    <row r="5434" spans="3:3" x14ac:dyDescent="0.25">
      <c r="C5434" s="18"/>
    </row>
    <row r="5435" spans="3:3" x14ac:dyDescent="0.25">
      <c r="C5435" s="18"/>
    </row>
    <row r="5436" spans="3:3" x14ac:dyDescent="0.25">
      <c r="C5436" s="18"/>
    </row>
    <row r="5437" spans="3:3" x14ac:dyDescent="0.25">
      <c r="C5437" s="18"/>
    </row>
    <row r="5438" spans="3:3" x14ac:dyDescent="0.25">
      <c r="C5438" s="18"/>
    </row>
    <row r="5439" spans="3:3" x14ac:dyDescent="0.25">
      <c r="C5439" s="18"/>
    </row>
    <row r="5440" spans="3:3" x14ac:dyDescent="0.25">
      <c r="C5440" s="18"/>
    </row>
    <row r="5441" spans="3:3" x14ac:dyDescent="0.25">
      <c r="C5441" s="18"/>
    </row>
    <row r="5442" spans="3:3" x14ac:dyDescent="0.25">
      <c r="C5442" s="18"/>
    </row>
    <row r="5443" spans="3:3" x14ac:dyDescent="0.25">
      <c r="C5443" s="18"/>
    </row>
    <row r="5444" spans="3:3" x14ac:dyDescent="0.25">
      <c r="C5444" s="18"/>
    </row>
    <row r="5445" spans="3:3" x14ac:dyDescent="0.25">
      <c r="C5445" s="18"/>
    </row>
    <row r="5446" spans="3:3" x14ac:dyDescent="0.25">
      <c r="C5446" s="18"/>
    </row>
    <row r="5447" spans="3:3" x14ac:dyDescent="0.25">
      <c r="C5447" s="18"/>
    </row>
    <row r="5448" spans="3:3" x14ac:dyDescent="0.25">
      <c r="C5448" s="18"/>
    </row>
    <row r="5449" spans="3:3" x14ac:dyDescent="0.25">
      <c r="C5449" s="18"/>
    </row>
    <row r="5450" spans="3:3" x14ac:dyDescent="0.25">
      <c r="C5450" s="18"/>
    </row>
    <row r="5451" spans="3:3" x14ac:dyDescent="0.25">
      <c r="C5451" s="18"/>
    </row>
    <row r="5452" spans="3:3" x14ac:dyDescent="0.25">
      <c r="C5452" s="18"/>
    </row>
    <row r="5453" spans="3:3" x14ac:dyDescent="0.25">
      <c r="C5453" s="18"/>
    </row>
    <row r="5454" spans="3:3" x14ac:dyDescent="0.25">
      <c r="C5454" s="18"/>
    </row>
    <row r="5455" spans="3:3" x14ac:dyDescent="0.25">
      <c r="C5455" s="18"/>
    </row>
    <row r="5456" spans="3:3" x14ac:dyDescent="0.25">
      <c r="C5456" s="18"/>
    </row>
    <row r="5457" spans="3:3" x14ac:dyDescent="0.25">
      <c r="C5457" s="18"/>
    </row>
    <row r="5458" spans="3:3" x14ac:dyDescent="0.25">
      <c r="C5458" s="18"/>
    </row>
    <row r="5459" spans="3:3" x14ac:dyDescent="0.25">
      <c r="C5459" s="18"/>
    </row>
    <row r="5460" spans="3:3" x14ac:dyDescent="0.25">
      <c r="C5460" s="18"/>
    </row>
    <row r="5461" spans="3:3" x14ac:dyDescent="0.25">
      <c r="C5461" s="18"/>
    </row>
    <row r="5462" spans="3:3" x14ac:dyDescent="0.25">
      <c r="C5462" s="18"/>
    </row>
    <row r="5463" spans="3:3" x14ac:dyDescent="0.25">
      <c r="C5463" s="18"/>
    </row>
    <row r="5464" spans="3:3" x14ac:dyDescent="0.25">
      <c r="C5464" s="18"/>
    </row>
    <row r="5465" spans="3:3" x14ac:dyDescent="0.25">
      <c r="C5465" s="18"/>
    </row>
    <row r="5466" spans="3:3" x14ac:dyDescent="0.25">
      <c r="C5466" s="18"/>
    </row>
    <row r="5467" spans="3:3" x14ac:dyDescent="0.25">
      <c r="C5467" s="18"/>
    </row>
    <row r="5468" spans="3:3" x14ac:dyDescent="0.25">
      <c r="C5468" s="18"/>
    </row>
    <row r="5469" spans="3:3" x14ac:dyDescent="0.25">
      <c r="C5469" s="18"/>
    </row>
    <row r="5470" spans="3:3" x14ac:dyDescent="0.25">
      <c r="C5470" s="18"/>
    </row>
    <row r="5471" spans="3:3" x14ac:dyDescent="0.25">
      <c r="C5471" s="18"/>
    </row>
    <row r="5472" spans="3:3" x14ac:dyDescent="0.25">
      <c r="C5472" s="18"/>
    </row>
    <row r="5473" spans="3:3" x14ac:dyDescent="0.25">
      <c r="C5473" s="18"/>
    </row>
    <row r="5474" spans="3:3" x14ac:dyDescent="0.25">
      <c r="C5474" s="18"/>
    </row>
    <row r="5475" spans="3:3" x14ac:dyDescent="0.25">
      <c r="C5475" s="18"/>
    </row>
    <row r="5476" spans="3:3" x14ac:dyDescent="0.25">
      <c r="C5476" s="18"/>
    </row>
    <row r="5477" spans="3:3" x14ac:dyDescent="0.25">
      <c r="C5477" s="18"/>
    </row>
    <row r="5478" spans="3:3" x14ac:dyDescent="0.25">
      <c r="C5478" s="18"/>
    </row>
    <row r="5479" spans="3:3" x14ac:dyDescent="0.25">
      <c r="C5479" s="18"/>
    </row>
    <row r="5480" spans="3:3" x14ac:dyDescent="0.25">
      <c r="C5480" s="18"/>
    </row>
    <row r="5481" spans="3:3" x14ac:dyDescent="0.25">
      <c r="C5481" s="18"/>
    </row>
    <row r="5482" spans="3:3" x14ac:dyDescent="0.25">
      <c r="C5482" s="18"/>
    </row>
    <row r="5483" spans="3:3" x14ac:dyDescent="0.25">
      <c r="C5483" s="18"/>
    </row>
    <row r="5484" spans="3:3" x14ac:dyDescent="0.25">
      <c r="C5484" s="18"/>
    </row>
    <row r="5485" spans="3:3" x14ac:dyDescent="0.25">
      <c r="C5485" s="18"/>
    </row>
    <row r="5486" spans="3:3" x14ac:dyDescent="0.25">
      <c r="C5486" s="18"/>
    </row>
    <row r="5487" spans="3:3" x14ac:dyDescent="0.25">
      <c r="C5487" s="18"/>
    </row>
    <row r="5488" spans="3:3" x14ac:dyDescent="0.25">
      <c r="C5488" s="18"/>
    </row>
    <row r="5489" spans="3:3" x14ac:dyDescent="0.25">
      <c r="C5489" s="18"/>
    </row>
    <row r="5490" spans="3:3" x14ac:dyDescent="0.25">
      <c r="C5490" s="18"/>
    </row>
    <row r="5491" spans="3:3" x14ac:dyDescent="0.25">
      <c r="C5491" s="18"/>
    </row>
    <row r="5492" spans="3:3" x14ac:dyDescent="0.25">
      <c r="C5492" s="18"/>
    </row>
    <row r="5493" spans="3:3" x14ac:dyDescent="0.25">
      <c r="C5493" s="18"/>
    </row>
    <row r="5494" spans="3:3" x14ac:dyDescent="0.25">
      <c r="C5494" s="18"/>
    </row>
    <row r="5495" spans="3:3" x14ac:dyDescent="0.25">
      <c r="C5495" s="18"/>
    </row>
    <row r="5496" spans="3:3" x14ac:dyDescent="0.25">
      <c r="C5496" s="18"/>
    </row>
    <row r="5497" spans="3:3" x14ac:dyDescent="0.25">
      <c r="C5497" s="18"/>
    </row>
    <row r="5498" spans="3:3" x14ac:dyDescent="0.25">
      <c r="C5498" s="18"/>
    </row>
    <row r="5499" spans="3:3" x14ac:dyDescent="0.25">
      <c r="C5499" s="18"/>
    </row>
    <row r="5500" spans="3:3" x14ac:dyDescent="0.25">
      <c r="C5500" s="18"/>
    </row>
    <row r="5501" spans="3:3" x14ac:dyDescent="0.25">
      <c r="C5501" s="18"/>
    </row>
    <row r="5502" spans="3:3" x14ac:dyDescent="0.25">
      <c r="C5502" s="18"/>
    </row>
    <row r="5503" spans="3:3" x14ac:dyDescent="0.25">
      <c r="C5503" s="18"/>
    </row>
    <row r="5504" spans="3:3" x14ac:dyDescent="0.25">
      <c r="C5504" s="18"/>
    </row>
    <row r="5505" spans="3:3" x14ac:dyDescent="0.25">
      <c r="C5505" s="18"/>
    </row>
    <row r="5506" spans="3:3" x14ac:dyDescent="0.25">
      <c r="C5506" s="18"/>
    </row>
    <row r="5507" spans="3:3" x14ac:dyDescent="0.25">
      <c r="C5507" s="18"/>
    </row>
    <row r="5508" spans="3:3" x14ac:dyDescent="0.25">
      <c r="C5508" s="18"/>
    </row>
    <row r="5509" spans="3:3" x14ac:dyDescent="0.25">
      <c r="C5509" s="18"/>
    </row>
    <row r="5510" spans="3:3" x14ac:dyDescent="0.25">
      <c r="C5510" s="18"/>
    </row>
    <row r="5511" spans="3:3" x14ac:dyDescent="0.25">
      <c r="C5511" s="18"/>
    </row>
    <row r="5512" spans="3:3" x14ac:dyDescent="0.25">
      <c r="C5512" s="18"/>
    </row>
    <row r="5513" spans="3:3" x14ac:dyDescent="0.25">
      <c r="C5513" s="18"/>
    </row>
    <row r="5514" spans="3:3" x14ac:dyDescent="0.25">
      <c r="C5514" s="18"/>
    </row>
    <row r="5515" spans="3:3" x14ac:dyDescent="0.25">
      <c r="C5515" s="18"/>
    </row>
    <row r="5516" spans="3:3" x14ac:dyDescent="0.25">
      <c r="C5516" s="18"/>
    </row>
    <row r="5517" spans="3:3" x14ac:dyDescent="0.25">
      <c r="C5517" s="18"/>
    </row>
    <row r="5518" spans="3:3" x14ac:dyDescent="0.25">
      <c r="C5518" s="18"/>
    </row>
    <row r="5519" spans="3:3" x14ac:dyDescent="0.25">
      <c r="C5519" s="18"/>
    </row>
    <row r="5520" spans="3:3" x14ac:dyDescent="0.25">
      <c r="C5520" s="18"/>
    </row>
    <row r="5521" spans="3:3" x14ac:dyDescent="0.25">
      <c r="C5521" s="18"/>
    </row>
    <row r="5522" spans="3:3" x14ac:dyDescent="0.25">
      <c r="C5522" s="18"/>
    </row>
    <row r="5523" spans="3:3" x14ac:dyDescent="0.25">
      <c r="C5523" s="18"/>
    </row>
    <row r="5524" spans="3:3" x14ac:dyDescent="0.25">
      <c r="C5524" s="18"/>
    </row>
    <row r="5525" spans="3:3" x14ac:dyDescent="0.25">
      <c r="C5525" s="18"/>
    </row>
    <row r="5526" spans="3:3" x14ac:dyDescent="0.25">
      <c r="C5526" s="18"/>
    </row>
    <row r="5527" spans="3:3" x14ac:dyDescent="0.25">
      <c r="C5527" s="18"/>
    </row>
    <row r="5528" spans="3:3" x14ac:dyDescent="0.25">
      <c r="C5528" s="18"/>
    </row>
    <row r="5529" spans="3:3" x14ac:dyDescent="0.25">
      <c r="C5529" s="18"/>
    </row>
    <row r="5530" spans="3:3" x14ac:dyDescent="0.25">
      <c r="C5530" s="18"/>
    </row>
    <row r="5531" spans="3:3" x14ac:dyDescent="0.25">
      <c r="C5531" s="18"/>
    </row>
    <row r="5532" spans="3:3" x14ac:dyDescent="0.25">
      <c r="C5532" s="18"/>
    </row>
    <row r="5533" spans="3:3" x14ac:dyDescent="0.25">
      <c r="C5533" s="18"/>
    </row>
    <row r="5534" spans="3:3" x14ac:dyDescent="0.25">
      <c r="C5534" s="18"/>
    </row>
    <row r="5535" spans="3:3" x14ac:dyDescent="0.25">
      <c r="C5535" s="18"/>
    </row>
    <row r="5536" spans="3:3" x14ac:dyDescent="0.25">
      <c r="C5536" s="18"/>
    </row>
    <row r="5537" spans="3:3" x14ac:dyDescent="0.25">
      <c r="C5537" s="18"/>
    </row>
    <row r="5538" spans="3:3" x14ac:dyDescent="0.25">
      <c r="C5538" s="18"/>
    </row>
    <row r="5539" spans="3:3" x14ac:dyDescent="0.25">
      <c r="C5539" s="18"/>
    </row>
    <row r="5540" spans="3:3" x14ac:dyDescent="0.25">
      <c r="C5540" s="18"/>
    </row>
    <row r="5541" spans="3:3" x14ac:dyDescent="0.25">
      <c r="C5541" s="18"/>
    </row>
    <row r="5542" spans="3:3" x14ac:dyDescent="0.25">
      <c r="C5542" s="18"/>
    </row>
    <row r="5543" spans="3:3" x14ac:dyDescent="0.25">
      <c r="C5543" s="18"/>
    </row>
    <row r="5544" spans="3:3" x14ac:dyDescent="0.25">
      <c r="C5544" s="18"/>
    </row>
    <row r="5545" spans="3:3" x14ac:dyDescent="0.25">
      <c r="C5545" s="18"/>
    </row>
    <row r="5546" spans="3:3" x14ac:dyDescent="0.25">
      <c r="C5546" s="18"/>
    </row>
    <row r="5547" spans="3:3" x14ac:dyDescent="0.25">
      <c r="C5547" s="18"/>
    </row>
    <row r="5548" spans="3:3" x14ac:dyDescent="0.25">
      <c r="C5548" s="18"/>
    </row>
    <row r="5549" spans="3:3" x14ac:dyDescent="0.25">
      <c r="C5549" s="18"/>
    </row>
    <row r="5550" spans="3:3" x14ac:dyDescent="0.25">
      <c r="C5550" s="18"/>
    </row>
    <row r="5551" spans="3:3" x14ac:dyDescent="0.25">
      <c r="C5551" s="18"/>
    </row>
    <row r="5552" spans="3:3" x14ac:dyDescent="0.25">
      <c r="C5552" s="18"/>
    </row>
    <row r="5553" spans="3:3" x14ac:dyDescent="0.25">
      <c r="C5553" s="18"/>
    </row>
    <row r="5554" spans="3:3" x14ac:dyDescent="0.25">
      <c r="C5554" s="18"/>
    </row>
    <row r="5555" spans="3:3" x14ac:dyDescent="0.25">
      <c r="C5555" s="18"/>
    </row>
    <row r="5556" spans="3:3" x14ac:dyDescent="0.25">
      <c r="C5556" s="18"/>
    </row>
    <row r="5557" spans="3:3" x14ac:dyDescent="0.25">
      <c r="C5557" s="18"/>
    </row>
    <row r="5558" spans="3:3" x14ac:dyDescent="0.25">
      <c r="C5558" s="18"/>
    </row>
    <row r="5559" spans="3:3" x14ac:dyDescent="0.25">
      <c r="C5559" s="18"/>
    </row>
    <row r="5560" spans="3:3" x14ac:dyDescent="0.25">
      <c r="C5560" s="18"/>
    </row>
    <row r="5561" spans="3:3" x14ac:dyDescent="0.25">
      <c r="C5561" s="18"/>
    </row>
    <row r="5562" spans="3:3" x14ac:dyDescent="0.25">
      <c r="C5562" s="18"/>
    </row>
    <row r="5563" spans="3:3" x14ac:dyDescent="0.25">
      <c r="C5563" s="18"/>
    </row>
    <row r="5564" spans="3:3" x14ac:dyDescent="0.25">
      <c r="C5564" s="18"/>
    </row>
    <row r="5565" spans="3:3" x14ac:dyDescent="0.25">
      <c r="C5565" s="18"/>
    </row>
    <row r="5566" spans="3:3" x14ac:dyDescent="0.25">
      <c r="C5566" s="18"/>
    </row>
    <row r="5567" spans="3:3" x14ac:dyDescent="0.25">
      <c r="C5567" s="18"/>
    </row>
    <row r="5568" spans="3:3" x14ac:dyDescent="0.25">
      <c r="C5568" s="18"/>
    </row>
    <row r="5569" spans="3:3" x14ac:dyDescent="0.25">
      <c r="C5569" s="18"/>
    </row>
    <row r="5570" spans="3:3" x14ac:dyDescent="0.25">
      <c r="C5570" s="18"/>
    </row>
    <row r="5571" spans="3:3" x14ac:dyDescent="0.25">
      <c r="C5571" s="18"/>
    </row>
    <row r="5572" spans="3:3" x14ac:dyDescent="0.25">
      <c r="C5572" s="18"/>
    </row>
    <row r="5573" spans="3:3" x14ac:dyDescent="0.25">
      <c r="C5573" s="18"/>
    </row>
    <row r="5574" spans="3:3" x14ac:dyDescent="0.25">
      <c r="C5574" s="18"/>
    </row>
    <row r="5575" spans="3:3" x14ac:dyDescent="0.25">
      <c r="C5575" s="18"/>
    </row>
    <row r="5576" spans="3:3" x14ac:dyDescent="0.25">
      <c r="C5576" s="18"/>
    </row>
    <row r="5577" spans="3:3" x14ac:dyDescent="0.25">
      <c r="C5577" s="18"/>
    </row>
    <row r="5578" spans="3:3" x14ac:dyDescent="0.25">
      <c r="C5578" s="18"/>
    </row>
    <row r="5579" spans="3:3" x14ac:dyDescent="0.25">
      <c r="C5579" s="18"/>
    </row>
    <row r="5580" spans="3:3" x14ac:dyDescent="0.25">
      <c r="C5580" s="18"/>
    </row>
    <row r="5581" spans="3:3" x14ac:dyDescent="0.25">
      <c r="C5581" s="18"/>
    </row>
    <row r="5582" spans="3:3" x14ac:dyDescent="0.25">
      <c r="C5582" s="18"/>
    </row>
    <row r="5583" spans="3:3" x14ac:dyDescent="0.25">
      <c r="C5583" s="18"/>
    </row>
    <row r="5584" spans="3:3" x14ac:dyDescent="0.25">
      <c r="C5584" s="18"/>
    </row>
    <row r="5585" spans="3:3" x14ac:dyDescent="0.25">
      <c r="C5585" s="18"/>
    </row>
    <row r="5586" spans="3:3" x14ac:dyDescent="0.25">
      <c r="C5586" s="18"/>
    </row>
    <row r="5587" spans="3:3" x14ac:dyDescent="0.25">
      <c r="C5587" s="18"/>
    </row>
    <row r="5588" spans="3:3" x14ac:dyDescent="0.25">
      <c r="C5588" s="18"/>
    </row>
    <row r="5589" spans="3:3" x14ac:dyDescent="0.25">
      <c r="C5589" s="18"/>
    </row>
    <row r="5590" spans="3:3" x14ac:dyDescent="0.25">
      <c r="C5590" s="18"/>
    </row>
    <row r="5591" spans="3:3" x14ac:dyDescent="0.25">
      <c r="C5591" s="18"/>
    </row>
    <row r="5592" spans="3:3" x14ac:dyDescent="0.25">
      <c r="C5592" s="18"/>
    </row>
    <row r="5593" spans="3:3" x14ac:dyDescent="0.25">
      <c r="C5593" s="18"/>
    </row>
    <row r="5594" spans="3:3" x14ac:dyDescent="0.25">
      <c r="C5594" s="18"/>
    </row>
    <row r="5595" spans="3:3" x14ac:dyDescent="0.25">
      <c r="C5595" s="18"/>
    </row>
    <row r="5596" spans="3:3" x14ac:dyDescent="0.25">
      <c r="C5596" s="18"/>
    </row>
    <row r="5597" spans="3:3" x14ac:dyDescent="0.25">
      <c r="C5597" s="18"/>
    </row>
    <row r="5598" spans="3:3" x14ac:dyDescent="0.25">
      <c r="C5598" s="18"/>
    </row>
    <row r="5599" spans="3:3" x14ac:dyDescent="0.25">
      <c r="C5599" s="18"/>
    </row>
    <row r="5600" spans="3:3" x14ac:dyDescent="0.25">
      <c r="C5600" s="18"/>
    </row>
    <row r="5601" spans="3:3" x14ac:dyDescent="0.25">
      <c r="C5601" s="18"/>
    </row>
    <row r="5602" spans="3:3" x14ac:dyDescent="0.25">
      <c r="C5602" s="18"/>
    </row>
    <row r="5603" spans="3:3" x14ac:dyDescent="0.25">
      <c r="C5603" s="18"/>
    </row>
    <row r="5604" spans="3:3" x14ac:dyDescent="0.25">
      <c r="C5604" s="18"/>
    </row>
    <row r="5605" spans="3:3" x14ac:dyDescent="0.25">
      <c r="C5605" s="18"/>
    </row>
    <row r="5606" spans="3:3" x14ac:dyDescent="0.25">
      <c r="C5606" s="18"/>
    </row>
    <row r="5607" spans="3:3" x14ac:dyDescent="0.25">
      <c r="C5607" s="18"/>
    </row>
    <row r="5608" spans="3:3" x14ac:dyDescent="0.25">
      <c r="C5608" s="18"/>
    </row>
    <row r="5609" spans="3:3" x14ac:dyDescent="0.25">
      <c r="C5609" s="18"/>
    </row>
    <row r="5610" spans="3:3" x14ac:dyDescent="0.25">
      <c r="C5610" s="18"/>
    </row>
    <row r="5611" spans="3:3" x14ac:dyDescent="0.25">
      <c r="C5611" s="18"/>
    </row>
    <row r="5612" spans="3:3" x14ac:dyDescent="0.25">
      <c r="C5612" s="18"/>
    </row>
    <row r="5613" spans="3:3" x14ac:dyDescent="0.25">
      <c r="C5613" s="18"/>
    </row>
    <row r="5614" spans="3:3" x14ac:dyDescent="0.25">
      <c r="C5614" s="18"/>
    </row>
    <row r="5615" spans="3:3" x14ac:dyDescent="0.25">
      <c r="C5615" s="18"/>
    </row>
    <row r="5616" spans="3:3" x14ac:dyDescent="0.25">
      <c r="C5616" s="18"/>
    </row>
    <row r="5617" spans="3:3" x14ac:dyDescent="0.25">
      <c r="C5617" s="18"/>
    </row>
    <row r="5618" spans="3:3" x14ac:dyDescent="0.25">
      <c r="C5618" s="18"/>
    </row>
    <row r="5619" spans="3:3" x14ac:dyDescent="0.25">
      <c r="C5619" s="18"/>
    </row>
    <row r="5620" spans="3:3" x14ac:dyDescent="0.25">
      <c r="C5620" s="18"/>
    </row>
    <row r="5621" spans="3:3" x14ac:dyDescent="0.25">
      <c r="C5621" s="18"/>
    </row>
    <row r="5622" spans="3:3" x14ac:dyDescent="0.25">
      <c r="C5622" s="18"/>
    </row>
    <row r="5623" spans="3:3" x14ac:dyDescent="0.25">
      <c r="C5623" s="18"/>
    </row>
    <row r="5624" spans="3:3" x14ac:dyDescent="0.25">
      <c r="C5624" s="18"/>
    </row>
    <row r="5625" spans="3:3" x14ac:dyDescent="0.25">
      <c r="C5625" s="18"/>
    </row>
    <row r="5626" spans="3:3" x14ac:dyDescent="0.25">
      <c r="C5626" s="18"/>
    </row>
    <row r="5627" spans="3:3" x14ac:dyDescent="0.25">
      <c r="C5627" s="18"/>
    </row>
    <row r="5628" spans="3:3" x14ac:dyDescent="0.25">
      <c r="C5628" s="18"/>
    </row>
    <row r="5629" spans="3:3" x14ac:dyDescent="0.25">
      <c r="C5629" s="18"/>
    </row>
    <row r="5630" spans="3:3" x14ac:dyDescent="0.25">
      <c r="C5630" s="18"/>
    </row>
    <row r="5631" spans="3:3" x14ac:dyDescent="0.25">
      <c r="C5631" s="18"/>
    </row>
    <row r="5632" spans="3:3" x14ac:dyDescent="0.25">
      <c r="C5632" s="18"/>
    </row>
    <row r="5633" spans="3:3" x14ac:dyDescent="0.25">
      <c r="C5633" s="18"/>
    </row>
    <row r="5634" spans="3:3" x14ac:dyDescent="0.25">
      <c r="C5634" s="18"/>
    </row>
    <row r="5635" spans="3:3" x14ac:dyDescent="0.25">
      <c r="C5635" s="18"/>
    </row>
    <row r="5636" spans="3:3" x14ac:dyDescent="0.25">
      <c r="C5636" s="18"/>
    </row>
    <row r="5637" spans="3:3" x14ac:dyDescent="0.25">
      <c r="C5637" s="18"/>
    </row>
    <row r="5638" spans="3:3" x14ac:dyDescent="0.25">
      <c r="C5638" s="18"/>
    </row>
    <row r="5639" spans="3:3" x14ac:dyDescent="0.25">
      <c r="C5639" s="18"/>
    </row>
    <row r="5640" spans="3:3" x14ac:dyDescent="0.25">
      <c r="C5640" s="18"/>
    </row>
    <row r="5641" spans="3:3" x14ac:dyDescent="0.25">
      <c r="C5641" s="18"/>
    </row>
    <row r="5642" spans="3:3" x14ac:dyDescent="0.25">
      <c r="C5642" s="18"/>
    </row>
    <row r="5643" spans="3:3" x14ac:dyDescent="0.25">
      <c r="C5643" s="18"/>
    </row>
    <row r="5644" spans="3:3" x14ac:dyDescent="0.25">
      <c r="C5644" s="18"/>
    </row>
    <row r="5645" spans="3:3" x14ac:dyDescent="0.25">
      <c r="C5645" s="18"/>
    </row>
    <row r="5646" spans="3:3" x14ac:dyDescent="0.25">
      <c r="C5646" s="18"/>
    </row>
    <row r="5647" spans="3:3" x14ac:dyDescent="0.25">
      <c r="C5647" s="18"/>
    </row>
    <row r="5648" spans="3:3" x14ac:dyDescent="0.25">
      <c r="C5648" s="18"/>
    </row>
    <row r="5649" spans="3:3" x14ac:dyDescent="0.25">
      <c r="C5649" s="18"/>
    </row>
    <row r="5650" spans="3:3" x14ac:dyDescent="0.25">
      <c r="C5650" s="18"/>
    </row>
    <row r="5651" spans="3:3" x14ac:dyDescent="0.25">
      <c r="C5651" s="18"/>
    </row>
    <row r="5652" spans="3:3" x14ac:dyDescent="0.25">
      <c r="C5652" s="18"/>
    </row>
    <row r="5653" spans="3:3" x14ac:dyDescent="0.25">
      <c r="C5653" s="18"/>
    </row>
    <row r="5654" spans="3:3" x14ac:dyDescent="0.25">
      <c r="C5654" s="18"/>
    </row>
    <row r="5655" spans="3:3" x14ac:dyDescent="0.25">
      <c r="C5655" s="18"/>
    </row>
    <row r="5656" spans="3:3" x14ac:dyDescent="0.25">
      <c r="C5656" s="18"/>
    </row>
    <row r="5657" spans="3:3" x14ac:dyDescent="0.25">
      <c r="C5657" s="18"/>
    </row>
    <row r="5658" spans="3:3" x14ac:dyDescent="0.25">
      <c r="C5658" s="18"/>
    </row>
    <row r="5659" spans="3:3" x14ac:dyDescent="0.25">
      <c r="C5659" s="18"/>
    </row>
    <row r="5660" spans="3:3" x14ac:dyDescent="0.25">
      <c r="C5660" s="18"/>
    </row>
    <row r="5661" spans="3:3" x14ac:dyDescent="0.25">
      <c r="C5661" s="18"/>
    </row>
    <row r="5662" spans="3:3" x14ac:dyDescent="0.25">
      <c r="C5662" s="18"/>
    </row>
    <row r="5663" spans="3:3" x14ac:dyDescent="0.25">
      <c r="C5663" s="18"/>
    </row>
    <row r="5664" spans="3:3" x14ac:dyDescent="0.25">
      <c r="C5664" s="18"/>
    </row>
    <row r="5665" spans="3:3" x14ac:dyDescent="0.25">
      <c r="C5665" s="18"/>
    </row>
    <row r="5666" spans="3:3" x14ac:dyDescent="0.25">
      <c r="C5666" s="18"/>
    </row>
    <row r="5667" spans="3:3" x14ac:dyDescent="0.25">
      <c r="C5667" s="18"/>
    </row>
    <row r="5668" spans="3:3" x14ac:dyDescent="0.25">
      <c r="C5668" s="18"/>
    </row>
    <row r="5669" spans="3:3" x14ac:dyDescent="0.25">
      <c r="C5669" s="18"/>
    </row>
    <row r="5670" spans="3:3" x14ac:dyDescent="0.25">
      <c r="C5670" s="18"/>
    </row>
    <row r="5671" spans="3:3" x14ac:dyDescent="0.25">
      <c r="C5671" s="18"/>
    </row>
    <row r="5672" spans="3:3" x14ac:dyDescent="0.25">
      <c r="C5672" s="18"/>
    </row>
    <row r="5673" spans="3:3" x14ac:dyDescent="0.25">
      <c r="C5673" s="18"/>
    </row>
    <row r="5674" spans="3:3" x14ac:dyDescent="0.25">
      <c r="C5674" s="18"/>
    </row>
    <row r="5675" spans="3:3" x14ac:dyDescent="0.25">
      <c r="C5675" s="18"/>
    </row>
    <row r="5676" spans="3:3" x14ac:dyDescent="0.25">
      <c r="C5676" s="18"/>
    </row>
    <row r="5677" spans="3:3" x14ac:dyDescent="0.25">
      <c r="C5677" s="18"/>
    </row>
    <row r="5678" spans="3:3" x14ac:dyDescent="0.25">
      <c r="C5678" s="18"/>
    </row>
    <row r="5679" spans="3:3" x14ac:dyDescent="0.25">
      <c r="C5679" s="18"/>
    </row>
    <row r="5680" spans="3:3" x14ac:dyDescent="0.25">
      <c r="C5680" s="18"/>
    </row>
    <row r="5681" spans="3:3" x14ac:dyDescent="0.25">
      <c r="C5681" s="18"/>
    </row>
    <row r="5682" spans="3:3" x14ac:dyDescent="0.25">
      <c r="C5682" s="18"/>
    </row>
    <row r="5683" spans="3:3" x14ac:dyDescent="0.25">
      <c r="C5683" s="18"/>
    </row>
    <row r="5684" spans="3:3" x14ac:dyDescent="0.25">
      <c r="C5684" s="18"/>
    </row>
    <row r="5685" spans="3:3" x14ac:dyDescent="0.25">
      <c r="C5685" s="18"/>
    </row>
    <row r="5686" spans="3:3" x14ac:dyDescent="0.25">
      <c r="C5686" s="18"/>
    </row>
    <row r="5687" spans="3:3" x14ac:dyDescent="0.25">
      <c r="C5687" s="18"/>
    </row>
    <row r="5688" spans="3:3" x14ac:dyDescent="0.25">
      <c r="C5688" s="18"/>
    </row>
    <row r="5689" spans="3:3" x14ac:dyDescent="0.25">
      <c r="C5689" s="18"/>
    </row>
    <row r="5690" spans="3:3" x14ac:dyDescent="0.25">
      <c r="C5690" s="18"/>
    </row>
    <row r="5691" spans="3:3" x14ac:dyDescent="0.25">
      <c r="C5691" s="18"/>
    </row>
    <row r="5692" spans="3:3" x14ac:dyDescent="0.25">
      <c r="C5692" s="18"/>
    </row>
    <row r="5693" spans="3:3" x14ac:dyDescent="0.25">
      <c r="C5693" s="18"/>
    </row>
    <row r="5694" spans="3:3" x14ac:dyDescent="0.25">
      <c r="C5694" s="18"/>
    </row>
    <row r="5695" spans="3:3" x14ac:dyDescent="0.25">
      <c r="C5695" s="18"/>
    </row>
    <row r="5696" spans="3:3" x14ac:dyDescent="0.25">
      <c r="C5696" s="18"/>
    </row>
    <row r="5697" spans="3:3" x14ac:dyDescent="0.25">
      <c r="C5697" s="18"/>
    </row>
    <row r="5698" spans="3:3" x14ac:dyDescent="0.25">
      <c r="C5698" s="18"/>
    </row>
    <row r="5699" spans="3:3" x14ac:dyDescent="0.25">
      <c r="C5699" s="18"/>
    </row>
    <row r="5700" spans="3:3" x14ac:dyDescent="0.25">
      <c r="C5700" s="18"/>
    </row>
    <row r="5701" spans="3:3" x14ac:dyDescent="0.25">
      <c r="C5701" s="18"/>
    </row>
    <row r="5702" spans="3:3" x14ac:dyDescent="0.25">
      <c r="C5702" s="18"/>
    </row>
    <row r="5703" spans="3:3" x14ac:dyDescent="0.25">
      <c r="C5703" s="18"/>
    </row>
    <row r="5704" spans="3:3" x14ac:dyDescent="0.25">
      <c r="C5704" s="18"/>
    </row>
    <row r="5705" spans="3:3" x14ac:dyDescent="0.25">
      <c r="C5705" s="18"/>
    </row>
    <row r="5706" spans="3:3" x14ac:dyDescent="0.25">
      <c r="C5706" s="18"/>
    </row>
    <row r="5707" spans="3:3" x14ac:dyDescent="0.25">
      <c r="C5707" s="18"/>
    </row>
    <row r="5708" spans="3:3" x14ac:dyDescent="0.25">
      <c r="C5708" s="18"/>
    </row>
    <row r="5709" spans="3:3" x14ac:dyDescent="0.25">
      <c r="C5709" s="18"/>
    </row>
    <row r="5710" spans="3:3" x14ac:dyDescent="0.25">
      <c r="C5710" s="18"/>
    </row>
    <row r="5711" spans="3:3" x14ac:dyDescent="0.25">
      <c r="C5711" s="18"/>
    </row>
    <row r="5712" spans="3:3" x14ac:dyDescent="0.25">
      <c r="C5712" s="18"/>
    </row>
    <row r="5713" spans="3:3" x14ac:dyDescent="0.25">
      <c r="C5713" s="18"/>
    </row>
    <row r="5714" spans="3:3" x14ac:dyDescent="0.25">
      <c r="C5714" s="18"/>
    </row>
    <row r="5715" spans="3:3" x14ac:dyDescent="0.25">
      <c r="C5715" s="18"/>
    </row>
    <row r="5716" spans="3:3" x14ac:dyDescent="0.25">
      <c r="C5716" s="18"/>
    </row>
    <row r="5717" spans="3:3" x14ac:dyDescent="0.25">
      <c r="C5717" s="18"/>
    </row>
    <row r="5718" spans="3:3" x14ac:dyDescent="0.25">
      <c r="C5718" s="18"/>
    </row>
    <row r="5719" spans="3:3" x14ac:dyDescent="0.25">
      <c r="C5719" s="18"/>
    </row>
    <row r="5720" spans="3:3" x14ac:dyDescent="0.25">
      <c r="C5720" s="18"/>
    </row>
    <row r="5721" spans="3:3" x14ac:dyDescent="0.25">
      <c r="C5721" s="18"/>
    </row>
    <row r="5722" spans="3:3" x14ac:dyDescent="0.25">
      <c r="C5722" s="18"/>
    </row>
    <row r="5723" spans="3:3" x14ac:dyDescent="0.25">
      <c r="C5723" s="18"/>
    </row>
    <row r="5724" spans="3:3" x14ac:dyDescent="0.25">
      <c r="C5724" s="18"/>
    </row>
    <row r="5725" spans="3:3" x14ac:dyDescent="0.25">
      <c r="C5725" s="18"/>
    </row>
    <row r="5726" spans="3:3" x14ac:dyDescent="0.25">
      <c r="C5726" s="18"/>
    </row>
    <row r="5727" spans="3:3" x14ac:dyDescent="0.25">
      <c r="C5727" s="18"/>
    </row>
    <row r="5728" spans="3:3" x14ac:dyDescent="0.25">
      <c r="C5728" s="18"/>
    </row>
    <row r="5729" spans="3:3" x14ac:dyDescent="0.25">
      <c r="C5729" s="18"/>
    </row>
    <row r="5730" spans="3:3" x14ac:dyDescent="0.25">
      <c r="C5730" s="18"/>
    </row>
    <row r="5731" spans="3:3" x14ac:dyDescent="0.25">
      <c r="C5731" s="18"/>
    </row>
    <row r="5732" spans="3:3" x14ac:dyDescent="0.25">
      <c r="C5732" s="18"/>
    </row>
    <row r="5733" spans="3:3" x14ac:dyDescent="0.25">
      <c r="C5733" s="18"/>
    </row>
    <row r="5734" spans="3:3" x14ac:dyDescent="0.25">
      <c r="C5734" s="18"/>
    </row>
    <row r="5735" spans="3:3" x14ac:dyDescent="0.25">
      <c r="C5735" s="18"/>
    </row>
    <row r="5736" spans="3:3" x14ac:dyDescent="0.25">
      <c r="C5736" s="18"/>
    </row>
    <row r="5737" spans="3:3" x14ac:dyDescent="0.25">
      <c r="C5737" s="18"/>
    </row>
    <row r="5738" spans="3:3" x14ac:dyDescent="0.25">
      <c r="C5738" s="18"/>
    </row>
    <row r="5739" spans="3:3" x14ac:dyDescent="0.25">
      <c r="C5739" s="18"/>
    </row>
    <row r="5740" spans="3:3" x14ac:dyDescent="0.25">
      <c r="C5740" s="18"/>
    </row>
    <row r="5741" spans="3:3" x14ac:dyDescent="0.25">
      <c r="C5741" s="18"/>
    </row>
    <row r="5742" spans="3:3" x14ac:dyDescent="0.25">
      <c r="C5742" s="18"/>
    </row>
    <row r="5743" spans="3:3" x14ac:dyDescent="0.25">
      <c r="C5743" s="18"/>
    </row>
    <row r="5744" spans="3:3" x14ac:dyDescent="0.25">
      <c r="C5744" s="18"/>
    </row>
    <row r="5745" spans="3:3" x14ac:dyDescent="0.25">
      <c r="C5745" s="18"/>
    </row>
    <row r="5746" spans="3:3" x14ac:dyDescent="0.25">
      <c r="C5746" s="18"/>
    </row>
    <row r="5747" spans="3:3" x14ac:dyDescent="0.25">
      <c r="C5747" s="18"/>
    </row>
    <row r="5748" spans="3:3" x14ac:dyDescent="0.25">
      <c r="C5748" s="18"/>
    </row>
    <row r="5749" spans="3:3" x14ac:dyDescent="0.25">
      <c r="C5749" s="18"/>
    </row>
    <row r="5750" spans="3:3" x14ac:dyDescent="0.25">
      <c r="C5750" s="18"/>
    </row>
    <row r="5751" spans="3:3" x14ac:dyDescent="0.25">
      <c r="C5751" s="18"/>
    </row>
    <row r="5752" spans="3:3" x14ac:dyDescent="0.25">
      <c r="C5752" s="18"/>
    </row>
    <row r="5753" spans="3:3" x14ac:dyDescent="0.25">
      <c r="C5753" s="18"/>
    </row>
    <row r="5754" spans="3:3" x14ac:dyDescent="0.25">
      <c r="C5754" s="18"/>
    </row>
    <row r="5755" spans="3:3" x14ac:dyDescent="0.25">
      <c r="C5755" s="18"/>
    </row>
    <row r="5756" spans="3:3" x14ac:dyDescent="0.25">
      <c r="C5756" s="18"/>
    </row>
    <row r="5757" spans="3:3" x14ac:dyDescent="0.25">
      <c r="C5757" s="18"/>
    </row>
    <row r="5758" spans="3:3" x14ac:dyDescent="0.25">
      <c r="C5758" s="18"/>
    </row>
    <row r="5759" spans="3:3" x14ac:dyDescent="0.25">
      <c r="C5759" s="18"/>
    </row>
    <row r="5760" spans="3:3" x14ac:dyDescent="0.25">
      <c r="C5760" s="18"/>
    </row>
    <row r="5761" spans="3:3" x14ac:dyDescent="0.25">
      <c r="C5761" s="18"/>
    </row>
    <row r="5762" spans="3:3" x14ac:dyDescent="0.25">
      <c r="C5762" s="18"/>
    </row>
    <row r="5763" spans="3:3" x14ac:dyDescent="0.25">
      <c r="C5763" s="18"/>
    </row>
    <row r="5764" spans="3:3" x14ac:dyDescent="0.25">
      <c r="C5764" s="18"/>
    </row>
    <row r="5765" spans="3:3" x14ac:dyDescent="0.25">
      <c r="C5765" s="18"/>
    </row>
    <row r="5766" spans="3:3" x14ac:dyDescent="0.25">
      <c r="C5766" s="18"/>
    </row>
    <row r="5767" spans="3:3" x14ac:dyDescent="0.25">
      <c r="C5767" s="18"/>
    </row>
    <row r="5768" spans="3:3" x14ac:dyDescent="0.25">
      <c r="C5768" s="18"/>
    </row>
    <row r="5769" spans="3:3" x14ac:dyDescent="0.25">
      <c r="C5769" s="18"/>
    </row>
    <row r="5770" spans="3:3" x14ac:dyDescent="0.25">
      <c r="C5770" s="18"/>
    </row>
    <row r="5771" spans="3:3" x14ac:dyDescent="0.25">
      <c r="C5771" s="18"/>
    </row>
    <row r="5772" spans="3:3" x14ac:dyDescent="0.25">
      <c r="C5772" s="18"/>
    </row>
    <row r="5773" spans="3:3" x14ac:dyDescent="0.25">
      <c r="C5773" s="18"/>
    </row>
    <row r="5774" spans="3:3" x14ac:dyDescent="0.25">
      <c r="C5774" s="18"/>
    </row>
    <row r="5775" spans="3:3" x14ac:dyDescent="0.25">
      <c r="C5775" s="18"/>
    </row>
    <row r="5776" spans="3:3" x14ac:dyDescent="0.25">
      <c r="C5776" s="18"/>
    </row>
    <row r="5777" spans="3:3" x14ac:dyDescent="0.25">
      <c r="C5777" s="18"/>
    </row>
    <row r="5778" spans="3:3" x14ac:dyDescent="0.25">
      <c r="C5778" s="18"/>
    </row>
    <row r="5779" spans="3:3" x14ac:dyDescent="0.25">
      <c r="C5779" s="18"/>
    </row>
    <row r="5780" spans="3:3" x14ac:dyDescent="0.25">
      <c r="C5780" s="18"/>
    </row>
    <row r="5781" spans="3:3" x14ac:dyDescent="0.25">
      <c r="C5781" s="18"/>
    </row>
    <row r="5782" spans="3:3" x14ac:dyDescent="0.25">
      <c r="C5782" s="18"/>
    </row>
    <row r="5783" spans="3:3" x14ac:dyDescent="0.25">
      <c r="C5783" s="18"/>
    </row>
    <row r="5784" spans="3:3" x14ac:dyDescent="0.25">
      <c r="C5784" s="18"/>
    </row>
    <row r="5785" spans="3:3" x14ac:dyDescent="0.25">
      <c r="C5785" s="18"/>
    </row>
    <row r="5786" spans="3:3" x14ac:dyDescent="0.25">
      <c r="C5786" s="18"/>
    </row>
    <row r="5787" spans="3:3" x14ac:dyDescent="0.25">
      <c r="C5787" s="18"/>
    </row>
    <row r="5788" spans="3:3" x14ac:dyDescent="0.25">
      <c r="C5788" s="18"/>
    </row>
    <row r="5789" spans="3:3" x14ac:dyDescent="0.25">
      <c r="C5789" s="18"/>
    </row>
    <row r="5790" spans="3:3" x14ac:dyDescent="0.25">
      <c r="C5790" s="18"/>
    </row>
    <row r="5791" spans="3:3" x14ac:dyDescent="0.25">
      <c r="C5791" s="18"/>
    </row>
    <row r="5792" spans="3:3" x14ac:dyDescent="0.25">
      <c r="C5792" s="18"/>
    </row>
    <row r="5793" spans="3:3" x14ac:dyDescent="0.25">
      <c r="C5793" s="18"/>
    </row>
    <row r="5794" spans="3:3" x14ac:dyDescent="0.25">
      <c r="C5794" s="18"/>
    </row>
    <row r="5795" spans="3:3" x14ac:dyDescent="0.25">
      <c r="C5795" s="18"/>
    </row>
    <row r="5796" spans="3:3" x14ac:dyDescent="0.25">
      <c r="C5796" s="18"/>
    </row>
    <row r="5797" spans="3:3" x14ac:dyDescent="0.25">
      <c r="C5797" s="18"/>
    </row>
    <row r="5798" spans="3:3" x14ac:dyDescent="0.25">
      <c r="C5798" s="18"/>
    </row>
    <row r="5799" spans="3:3" x14ac:dyDescent="0.25">
      <c r="C5799" s="18"/>
    </row>
    <row r="5800" spans="3:3" x14ac:dyDescent="0.25">
      <c r="C5800" s="18"/>
    </row>
    <row r="5801" spans="3:3" x14ac:dyDescent="0.25">
      <c r="C5801" s="18"/>
    </row>
    <row r="5802" spans="3:3" x14ac:dyDescent="0.25">
      <c r="C5802" s="18"/>
    </row>
    <row r="5803" spans="3:3" x14ac:dyDescent="0.25">
      <c r="C5803" s="18"/>
    </row>
    <row r="5804" spans="3:3" x14ac:dyDescent="0.25">
      <c r="C5804" s="18"/>
    </row>
    <row r="5805" spans="3:3" x14ac:dyDescent="0.25">
      <c r="C5805" s="18"/>
    </row>
    <row r="5806" spans="3:3" x14ac:dyDescent="0.25">
      <c r="C5806" s="18"/>
    </row>
    <row r="5807" spans="3:3" x14ac:dyDescent="0.25">
      <c r="C5807" s="18"/>
    </row>
    <row r="5808" spans="3:3" x14ac:dyDescent="0.25">
      <c r="C5808" s="18"/>
    </row>
    <row r="5809" spans="3:3" x14ac:dyDescent="0.25">
      <c r="C5809" s="18"/>
    </row>
    <row r="5810" spans="3:3" x14ac:dyDescent="0.25">
      <c r="C5810" s="18"/>
    </row>
    <row r="5811" spans="3:3" x14ac:dyDescent="0.25">
      <c r="C5811" s="18"/>
    </row>
    <row r="5812" spans="3:3" x14ac:dyDescent="0.25">
      <c r="C5812" s="18"/>
    </row>
    <row r="5813" spans="3:3" x14ac:dyDescent="0.25">
      <c r="C5813" s="18"/>
    </row>
    <row r="5814" spans="3:3" x14ac:dyDescent="0.25">
      <c r="C5814" s="18"/>
    </row>
    <row r="5815" spans="3:3" x14ac:dyDescent="0.25">
      <c r="C5815" s="18"/>
    </row>
    <row r="5816" spans="3:3" x14ac:dyDescent="0.25">
      <c r="C5816" s="18"/>
    </row>
    <row r="5817" spans="3:3" x14ac:dyDescent="0.25">
      <c r="C5817" s="18"/>
    </row>
    <row r="5818" spans="3:3" x14ac:dyDescent="0.25">
      <c r="C5818" s="18"/>
    </row>
    <row r="5819" spans="3:3" x14ac:dyDescent="0.25">
      <c r="C5819" s="18"/>
    </row>
    <row r="5820" spans="3:3" x14ac:dyDescent="0.25">
      <c r="C5820" s="18"/>
    </row>
    <row r="5821" spans="3:3" x14ac:dyDescent="0.25">
      <c r="C5821" s="18"/>
    </row>
    <row r="5822" spans="3:3" x14ac:dyDescent="0.25">
      <c r="C5822" s="18"/>
    </row>
    <row r="5823" spans="3:3" x14ac:dyDescent="0.25">
      <c r="C5823" s="18"/>
    </row>
    <row r="5824" spans="3:3" x14ac:dyDescent="0.25">
      <c r="C5824" s="18"/>
    </row>
    <row r="5825" spans="3:3" x14ac:dyDescent="0.25">
      <c r="C5825" s="18"/>
    </row>
    <row r="5826" spans="3:3" x14ac:dyDescent="0.25">
      <c r="C5826" s="18"/>
    </row>
    <row r="5827" spans="3:3" x14ac:dyDescent="0.25">
      <c r="C5827" s="18"/>
    </row>
    <row r="5828" spans="3:3" x14ac:dyDescent="0.25">
      <c r="C5828" s="18"/>
    </row>
    <row r="5829" spans="3:3" x14ac:dyDescent="0.25">
      <c r="C5829" s="18"/>
    </row>
    <row r="5830" spans="3:3" x14ac:dyDescent="0.25">
      <c r="C5830" s="18"/>
    </row>
    <row r="5831" spans="3:3" x14ac:dyDescent="0.25">
      <c r="C5831" s="18"/>
    </row>
    <row r="5832" spans="3:3" x14ac:dyDescent="0.25">
      <c r="C5832" s="18"/>
    </row>
    <row r="5833" spans="3:3" x14ac:dyDescent="0.25">
      <c r="C5833" s="18"/>
    </row>
    <row r="5834" spans="3:3" x14ac:dyDescent="0.25">
      <c r="C5834" s="18"/>
    </row>
    <row r="5835" spans="3:3" x14ac:dyDescent="0.25">
      <c r="C5835" s="18"/>
    </row>
    <row r="5836" spans="3:3" x14ac:dyDescent="0.25">
      <c r="C5836" s="18"/>
    </row>
    <row r="5837" spans="3:3" x14ac:dyDescent="0.25">
      <c r="C5837" s="18"/>
    </row>
    <row r="5838" spans="3:3" x14ac:dyDescent="0.25">
      <c r="C5838" s="18"/>
    </row>
    <row r="5839" spans="3:3" x14ac:dyDescent="0.25">
      <c r="C5839" s="18"/>
    </row>
    <row r="5840" spans="3:3" x14ac:dyDescent="0.25">
      <c r="C5840" s="18"/>
    </row>
    <row r="5841" spans="3:3" x14ac:dyDescent="0.25">
      <c r="C5841" s="18"/>
    </row>
    <row r="5842" spans="3:3" x14ac:dyDescent="0.25">
      <c r="C5842" s="18"/>
    </row>
    <row r="5843" spans="3:3" x14ac:dyDescent="0.25">
      <c r="C5843" s="18"/>
    </row>
    <row r="5844" spans="3:3" x14ac:dyDescent="0.25">
      <c r="C5844" s="18"/>
    </row>
    <row r="5845" spans="3:3" x14ac:dyDescent="0.25">
      <c r="C5845" s="18"/>
    </row>
    <row r="5846" spans="3:3" x14ac:dyDescent="0.25">
      <c r="C5846" s="18"/>
    </row>
    <row r="5847" spans="3:3" x14ac:dyDescent="0.25">
      <c r="C5847" s="18"/>
    </row>
    <row r="5848" spans="3:3" x14ac:dyDescent="0.25">
      <c r="C5848" s="18"/>
    </row>
    <row r="5849" spans="3:3" x14ac:dyDescent="0.25">
      <c r="C5849" s="18"/>
    </row>
    <row r="5850" spans="3:3" x14ac:dyDescent="0.25">
      <c r="C5850" s="18"/>
    </row>
    <row r="5851" spans="3:3" x14ac:dyDescent="0.25">
      <c r="C5851" s="18"/>
    </row>
    <row r="5852" spans="3:3" x14ac:dyDescent="0.25">
      <c r="C5852" s="18"/>
    </row>
    <row r="5853" spans="3:3" x14ac:dyDescent="0.25">
      <c r="C5853" s="18"/>
    </row>
    <row r="5854" spans="3:3" x14ac:dyDescent="0.25">
      <c r="C5854" s="18"/>
    </row>
    <row r="5855" spans="3:3" x14ac:dyDescent="0.25">
      <c r="C5855" s="18"/>
    </row>
    <row r="5856" spans="3:3" x14ac:dyDescent="0.25">
      <c r="C5856" s="18"/>
    </row>
    <row r="5857" spans="3:3" x14ac:dyDescent="0.25">
      <c r="C5857" s="18"/>
    </row>
    <row r="5858" spans="3:3" x14ac:dyDescent="0.25">
      <c r="C5858" s="18"/>
    </row>
    <row r="5859" spans="3:3" x14ac:dyDescent="0.25">
      <c r="C5859" s="18"/>
    </row>
    <row r="5860" spans="3:3" x14ac:dyDescent="0.25">
      <c r="C5860" s="18"/>
    </row>
    <row r="5861" spans="3:3" x14ac:dyDescent="0.25">
      <c r="C5861" s="18"/>
    </row>
    <row r="5862" spans="3:3" x14ac:dyDescent="0.25">
      <c r="C5862" s="18"/>
    </row>
    <row r="5863" spans="3:3" x14ac:dyDescent="0.25">
      <c r="C5863" s="18"/>
    </row>
    <row r="5864" spans="3:3" x14ac:dyDescent="0.25">
      <c r="C5864" s="18"/>
    </row>
    <row r="5865" spans="3:3" x14ac:dyDescent="0.25">
      <c r="C5865" s="18"/>
    </row>
    <row r="5866" spans="3:3" x14ac:dyDescent="0.25">
      <c r="C5866" s="18"/>
    </row>
    <row r="5867" spans="3:3" x14ac:dyDescent="0.25">
      <c r="C5867" s="18"/>
    </row>
    <row r="5868" spans="3:3" x14ac:dyDescent="0.25">
      <c r="C5868" s="18"/>
    </row>
    <row r="5869" spans="3:3" x14ac:dyDescent="0.25">
      <c r="C5869" s="18"/>
    </row>
    <row r="5870" spans="3:3" x14ac:dyDescent="0.25">
      <c r="C5870" s="18"/>
    </row>
    <row r="5871" spans="3:3" x14ac:dyDescent="0.25">
      <c r="C5871" s="18"/>
    </row>
    <row r="5872" spans="3:3" x14ac:dyDescent="0.25">
      <c r="C5872" s="18"/>
    </row>
    <row r="5873" spans="3:3" x14ac:dyDescent="0.25">
      <c r="C5873" s="18"/>
    </row>
    <row r="5874" spans="3:3" x14ac:dyDescent="0.25">
      <c r="C5874" s="18"/>
    </row>
    <row r="5875" spans="3:3" x14ac:dyDescent="0.25">
      <c r="C5875" s="18"/>
    </row>
    <row r="5876" spans="3:3" x14ac:dyDescent="0.25">
      <c r="C5876" s="18"/>
    </row>
    <row r="5877" spans="3:3" x14ac:dyDescent="0.25">
      <c r="C5877" s="18"/>
    </row>
    <row r="5878" spans="3:3" x14ac:dyDescent="0.25">
      <c r="C5878" s="18"/>
    </row>
    <row r="5879" spans="3:3" x14ac:dyDescent="0.25">
      <c r="C5879" s="18"/>
    </row>
    <row r="5880" spans="3:3" x14ac:dyDescent="0.25">
      <c r="C5880" s="18"/>
    </row>
    <row r="5881" spans="3:3" x14ac:dyDescent="0.25">
      <c r="C5881" s="18"/>
    </row>
    <row r="5882" spans="3:3" x14ac:dyDescent="0.25">
      <c r="C5882" s="18"/>
    </row>
    <row r="5883" spans="3:3" x14ac:dyDescent="0.25">
      <c r="C5883" s="18"/>
    </row>
    <row r="5884" spans="3:3" x14ac:dyDescent="0.25">
      <c r="C5884" s="18"/>
    </row>
    <row r="5885" spans="3:3" x14ac:dyDescent="0.25">
      <c r="C5885" s="18"/>
    </row>
    <row r="5886" spans="3:3" x14ac:dyDescent="0.25">
      <c r="C5886" s="18"/>
    </row>
    <row r="5887" spans="3:3" x14ac:dyDescent="0.25">
      <c r="C5887" s="18"/>
    </row>
    <row r="5888" spans="3:3" x14ac:dyDescent="0.25">
      <c r="C5888" s="18"/>
    </row>
    <row r="5889" spans="3:3" x14ac:dyDescent="0.25">
      <c r="C5889" s="18"/>
    </row>
    <row r="5890" spans="3:3" x14ac:dyDescent="0.25">
      <c r="C5890" s="18"/>
    </row>
    <row r="5891" spans="3:3" x14ac:dyDescent="0.25">
      <c r="C5891" s="18"/>
    </row>
    <row r="5892" spans="3:3" x14ac:dyDescent="0.25">
      <c r="C5892" s="18"/>
    </row>
    <row r="5893" spans="3:3" x14ac:dyDescent="0.25">
      <c r="C5893" s="18"/>
    </row>
    <row r="5894" spans="3:3" x14ac:dyDescent="0.25">
      <c r="C5894" s="18"/>
    </row>
    <row r="5895" spans="3:3" x14ac:dyDescent="0.25">
      <c r="C5895" s="18"/>
    </row>
    <row r="5896" spans="3:3" x14ac:dyDescent="0.25">
      <c r="C5896" s="18"/>
    </row>
    <row r="5897" spans="3:3" x14ac:dyDescent="0.25">
      <c r="C5897" s="18"/>
    </row>
    <row r="5898" spans="3:3" x14ac:dyDescent="0.25">
      <c r="C5898" s="18"/>
    </row>
    <row r="5899" spans="3:3" x14ac:dyDescent="0.25">
      <c r="C5899" s="18"/>
    </row>
    <row r="5900" spans="3:3" x14ac:dyDescent="0.25">
      <c r="C5900" s="18"/>
    </row>
    <row r="5901" spans="3:3" x14ac:dyDescent="0.25">
      <c r="C5901" s="18"/>
    </row>
    <row r="5902" spans="3:3" x14ac:dyDescent="0.25">
      <c r="C5902" s="18"/>
    </row>
    <row r="5903" spans="3:3" x14ac:dyDescent="0.25">
      <c r="C5903" s="18"/>
    </row>
    <row r="5904" spans="3:3" x14ac:dyDescent="0.25">
      <c r="C5904" s="18"/>
    </row>
    <row r="5905" spans="3:3" x14ac:dyDescent="0.25">
      <c r="C5905" s="18"/>
    </row>
    <row r="5906" spans="3:3" x14ac:dyDescent="0.25">
      <c r="C5906" s="18"/>
    </row>
    <row r="5907" spans="3:3" x14ac:dyDescent="0.25">
      <c r="C5907" s="18"/>
    </row>
    <row r="5908" spans="3:3" x14ac:dyDescent="0.25">
      <c r="C5908" s="18"/>
    </row>
    <row r="5909" spans="3:3" x14ac:dyDescent="0.25">
      <c r="C5909" s="18"/>
    </row>
    <row r="5910" spans="3:3" x14ac:dyDescent="0.25">
      <c r="C5910" s="18"/>
    </row>
    <row r="5911" spans="3:3" x14ac:dyDescent="0.25">
      <c r="C5911" s="18"/>
    </row>
    <row r="5912" spans="3:3" x14ac:dyDescent="0.25">
      <c r="C5912" s="18"/>
    </row>
    <row r="5913" spans="3:3" x14ac:dyDescent="0.25">
      <c r="C5913" s="18"/>
    </row>
    <row r="5914" spans="3:3" x14ac:dyDescent="0.25">
      <c r="C5914" s="18"/>
    </row>
    <row r="5915" spans="3:3" x14ac:dyDescent="0.25">
      <c r="C5915" s="18"/>
    </row>
    <row r="5916" spans="3:3" x14ac:dyDescent="0.25">
      <c r="C5916" s="18"/>
    </row>
    <row r="5917" spans="3:3" x14ac:dyDescent="0.25">
      <c r="C5917" s="18"/>
    </row>
    <row r="5918" spans="3:3" x14ac:dyDescent="0.25">
      <c r="C5918" s="18"/>
    </row>
    <row r="5919" spans="3:3" x14ac:dyDescent="0.25">
      <c r="C5919" s="18"/>
    </row>
    <row r="5920" spans="3:3" x14ac:dyDescent="0.25">
      <c r="C5920" s="18"/>
    </row>
    <row r="5921" spans="3:3" x14ac:dyDescent="0.25">
      <c r="C5921" s="18"/>
    </row>
    <row r="5922" spans="3:3" x14ac:dyDescent="0.25">
      <c r="C5922" s="18"/>
    </row>
    <row r="5923" spans="3:3" x14ac:dyDescent="0.25">
      <c r="C5923" s="18"/>
    </row>
    <row r="5924" spans="3:3" x14ac:dyDescent="0.25">
      <c r="C5924" s="18"/>
    </row>
    <row r="5925" spans="3:3" x14ac:dyDescent="0.25">
      <c r="C5925" s="18"/>
    </row>
    <row r="5926" spans="3:3" x14ac:dyDescent="0.25">
      <c r="C5926" s="18"/>
    </row>
    <row r="5927" spans="3:3" x14ac:dyDescent="0.25">
      <c r="C5927" s="18"/>
    </row>
    <row r="5928" spans="3:3" x14ac:dyDescent="0.25">
      <c r="C5928" s="18"/>
    </row>
    <row r="5929" spans="3:3" x14ac:dyDescent="0.25">
      <c r="C5929" s="18"/>
    </row>
    <row r="5930" spans="3:3" x14ac:dyDescent="0.25">
      <c r="C5930" s="18"/>
    </row>
    <row r="5931" spans="3:3" x14ac:dyDescent="0.25">
      <c r="C5931" s="18"/>
    </row>
    <row r="5932" spans="3:3" x14ac:dyDescent="0.25">
      <c r="C5932" s="18"/>
    </row>
    <row r="5933" spans="3:3" x14ac:dyDescent="0.25">
      <c r="C5933" s="18"/>
    </row>
    <row r="5934" spans="3:3" x14ac:dyDescent="0.25">
      <c r="C5934" s="18"/>
    </row>
    <row r="5935" spans="3:3" x14ac:dyDescent="0.25">
      <c r="C5935" s="18"/>
    </row>
    <row r="5936" spans="3:3" x14ac:dyDescent="0.25">
      <c r="C5936" s="18"/>
    </row>
    <row r="5937" spans="3:3" x14ac:dyDescent="0.25">
      <c r="C5937" s="18"/>
    </row>
    <row r="5938" spans="3:3" x14ac:dyDescent="0.25">
      <c r="C5938" s="18"/>
    </row>
    <row r="5939" spans="3:3" x14ac:dyDescent="0.25">
      <c r="C5939" s="18"/>
    </row>
    <row r="5940" spans="3:3" x14ac:dyDescent="0.25">
      <c r="C5940" s="18"/>
    </row>
    <row r="5941" spans="3:3" x14ac:dyDescent="0.25">
      <c r="C5941" s="18"/>
    </row>
    <row r="5942" spans="3:3" x14ac:dyDescent="0.25">
      <c r="C5942" s="18"/>
    </row>
    <row r="5943" spans="3:3" x14ac:dyDescent="0.25">
      <c r="C5943" s="18"/>
    </row>
    <row r="5944" spans="3:3" x14ac:dyDescent="0.25">
      <c r="C5944" s="18"/>
    </row>
    <row r="5945" spans="3:3" x14ac:dyDescent="0.25">
      <c r="C5945" s="18"/>
    </row>
    <row r="5946" spans="3:3" x14ac:dyDescent="0.25">
      <c r="C5946" s="18"/>
    </row>
    <row r="5947" spans="3:3" x14ac:dyDescent="0.25">
      <c r="C5947" s="18"/>
    </row>
    <row r="5948" spans="3:3" x14ac:dyDescent="0.25">
      <c r="C5948" s="18"/>
    </row>
    <row r="5949" spans="3:3" x14ac:dyDescent="0.25">
      <c r="C5949" s="18"/>
    </row>
    <row r="5950" spans="3:3" x14ac:dyDescent="0.25">
      <c r="C5950" s="18"/>
    </row>
    <row r="5951" spans="3:3" x14ac:dyDescent="0.25">
      <c r="C5951" s="18"/>
    </row>
    <row r="5952" spans="3:3" x14ac:dyDescent="0.25">
      <c r="C5952" s="18"/>
    </row>
    <row r="5953" spans="3:3" x14ac:dyDescent="0.25">
      <c r="C5953" s="18"/>
    </row>
    <row r="5954" spans="3:3" x14ac:dyDescent="0.25">
      <c r="C5954" s="18"/>
    </row>
    <row r="5955" spans="3:3" x14ac:dyDescent="0.25">
      <c r="C5955" s="18"/>
    </row>
    <row r="5956" spans="3:3" x14ac:dyDescent="0.25">
      <c r="C5956" s="18"/>
    </row>
    <row r="5957" spans="3:3" x14ac:dyDescent="0.25">
      <c r="C5957" s="18"/>
    </row>
    <row r="5958" spans="3:3" x14ac:dyDescent="0.25">
      <c r="C5958" s="18"/>
    </row>
    <row r="5959" spans="3:3" x14ac:dyDescent="0.25">
      <c r="C5959" s="18"/>
    </row>
    <row r="5960" spans="3:3" x14ac:dyDescent="0.25">
      <c r="C5960" s="18"/>
    </row>
    <row r="5961" spans="3:3" x14ac:dyDescent="0.25">
      <c r="C5961" s="18"/>
    </row>
    <row r="5962" spans="3:3" x14ac:dyDescent="0.25">
      <c r="C5962" s="18"/>
    </row>
    <row r="5963" spans="3:3" x14ac:dyDescent="0.25">
      <c r="C5963" s="18"/>
    </row>
    <row r="5964" spans="3:3" x14ac:dyDescent="0.25">
      <c r="C5964" s="18"/>
    </row>
    <row r="5965" spans="3:3" x14ac:dyDescent="0.25">
      <c r="C5965" s="18"/>
    </row>
    <row r="5966" spans="3:3" x14ac:dyDescent="0.25">
      <c r="C5966" s="18"/>
    </row>
    <row r="5967" spans="3:3" x14ac:dyDescent="0.25">
      <c r="C5967" s="18"/>
    </row>
    <row r="5968" spans="3:3" x14ac:dyDescent="0.25">
      <c r="C5968" s="18"/>
    </row>
    <row r="5969" spans="3:3" x14ac:dyDescent="0.25">
      <c r="C5969" s="18"/>
    </row>
    <row r="5970" spans="3:3" x14ac:dyDescent="0.25">
      <c r="C5970" s="18"/>
    </row>
    <row r="5971" spans="3:3" x14ac:dyDescent="0.25">
      <c r="C5971" s="18"/>
    </row>
    <row r="5972" spans="3:3" x14ac:dyDescent="0.25">
      <c r="C5972" s="18"/>
    </row>
    <row r="5973" spans="3:3" x14ac:dyDescent="0.25">
      <c r="C5973" s="18"/>
    </row>
    <row r="5974" spans="3:3" x14ac:dyDescent="0.25">
      <c r="C5974" s="18"/>
    </row>
    <row r="5975" spans="3:3" x14ac:dyDescent="0.25">
      <c r="C5975" s="18"/>
    </row>
    <row r="5976" spans="3:3" x14ac:dyDescent="0.25">
      <c r="C5976" s="18"/>
    </row>
    <row r="5977" spans="3:3" x14ac:dyDescent="0.25">
      <c r="C5977" s="18"/>
    </row>
    <row r="5978" spans="3:3" x14ac:dyDescent="0.25">
      <c r="C5978" s="18"/>
    </row>
    <row r="5979" spans="3:3" x14ac:dyDescent="0.25">
      <c r="C5979" s="18"/>
    </row>
    <row r="5980" spans="3:3" x14ac:dyDescent="0.25">
      <c r="C5980" s="18"/>
    </row>
    <row r="5981" spans="3:3" x14ac:dyDescent="0.25">
      <c r="C5981" s="18"/>
    </row>
    <row r="5982" spans="3:3" x14ac:dyDescent="0.25">
      <c r="C5982" s="18"/>
    </row>
    <row r="5983" spans="3:3" x14ac:dyDescent="0.25">
      <c r="C5983" s="18"/>
    </row>
    <row r="5984" spans="3:3" x14ac:dyDescent="0.25">
      <c r="C5984" s="18"/>
    </row>
    <row r="5985" spans="3:3" x14ac:dyDescent="0.25">
      <c r="C5985" s="18"/>
    </row>
    <row r="5986" spans="3:3" x14ac:dyDescent="0.25">
      <c r="C5986" s="18"/>
    </row>
    <row r="5987" spans="3:3" x14ac:dyDescent="0.25">
      <c r="C5987" s="18"/>
    </row>
    <row r="5988" spans="3:3" x14ac:dyDescent="0.25">
      <c r="C5988" s="18"/>
    </row>
    <row r="5989" spans="3:3" x14ac:dyDescent="0.25">
      <c r="C5989" s="18"/>
    </row>
    <row r="5990" spans="3:3" x14ac:dyDescent="0.25">
      <c r="C5990" s="18"/>
    </row>
    <row r="5991" spans="3:3" x14ac:dyDescent="0.25">
      <c r="C5991" s="18"/>
    </row>
    <row r="5992" spans="3:3" x14ac:dyDescent="0.25">
      <c r="C5992" s="18"/>
    </row>
    <row r="5993" spans="3:3" x14ac:dyDescent="0.25">
      <c r="C5993" s="18"/>
    </row>
    <row r="5994" spans="3:3" x14ac:dyDescent="0.25">
      <c r="C5994" s="18"/>
    </row>
    <row r="5995" spans="3:3" x14ac:dyDescent="0.25">
      <c r="C5995" s="18"/>
    </row>
    <row r="5996" spans="3:3" x14ac:dyDescent="0.25">
      <c r="C5996" s="18"/>
    </row>
    <row r="5997" spans="3:3" x14ac:dyDescent="0.25">
      <c r="C5997" s="18"/>
    </row>
    <row r="5998" spans="3:3" x14ac:dyDescent="0.25">
      <c r="C5998" s="18"/>
    </row>
    <row r="5999" spans="3:3" x14ac:dyDescent="0.25">
      <c r="C5999" s="18"/>
    </row>
    <row r="6000" spans="3:3" x14ac:dyDescent="0.25">
      <c r="C6000" s="18"/>
    </row>
    <row r="6001" spans="3:3" x14ac:dyDescent="0.25">
      <c r="C6001" s="18"/>
    </row>
    <row r="6002" spans="3:3" x14ac:dyDescent="0.25">
      <c r="C6002" s="18"/>
    </row>
    <row r="6003" spans="3:3" x14ac:dyDescent="0.25">
      <c r="C6003" s="18"/>
    </row>
    <row r="6004" spans="3:3" x14ac:dyDescent="0.25">
      <c r="C6004" s="18"/>
    </row>
    <row r="6005" spans="3:3" x14ac:dyDescent="0.25">
      <c r="C6005" s="18"/>
    </row>
    <row r="6006" spans="3:3" x14ac:dyDescent="0.25">
      <c r="C6006" s="18"/>
    </row>
    <row r="6007" spans="3:3" x14ac:dyDescent="0.25">
      <c r="C6007" s="18"/>
    </row>
    <row r="6008" spans="3:3" x14ac:dyDescent="0.25">
      <c r="C6008" s="18"/>
    </row>
    <row r="6009" spans="3:3" x14ac:dyDescent="0.25">
      <c r="C6009" s="18"/>
    </row>
    <row r="6010" spans="3:3" x14ac:dyDescent="0.25">
      <c r="C6010" s="18"/>
    </row>
    <row r="6011" spans="3:3" x14ac:dyDescent="0.25">
      <c r="C6011" s="18"/>
    </row>
    <row r="6012" spans="3:3" x14ac:dyDescent="0.25">
      <c r="C6012" s="18"/>
    </row>
    <row r="6013" spans="3:3" x14ac:dyDescent="0.25">
      <c r="C6013" s="18"/>
    </row>
    <row r="6014" spans="3:3" x14ac:dyDescent="0.25">
      <c r="C6014" s="18"/>
    </row>
    <row r="6015" spans="3:3" x14ac:dyDescent="0.25">
      <c r="C6015" s="18"/>
    </row>
    <row r="6016" spans="3:3" x14ac:dyDescent="0.25">
      <c r="C6016" s="18"/>
    </row>
    <row r="6017" spans="3:3" x14ac:dyDescent="0.25">
      <c r="C6017" s="18"/>
    </row>
    <row r="6018" spans="3:3" x14ac:dyDescent="0.25">
      <c r="C6018" s="18"/>
    </row>
    <row r="6019" spans="3:3" x14ac:dyDescent="0.25">
      <c r="C6019" s="18"/>
    </row>
    <row r="6020" spans="3:3" x14ac:dyDescent="0.25">
      <c r="C6020" s="18"/>
    </row>
    <row r="6021" spans="3:3" x14ac:dyDescent="0.25">
      <c r="C6021" s="18"/>
    </row>
    <row r="6022" spans="3:3" x14ac:dyDescent="0.25">
      <c r="C6022" s="18"/>
    </row>
    <row r="6023" spans="3:3" x14ac:dyDescent="0.25">
      <c r="C6023" s="18"/>
    </row>
    <row r="6024" spans="3:3" x14ac:dyDescent="0.25">
      <c r="C6024" s="18"/>
    </row>
    <row r="6025" spans="3:3" x14ac:dyDescent="0.25">
      <c r="C6025" s="18"/>
    </row>
    <row r="6026" spans="3:3" x14ac:dyDescent="0.25">
      <c r="C6026" s="18"/>
    </row>
    <row r="6027" spans="3:3" x14ac:dyDescent="0.25">
      <c r="C6027" s="18"/>
    </row>
    <row r="6028" spans="3:3" x14ac:dyDescent="0.25">
      <c r="C6028" s="18"/>
    </row>
    <row r="6029" spans="3:3" x14ac:dyDescent="0.25">
      <c r="C6029" s="18"/>
    </row>
    <row r="6030" spans="3:3" x14ac:dyDescent="0.25">
      <c r="C6030" s="18"/>
    </row>
    <row r="6031" spans="3:3" x14ac:dyDescent="0.25">
      <c r="C6031" s="18"/>
    </row>
    <row r="6032" spans="3:3" x14ac:dyDescent="0.25">
      <c r="C6032" s="18"/>
    </row>
    <row r="6033" spans="3:3" x14ac:dyDescent="0.25">
      <c r="C6033" s="18"/>
    </row>
    <row r="6034" spans="3:3" x14ac:dyDescent="0.25">
      <c r="C6034" s="18"/>
    </row>
    <row r="6035" spans="3:3" x14ac:dyDescent="0.25">
      <c r="C6035" s="18"/>
    </row>
    <row r="6036" spans="3:3" x14ac:dyDescent="0.25">
      <c r="C6036" s="18"/>
    </row>
    <row r="6037" spans="3:3" x14ac:dyDescent="0.25">
      <c r="C6037" s="18"/>
    </row>
    <row r="6038" spans="3:3" x14ac:dyDescent="0.25">
      <c r="C6038" s="18"/>
    </row>
    <row r="6039" spans="3:3" x14ac:dyDescent="0.25">
      <c r="C6039" s="18"/>
    </row>
    <row r="6040" spans="3:3" x14ac:dyDescent="0.25">
      <c r="C6040" s="18"/>
    </row>
    <row r="6041" spans="3:3" x14ac:dyDescent="0.25">
      <c r="C6041" s="18"/>
    </row>
    <row r="6042" spans="3:3" x14ac:dyDescent="0.25">
      <c r="C6042" s="18"/>
    </row>
    <row r="6043" spans="3:3" x14ac:dyDescent="0.25">
      <c r="C6043" s="18"/>
    </row>
    <row r="6044" spans="3:3" x14ac:dyDescent="0.25">
      <c r="C6044" s="18"/>
    </row>
    <row r="6045" spans="3:3" x14ac:dyDescent="0.25">
      <c r="C6045" s="18"/>
    </row>
    <row r="6046" spans="3:3" x14ac:dyDescent="0.25">
      <c r="C6046" s="18"/>
    </row>
    <row r="6047" spans="3:3" x14ac:dyDescent="0.25">
      <c r="C6047" s="18"/>
    </row>
    <row r="6048" spans="3:3" x14ac:dyDescent="0.25">
      <c r="C6048" s="18"/>
    </row>
    <row r="6049" spans="3:3" x14ac:dyDescent="0.25">
      <c r="C6049" s="18"/>
    </row>
    <row r="6050" spans="3:3" x14ac:dyDescent="0.25">
      <c r="C6050" s="18"/>
    </row>
    <row r="6051" spans="3:3" x14ac:dyDescent="0.25">
      <c r="C6051" s="18"/>
    </row>
    <row r="6052" spans="3:3" x14ac:dyDescent="0.25">
      <c r="C6052" s="18"/>
    </row>
    <row r="6053" spans="3:3" x14ac:dyDescent="0.25">
      <c r="C6053" s="18"/>
    </row>
    <row r="6054" spans="3:3" x14ac:dyDescent="0.25">
      <c r="C6054" s="18"/>
    </row>
    <row r="6055" spans="3:3" x14ac:dyDescent="0.25">
      <c r="C6055" s="18"/>
    </row>
    <row r="6056" spans="3:3" x14ac:dyDescent="0.25">
      <c r="C6056" s="18"/>
    </row>
    <row r="6057" spans="3:3" x14ac:dyDescent="0.25">
      <c r="C6057" s="18"/>
    </row>
    <row r="6058" spans="3:3" x14ac:dyDescent="0.25">
      <c r="C6058" s="18"/>
    </row>
    <row r="6059" spans="3:3" x14ac:dyDescent="0.25">
      <c r="C6059" s="18"/>
    </row>
    <row r="6060" spans="3:3" x14ac:dyDescent="0.25">
      <c r="C6060" s="18"/>
    </row>
    <row r="6061" spans="3:3" x14ac:dyDescent="0.25">
      <c r="C6061" s="18"/>
    </row>
    <row r="6062" spans="3:3" x14ac:dyDescent="0.25">
      <c r="C6062" s="18"/>
    </row>
    <row r="6063" spans="3:3" x14ac:dyDescent="0.25">
      <c r="C6063" s="18"/>
    </row>
    <row r="6064" spans="3:3" x14ac:dyDescent="0.25">
      <c r="C6064" s="18"/>
    </row>
    <row r="6065" spans="3:3" x14ac:dyDescent="0.25">
      <c r="C6065" s="18"/>
    </row>
    <row r="6066" spans="3:3" x14ac:dyDescent="0.25">
      <c r="C6066" s="18"/>
    </row>
    <row r="6067" spans="3:3" x14ac:dyDescent="0.25">
      <c r="C6067" s="18"/>
    </row>
    <row r="6068" spans="3:3" x14ac:dyDescent="0.25">
      <c r="C6068" s="18"/>
    </row>
    <row r="6069" spans="3:3" x14ac:dyDescent="0.25">
      <c r="C6069" s="18"/>
    </row>
    <row r="6070" spans="3:3" x14ac:dyDescent="0.25">
      <c r="C6070" s="18"/>
    </row>
    <row r="6071" spans="3:3" x14ac:dyDescent="0.25">
      <c r="C6071" s="18"/>
    </row>
    <row r="6072" spans="3:3" x14ac:dyDescent="0.25">
      <c r="C6072" s="18"/>
    </row>
    <row r="6073" spans="3:3" x14ac:dyDescent="0.25">
      <c r="C6073" s="18"/>
    </row>
    <row r="6074" spans="3:3" x14ac:dyDescent="0.25">
      <c r="C6074" s="18"/>
    </row>
    <row r="6075" spans="3:3" x14ac:dyDescent="0.25">
      <c r="C6075" s="18"/>
    </row>
    <row r="6076" spans="3:3" x14ac:dyDescent="0.25">
      <c r="C6076" s="18"/>
    </row>
    <row r="6077" spans="3:3" x14ac:dyDescent="0.25">
      <c r="C6077" s="18"/>
    </row>
    <row r="6078" spans="3:3" x14ac:dyDescent="0.25">
      <c r="C6078" s="18"/>
    </row>
    <row r="6079" spans="3:3" x14ac:dyDescent="0.25">
      <c r="C6079" s="18"/>
    </row>
    <row r="6080" spans="3:3" x14ac:dyDescent="0.25">
      <c r="C6080" s="18"/>
    </row>
    <row r="6081" spans="3:3" x14ac:dyDescent="0.25">
      <c r="C6081" s="18"/>
    </row>
    <row r="6082" spans="3:3" x14ac:dyDescent="0.25">
      <c r="C6082" s="18"/>
    </row>
    <row r="6083" spans="3:3" x14ac:dyDescent="0.25">
      <c r="C6083" s="18"/>
    </row>
    <row r="6084" spans="3:3" x14ac:dyDescent="0.25">
      <c r="C6084" s="18"/>
    </row>
    <row r="6085" spans="3:3" x14ac:dyDescent="0.25">
      <c r="C6085" s="18"/>
    </row>
    <row r="6086" spans="3:3" x14ac:dyDescent="0.25">
      <c r="C6086" s="18"/>
    </row>
    <row r="6087" spans="3:3" x14ac:dyDescent="0.25">
      <c r="C6087" s="18"/>
    </row>
    <row r="6088" spans="3:3" x14ac:dyDescent="0.25">
      <c r="C6088" s="18"/>
    </row>
    <row r="6089" spans="3:3" x14ac:dyDescent="0.25">
      <c r="C6089" s="18"/>
    </row>
    <row r="6090" spans="3:3" x14ac:dyDescent="0.25">
      <c r="C6090" s="18"/>
    </row>
    <row r="6091" spans="3:3" x14ac:dyDescent="0.25">
      <c r="C6091" s="18"/>
    </row>
    <row r="6092" spans="3:3" x14ac:dyDescent="0.25">
      <c r="C6092" s="18"/>
    </row>
    <row r="6093" spans="3:3" x14ac:dyDescent="0.25">
      <c r="C6093" s="18"/>
    </row>
    <row r="6094" spans="3:3" x14ac:dyDescent="0.25">
      <c r="C6094" s="18"/>
    </row>
    <row r="6095" spans="3:3" x14ac:dyDescent="0.25">
      <c r="C6095" s="18"/>
    </row>
    <row r="6096" spans="3:3" x14ac:dyDescent="0.25">
      <c r="C6096" s="18"/>
    </row>
    <row r="6097" spans="3:3" x14ac:dyDescent="0.25">
      <c r="C6097" s="18"/>
    </row>
    <row r="6098" spans="3:3" x14ac:dyDescent="0.25">
      <c r="C6098" s="18"/>
    </row>
    <row r="6099" spans="3:3" x14ac:dyDescent="0.25">
      <c r="C6099" s="18"/>
    </row>
    <row r="6100" spans="3:3" x14ac:dyDescent="0.25">
      <c r="C6100" s="18"/>
    </row>
    <row r="6101" spans="3:3" x14ac:dyDescent="0.25">
      <c r="C6101" s="18"/>
    </row>
    <row r="6102" spans="3:3" x14ac:dyDescent="0.25">
      <c r="C6102" s="18"/>
    </row>
    <row r="6103" spans="3:3" x14ac:dyDescent="0.25">
      <c r="C6103" s="18"/>
    </row>
    <row r="6104" spans="3:3" x14ac:dyDescent="0.25">
      <c r="C6104" s="18"/>
    </row>
    <row r="6105" spans="3:3" x14ac:dyDescent="0.25">
      <c r="C6105" s="18"/>
    </row>
    <row r="6106" spans="3:3" x14ac:dyDescent="0.25">
      <c r="C6106" s="18"/>
    </row>
    <row r="6107" spans="3:3" x14ac:dyDescent="0.25">
      <c r="C6107" s="18"/>
    </row>
    <row r="6108" spans="3:3" x14ac:dyDescent="0.25">
      <c r="C6108" s="18"/>
    </row>
    <row r="6109" spans="3:3" x14ac:dyDescent="0.25">
      <c r="C6109" s="18"/>
    </row>
    <row r="6110" spans="3:3" x14ac:dyDescent="0.25">
      <c r="C6110" s="18"/>
    </row>
    <row r="6111" spans="3:3" x14ac:dyDescent="0.25">
      <c r="C6111" s="18"/>
    </row>
    <row r="6112" spans="3:3" x14ac:dyDescent="0.25">
      <c r="C6112" s="18"/>
    </row>
    <row r="6113" spans="3:3" x14ac:dyDescent="0.25">
      <c r="C6113" s="18"/>
    </row>
    <row r="6114" spans="3:3" x14ac:dyDescent="0.25">
      <c r="C6114" s="18"/>
    </row>
    <row r="6115" spans="3:3" x14ac:dyDescent="0.25">
      <c r="C6115" s="18"/>
    </row>
    <row r="6116" spans="3:3" x14ac:dyDescent="0.25">
      <c r="C6116" s="18"/>
    </row>
    <row r="6117" spans="3:3" x14ac:dyDescent="0.25">
      <c r="C6117" s="18"/>
    </row>
    <row r="6118" spans="3:3" x14ac:dyDescent="0.25">
      <c r="C6118" s="18"/>
    </row>
    <row r="6119" spans="3:3" x14ac:dyDescent="0.25">
      <c r="C6119" s="18"/>
    </row>
    <row r="6120" spans="3:3" x14ac:dyDescent="0.25">
      <c r="C6120" s="18"/>
    </row>
    <row r="6121" spans="3:3" x14ac:dyDescent="0.25">
      <c r="C6121" s="18"/>
    </row>
    <row r="6122" spans="3:3" x14ac:dyDescent="0.25">
      <c r="C6122" s="18"/>
    </row>
    <row r="6123" spans="3:3" x14ac:dyDescent="0.25">
      <c r="C6123" s="18"/>
    </row>
    <row r="6124" spans="3:3" x14ac:dyDescent="0.25">
      <c r="C6124" s="18"/>
    </row>
    <row r="6125" spans="3:3" x14ac:dyDescent="0.25">
      <c r="C6125" s="18"/>
    </row>
    <row r="6126" spans="3:3" x14ac:dyDescent="0.25">
      <c r="C6126" s="18"/>
    </row>
    <row r="6127" spans="3:3" x14ac:dyDescent="0.25">
      <c r="C6127" s="18"/>
    </row>
    <row r="6128" spans="3:3" x14ac:dyDescent="0.25">
      <c r="C6128" s="18"/>
    </row>
    <row r="6129" spans="3:3" x14ac:dyDescent="0.25">
      <c r="C6129" s="18"/>
    </row>
    <row r="6130" spans="3:3" x14ac:dyDescent="0.25">
      <c r="C6130" s="18"/>
    </row>
    <row r="6131" spans="3:3" x14ac:dyDescent="0.25">
      <c r="C6131" s="18"/>
    </row>
    <row r="6132" spans="3:3" x14ac:dyDescent="0.25">
      <c r="C6132" s="18"/>
    </row>
    <row r="6133" spans="3:3" x14ac:dyDescent="0.25">
      <c r="C6133" s="18"/>
    </row>
    <row r="6134" spans="3:3" x14ac:dyDescent="0.25">
      <c r="C6134" s="18"/>
    </row>
    <row r="6135" spans="3:3" x14ac:dyDescent="0.25">
      <c r="C6135" s="18"/>
    </row>
    <row r="6136" spans="3:3" x14ac:dyDescent="0.25">
      <c r="C6136" s="18"/>
    </row>
    <row r="6137" spans="3:3" x14ac:dyDescent="0.25">
      <c r="C6137" s="18"/>
    </row>
    <row r="6138" spans="3:3" x14ac:dyDescent="0.25">
      <c r="C6138" s="18"/>
    </row>
    <row r="6139" spans="3:3" x14ac:dyDescent="0.25">
      <c r="C6139" s="18"/>
    </row>
    <row r="6140" spans="3:3" x14ac:dyDescent="0.25">
      <c r="C6140" s="18"/>
    </row>
    <row r="6141" spans="3:3" x14ac:dyDescent="0.25">
      <c r="C6141" s="18"/>
    </row>
    <row r="6142" spans="3:3" x14ac:dyDescent="0.25">
      <c r="C6142" s="18"/>
    </row>
    <row r="6143" spans="3:3" x14ac:dyDescent="0.25">
      <c r="C6143" s="18"/>
    </row>
    <row r="6144" spans="3:3" x14ac:dyDescent="0.25">
      <c r="C6144" s="18"/>
    </row>
    <row r="6145" spans="3:3" x14ac:dyDescent="0.25">
      <c r="C6145" s="18"/>
    </row>
    <row r="6146" spans="3:3" x14ac:dyDescent="0.25">
      <c r="C6146" s="18"/>
    </row>
    <row r="6147" spans="3:3" x14ac:dyDescent="0.25">
      <c r="C6147" s="18"/>
    </row>
    <row r="6148" spans="3:3" x14ac:dyDescent="0.25">
      <c r="C6148" s="18"/>
    </row>
    <row r="6149" spans="3:3" x14ac:dyDescent="0.25">
      <c r="C6149" s="18"/>
    </row>
    <row r="6150" spans="3:3" x14ac:dyDescent="0.25">
      <c r="C6150" s="18"/>
    </row>
    <row r="6151" spans="3:3" x14ac:dyDescent="0.25">
      <c r="C6151" s="18"/>
    </row>
    <row r="6152" spans="3:3" x14ac:dyDescent="0.25">
      <c r="C6152" s="18"/>
    </row>
    <row r="6153" spans="3:3" x14ac:dyDescent="0.25">
      <c r="C6153" s="18"/>
    </row>
    <row r="6154" spans="3:3" x14ac:dyDescent="0.25">
      <c r="C6154" s="18"/>
    </row>
    <row r="6155" spans="3:3" x14ac:dyDescent="0.25">
      <c r="C6155" s="18"/>
    </row>
    <row r="6156" spans="3:3" x14ac:dyDescent="0.25">
      <c r="C6156" s="18"/>
    </row>
    <row r="6157" spans="3:3" x14ac:dyDescent="0.25">
      <c r="C6157" s="18"/>
    </row>
    <row r="6158" spans="3:3" x14ac:dyDescent="0.25">
      <c r="C6158" s="18"/>
    </row>
    <row r="6159" spans="3:3" x14ac:dyDescent="0.25">
      <c r="C6159" s="18"/>
    </row>
    <row r="6160" spans="3:3" x14ac:dyDescent="0.25">
      <c r="C6160" s="18"/>
    </row>
    <row r="6161" spans="3:3" x14ac:dyDescent="0.25">
      <c r="C6161" s="18"/>
    </row>
    <row r="6162" spans="3:3" x14ac:dyDescent="0.25">
      <c r="C6162" s="18"/>
    </row>
    <row r="6163" spans="3:3" x14ac:dyDescent="0.25">
      <c r="C6163" s="18"/>
    </row>
    <row r="6164" spans="3:3" x14ac:dyDescent="0.25">
      <c r="C6164" s="18"/>
    </row>
    <row r="6165" spans="3:3" x14ac:dyDescent="0.25">
      <c r="C6165" s="18"/>
    </row>
    <row r="6166" spans="3:3" x14ac:dyDescent="0.25">
      <c r="C6166" s="18"/>
    </row>
    <row r="6167" spans="3:3" x14ac:dyDescent="0.25">
      <c r="C6167" s="18"/>
    </row>
    <row r="6168" spans="3:3" x14ac:dyDescent="0.25">
      <c r="C6168" s="18"/>
    </row>
    <row r="6169" spans="3:3" x14ac:dyDescent="0.25">
      <c r="C6169" s="18"/>
    </row>
    <row r="6170" spans="3:3" x14ac:dyDescent="0.25">
      <c r="C6170" s="18"/>
    </row>
    <row r="6171" spans="3:3" x14ac:dyDescent="0.25">
      <c r="C6171" s="18"/>
    </row>
    <row r="6172" spans="3:3" x14ac:dyDescent="0.25">
      <c r="C6172" s="18"/>
    </row>
    <row r="6173" spans="3:3" x14ac:dyDescent="0.25">
      <c r="C6173" s="18"/>
    </row>
    <row r="6174" spans="3:3" x14ac:dyDescent="0.25">
      <c r="C6174" s="18"/>
    </row>
    <row r="6175" spans="3:3" x14ac:dyDescent="0.25">
      <c r="C6175" s="18"/>
    </row>
    <row r="6176" spans="3:3" x14ac:dyDescent="0.25">
      <c r="C6176" s="18"/>
    </row>
    <row r="6177" spans="3:3" x14ac:dyDescent="0.25">
      <c r="C6177" s="18"/>
    </row>
    <row r="6178" spans="3:3" x14ac:dyDescent="0.25">
      <c r="C6178" s="18"/>
    </row>
    <row r="6179" spans="3:3" x14ac:dyDescent="0.25">
      <c r="C6179" s="18"/>
    </row>
    <row r="6180" spans="3:3" x14ac:dyDescent="0.25">
      <c r="C6180" s="18"/>
    </row>
    <row r="6181" spans="3:3" x14ac:dyDescent="0.25">
      <c r="C6181" s="18"/>
    </row>
    <row r="6182" spans="3:3" x14ac:dyDescent="0.25">
      <c r="C6182" s="18"/>
    </row>
    <row r="6183" spans="3:3" x14ac:dyDescent="0.25">
      <c r="C6183" s="18"/>
    </row>
    <row r="6184" spans="3:3" x14ac:dyDescent="0.25">
      <c r="C6184" s="18"/>
    </row>
    <row r="6185" spans="3:3" x14ac:dyDescent="0.25">
      <c r="C6185" s="18"/>
    </row>
    <row r="6186" spans="3:3" x14ac:dyDescent="0.25">
      <c r="C6186" s="18"/>
    </row>
    <row r="6187" spans="3:3" x14ac:dyDescent="0.25">
      <c r="C6187" s="18"/>
    </row>
    <row r="6188" spans="3:3" x14ac:dyDescent="0.25">
      <c r="C6188" s="18"/>
    </row>
    <row r="6189" spans="3:3" x14ac:dyDescent="0.25">
      <c r="C6189" s="18"/>
    </row>
    <row r="6190" spans="3:3" x14ac:dyDescent="0.25">
      <c r="C6190" s="18"/>
    </row>
    <row r="6191" spans="3:3" x14ac:dyDescent="0.25">
      <c r="C6191" s="18"/>
    </row>
    <row r="6192" spans="3:3" x14ac:dyDescent="0.25">
      <c r="C6192" s="18"/>
    </row>
    <row r="6193" spans="3:3" x14ac:dyDescent="0.25">
      <c r="C6193" s="18"/>
    </row>
    <row r="6194" spans="3:3" x14ac:dyDescent="0.25">
      <c r="C6194" s="18"/>
    </row>
    <row r="6195" spans="3:3" x14ac:dyDescent="0.25">
      <c r="C6195" s="18"/>
    </row>
    <row r="6196" spans="3:3" x14ac:dyDescent="0.25">
      <c r="C6196" s="18"/>
    </row>
    <row r="6197" spans="3:3" x14ac:dyDescent="0.25">
      <c r="C6197" s="18"/>
    </row>
    <row r="6198" spans="3:3" x14ac:dyDescent="0.25">
      <c r="C6198" s="18"/>
    </row>
    <row r="6199" spans="3:3" x14ac:dyDescent="0.25">
      <c r="C6199" s="18"/>
    </row>
    <row r="6200" spans="3:3" x14ac:dyDescent="0.25">
      <c r="C6200" s="18"/>
    </row>
    <row r="6201" spans="3:3" x14ac:dyDescent="0.25">
      <c r="C6201" s="18"/>
    </row>
    <row r="6202" spans="3:3" x14ac:dyDescent="0.25">
      <c r="C6202" s="18"/>
    </row>
    <row r="6203" spans="3:3" x14ac:dyDescent="0.25">
      <c r="C6203" s="18"/>
    </row>
    <row r="6204" spans="3:3" x14ac:dyDescent="0.25">
      <c r="C6204" s="18"/>
    </row>
    <row r="6205" spans="3:3" x14ac:dyDescent="0.25">
      <c r="C6205" s="18"/>
    </row>
    <row r="6206" spans="3:3" x14ac:dyDescent="0.25">
      <c r="C6206" s="18"/>
    </row>
    <row r="6207" spans="3:3" x14ac:dyDescent="0.25">
      <c r="C6207" s="18"/>
    </row>
    <row r="6208" spans="3:3" x14ac:dyDescent="0.25">
      <c r="C6208" s="18"/>
    </row>
    <row r="6209" spans="3:3" x14ac:dyDescent="0.25">
      <c r="C6209" s="18"/>
    </row>
    <row r="6210" spans="3:3" x14ac:dyDescent="0.25">
      <c r="C6210" s="18"/>
    </row>
    <row r="6211" spans="3:3" x14ac:dyDescent="0.25">
      <c r="C6211" s="18"/>
    </row>
    <row r="6212" spans="3:3" x14ac:dyDescent="0.25">
      <c r="C6212" s="18"/>
    </row>
    <row r="6213" spans="3:3" x14ac:dyDescent="0.25">
      <c r="C6213" s="18"/>
    </row>
    <row r="6214" spans="3:3" x14ac:dyDescent="0.25">
      <c r="C6214" s="18"/>
    </row>
    <row r="6215" spans="3:3" x14ac:dyDescent="0.25">
      <c r="C6215" s="18"/>
    </row>
    <row r="6216" spans="3:3" x14ac:dyDescent="0.25">
      <c r="C6216" s="18"/>
    </row>
    <row r="6217" spans="3:3" x14ac:dyDescent="0.25">
      <c r="C6217" s="18"/>
    </row>
    <row r="6218" spans="3:3" x14ac:dyDescent="0.25">
      <c r="C6218" s="18"/>
    </row>
    <row r="6219" spans="3:3" x14ac:dyDescent="0.25">
      <c r="C6219" s="18"/>
    </row>
    <row r="6220" spans="3:3" x14ac:dyDescent="0.25">
      <c r="C6220" s="18"/>
    </row>
    <row r="6221" spans="3:3" x14ac:dyDescent="0.25">
      <c r="C6221" s="18"/>
    </row>
    <row r="6222" spans="3:3" x14ac:dyDescent="0.25">
      <c r="C6222" s="18"/>
    </row>
    <row r="6223" spans="3:3" x14ac:dyDescent="0.25">
      <c r="C6223" s="18"/>
    </row>
    <row r="6224" spans="3:3" x14ac:dyDescent="0.25">
      <c r="C6224" s="18"/>
    </row>
    <row r="6225" spans="3:3" x14ac:dyDescent="0.25">
      <c r="C6225" s="18"/>
    </row>
    <row r="6226" spans="3:3" x14ac:dyDescent="0.25">
      <c r="C6226" s="18"/>
    </row>
    <row r="6227" spans="3:3" x14ac:dyDescent="0.25">
      <c r="C6227" s="18"/>
    </row>
    <row r="6228" spans="3:3" x14ac:dyDescent="0.25">
      <c r="C6228" s="18"/>
    </row>
    <row r="6229" spans="3:3" x14ac:dyDescent="0.25">
      <c r="C6229" s="18"/>
    </row>
    <row r="6230" spans="3:3" x14ac:dyDescent="0.25">
      <c r="C6230" s="18"/>
    </row>
    <row r="6231" spans="3:3" x14ac:dyDescent="0.25">
      <c r="C6231" s="18"/>
    </row>
    <row r="6232" spans="3:3" x14ac:dyDescent="0.25">
      <c r="C6232" s="18"/>
    </row>
    <row r="6233" spans="3:3" x14ac:dyDescent="0.25">
      <c r="C6233" s="18"/>
    </row>
    <row r="6234" spans="3:3" x14ac:dyDescent="0.25">
      <c r="C6234" s="18"/>
    </row>
    <row r="6235" spans="3:3" x14ac:dyDescent="0.25">
      <c r="C6235" s="18"/>
    </row>
    <row r="6236" spans="3:3" x14ac:dyDescent="0.25">
      <c r="C6236" s="18"/>
    </row>
    <row r="6237" spans="3:3" x14ac:dyDescent="0.25">
      <c r="C6237" s="18"/>
    </row>
    <row r="6238" spans="3:3" x14ac:dyDescent="0.25">
      <c r="C6238" s="18"/>
    </row>
    <row r="6239" spans="3:3" x14ac:dyDescent="0.25">
      <c r="C6239" s="18"/>
    </row>
    <row r="6240" spans="3:3" x14ac:dyDescent="0.25">
      <c r="C6240" s="18"/>
    </row>
    <row r="6241" spans="3:3" x14ac:dyDescent="0.25">
      <c r="C6241" s="18"/>
    </row>
    <row r="6242" spans="3:3" x14ac:dyDescent="0.25">
      <c r="C6242" s="18"/>
    </row>
    <row r="6243" spans="3:3" x14ac:dyDescent="0.25">
      <c r="C6243" s="18"/>
    </row>
    <row r="6244" spans="3:3" x14ac:dyDescent="0.25">
      <c r="C6244" s="18"/>
    </row>
    <row r="6245" spans="3:3" x14ac:dyDescent="0.25">
      <c r="C6245" s="18"/>
    </row>
    <row r="6246" spans="3:3" x14ac:dyDescent="0.25">
      <c r="C6246" s="18"/>
    </row>
    <row r="6247" spans="3:3" x14ac:dyDescent="0.25">
      <c r="C6247" s="18"/>
    </row>
    <row r="6248" spans="3:3" x14ac:dyDescent="0.25">
      <c r="C6248" s="18"/>
    </row>
    <row r="6249" spans="3:3" x14ac:dyDescent="0.25">
      <c r="C6249" s="18"/>
    </row>
    <row r="6250" spans="3:3" x14ac:dyDescent="0.25">
      <c r="C6250" s="18"/>
    </row>
    <row r="6251" spans="3:3" x14ac:dyDescent="0.25">
      <c r="C6251" s="18"/>
    </row>
    <row r="6252" spans="3:3" x14ac:dyDescent="0.25">
      <c r="C6252" s="18"/>
    </row>
    <row r="6253" spans="3:3" x14ac:dyDescent="0.25">
      <c r="C6253" s="18"/>
    </row>
    <row r="6254" spans="3:3" x14ac:dyDescent="0.25">
      <c r="C6254" s="18"/>
    </row>
    <row r="6255" spans="3:3" x14ac:dyDescent="0.25">
      <c r="C6255" s="18"/>
    </row>
    <row r="6256" spans="3:3" x14ac:dyDescent="0.25">
      <c r="C6256" s="18"/>
    </row>
    <row r="6257" spans="3:3" x14ac:dyDescent="0.25">
      <c r="C6257" s="18"/>
    </row>
    <row r="6258" spans="3:3" x14ac:dyDescent="0.25">
      <c r="C6258" s="18"/>
    </row>
    <row r="6259" spans="3:3" x14ac:dyDescent="0.25">
      <c r="C6259" s="18"/>
    </row>
    <row r="6260" spans="3:3" x14ac:dyDescent="0.25">
      <c r="C6260" s="18"/>
    </row>
    <row r="6261" spans="3:3" x14ac:dyDescent="0.25">
      <c r="C6261" s="18"/>
    </row>
    <row r="6262" spans="3:3" x14ac:dyDescent="0.25">
      <c r="C6262" s="18"/>
    </row>
    <row r="6263" spans="3:3" x14ac:dyDescent="0.25">
      <c r="C6263" s="18"/>
    </row>
    <row r="6264" spans="3:3" x14ac:dyDescent="0.25">
      <c r="C6264" s="18"/>
    </row>
    <row r="6265" spans="3:3" x14ac:dyDescent="0.25">
      <c r="C6265" s="18"/>
    </row>
    <row r="6266" spans="3:3" x14ac:dyDescent="0.25">
      <c r="C6266" s="18"/>
    </row>
    <row r="6267" spans="3:3" x14ac:dyDescent="0.25">
      <c r="C6267" s="18"/>
    </row>
    <row r="6268" spans="3:3" x14ac:dyDescent="0.25">
      <c r="C6268" s="18"/>
    </row>
    <row r="6269" spans="3:3" x14ac:dyDescent="0.25">
      <c r="C6269" s="18"/>
    </row>
    <row r="6270" spans="3:3" x14ac:dyDescent="0.25">
      <c r="C6270" s="18"/>
    </row>
    <row r="6271" spans="3:3" x14ac:dyDescent="0.25">
      <c r="C6271" s="18"/>
    </row>
    <row r="6272" spans="3:3" x14ac:dyDescent="0.25">
      <c r="C6272" s="18"/>
    </row>
    <row r="6273" spans="3:3" x14ac:dyDescent="0.25">
      <c r="C6273" s="18"/>
    </row>
    <row r="6274" spans="3:3" x14ac:dyDescent="0.25">
      <c r="C6274" s="18"/>
    </row>
    <row r="6275" spans="3:3" x14ac:dyDescent="0.25">
      <c r="C6275" s="18"/>
    </row>
    <row r="6276" spans="3:3" x14ac:dyDescent="0.25">
      <c r="C6276" s="18"/>
    </row>
    <row r="6277" spans="3:3" x14ac:dyDescent="0.25">
      <c r="C6277" s="18"/>
    </row>
    <row r="6278" spans="3:3" x14ac:dyDescent="0.25">
      <c r="C6278" s="18"/>
    </row>
    <row r="6279" spans="3:3" x14ac:dyDescent="0.25">
      <c r="C6279" s="18"/>
    </row>
    <row r="6280" spans="3:3" x14ac:dyDescent="0.25">
      <c r="C6280" s="18"/>
    </row>
    <row r="6281" spans="3:3" x14ac:dyDescent="0.25">
      <c r="C6281" s="18"/>
    </row>
    <row r="6282" spans="3:3" x14ac:dyDescent="0.25">
      <c r="C6282" s="18"/>
    </row>
    <row r="6283" spans="3:3" x14ac:dyDescent="0.25">
      <c r="C6283" s="18"/>
    </row>
    <row r="6284" spans="3:3" x14ac:dyDescent="0.25">
      <c r="C6284" s="18"/>
    </row>
    <row r="6285" spans="3:3" x14ac:dyDescent="0.25">
      <c r="C6285" s="18"/>
    </row>
    <row r="6286" spans="3:3" x14ac:dyDescent="0.25">
      <c r="C6286" s="18"/>
    </row>
    <row r="6287" spans="3:3" x14ac:dyDescent="0.25">
      <c r="C6287" s="18"/>
    </row>
    <row r="6288" spans="3:3" x14ac:dyDescent="0.25">
      <c r="C6288" s="18"/>
    </row>
    <row r="6289" spans="3:3" x14ac:dyDescent="0.25">
      <c r="C6289" s="18"/>
    </row>
    <row r="6290" spans="3:3" x14ac:dyDescent="0.25">
      <c r="C6290" s="18"/>
    </row>
    <row r="6291" spans="3:3" x14ac:dyDescent="0.25">
      <c r="C6291" s="18"/>
    </row>
    <row r="6292" spans="3:3" x14ac:dyDescent="0.25">
      <c r="C6292" s="18"/>
    </row>
    <row r="6293" spans="3:3" x14ac:dyDescent="0.25">
      <c r="C6293" s="18"/>
    </row>
    <row r="6294" spans="3:3" x14ac:dyDescent="0.25">
      <c r="C6294" s="18"/>
    </row>
    <row r="6295" spans="3:3" x14ac:dyDescent="0.25">
      <c r="C6295" s="18"/>
    </row>
    <row r="6296" spans="3:3" x14ac:dyDescent="0.25">
      <c r="C6296" s="18"/>
    </row>
    <row r="6297" spans="3:3" x14ac:dyDescent="0.25">
      <c r="C6297" s="18"/>
    </row>
    <row r="6298" spans="3:3" x14ac:dyDescent="0.25">
      <c r="C6298" s="18"/>
    </row>
    <row r="6299" spans="3:3" x14ac:dyDescent="0.25">
      <c r="C6299" s="18"/>
    </row>
    <row r="6300" spans="3:3" x14ac:dyDescent="0.25">
      <c r="C6300" s="18"/>
    </row>
    <row r="6301" spans="3:3" x14ac:dyDescent="0.25">
      <c r="C6301" s="18"/>
    </row>
    <row r="6302" spans="3:3" x14ac:dyDescent="0.25">
      <c r="C6302" s="18"/>
    </row>
    <row r="6303" spans="3:3" x14ac:dyDescent="0.25">
      <c r="C6303" s="18"/>
    </row>
    <row r="6304" spans="3:3" x14ac:dyDescent="0.25">
      <c r="C6304" s="18"/>
    </row>
    <row r="6305" spans="3:3" x14ac:dyDescent="0.25">
      <c r="C6305" s="18"/>
    </row>
    <row r="6306" spans="3:3" x14ac:dyDescent="0.25">
      <c r="C6306" s="18"/>
    </row>
    <row r="6307" spans="3:3" x14ac:dyDescent="0.25">
      <c r="C6307" s="18"/>
    </row>
    <row r="6308" spans="3:3" x14ac:dyDescent="0.25">
      <c r="C6308" s="18"/>
    </row>
    <row r="6309" spans="3:3" x14ac:dyDescent="0.25">
      <c r="C6309" s="18"/>
    </row>
    <row r="6310" spans="3:3" x14ac:dyDescent="0.25">
      <c r="C6310" s="18"/>
    </row>
    <row r="6311" spans="3:3" x14ac:dyDescent="0.25">
      <c r="C6311" s="18"/>
    </row>
    <row r="6312" spans="3:3" x14ac:dyDescent="0.25">
      <c r="C6312" s="18"/>
    </row>
    <row r="6313" spans="3:3" x14ac:dyDescent="0.25">
      <c r="C6313" s="18"/>
    </row>
    <row r="6314" spans="3:3" x14ac:dyDescent="0.25">
      <c r="C6314" s="18"/>
    </row>
    <row r="6315" spans="3:3" x14ac:dyDescent="0.25">
      <c r="C6315" s="18"/>
    </row>
    <row r="6316" spans="3:3" x14ac:dyDescent="0.25">
      <c r="C6316" s="18"/>
    </row>
    <row r="6317" spans="3:3" x14ac:dyDescent="0.25">
      <c r="C6317" s="18"/>
    </row>
    <row r="6318" spans="3:3" x14ac:dyDescent="0.25">
      <c r="C6318" s="18"/>
    </row>
    <row r="6319" spans="3:3" x14ac:dyDescent="0.25">
      <c r="C6319" s="18"/>
    </row>
    <row r="6320" spans="3:3" x14ac:dyDescent="0.25">
      <c r="C6320" s="18"/>
    </row>
    <row r="6321" spans="3:3" x14ac:dyDescent="0.25">
      <c r="C6321" s="18"/>
    </row>
    <row r="6322" spans="3:3" x14ac:dyDescent="0.25">
      <c r="C6322" s="18"/>
    </row>
    <row r="6323" spans="3:3" x14ac:dyDescent="0.25">
      <c r="C6323" s="18"/>
    </row>
    <row r="6324" spans="3:3" x14ac:dyDescent="0.25">
      <c r="C6324" s="18"/>
    </row>
    <row r="6325" spans="3:3" x14ac:dyDescent="0.25">
      <c r="C6325" s="18"/>
    </row>
    <row r="6326" spans="3:3" x14ac:dyDescent="0.25">
      <c r="C6326" s="18"/>
    </row>
    <row r="6327" spans="3:3" x14ac:dyDescent="0.25">
      <c r="C6327" s="18"/>
    </row>
    <row r="6328" spans="3:3" x14ac:dyDescent="0.25">
      <c r="C6328" s="18"/>
    </row>
    <row r="6329" spans="3:3" x14ac:dyDescent="0.25">
      <c r="C6329" s="18"/>
    </row>
    <row r="6330" spans="3:3" x14ac:dyDescent="0.25">
      <c r="C6330" s="18"/>
    </row>
    <row r="6331" spans="3:3" x14ac:dyDescent="0.25">
      <c r="C6331" s="18"/>
    </row>
    <row r="6332" spans="3:3" x14ac:dyDescent="0.25">
      <c r="C6332" s="18"/>
    </row>
    <row r="6333" spans="3:3" x14ac:dyDescent="0.25">
      <c r="C6333" s="18"/>
    </row>
    <row r="6334" spans="3:3" x14ac:dyDescent="0.25">
      <c r="C6334" s="18"/>
    </row>
    <row r="6335" spans="3:3" x14ac:dyDescent="0.25">
      <c r="C6335" s="18"/>
    </row>
    <row r="6336" spans="3:3" x14ac:dyDescent="0.25">
      <c r="C6336" s="18"/>
    </row>
    <row r="6337" spans="3:3" x14ac:dyDescent="0.25">
      <c r="C6337" s="18"/>
    </row>
    <row r="6338" spans="3:3" x14ac:dyDescent="0.25">
      <c r="C6338" s="18"/>
    </row>
    <row r="6339" spans="3:3" x14ac:dyDescent="0.25">
      <c r="C6339" s="18"/>
    </row>
    <row r="6340" spans="3:3" x14ac:dyDescent="0.25">
      <c r="C6340" s="18"/>
    </row>
    <row r="6341" spans="3:3" x14ac:dyDescent="0.25">
      <c r="C6341" s="18"/>
    </row>
    <row r="6342" spans="3:3" x14ac:dyDescent="0.25">
      <c r="C6342" s="18"/>
    </row>
    <row r="6343" spans="3:3" x14ac:dyDescent="0.25">
      <c r="C6343" s="18"/>
    </row>
    <row r="6344" spans="3:3" x14ac:dyDescent="0.25">
      <c r="C6344" s="18"/>
    </row>
    <row r="6345" spans="3:3" x14ac:dyDescent="0.25">
      <c r="C6345" s="18"/>
    </row>
    <row r="6346" spans="3:3" x14ac:dyDescent="0.25">
      <c r="C6346" s="18"/>
    </row>
    <row r="6347" spans="3:3" x14ac:dyDescent="0.25">
      <c r="C6347" s="18"/>
    </row>
    <row r="6348" spans="3:3" x14ac:dyDescent="0.25">
      <c r="C6348" s="18"/>
    </row>
    <row r="6349" spans="3:3" x14ac:dyDescent="0.25">
      <c r="C6349" s="18"/>
    </row>
    <row r="6350" spans="3:3" x14ac:dyDescent="0.25">
      <c r="C6350" s="18"/>
    </row>
    <row r="6351" spans="3:3" x14ac:dyDescent="0.25">
      <c r="C6351" s="18"/>
    </row>
    <row r="6352" spans="3:3" x14ac:dyDescent="0.25">
      <c r="C6352" s="18"/>
    </row>
    <row r="6353" spans="3:3" x14ac:dyDescent="0.25">
      <c r="C6353" s="18"/>
    </row>
    <row r="6354" spans="3:3" x14ac:dyDescent="0.25">
      <c r="C6354" s="18"/>
    </row>
    <row r="6355" spans="3:3" x14ac:dyDescent="0.25">
      <c r="C6355" s="18"/>
    </row>
    <row r="6356" spans="3:3" x14ac:dyDescent="0.25">
      <c r="C6356" s="18"/>
    </row>
    <row r="6357" spans="3:3" x14ac:dyDescent="0.25">
      <c r="C6357" s="18"/>
    </row>
    <row r="6358" spans="3:3" x14ac:dyDescent="0.25">
      <c r="C6358" s="18"/>
    </row>
    <row r="6359" spans="3:3" x14ac:dyDescent="0.25">
      <c r="C6359" s="18"/>
    </row>
    <row r="6360" spans="3:3" x14ac:dyDescent="0.25">
      <c r="C6360" s="18"/>
    </row>
    <row r="6361" spans="3:3" x14ac:dyDescent="0.25">
      <c r="C6361" s="18"/>
    </row>
    <row r="6362" spans="3:3" x14ac:dyDescent="0.25">
      <c r="C6362" s="18"/>
    </row>
    <row r="6363" spans="3:3" x14ac:dyDescent="0.25">
      <c r="C6363" s="18"/>
    </row>
    <row r="6364" spans="3:3" x14ac:dyDescent="0.25">
      <c r="C6364" s="18"/>
    </row>
    <row r="6365" spans="3:3" x14ac:dyDescent="0.25">
      <c r="C6365" s="18"/>
    </row>
    <row r="6366" spans="3:3" x14ac:dyDescent="0.25">
      <c r="C6366" s="18"/>
    </row>
    <row r="6367" spans="3:3" x14ac:dyDescent="0.25">
      <c r="C6367" s="18"/>
    </row>
    <row r="6368" spans="3:3" x14ac:dyDescent="0.25">
      <c r="C6368" s="18"/>
    </row>
    <row r="6369" spans="3:3" x14ac:dyDescent="0.25">
      <c r="C6369" s="18"/>
    </row>
    <row r="6370" spans="3:3" x14ac:dyDescent="0.25">
      <c r="C6370" s="18"/>
    </row>
    <row r="6371" spans="3:3" x14ac:dyDescent="0.25">
      <c r="C6371" s="18"/>
    </row>
    <row r="6372" spans="3:3" x14ac:dyDescent="0.25">
      <c r="C6372" s="18"/>
    </row>
    <row r="6373" spans="3:3" x14ac:dyDescent="0.25">
      <c r="C6373" s="18"/>
    </row>
    <row r="6374" spans="3:3" x14ac:dyDescent="0.25">
      <c r="C6374" s="18"/>
    </row>
    <row r="6375" spans="3:3" x14ac:dyDescent="0.25">
      <c r="C6375" s="18"/>
    </row>
    <row r="6376" spans="3:3" x14ac:dyDescent="0.25">
      <c r="C6376" s="18"/>
    </row>
    <row r="6377" spans="3:3" x14ac:dyDescent="0.25">
      <c r="C6377" s="18"/>
    </row>
    <row r="6378" spans="3:3" x14ac:dyDescent="0.25">
      <c r="C6378" s="18"/>
    </row>
    <row r="6379" spans="3:3" x14ac:dyDescent="0.25">
      <c r="C6379" s="18"/>
    </row>
    <row r="6380" spans="3:3" x14ac:dyDescent="0.25">
      <c r="C6380" s="18"/>
    </row>
    <row r="6381" spans="3:3" x14ac:dyDescent="0.25">
      <c r="C6381" s="18"/>
    </row>
    <row r="6382" spans="3:3" x14ac:dyDescent="0.25">
      <c r="C6382" s="18"/>
    </row>
    <row r="6383" spans="3:3" x14ac:dyDescent="0.25">
      <c r="C6383" s="18"/>
    </row>
    <row r="6384" spans="3:3" x14ac:dyDescent="0.25">
      <c r="C6384" s="18"/>
    </row>
    <row r="6385" spans="3:3" x14ac:dyDescent="0.25">
      <c r="C6385" s="18"/>
    </row>
    <row r="6386" spans="3:3" x14ac:dyDescent="0.25">
      <c r="C6386" s="18"/>
    </row>
    <row r="6387" spans="3:3" x14ac:dyDescent="0.25">
      <c r="C6387" s="18"/>
    </row>
    <row r="6388" spans="3:3" x14ac:dyDescent="0.25">
      <c r="C6388" s="18"/>
    </row>
    <row r="6389" spans="3:3" x14ac:dyDescent="0.25">
      <c r="C6389" s="18"/>
    </row>
    <row r="6390" spans="3:3" x14ac:dyDescent="0.25">
      <c r="C6390" s="18"/>
    </row>
    <row r="6391" spans="3:3" x14ac:dyDescent="0.25">
      <c r="C6391" s="18"/>
    </row>
    <row r="6392" spans="3:3" x14ac:dyDescent="0.25">
      <c r="C6392" s="18"/>
    </row>
    <row r="6393" spans="3:3" x14ac:dyDescent="0.25">
      <c r="C6393" s="18"/>
    </row>
    <row r="6394" spans="3:3" x14ac:dyDescent="0.25">
      <c r="C6394" s="18"/>
    </row>
    <row r="6395" spans="3:3" x14ac:dyDescent="0.25">
      <c r="C6395" s="18"/>
    </row>
    <row r="6396" spans="3:3" x14ac:dyDescent="0.25">
      <c r="C6396" s="18"/>
    </row>
    <row r="6397" spans="3:3" x14ac:dyDescent="0.25">
      <c r="C6397" s="18"/>
    </row>
    <row r="6398" spans="3:3" x14ac:dyDescent="0.25">
      <c r="C6398" s="18"/>
    </row>
    <row r="6399" spans="3:3" x14ac:dyDescent="0.25">
      <c r="C6399" s="18"/>
    </row>
    <row r="6400" spans="3:3" x14ac:dyDescent="0.25">
      <c r="C6400" s="18"/>
    </row>
    <row r="6401" spans="3:3" x14ac:dyDescent="0.25">
      <c r="C6401" s="18"/>
    </row>
    <row r="6402" spans="3:3" x14ac:dyDescent="0.25">
      <c r="C6402" s="18"/>
    </row>
    <row r="6403" spans="3:3" x14ac:dyDescent="0.25">
      <c r="C6403" s="18"/>
    </row>
    <row r="6404" spans="3:3" x14ac:dyDescent="0.25">
      <c r="C6404" s="18"/>
    </row>
    <row r="6405" spans="3:3" x14ac:dyDescent="0.25">
      <c r="C6405" s="18"/>
    </row>
    <row r="6406" spans="3:3" x14ac:dyDescent="0.25">
      <c r="C6406" s="18"/>
    </row>
    <row r="6407" spans="3:3" x14ac:dyDescent="0.25">
      <c r="C6407" s="18"/>
    </row>
    <row r="6408" spans="3:3" x14ac:dyDescent="0.25">
      <c r="C6408" s="18"/>
    </row>
    <row r="6409" spans="3:3" x14ac:dyDescent="0.25">
      <c r="C6409" s="18"/>
    </row>
    <row r="6410" spans="3:3" x14ac:dyDescent="0.25">
      <c r="C6410" s="18"/>
    </row>
    <row r="6411" spans="3:3" x14ac:dyDescent="0.25">
      <c r="C6411" s="18"/>
    </row>
    <row r="6412" spans="3:3" x14ac:dyDescent="0.25">
      <c r="C6412" s="18"/>
    </row>
    <row r="6413" spans="3:3" x14ac:dyDescent="0.25">
      <c r="C6413" s="18"/>
    </row>
    <row r="6414" spans="3:3" x14ac:dyDescent="0.25">
      <c r="C6414" s="18"/>
    </row>
    <row r="6415" spans="3:3" x14ac:dyDescent="0.25">
      <c r="C6415" s="18"/>
    </row>
    <row r="6416" spans="3:3" x14ac:dyDescent="0.25">
      <c r="C6416" s="18"/>
    </row>
    <row r="6417" spans="3:3" x14ac:dyDescent="0.25">
      <c r="C6417" s="18"/>
    </row>
    <row r="6418" spans="3:3" x14ac:dyDescent="0.25">
      <c r="C6418" s="18"/>
    </row>
    <row r="6419" spans="3:3" x14ac:dyDescent="0.25">
      <c r="C6419" s="18"/>
    </row>
    <row r="6420" spans="3:3" x14ac:dyDescent="0.25">
      <c r="C6420" s="18"/>
    </row>
    <row r="6421" spans="3:3" x14ac:dyDescent="0.25">
      <c r="C6421" s="18"/>
    </row>
    <row r="6422" spans="3:3" x14ac:dyDescent="0.25">
      <c r="C6422" s="18"/>
    </row>
    <row r="6423" spans="3:3" x14ac:dyDescent="0.25">
      <c r="C6423" s="18"/>
    </row>
    <row r="6424" spans="3:3" x14ac:dyDescent="0.25">
      <c r="C6424" s="18"/>
    </row>
    <row r="6425" spans="3:3" x14ac:dyDescent="0.25">
      <c r="C6425" s="18"/>
    </row>
    <row r="6426" spans="3:3" x14ac:dyDescent="0.25">
      <c r="C6426" s="18"/>
    </row>
    <row r="6427" spans="3:3" x14ac:dyDescent="0.25">
      <c r="C6427" s="18"/>
    </row>
    <row r="6428" spans="3:3" x14ac:dyDescent="0.25">
      <c r="C6428" s="18"/>
    </row>
    <row r="6429" spans="3:3" x14ac:dyDescent="0.25">
      <c r="C6429" s="18"/>
    </row>
    <row r="6430" spans="3:3" x14ac:dyDescent="0.25">
      <c r="C6430" s="18"/>
    </row>
    <row r="6431" spans="3:3" x14ac:dyDescent="0.25">
      <c r="C6431" s="18"/>
    </row>
    <row r="6432" spans="3:3" x14ac:dyDescent="0.25">
      <c r="C6432" s="18"/>
    </row>
    <row r="6433" spans="3:3" x14ac:dyDescent="0.25">
      <c r="C6433" s="18"/>
    </row>
    <row r="6434" spans="3:3" x14ac:dyDescent="0.25">
      <c r="C6434" s="18"/>
    </row>
    <row r="6435" spans="3:3" x14ac:dyDescent="0.25">
      <c r="C6435" s="18"/>
    </row>
    <row r="6436" spans="3:3" x14ac:dyDescent="0.25">
      <c r="C6436" s="18"/>
    </row>
    <row r="6437" spans="3:3" x14ac:dyDescent="0.25">
      <c r="C6437" s="18"/>
    </row>
    <row r="6438" spans="3:3" x14ac:dyDescent="0.25">
      <c r="C6438" s="18"/>
    </row>
    <row r="6439" spans="3:3" x14ac:dyDescent="0.25">
      <c r="C6439" s="18"/>
    </row>
    <row r="6440" spans="3:3" x14ac:dyDescent="0.25">
      <c r="C6440" s="18"/>
    </row>
    <row r="6441" spans="3:3" x14ac:dyDescent="0.25">
      <c r="C6441" s="18"/>
    </row>
    <row r="6442" spans="3:3" x14ac:dyDescent="0.25">
      <c r="C6442" s="18"/>
    </row>
    <row r="6443" spans="3:3" x14ac:dyDescent="0.25">
      <c r="C6443" s="18"/>
    </row>
    <row r="6444" spans="3:3" x14ac:dyDescent="0.25">
      <c r="C6444" s="18"/>
    </row>
    <row r="6445" spans="3:3" x14ac:dyDescent="0.25">
      <c r="C6445" s="18"/>
    </row>
    <row r="6446" spans="3:3" x14ac:dyDescent="0.25">
      <c r="C6446" s="18"/>
    </row>
    <row r="6447" spans="3:3" x14ac:dyDescent="0.25">
      <c r="C6447" s="18"/>
    </row>
    <row r="6448" spans="3:3" x14ac:dyDescent="0.25">
      <c r="C6448" s="18"/>
    </row>
    <row r="6449" spans="3:3" x14ac:dyDescent="0.25">
      <c r="C6449" s="18"/>
    </row>
    <row r="6450" spans="3:3" x14ac:dyDescent="0.25">
      <c r="C6450" s="18"/>
    </row>
    <row r="6451" spans="3:3" x14ac:dyDescent="0.25">
      <c r="C6451" s="18"/>
    </row>
    <row r="6452" spans="3:3" x14ac:dyDescent="0.25">
      <c r="C6452" s="18"/>
    </row>
    <row r="6453" spans="3:3" x14ac:dyDescent="0.25">
      <c r="C6453" s="18"/>
    </row>
    <row r="6454" spans="3:3" x14ac:dyDescent="0.25">
      <c r="C6454" s="18"/>
    </row>
    <row r="6455" spans="3:3" x14ac:dyDescent="0.25">
      <c r="C6455" s="18"/>
    </row>
    <row r="6456" spans="3:3" x14ac:dyDescent="0.25">
      <c r="C6456" s="18"/>
    </row>
    <row r="6457" spans="3:3" x14ac:dyDescent="0.25">
      <c r="C6457" s="18"/>
    </row>
    <row r="6458" spans="3:3" x14ac:dyDescent="0.25">
      <c r="C6458" s="18"/>
    </row>
    <row r="6459" spans="3:3" x14ac:dyDescent="0.25">
      <c r="C6459" s="18"/>
    </row>
    <row r="6460" spans="3:3" x14ac:dyDescent="0.25">
      <c r="C6460" s="18"/>
    </row>
    <row r="6461" spans="3:3" x14ac:dyDescent="0.25">
      <c r="C6461" s="18"/>
    </row>
    <row r="6462" spans="3:3" x14ac:dyDescent="0.25">
      <c r="C6462" s="18"/>
    </row>
    <row r="6463" spans="3:3" x14ac:dyDescent="0.25">
      <c r="C6463" s="18"/>
    </row>
    <row r="6464" spans="3:3" x14ac:dyDescent="0.25">
      <c r="C6464" s="18"/>
    </row>
    <row r="6465" spans="3:3" x14ac:dyDescent="0.25">
      <c r="C6465" s="18"/>
    </row>
    <row r="6466" spans="3:3" x14ac:dyDescent="0.25">
      <c r="C6466" s="18"/>
    </row>
    <row r="6467" spans="3:3" x14ac:dyDescent="0.25">
      <c r="C6467" s="18"/>
    </row>
    <row r="6468" spans="3:3" x14ac:dyDescent="0.25">
      <c r="C6468" s="18"/>
    </row>
    <row r="6469" spans="3:3" x14ac:dyDescent="0.25">
      <c r="C6469" s="18"/>
    </row>
    <row r="6470" spans="3:3" x14ac:dyDescent="0.25">
      <c r="C6470" s="18"/>
    </row>
    <row r="6471" spans="3:3" x14ac:dyDescent="0.25">
      <c r="C6471" s="18"/>
    </row>
    <row r="6472" spans="3:3" x14ac:dyDescent="0.25">
      <c r="C6472" s="18"/>
    </row>
    <row r="6473" spans="3:3" x14ac:dyDescent="0.25">
      <c r="C6473" s="18"/>
    </row>
    <row r="6474" spans="3:3" x14ac:dyDescent="0.25">
      <c r="C6474" s="18"/>
    </row>
    <row r="6475" spans="3:3" x14ac:dyDescent="0.25">
      <c r="C6475" s="18"/>
    </row>
    <row r="6476" spans="3:3" x14ac:dyDescent="0.25">
      <c r="C6476" s="18"/>
    </row>
    <row r="6477" spans="3:3" x14ac:dyDescent="0.25">
      <c r="C6477" s="18"/>
    </row>
    <row r="6478" spans="3:3" x14ac:dyDescent="0.25">
      <c r="C6478" s="18"/>
    </row>
    <row r="6479" spans="3:3" x14ac:dyDescent="0.25">
      <c r="C6479" s="18"/>
    </row>
    <row r="6480" spans="3:3" x14ac:dyDescent="0.25">
      <c r="C6480" s="18"/>
    </row>
    <row r="6481" spans="3:3" x14ac:dyDescent="0.25">
      <c r="C6481" s="18"/>
    </row>
    <row r="6482" spans="3:3" x14ac:dyDescent="0.25">
      <c r="C6482" s="18"/>
    </row>
    <row r="6483" spans="3:3" x14ac:dyDescent="0.25">
      <c r="C6483" s="18"/>
    </row>
    <row r="6484" spans="3:3" x14ac:dyDescent="0.25">
      <c r="C6484" s="18"/>
    </row>
    <row r="6485" spans="3:3" x14ac:dyDescent="0.25">
      <c r="C6485" s="18"/>
    </row>
    <row r="6486" spans="3:3" x14ac:dyDescent="0.25">
      <c r="C6486" s="18"/>
    </row>
    <row r="6487" spans="3:3" x14ac:dyDescent="0.25">
      <c r="C6487" s="18"/>
    </row>
    <row r="6488" spans="3:3" x14ac:dyDescent="0.25">
      <c r="C6488" s="18"/>
    </row>
    <row r="6489" spans="3:3" x14ac:dyDescent="0.25">
      <c r="C6489" s="18"/>
    </row>
    <row r="6490" spans="3:3" x14ac:dyDescent="0.25">
      <c r="C6490" s="18"/>
    </row>
    <row r="6491" spans="3:3" x14ac:dyDescent="0.25">
      <c r="C6491" s="18"/>
    </row>
    <row r="6492" spans="3:3" x14ac:dyDescent="0.25">
      <c r="C6492" s="18"/>
    </row>
    <row r="6493" spans="3:3" x14ac:dyDescent="0.25">
      <c r="C6493" s="18"/>
    </row>
    <row r="6494" spans="3:3" x14ac:dyDescent="0.25">
      <c r="C6494" s="18"/>
    </row>
    <row r="6495" spans="3:3" x14ac:dyDescent="0.25">
      <c r="C6495" s="18"/>
    </row>
    <row r="6496" spans="3:3" x14ac:dyDescent="0.25">
      <c r="C6496" s="18"/>
    </row>
    <row r="6497" spans="3:3" x14ac:dyDescent="0.25">
      <c r="C6497" s="18"/>
    </row>
    <row r="6498" spans="3:3" x14ac:dyDescent="0.25">
      <c r="C6498" s="18"/>
    </row>
    <row r="6499" spans="3:3" x14ac:dyDescent="0.25">
      <c r="C6499" s="18"/>
    </row>
    <row r="6500" spans="3:3" x14ac:dyDescent="0.25">
      <c r="C6500" s="18"/>
    </row>
    <row r="6501" spans="3:3" x14ac:dyDescent="0.25">
      <c r="C6501" s="18"/>
    </row>
    <row r="6502" spans="3:3" x14ac:dyDescent="0.25">
      <c r="C6502" s="18"/>
    </row>
    <row r="6503" spans="3:3" x14ac:dyDescent="0.25">
      <c r="C6503" s="18"/>
    </row>
    <row r="6504" spans="3:3" x14ac:dyDescent="0.25">
      <c r="C6504" s="18"/>
    </row>
    <row r="6505" spans="3:3" x14ac:dyDescent="0.25">
      <c r="C6505" s="18"/>
    </row>
    <row r="6506" spans="3:3" x14ac:dyDescent="0.25">
      <c r="C6506" s="18"/>
    </row>
    <row r="6507" spans="3:3" x14ac:dyDescent="0.25">
      <c r="C6507" s="18"/>
    </row>
    <row r="6508" spans="3:3" x14ac:dyDescent="0.25">
      <c r="C6508" s="18"/>
    </row>
    <row r="6509" spans="3:3" x14ac:dyDescent="0.25">
      <c r="C6509" s="18"/>
    </row>
    <row r="6510" spans="3:3" x14ac:dyDescent="0.25">
      <c r="C6510" s="18"/>
    </row>
    <row r="6511" spans="3:3" x14ac:dyDescent="0.25">
      <c r="C6511" s="18"/>
    </row>
    <row r="6512" spans="3:3" x14ac:dyDescent="0.25">
      <c r="C6512" s="18"/>
    </row>
    <row r="6513" spans="3:3" x14ac:dyDescent="0.25">
      <c r="C6513" s="18"/>
    </row>
    <row r="6514" spans="3:3" x14ac:dyDescent="0.25">
      <c r="C6514" s="18"/>
    </row>
    <row r="6515" spans="3:3" x14ac:dyDescent="0.25">
      <c r="C6515" s="18"/>
    </row>
    <row r="6516" spans="3:3" x14ac:dyDescent="0.25">
      <c r="C6516" s="18"/>
    </row>
    <row r="6517" spans="3:3" x14ac:dyDescent="0.25">
      <c r="C6517" s="18"/>
    </row>
    <row r="6518" spans="3:3" x14ac:dyDescent="0.25">
      <c r="C6518" s="18"/>
    </row>
    <row r="6519" spans="3:3" x14ac:dyDescent="0.25">
      <c r="C6519" s="18"/>
    </row>
    <row r="6520" spans="3:3" x14ac:dyDescent="0.25">
      <c r="C6520" s="18"/>
    </row>
    <row r="6521" spans="3:3" x14ac:dyDescent="0.25">
      <c r="C6521" s="18"/>
    </row>
    <row r="6522" spans="3:3" x14ac:dyDescent="0.25">
      <c r="C6522" s="18"/>
    </row>
    <row r="6523" spans="3:3" x14ac:dyDescent="0.25">
      <c r="C6523" s="18"/>
    </row>
    <row r="6524" spans="3:3" x14ac:dyDescent="0.25">
      <c r="C6524" s="18"/>
    </row>
    <row r="6525" spans="3:3" x14ac:dyDescent="0.25">
      <c r="C6525" s="18"/>
    </row>
    <row r="6526" spans="3:3" x14ac:dyDescent="0.25">
      <c r="C6526" s="18"/>
    </row>
    <row r="6527" spans="3:3" x14ac:dyDescent="0.25">
      <c r="C6527" s="18"/>
    </row>
    <row r="6528" spans="3:3" x14ac:dyDescent="0.25">
      <c r="C6528" s="18"/>
    </row>
    <row r="6529" spans="3:3" x14ac:dyDescent="0.25">
      <c r="C6529" s="18"/>
    </row>
    <row r="6530" spans="3:3" x14ac:dyDescent="0.25">
      <c r="C6530" s="18"/>
    </row>
    <row r="6531" spans="3:3" x14ac:dyDescent="0.25">
      <c r="C6531" s="18"/>
    </row>
    <row r="6532" spans="3:3" x14ac:dyDescent="0.25">
      <c r="C6532" s="18"/>
    </row>
    <row r="6533" spans="3:3" x14ac:dyDescent="0.25">
      <c r="C6533" s="18"/>
    </row>
    <row r="6534" spans="3:3" x14ac:dyDescent="0.25">
      <c r="C6534" s="18"/>
    </row>
    <row r="6535" spans="3:3" x14ac:dyDescent="0.25">
      <c r="C6535" s="18"/>
    </row>
    <row r="6536" spans="3:3" x14ac:dyDescent="0.25">
      <c r="C6536" s="18"/>
    </row>
    <row r="6537" spans="3:3" x14ac:dyDescent="0.25">
      <c r="C6537" s="18"/>
    </row>
    <row r="6538" spans="3:3" x14ac:dyDescent="0.25">
      <c r="C6538" s="18"/>
    </row>
    <row r="6539" spans="3:3" x14ac:dyDescent="0.25">
      <c r="C6539" s="18"/>
    </row>
    <row r="6540" spans="3:3" x14ac:dyDescent="0.25">
      <c r="C6540" s="18"/>
    </row>
    <row r="6541" spans="3:3" x14ac:dyDescent="0.25">
      <c r="C6541" s="18"/>
    </row>
    <row r="6542" spans="3:3" x14ac:dyDescent="0.25">
      <c r="C6542" s="18"/>
    </row>
    <row r="6543" spans="3:3" x14ac:dyDescent="0.25">
      <c r="C6543" s="18"/>
    </row>
    <row r="6544" spans="3:3" x14ac:dyDescent="0.25">
      <c r="C6544" s="18"/>
    </row>
    <row r="6545" spans="3:3" x14ac:dyDescent="0.25">
      <c r="C6545" s="18"/>
    </row>
    <row r="6546" spans="3:3" x14ac:dyDescent="0.25">
      <c r="C6546" s="18"/>
    </row>
    <row r="6547" spans="3:3" x14ac:dyDescent="0.25">
      <c r="C6547" s="18"/>
    </row>
    <row r="6548" spans="3:3" x14ac:dyDescent="0.25">
      <c r="C6548" s="18"/>
    </row>
    <row r="6549" spans="3:3" x14ac:dyDescent="0.25">
      <c r="C6549" s="18"/>
    </row>
    <row r="6550" spans="3:3" x14ac:dyDescent="0.25">
      <c r="C6550" s="18"/>
    </row>
    <row r="6551" spans="3:3" x14ac:dyDescent="0.25">
      <c r="C6551" s="18"/>
    </row>
    <row r="6552" spans="3:3" x14ac:dyDescent="0.25">
      <c r="C6552" s="18"/>
    </row>
    <row r="6553" spans="3:3" x14ac:dyDescent="0.25">
      <c r="C6553" s="18"/>
    </row>
    <row r="6554" spans="3:3" x14ac:dyDescent="0.25">
      <c r="C6554" s="18"/>
    </row>
    <row r="6555" spans="3:3" x14ac:dyDescent="0.25">
      <c r="C6555" s="18"/>
    </row>
    <row r="6556" spans="3:3" x14ac:dyDescent="0.25">
      <c r="C6556" s="18"/>
    </row>
    <row r="6557" spans="3:3" x14ac:dyDescent="0.25">
      <c r="C6557" s="18"/>
    </row>
    <row r="6558" spans="3:3" x14ac:dyDescent="0.25">
      <c r="C6558" s="18"/>
    </row>
    <row r="6559" spans="3:3" x14ac:dyDescent="0.25">
      <c r="C6559" s="18"/>
    </row>
    <row r="6560" spans="3:3" x14ac:dyDescent="0.25">
      <c r="C6560" s="18"/>
    </row>
    <row r="6561" spans="3:3" x14ac:dyDescent="0.25">
      <c r="C6561" s="18"/>
    </row>
    <row r="6562" spans="3:3" x14ac:dyDescent="0.25">
      <c r="C6562" s="18"/>
    </row>
    <row r="6563" spans="3:3" x14ac:dyDescent="0.25">
      <c r="C6563" s="18"/>
    </row>
    <row r="6564" spans="3:3" x14ac:dyDescent="0.25">
      <c r="C6564" s="18"/>
    </row>
    <row r="6565" spans="3:3" x14ac:dyDescent="0.25">
      <c r="C6565" s="18"/>
    </row>
    <row r="6566" spans="3:3" x14ac:dyDescent="0.25">
      <c r="C6566" s="18"/>
    </row>
    <row r="6567" spans="3:3" x14ac:dyDescent="0.25">
      <c r="C6567" s="18"/>
    </row>
    <row r="6568" spans="3:3" x14ac:dyDescent="0.25">
      <c r="C6568" s="18"/>
    </row>
    <row r="6569" spans="3:3" x14ac:dyDescent="0.25">
      <c r="C6569" s="18"/>
    </row>
    <row r="6570" spans="3:3" x14ac:dyDescent="0.25">
      <c r="C6570" s="18"/>
    </row>
    <row r="6571" spans="3:3" x14ac:dyDescent="0.25">
      <c r="C6571" s="18"/>
    </row>
    <row r="6572" spans="3:3" x14ac:dyDescent="0.25">
      <c r="C6572" s="18"/>
    </row>
    <row r="6573" spans="3:3" x14ac:dyDescent="0.25">
      <c r="C6573" s="18"/>
    </row>
    <row r="6574" spans="3:3" x14ac:dyDescent="0.25">
      <c r="C6574" s="18"/>
    </row>
    <row r="6575" spans="3:3" x14ac:dyDescent="0.25">
      <c r="C6575" s="18"/>
    </row>
    <row r="6576" spans="3:3" x14ac:dyDescent="0.25">
      <c r="C6576" s="18"/>
    </row>
    <row r="6577" spans="3:3" x14ac:dyDescent="0.25">
      <c r="C6577" s="18"/>
    </row>
    <row r="6578" spans="3:3" x14ac:dyDescent="0.25">
      <c r="C6578" s="18"/>
    </row>
    <row r="6579" spans="3:3" x14ac:dyDescent="0.25">
      <c r="C6579" s="18"/>
    </row>
    <row r="6580" spans="3:3" x14ac:dyDescent="0.25">
      <c r="C6580" s="18"/>
    </row>
    <row r="6581" spans="3:3" x14ac:dyDescent="0.25">
      <c r="C6581" s="18"/>
    </row>
    <row r="6582" spans="3:3" x14ac:dyDescent="0.25">
      <c r="C6582" s="18"/>
    </row>
    <row r="6583" spans="3:3" x14ac:dyDescent="0.25">
      <c r="C6583" s="18"/>
    </row>
    <row r="6584" spans="3:3" x14ac:dyDescent="0.25">
      <c r="C6584" s="18"/>
    </row>
    <row r="6585" spans="3:3" x14ac:dyDescent="0.25">
      <c r="C6585" s="18"/>
    </row>
    <row r="6586" spans="3:3" x14ac:dyDescent="0.25">
      <c r="C6586" s="18"/>
    </row>
    <row r="6587" spans="3:3" x14ac:dyDescent="0.25">
      <c r="C6587" s="18"/>
    </row>
    <row r="6588" spans="3:3" x14ac:dyDescent="0.25">
      <c r="C6588" s="18"/>
    </row>
    <row r="6589" spans="3:3" x14ac:dyDescent="0.25">
      <c r="C6589" s="18"/>
    </row>
    <row r="6590" spans="3:3" x14ac:dyDescent="0.25">
      <c r="C6590" s="18"/>
    </row>
    <row r="6591" spans="3:3" x14ac:dyDescent="0.25">
      <c r="C6591" s="18"/>
    </row>
    <row r="6592" spans="3:3" x14ac:dyDescent="0.25">
      <c r="C6592" s="18"/>
    </row>
    <row r="6593" spans="3:3" x14ac:dyDescent="0.25">
      <c r="C6593" s="18"/>
    </row>
    <row r="6594" spans="3:3" x14ac:dyDescent="0.25">
      <c r="C6594" s="18"/>
    </row>
    <row r="6595" spans="3:3" x14ac:dyDescent="0.25">
      <c r="C6595" s="18"/>
    </row>
    <row r="6596" spans="3:3" x14ac:dyDescent="0.25">
      <c r="C6596" s="18"/>
    </row>
    <row r="6597" spans="3:3" x14ac:dyDescent="0.25">
      <c r="C6597" s="18"/>
    </row>
    <row r="6598" spans="3:3" x14ac:dyDescent="0.25">
      <c r="C6598" s="18"/>
    </row>
    <row r="6599" spans="3:3" x14ac:dyDescent="0.25">
      <c r="C6599" s="18"/>
    </row>
    <row r="6600" spans="3:3" x14ac:dyDescent="0.25">
      <c r="C6600" s="18"/>
    </row>
    <row r="6601" spans="3:3" x14ac:dyDescent="0.25">
      <c r="C6601" s="18"/>
    </row>
    <row r="6602" spans="3:3" x14ac:dyDescent="0.25">
      <c r="C6602" s="18"/>
    </row>
    <row r="6603" spans="3:3" x14ac:dyDescent="0.25">
      <c r="C6603" s="18"/>
    </row>
    <row r="6604" spans="3:3" x14ac:dyDescent="0.25">
      <c r="C6604" s="18"/>
    </row>
    <row r="6605" spans="3:3" x14ac:dyDescent="0.25">
      <c r="C6605" s="18"/>
    </row>
    <row r="6606" spans="3:3" x14ac:dyDescent="0.25">
      <c r="C6606" s="18"/>
    </row>
    <row r="6607" spans="3:3" x14ac:dyDescent="0.25">
      <c r="C6607" s="18"/>
    </row>
    <row r="6608" spans="3:3" x14ac:dyDescent="0.25">
      <c r="C6608" s="18"/>
    </row>
    <row r="6609" spans="3:3" x14ac:dyDescent="0.25">
      <c r="C6609" s="18"/>
    </row>
    <row r="6610" spans="3:3" x14ac:dyDescent="0.25">
      <c r="C6610" s="18"/>
    </row>
    <row r="6611" spans="3:3" x14ac:dyDescent="0.25">
      <c r="C6611" s="18"/>
    </row>
    <row r="6612" spans="3:3" x14ac:dyDescent="0.25">
      <c r="C6612" s="18"/>
    </row>
    <row r="6613" spans="3:3" x14ac:dyDescent="0.25">
      <c r="C6613" s="18"/>
    </row>
    <row r="6614" spans="3:3" x14ac:dyDescent="0.25">
      <c r="C6614" s="18"/>
    </row>
    <row r="6615" spans="3:3" x14ac:dyDescent="0.25">
      <c r="C6615" s="18"/>
    </row>
    <row r="6616" spans="3:3" x14ac:dyDescent="0.25">
      <c r="C6616" s="18"/>
    </row>
    <row r="6617" spans="3:3" x14ac:dyDescent="0.25">
      <c r="C6617" s="18"/>
    </row>
    <row r="6618" spans="3:3" x14ac:dyDescent="0.25">
      <c r="C6618" s="18"/>
    </row>
    <row r="6619" spans="3:3" x14ac:dyDescent="0.25">
      <c r="C6619" s="18"/>
    </row>
    <row r="6620" spans="3:3" x14ac:dyDescent="0.25">
      <c r="C6620" s="18"/>
    </row>
    <row r="6621" spans="3:3" x14ac:dyDescent="0.25">
      <c r="C6621" s="18"/>
    </row>
    <row r="6622" spans="3:3" x14ac:dyDescent="0.25">
      <c r="C6622" s="18"/>
    </row>
    <row r="6623" spans="3:3" x14ac:dyDescent="0.25">
      <c r="C6623" s="18"/>
    </row>
    <row r="6624" spans="3:3" x14ac:dyDescent="0.25">
      <c r="C6624" s="18"/>
    </row>
    <row r="6625" spans="3:3" x14ac:dyDescent="0.25">
      <c r="C6625" s="18"/>
    </row>
    <row r="6626" spans="3:3" x14ac:dyDescent="0.25">
      <c r="C6626" s="18"/>
    </row>
    <row r="6627" spans="3:3" x14ac:dyDescent="0.25">
      <c r="C6627" s="18"/>
    </row>
    <row r="6628" spans="3:3" x14ac:dyDescent="0.25">
      <c r="C6628" s="18"/>
    </row>
    <row r="6629" spans="3:3" x14ac:dyDescent="0.25">
      <c r="C6629" s="18"/>
    </row>
    <row r="6630" spans="3:3" x14ac:dyDescent="0.25">
      <c r="C6630" s="18"/>
    </row>
    <row r="6631" spans="3:3" x14ac:dyDescent="0.25">
      <c r="C6631" s="18"/>
    </row>
    <row r="6632" spans="3:3" x14ac:dyDescent="0.25">
      <c r="C6632" s="18"/>
    </row>
    <row r="6633" spans="3:3" x14ac:dyDescent="0.25">
      <c r="C6633" s="18"/>
    </row>
    <row r="6634" spans="3:3" x14ac:dyDescent="0.25">
      <c r="C6634" s="18"/>
    </row>
    <row r="6635" spans="3:3" x14ac:dyDescent="0.25">
      <c r="C6635" s="18"/>
    </row>
    <row r="6636" spans="3:3" x14ac:dyDescent="0.25">
      <c r="C6636" s="18"/>
    </row>
    <row r="6637" spans="3:3" x14ac:dyDescent="0.25">
      <c r="C6637" s="18"/>
    </row>
    <row r="6638" spans="3:3" x14ac:dyDescent="0.25">
      <c r="C6638" s="18"/>
    </row>
    <row r="6639" spans="3:3" x14ac:dyDescent="0.25">
      <c r="C6639" s="18"/>
    </row>
    <row r="6640" spans="3:3" x14ac:dyDescent="0.25">
      <c r="C6640" s="18"/>
    </row>
    <row r="6641" spans="3:3" x14ac:dyDescent="0.25">
      <c r="C6641" s="18"/>
    </row>
    <row r="6642" spans="3:3" x14ac:dyDescent="0.25">
      <c r="C6642" s="18"/>
    </row>
    <row r="6643" spans="3:3" x14ac:dyDescent="0.25">
      <c r="C6643" s="18"/>
    </row>
    <row r="6644" spans="3:3" x14ac:dyDescent="0.25">
      <c r="C6644" s="18"/>
    </row>
    <row r="6645" spans="3:3" x14ac:dyDescent="0.25">
      <c r="C6645" s="18"/>
    </row>
    <row r="6646" spans="3:3" x14ac:dyDescent="0.25">
      <c r="C6646" s="18"/>
    </row>
    <row r="6647" spans="3:3" x14ac:dyDescent="0.25">
      <c r="C6647" s="18"/>
    </row>
    <row r="6648" spans="3:3" x14ac:dyDescent="0.25">
      <c r="C6648" s="18"/>
    </row>
    <row r="6649" spans="3:3" x14ac:dyDescent="0.25">
      <c r="C6649" s="18"/>
    </row>
    <row r="6650" spans="3:3" x14ac:dyDescent="0.25">
      <c r="C6650" s="18"/>
    </row>
    <row r="6651" spans="3:3" x14ac:dyDescent="0.25">
      <c r="C6651" s="18"/>
    </row>
    <row r="6652" spans="3:3" x14ac:dyDescent="0.25">
      <c r="C6652" s="18"/>
    </row>
    <row r="6653" spans="3:3" x14ac:dyDescent="0.25">
      <c r="C6653" s="18"/>
    </row>
    <row r="6654" spans="3:3" x14ac:dyDescent="0.25">
      <c r="C6654" s="18"/>
    </row>
    <row r="6655" spans="3:3" x14ac:dyDescent="0.25">
      <c r="C6655" s="18"/>
    </row>
    <row r="6656" spans="3:3" x14ac:dyDescent="0.25">
      <c r="C6656" s="18"/>
    </row>
    <row r="6657" spans="3:3" x14ac:dyDescent="0.25">
      <c r="C6657" s="18"/>
    </row>
    <row r="6658" spans="3:3" x14ac:dyDescent="0.25">
      <c r="C6658" s="18"/>
    </row>
    <row r="6659" spans="3:3" x14ac:dyDescent="0.25">
      <c r="C6659" s="18"/>
    </row>
    <row r="6660" spans="3:3" x14ac:dyDescent="0.25">
      <c r="C6660" s="18"/>
    </row>
    <row r="6661" spans="3:3" x14ac:dyDescent="0.25">
      <c r="C6661" s="18"/>
    </row>
    <row r="6662" spans="3:3" x14ac:dyDescent="0.25">
      <c r="C6662" s="18"/>
    </row>
    <row r="6663" spans="3:3" x14ac:dyDescent="0.25">
      <c r="C6663" s="18"/>
    </row>
    <row r="6664" spans="3:3" x14ac:dyDescent="0.25">
      <c r="C6664" s="18"/>
    </row>
    <row r="6665" spans="3:3" x14ac:dyDescent="0.25">
      <c r="C6665" s="18"/>
    </row>
    <row r="6666" spans="3:3" x14ac:dyDescent="0.25">
      <c r="C6666" s="18"/>
    </row>
    <row r="6667" spans="3:3" x14ac:dyDescent="0.25">
      <c r="C6667" s="18"/>
    </row>
    <row r="6668" spans="3:3" x14ac:dyDescent="0.25">
      <c r="C6668" s="18"/>
    </row>
    <row r="6669" spans="3:3" x14ac:dyDescent="0.25">
      <c r="C6669" s="18"/>
    </row>
    <row r="6670" spans="3:3" x14ac:dyDescent="0.25">
      <c r="C6670" s="18"/>
    </row>
    <row r="6671" spans="3:3" x14ac:dyDescent="0.25">
      <c r="C6671" s="18"/>
    </row>
    <row r="6672" spans="3:3" x14ac:dyDescent="0.25">
      <c r="C6672" s="18"/>
    </row>
    <row r="6673" spans="3:3" x14ac:dyDescent="0.25">
      <c r="C6673" s="18"/>
    </row>
    <row r="6674" spans="3:3" x14ac:dyDescent="0.25">
      <c r="C6674" s="18"/>
    </row>
    <row r="6675" spans="3:3" x14ac:dyDescent="0.25">
      <c r="C6675" s="18"/>
    </row>
    <row r="6676" spans="3:3" x14ac:dyDescent="0.25">
      <c r="C6676" s="18"/>
    </row>
    <row r="6677" spans="3:3" x14ac:dyDescent="0.25">
      <c r="C6677" s="18"/>
    </row>
    <row r="6678" spans="3:3" x14ac:dyDescent="0.25">
      <c r="C6678" s="18"/>
    </row>
    <row r="6679" spans="3:3" x14ac:dyDescent="0.25">
      <c r="C6679" s="18"/>
    </row>
    <row r="6680" spans="3:3" x14ac:dyDescent="0.25">
      <c r="C6680" s="18"/>
    </row>
    <row r="6681" spans="3:3" x14ac:dyDescent="0.25">
      <c r="C6681" s="18"/>
    </row>
    <row r="6682" spans="3:3" x14ac:dyDescent="0.25">
      <c r="C6682" s="18"/>
    </row>
    <row r="6683" spans="3:3" x14ac:dyDescent="0.25">
      <c r="C6683" s="18"/>
    </row>
    <row r="6684" spans="3:3" x14ac:dyDescent="0.25">
      <c r="C6684" s="18"/>
    </row>
    <row r="6685" spans="3:3" x14ac:dyDescent="0.25">
      <c r="C6685" s="18"/>
    </row>
    <row r="6686" spans="3:3" x14ac:dyDescent="0.25">
      <c r="C6686" s="18"/>
    </row>
    <row r="6687" spans="3:3" x14ac:dyDescent="0.25">
      <c r="C6687" s="18"/>
    </row>
    <row r="6688" spans="3:3" x14ac:dyDescent="0.25">
      <c r="C6688" s="18"/>
    </row>
    <row r="6689" spans="3:3" x14ac:dyDescent="0.25">
      <c r="C6689" s="18"/>
    </row>
    <row r="6690" spans="3:3" x14ac:dyDescent="0.25">
      <c r="C6690" s="18"/>
    </row>
    <row r="6691" spans="3:3" x14ac:dyDescent="0.25">
      <c r="C6691" s="18"/>
    </row>
    <row r="6692" spans="3:3" x14ac:dyDescent="0.25">
      <c r="C6692" s="18"/>
    </row>
    <row r="6693" spans="3:3" x14ac:dyDescent="0.25">
      <c r="C6693" s="18"/>
    </row>
    <row r="6694" spans="3:3" x14ac:dyDescent="0.25">
      <c r="C6694" s="18"/>
    </row>
    <row r="6695" spans="3:3" x14ac:dyDescent="0.25">
      <c r="C6695" s="18"/>
    </row>
    <row r="6696" spans="3:3" x14ac:dyDescent="0.25">
      <c r="C6696" s="18"/>
    </row>
    <row r="6697" spans="3:3" x14ac:dyDescent="0.25">
      <c r="C6697" s="18"/>
    </row>
    <row r="6698" spans="3:3" x14ac:dyDescent="0.25">
      <c r="C6698" s="18"/>
    </row>
    <row r="6699" spans="3:3" x14ac:dyDescent="0.25">
      <c r="C6699" s="18"/>
    </row>
    <row r="6700" spans="3:3" x14ac:dyDescent="0.25">
      <c r="C6700" s="18"/>
    </row>
    <row r="6701" spans="3:3" x14ac:dyDescent="0.25">
      <c r="C6701" s="18"/>
    </row>
    <row r="6702" spans="3:3" x14ac:dyDescent="0.25">
      <c r="C6702" s="18"/>
    </row>
    <row r="6703" spans="3:3" x14ac:dyDescent="0.25">
      <c r="C6703" s="18"/>
    </row>
    <row r="6704" spans="3:3" x14ac:dyDescent="0.25">
      <c r="C6704" s="18"/>
    </row>
    <row r="6705" spans="3:3" x14ac:dyDescent="0.25">
      <c r="C6705" s="18"/>
    </row>
    <row r="6706" spans="3:3" x14ac:dyDescent="0.25">
      <c r="C6706" s="18"/>
    </row>
    <row r="6707" spans="3:3" x14ac:dyDescent="0.25">
      <c r="C6707" s="18"/>
    </row>
    <row r="6708" spans="3:3" x14ac:dyDescent="0.25">
      <c r="C6708" s="18"/>
    </row>
    <row r="6709" spans="3:3" x14ac:dyDescent="0.25">
      <c r="C6709" s="18"/>
    </row>
    <row r="6710" spans="3:3" x14ac:dyDescent="0.25">
      <c r="C6710" s="18"/>
    </row>
    <row r="6711" spans="3:3" x14ac:dyDescent="0.25">
      <c r="C6711" s="18"/>
    </row>
    <row r="6712" spans="3:3" x14ac:dyDescent="0.25">
      <c r="C6712" s="18"/>
    </row>
    <row r="6713" spans="3:3" x14ac:dyDescent="0.25">
      <c r="C6713" s="18"/>
    </row>
    <row r="6714" spans="3:3" x14ac:dyDescent="0.25">
      <c r="C6714" s="18"/>
    </row>
    <row r="6715" spans="3:3" x14ac:dyDescent="0.25">
      <c r="C6715" s="18"/>
    </row>
    <row r="6716" spans="3:3" x14ac:dyDescent="0.25">
      <c r="C6716" s="18"/>
    </row>
    <row r="6717" spans="3:3" x14ac:dyDescent="0.25">
      <c r="C6717" s="18"/>
    </row>
    <row r="6718" spans="3:3" x14ac:dyDescent="0.25">
      <c r="C6718" s="18"/>
    </row>
    <row r="6719" spans="3:3" x14ac:dyDescent="0.25">
      <c r="C6719" s="18"/>
    </row>
    <row r="6720" spans="3:3" x14ac:dyDescent="0.25">
      <c r="C6720" s="18"/>
    </row>
    <row r="6721" spans="3:3" x14ac:dyDescent="0.25">
      <c r="C6721" s="18"/>
    </row>
    <row r="6722" spans="3:3" x14ac:dyDescent="0.25">
      <c r="C6722" s="18"/>
    </row>
    <row r="6723" spans="3:3" x14ac:dyDescent="0.25">
      <c r="C6723" s="18"/>
    </row>
    <row r="6724" spans="3:3" x14ac:dyDescent="0.25">
      <c r="C6724" s="18"/>
    </row>
    <row r="6725" spans="3:3" x14ac:dyDescent="0.25">
      <c r="C6725" s="18"/>
    </row>
    <row r="6726" spans="3:3" x14ac:dyDescent="0.25">
      <c r="C6726" s="18"/>
    </row>
    <row r="6727" spans="3:3" x14ac:dyDescent="0.25">
      <c r="C6727" s="18"/>
    </row>
    <row r="6728" spans="3:3" x14ac:dyDescent="0.25">
      <c r="C6728" s="18"/>
    </row>
    <row r="6729" spans="3:3" x14ac:dyDescent="0.25">
      <c r="C6729" s="18"/>
    </row>
    <row r="6730" spans="3:3" x14ac:dyDescent="0.25">
      <c r="C6730" s="18"/>
    </row>
    <row r="6731" spans="3:3" x14ac:dyDescent="0.25">
      <c r="C6731" s="18"/>
    </row>
    <row r="6732" spans="3:3" x14ac:dyDescent="0.25">
      <c r="C6732" s="18"/>
    </row>
    <row r="6733" spans="3:3" x14ac:dyDescent="0.25">
      <c r="C6733" s="18"/>
    </row>
    <row r="6734" spans="3:3" x14ac:dyDescent="0.25">
      <c r="C6734" s="18"/>
    </row>
    <row r="6735" spans="3:3" x14ac:dyDescent="0.25">
      <c r="C6735" s="18"/>
    </row>
    <row r="6736" spans="3:3" x14ac:dyDescent="0.25">
      <c r="C6736" s="18"/>
    </row>
    <row r="6737" spans="3:3" x14ac:dyDescent="0.25">
      <c r="C6737" s="18"/>
    </row>
    <row r="6738" spans="3:3" x14ac:dyDescent="0.25">
      <c r="C6738" s="18"/>
    </row>
    <row r="6739" spans="3:3" x14ac:dyDescent="0.25">
      <c r="C6739" s="18"/>
    </row>
    <row r="6740" spans="3:3" x14ac:dyDescent="0.25">
      <c r="C6740" s="18"/>
    </row>
    <row r="6741" spans="3:3" x14ac:dyDescent="0.25">
      <c r="C6741" s="18"/>
    </row>
    <row r="6742" spans="3:3" x14ac:dyDescent="0.25">
      <c r="C6742" s="18"/>
    </row>
    <row r="6743" spans="3:3" x14ac:dyDescent="0.25">
      <c r="C6743" s="18"/>
    </row>
    <row r="6744" spans="3:3" x14ac:dyDescent="0.25">
      <c r="C6744" s="18"/>
    </row>
    <row r="6745" spans="3:3" x14ac:dyDescent="0.25">
      <c r="C6745" s="18"/>
    </row>
    <row r="6746" spans="3:3" x14ac:dyDescent="0.25">
      <c r="C6746" s="18"/>
    </row>
    <row r="6747" spans="3:3" x14ac:dyDescent="0.25">
      <c r="C6747" s="18"/>
    </row>
    <row r="6748" spans="3:3" x14ac:dyDescent="0.25">
      <c r="C6748" s="18"/>
    </row>
    <row r="6749" spans="3:3" x14ac:dyDescent="0.25">
      <c r="C6749" s="18"/>
    </row>
    <row r="6750" spans="3:3" x14ac:dyDescent="0.25">
      <c r="C6750" s="18"/>
    </row>
    <row r="6751" spans="3:3" x14ac:dyDescent="0.25">
      <c r="C6751" s="18"/>
    </row>
    <row r="6752" spans="3:3" x14ac:dyDescent="0.25">
      <c r="C6752" s="18"/>
    </row>
    <row r="6753" spans="3:3" x14ac:dyDescent="0.25">
      <c r="C6753" s="18"/>
    </row>
    <row r="6754" spans="3:3" x14ac:dyDescent="0.25">
      <c r="C6754" s="18"/>
    </row>
    <row r="6755" spans="3:3" x14ac:dyDescent="0.25">
      <c r="C6755" s="18"/>
    </row>
    <row r="6756" spans="3:3" x14ac:dyDescent="0.25">
      <c r="C6756" s="18"/>
    </row>
    <row r="6757" spans="3:3" x14ac:dyDescent="0.25">
      <c r="C6757" s="18"/>
    </row>
    <row r="6758" spans="3:3" x14ac:dyDescent="0.25">
      <c r="C6758" s="18"/>
    </row>
    <row r="6759" spans="3:3" x14ac:dyDescent="0.25">
      <c r="C6759" s="18"/>
    </row>
    <row r="6760" spans="3:3" x14ac:dyDescent="0.25">
      <c r="C6760" s="18"/>
    </row>
    <row r="6761" spans="3:3" x14ac:dyDescent="0.25">
      <c r="C6761" s="18"/>
    </row>
    <row r="6762" spans="3:3" x14ac:dyDescent="0.25">
      <c r="C6762" s="18"/>
    </row>
    <row r="6763" spans="3:3" x14ac:dyDescent="0.25">
      <c r="C6763" s="18"/>
    </row>
    <row r="6764" spans="3:3" x14ac:dyDescent="0.25">
      <c r="C6764" s="18"/>
    </row>
    <row r="6765" spans="3:3" x14ac:dyDescent="0.25">
      <c r="C6765" s="18"/>
    </row>
    <row r="6766" spans="3:3" x14ac:dyDescent="0.25">
      <c r="C6766" s="18"/>
    </row>
    <row r="6767" spans="3:3" x14ac:dyDescent="0.25">
      <c r="C6767" s="18"/>
    </row>
    <row r="6768" spans="3:3" x14ac:dyDescent="0.25">
      <c r="C6768" s="18"/>
    </row>
    <row r="6769" spans="3:3" x14ac:dyDescent="0.25">
      <c r="C6769" s="18"/>
    </row>
    <row r="6770" spans="3:3" x14ac:dyDescent="0.25">
      <c r="C6770" s="18"/>
    </row>
    <row r="6771" spans="3:3" x14ac:dyDescent="0.25">
      <c r="C6771" s="18"/>
    </row>
    <row r="6772" spans="3:3" x14ac:dyDescent="0.25">
      <c r="C6772" s="18"/>
    </row>
    <row r="6773" spans="3:3" x14ac:dyDescent="0.25">
      <c r="C6773" s="18"/>
    </row>
    <row r="6774" spans="3:3" x14ac:dyDescent="0.25">
      <c r="C6774" s="18"/>
    </row>
    <row r="6775" spans="3:3" x14ac:dyDescent="0.25">
      <c r="C6775" s="18"/>
    </row>
    <row r="6776" spans="3:3" x14ac:dyDescent="0.25">
      <c r="C6776" s="18"/>
    </row>
    <row r="6777" spans="3:3" x14ac:dyDescent="0.25">
      <c r="C6777" s="18"/>
    </row>
    <row r="6778" spans="3:3" x14ac:dyDescent="0.25">
      <c r="C6778" s="18"/>
    </row>
    <row r="6779" spans="3:3" x14ac:dyDescent="0.25">
      <c r="C6779" s="18"/>
    </row>
    <row r="6780" spans="3:3" x14ac:dyDescent="0.25">
      <c r="C6780" s="18"/>
    </row>
    <row r="6781" spans="3:3" x14ac:dyDescent="0.25">
      <c r="C6781" s="18"/>
    </row>
    <row r="6782" spans="3:3" x14ac:dyDescent="0.25">
      <c r="C6782" s="18"/>
    </row>
    <row r="6783" spans="3:3" x14ac:dyDescent="0.25">
      <c r="C6783" s="18"/>
    </row>
    <row r="6784" spans="3:3" x14ac:dyDescent="0.25">
      <c r="C6784" s="18"/>
    </row>
    <row r="6785" spans="3:3" x14ac:dyDescent="0.25">
      <c r="C6785" s="18"/>
    </row>
    <row r="6786" spans="3:3" x14ac:dyDescent="0.25">
      <c r="C6786" s="18"/>
    </row>
    <row r="6787" spans="3:3" x14ac:dyDescent="0.25">
      <c r="C6787" s="18"/>
    </row>
    <row r="6788" spans="3:3" x14ac:dyDescent="0.25">
      <c r="C6788" s="18"/>
    </row>
    <row r="6789" spans="3:3" x14ac:dyDescent="0.25">
      <c r="C6789" s="18"/>
    </row>
    <row r="6790" spans="3:3" x14ac:dyDescent="0.25">
      <c r="C6790" s="18"/>
    </row>
    <row r="6791" spans="3:3" x14ac:dyDescent="0.25">
      <c r="C6791" s="18"/>
    </row>
    <row r="6792" spans="3:3" x14ac:dyDescent="0.25">
      <c r="C6792" s="18"/>
    </row>
    <row r="6793" spans="3:3" x14ac:dyDescent="0.25">
      <c r="C6793" s="18"/>
    </row>
    <row r="6794" spans="3:3" x14ac:dyDescent="0.25">
      <c r="C6794" s="18"/>
    </row>
    <row r="6795" spans="3:3" x14ac:dyDescent="0.25">
      <c r="C6795" s="18"/>
    </row>
    <row r="6796" spans="3:3" x14ac:dyDescent="0.25">
      <c r="C6796" s="18"/>
    </row>
    <row r="6797" spans="3:3" x14ac:dyDescent="0.25">
      <c r="C6797" s="18"/>
    </row>
    <row r="6798" spans="3:3" x14ac:dyDescent="0.25">
      <c r="C6798" s="18"/>
    </row>
    <row r="6799" spans="3:3" x14ac:dyDescent="0.25">
      <c r="C6799" s="18"/>
    </row>
    <row r="6800" spans="3:3" x14ac:dyDescent="0.25">
      <c r="C6800" s="18"/>
    </row>
    <row r="6801" spans="3:3" x14ac:dyDescent="0.25">
      <c r="C6801" s="18"/>
    </row>
    <row r="6802" spans="3:3" x14ac:dyDescent="0.25">
      <c r="C6802" s="18"/>
    </row>
    <row r="6803" spans="3:3" x14ac:dyDescent="0.25">
      <c r="C6803" s="18"/>
    </row>
    <row r="6804" spans="3:3" x14ac:dyDescent="0.25">
      <c r="C6804" s="18"/>
    </row>
    <row r="6805" spans="3:3" x14ac:dyDescent="0.25">
      <c r="C6805" s="18"/>
    </row>
    <row r="6806" spans="3:3" x14ac:dyDescent="0.25">
      <c r="C6806" s="18"/>
    </row>
    <row r="6807" spans="3:3" x14ac:dyDescent="0.25">
      <c r="C6807" s="18"/>
    </row>
    <row r="6808" spans="3:3" x14ac:dyDescent="0.25">
      <c r="C6808" s="18"/>
    </row>
    <row r="6809" spans="3:3" x14ac:dyDescent="0.25">
      <c r="C6809" s="18"/>
    </row>
    <row r="6810" spans="3:3" x14ac:dyDescent="0.25">
      <c r="C6810" s="18"/>
    </row>
    <row r="6811" spans="3:3" x14ac:dyDescent="0.25">
      <c r="C6811" s="18"/>
    </row>
    <row r="6812" spans="3:3" x14ac:dyDescent="0.25">
      <c r="C6812" s="18"/>
    </row>
    <row r="6813" spans="3:3" x14ac:dyDescent="0.25">
      <c r="C6813" s="18"/>
    </row>
    <row r="6814" spans="3:3" x14ac:dyDescent="0.25">
      <c r="C6814" s="18"/>
    </row>
    <row r="6815" spans="3:3" x14ac:dyDescent="0.25">
      <c r="C6815" s="18"/>
    </row>
    <row r="6816" spans="3:3" x14ac:dyDescent="0.25">
      <c r="C6816" s="18"/>
    </row>
    <row r="6817" spans="3:3" x14ac:dyDescent="0.25">
      <c r="C6817" s="18"/>
    </row>
    <row r="6818" spans="3:3" x14ac:dyDescent="0.25">
      <c r="C6818" s="18"/>
    </row>
    <row r="6819" spans="3:3" x14ac:dyDescent="0.25">
      <c r="C6819" s="18"/>
    </row>
    <row r="6820" spans="3:3" x14ac:dyDescent="0.25">
      <c r="C6820" s="18"/>
    </row>
    <row r="6821" spans="3:3" x14ac:dyDescent="0.25">
      <c r="C6821" s="18"/>
    </row>
    <row r="6822" spans="3:3" x14ac:dyDescent="0.25">
      <c r="C6822" s="18"/>
    </row>
    <row r="6823" spans="3:3" x14ac:dyDescent="0.25">
      <c r="C6823" s="18"/>
    </row>
    <row r="6824" spans="3:3" x14ac:dyDescent="0.25">
      <c r="C6824" s="18"/>
    </row>
    <row r="6825" spans="3:3" x14ac:dyDescent="0.25">
      <c r="C6825" s="18"/>
    </row>
    <row r="6826" spans="3:3" x14ac:dyDescent="0.25">
      <c r="C6826" s="18"/>
    </row>
    <row r="6827" spans="3:3" x14ac:dyDescent="0.25">
      <c r="C6827" s="18"/>
    </row>
    <row r="6828" spans="3:3" x14ac:dyDescent="0.25">
      <c r="C6828" s="18"/>
    </row>
    <row r="6829" spans="3:3" x14ac:dyDescent="0.25">
      <c r="C6829" s="18"/>
    </row>
    <row r="6830" spans="3:3" x14ac:dyDescent="0.25">
      <c r="C6830" s="18"/>
    </row>
    <row r="6831" spans="3:3" x14ac:dyDescent="0.25">
      <c r="C6831" s="18"/>
    </row>
    <row r="6832" spans="3:3" x14ac:dyDescent="0.25">
      <c r="C6832" s="18"/>
    </row>
    <row r="6833" spans="3:3" x14ac:dyDescent="0.25">
      <c r="C6833" s="18"/>
    </row>
    <row r="6834" spans="3:3" x14ac:dyDescent="0.25">
      <c r="C6834" s="18"/>
    </row>
    <row r="6835" spans="3:3" x14ac:dyDescent="0.25">
      <c r="C6835" s="18"/>
    </row>
    <row r="6836" spans="3:3" x14ac:dyDescent="0.25">
      <c r="C6836" s="18"/>
    </row>
    <row r="6837" spans="3:3" x14ac:dyDescent="0.25">
      <c r="C6837" s="18"/>
    </row>
    <row r="6838" spans="3:3" x14ac:dyDescent="0.25">
      <c r="C6838" s="18"/>
    </row>
    <row r="6839" spans="3:3" x14ac:dyDescent="0.25">
      <c r="C6839" s="18"/>
    </row>
    <row r="6840" spans="3:3" x14ac:dyDescent="0.25">
      <c r="C6840" s="18"/>
    </row>
    <row r="6841" spans="3:3" x14ac:dyDescent="0.25">
      <c r="C6841" s="18"/>
    </row>
    <row r="6842" spans="3:3" x14ac:dyDescent="0.25">
      <c r="C6842" s="18"/>
    </row>
    <row r="6843" spans="3:3" x14ac:dyDescent="0.25">
      <c r="C6843" s="18"/>
    </row>
    <row r="6844" spans="3:3" x14ac:dyDescent="0.25">
      <c r="C6844" s="18"/>
    </row>
    <row r="6845" spans="3:3" x14ac:dyDescent="0.25">
      <c r="C6845" s="18"/>
    </row>
    <row r="6846" spans="3:3" x14ac:dyDescent="0.25">
      <c r="C6846" s="18"/>
    </row>
    <row r="6847" spans="3:3" x14ac:dyDescent="0.25">
      <c r="C6847" s="18"/>
    </row>
    <row r="6848" spans="3:3" x14ac:dyDescent="0.25">
      <c r="C6848" s="18"/>
    </row>
    <row r="6849" spans="3:3" x14ac:dyDescent="0.25">
      <c r="C6849" s="18"/>
    </row>
    <row r="6850" spans="3:3" x14ac:dyDescent="0.25">
      <c r="C6850" s="18"/>
    </row>
    <row r="6851" spans="3:3" x14ac:dyDescent="0.25">
      <c r="C6851" s="18"/>
    </row>
    <row r="6852" spans="3:3" x14ac:dyDescent="0.25">
      <c r="C6852" s="18"/>
    </row>
    <row r="6853" spans="3:3" x14ac:dyDescent="0.25">
      <c r="C6853" s="18"/>
    </row>
    <row r="6854" spans="3:3" x14ac:dyDescent="0.25">
      <c r="C6854" s="18"/>
    </row>
    <row r="6855" spans="3:3" x14ac:dyDescent="0.25">
      <c r="C6855" s="18"/>
    </row>
    <row r="6856" spans="3:3" x14ac:dyDescent="0.25">
      <c r="C6856" s="18"/>
    </row>
    <row r="6857" spans="3:3" x14ac:dyDescent="0.25">
      <c r="C6857" s="18"/>
    </row>
    <row r="6858" spans="3:3" x14ac:dyDescent="0.25">
      <c r="C6858" s="18"/>
    </row>
    <row r="6859" spans="3:3" x14ac:dyDescent="0.25">
      <c r="C6859" s="18"/>
    </row>
    <row r="6860" spans="3:3" x14ac:dyDescent="0.25">
      <c r="C6860" s="18"/>
    </row>
    <row r="6861" spans="3:3" x14ac:dyDescent="0.25">
      <c r="C6861" s="18"/>
    </row>
    <row r="6862" spans="3:3" x14ac:dyDescent="0.25">
      <c r="C6862" s="18"/>
    </row>
    <row r="6863" spans="3:3" x14ac:dyDescent="0.25">
      <c r="C6863" s="18"/>
    </row>
    <row r="6864" spans="3:3" x14ac:dyDescent="0.25">
      <c r="C6864" s="18"/>
    </row>
    <row r="6865" spans="3:3" x14ac:dyDescent="0.25">
      <c r="C6865" s="18"/>
    </row>
    <row r="6866" spans="3:3" x14ac:dyDescent="0.25">
      <c r="C6866" s="18"/>
    </row>
    <row r="6867" spans="3:3" x14ac:dyDescent="0.25">
      <c r="C6867" s="18"/>
    </row>
    <row r="6868" spans="3:3" x14ac:dyDescent="0.25">
      <c r="C6868" s="18"/>
    </row>
    <row r="6869" spans="3:3" x14ac:dyDescent="0.25">
      <c r="C6869" s="18"/>
    </row>
    <row r="6870" spans="3:3" x14ac:dyDescent="0.25">
      <c r="C6870" s="18"/>
    </row>
    <row r="6871" spans="3:3" x14ac:dyDescent="0.25">
      <c r="C6871" s="18"/>
    </row>
    <row r="6872" spans="3:3" x14ac:dyDescent="0.25">
      <c r="C6872" s="18"/>
    </row>
    <row r="6873" spans="3:3" x14ac:dyDescent="0.25">
      <c r="C6873" s="18"/>
    </row>
    <row r="6874" spans="3:3" x14ac:dyDescent="0.25">
      <c r="C6874" s="18"/>
    </row>
    <row r="6875" spans="3:3" x14ac:dyDescent="0.25">
      <c r="C6875" s="18"/>
    </row>
    <row r="6876" spans="3:3" x14ac:dyDescent="0.25">
      <c r="C6876" s="18"/>
    </row>
    <row r="6877" spans="3:3" x14ac:dyDescent="0.25">
      <c r="C6877" s="18"/>
    </row>
    <row r="6878" spans="3:3" x14ac:dyDescent="0.25">
      <c r="C6878" s="18"/>
    </row>
    <row r="6879" spans="3:3" x14ac:dyDescent="0.25">
      <c r="C6879" s="18"/>
    </row>
    <row r="6880" spans="3:3" x14ac:dyDescent="0.25">
      <c r="C6880" s="18"/>
    </row>
    <row r="6881" spans="3:3" x14ac:dyDescent="0.25">
      <c r="C6881" s="18"/>
    </row>
    <row r="6882" spans="3:3" x14ac:dyDescent="0.25">
      <c r="C6882" s="18"/>
    </row>
    <row r="6883" spans="3:3" x14ac:dyDescent="0.25">
      <c r="C6883" s="18"/>
    </row>
    <row r="6884" spans="3:3" x14ac:dyDescent="0.25">
      <c r="C6884" s="18"/>
    </row>
    <row r="6885" spans="3:3" x14ac:dyDescent="0.25">
      <c r="C6885" s="18"/>
    </row>
    <row r="6886" spans="3:3" x14ac:dyDescent="0.25">
      <c r="C6886" s="18"/>
    </row>
    <row r="6887" spans="3:3" x14ac:dyDescent="0.25">
      <c r="C6887" s="18"/>
    </row>
    <row r="6888" spans="3:3" x14ac:dyDescent="0.25">
      <c r="C6888" s="18"/>
    </row>
    <row r="6889" spans="3:3" x14ac:dyDescent="0.25">
      <c r="C6889" s="18"/>
    </row>
    <row r="6890" spans="3:3" x14ac:dyDescent="0.25">
      <c r="C6890" s="18"/>
    </row>
    <row r="6891" spans="3:3" x14ac:dyDescent="0.25">
      <c r="C6891" s="18"/>
    </row>
    <row r="6892" spans="3:3" x14ac:dyDescent="0.25">
      <c r="C6892" s="18"/>
    </row>
    <row r="6893" spans="3:3" x14ac:dyDescent="0.25">
      <c r="C6893" s="18"/>
    </row>
    <row r="6894" spans="3:3" x14ac:dyDescent="0.25">
      <c r="C6894" s="18"/>
    </row>
    <row r="6895" spans="3:3" x14ac:dyDescent="0.25">
      <c r="C6895" s="18"/>
    </row>
    <row r="6896" spans="3:3" x14ac:dyDescent="0.25">
      <c r="C6896" s="18"/>
    </row>
    <row r="6897" spans="3:3" x14ac:dyDescent="0.25">
      <c r="C6897" s="18"/>
    </row>
    <row r="6898" spans="3:3" x14ac:dyDescent="0.25">
      <c r="C6898" s="18"/>
    </row>
    <row r="6899" spans="3:3" x14ac:dyDescent="0.25">
      <c r="C6899" s="18"/>
    </row>
    <row r="6900" spans="3:3" x14ac:dyDescent="0.25">
      <c r="C6900" s="18"/>
    </row>
    <row r="6901" spans="3:3" x14ac:dyDescent="0.25">
      <c r="C6901" s="18"/>
    </row>
    <row r="6902" spans="3:3" x14ac:dyDescent="0.25">
      <c r="C6902" s="18"/>
    </row>
    <row r="6903" spans="3:3" x14ac:dyDescent="0.25">
      <c r="C6903" s="18"/>
    </row>
    <row r="6904" spans="3:3" x14ac:dyDescent="0.25">
      <c r="C6904" s="18"/>
    </row>
    <row r="6905" spans="3:3" x14ac:dyDescent="0.25">
      <c r="C6905" s="18"/>
    </row>
    <row r="6906" spans="3:3" x14ac:dyDescent="0.25">
      <c r="C6906" s="18"/>
    </row>
    <row r="6907" spans="3:3" x14ac:dyDescent="0.25">
      <c r="C6907" s="18"/>
    </row>
    <row r="6908" spans="3:3" x14ac:dyDescent="0.25">
      <c r="C6908" s="18"/>
    </row>
    <row r="6909" spans="3:3" x14ac:dyDescent="0.25">
      <c r="C6909" s="18"/>
    </row>
    <row r="6910" spans="3:3" x14ac:dyDescent="0.25">
      <c r="C6910" s="18"/>
    </row>
    <row r="6911" spans="3:3" x14ac:dyDescent="0.25">
      <c r="C6911" s="18"/>
    </row>
    <row r="6912" spans="3:3" x14ac:dyDescent="0.25">
      <c r="C6912" s="18"/>
    </row>
    <row r="6913" spans="3:3" x14ac:dyDescent="0.25">
      <c r="C6913" s="18"/>
    </row>
    <row r="6914" spans="3:3" x14ac:dyDescent="0.25">
      <c r="C6914" s="18"/>
    </row>
    <row r="6915" spans="3:3" x14ac:dyDescent="0.25">
      <c r="C6915" s="18"/>
    </row>
    <row r="6916" spans="3:3" x14ac:dyDescent="0.25">
      <c r="C6916" s="18"/>
    </row>
    <row r="6917" spans="3:3" x14ac:dyDescent="0.25">
      <c r="C6917" s="18"/>
    </row>
    <row r="6918" spans="3:3" x14ac:dyDescent="0.25">
      <c r="C6918" s="18"/>
    </row>
    <row r="6919" spans="3:3" x14ac:dyDescent="0.25">
      <c r="C6919" s="18"/>
    </row>
    <row r="6920" spans="3:3" x14ac:dyDescent="0.25">
      <c r="C6920" s="18"/>
    </row>
    <row r="6921" spans="3:3" x14ac:dyDescent="0.25">
      <c r="C6921" s="18"/>
    </row>
    <row r="6922" spans="3:3" x14ac:dyDescent="0.25">
      <c r="C6922" s="18"/>
    </row>
    <row r="6923" spans="3:3" x14ac:dyDescent="0.25">
      <c r="C6923" s="18"/>
    </row>
    <row r="6924" spans="3:3" x14ac:dyDescent="0.25">
      <c r="C6924" s="18"/>
    </row>
    <row r="6925" spans="3:3" x14ac:dyDescent="0.25">
      <c r="C6925" s="18"/>
    </row>
    <row r="6926" spans="3:3" x14ac:dyDescent="0.25">
      <c r="C6926" s="18"/>
    </row>
    <row r="6927" spans="3:3" x14ac:dyDescent="0.25">
      <c r="C6927" s="18"/>
    </row>
    <row r="6928" spans="3:3" x14ac:dyDescent="0.25">
      <c r="C6928" s="18"/>
    </row>
    <row r="6929" spans="3:3" x14ac:dyDescent="0.25">
      <c r="C6929" s="18"/>
    </row>
    <row r="6930" spans="3:3" x14ac:dyDescent="0.25">
      <c r="C6930" s="18"/>
    </row>
    <row r="6931" spans="3:3" x14ac:dyDescent="0.25">
      <c r="C6931" s="18"/>
    </row>
    <row r="6932" spans="3:3" x14ac:dyDescent="0.25">
      <c r="C6932" s="18"/>
    </row>
    <row r="6933" spans="3:3" x14ac:dyDescent="0.25">
      <c r="C6933" s="18"/>
    </row>
    <row r="6934" spans="3:3" x14ac:dyDescent="0.25">
      <c r="C6934" s="18"/>
    </row>
    <row r="6935" spans="3:3" x14ac:dyDescent="0.25">
      <c r="C6935" s="18"/>
    </row>
    <row r="6936" spans="3:3" x14ac:dyDescent="0.25">
      <c r="C6936" s="18"/>
    </row>
    <row r="6937" spans="3:3" x14ac:dyDescent="0.25">
      <c r="C6937" s="18"/>
    </row>
    <row r="6938" spans="3:3" x14ac:dyDescent="0.25">
      <c r="C6938" s="18"/>
    </row>
    <row r="6939" spans="3:3" x14ac:dyDescent="0.25">
      <c r="C6939" s="18"/>
    </row>
    <row r="6940" spans="3:3" x14ac:dyDescent="0.25">
      <c r="C6940" s="18"/>
    </row>
    <row r="6941" spans="3:3" x14ac:dyDescent="0.25">
      <c r="C6941" s="18"/>
    </row>
    <row r="6942" spans="3:3" x14ac:dyDescent="0.25">
      <c r="C6942" s="18"/>
    </row>
    <row r="6943" spans="3:3" x14ac:dyDescent="0.25">
      <c r="C6943" s="18"/>
    </row>
    <row r="6944" spans="3:3" x14ac:dyDescent="0.25">
      <c r="C6944" s="18"/>
    </row>
    <row r="6945" spans="3:3" x14ac:dyDescent="0.25">
      <c r="C6945" s="18"/>
    </row>
    <row r="6946" spans="3:3" x14ac:dyDescent="0.25">
      <c r="C6946" s="18"/>
    </row>
    <row r="6947" spans="3:3" x14ac:dyDescent="0.25">
      <c r="C6947" s="18"/>
    </row>
    <row r="6948" spans="3:3" x14ac:dyDescent="0.25">
      <c r="C6948" s="18"/>
    </row>
    <row r="6949" spans="3:3" x14ac:dyDescent="0.25">
      <c r="C6949" s="18"/>
    </row>
    <row r="6950" spans="3:3" x14ac:dyDescent="0.25">
      <c r="C6950" s="18"/>
    </row>
    <row r="6951" spans="3:3" x14ac:dyDescent="0.25">
      <c r="C6951" s="18"/>
    </row>
    <row r="6952" spans="3:3" x14ac:dyDescent="0.25">
      <c r="C6952" s="18"/>
    </row>
    <row r="6953" spans="3:3" x14ac:dyDescent="0.25">
      <c r="C6953" s="18"/>
    </row>
    <row r="6954" spans="3:3" x14ac:dyDescent="0.25">
      <c r="C6954" s="18"/>
    </row>
    <row r="6955" spans="3:3" x14ac:dyDescent="0.25">
      <c r="C6955" s="18"/>
    </row>
    <row r="6956" spans="3:3" x14ac:dyDescent="0.25">
      <c r="C6956" s="18"/>
    </row>
    <row r="6957" spans="3:3" x14ac:dyDescent="0.25">
      <c r="C6957" s="18"/>
    </row>
    <row r="6958" spans="3:3" x14ac:dyDescent="0.25">
      <c r="C6958" s="18"/>
    </row>
    <row r="6959" spans="3:3" x14ac:dyDescent="0.25">
      <c r="C6959" s="18"/>
    </row>
    <row r="6960" spans="3:3" x14ac:dyDescent="0.25">
      <c r="C6960" s="18"/>
    </row>
    <row r="6961" spans="3:3" x14ac:dyDescent="0.25">
      <c r="C6961" s="18"/>
    </row>
    <row r="6962" spans="3:3" x14ac:dyDescent="0.25">
      <c r="C6962" s="18"/>
    </row>
    <row r="6963" spans="3:3" x14ac:dyDescent="0.25">
      <c r="C6963" s="18"/>
    </row>
    <row r="6964" spans="3:3" x14ac:dyDescent="0.25">
      <c r="C6964" s="18"/>
    </row>
    <row r="6965" spans="3:3" x14ac:dyDescent="0.25">
      <c r="C6965" s="18"/>
    </row>
    <row r="6966" spans="3:3" x14ac:dyDescent="0.25">
      <c r="C6966" s="18"/>
    </row>
    <row r="6967" spans="3:3" x14ac:dyDescent="0.25">
      <c r="C6967" s="18"/>
    </row>
    <row r="6968" spans="3:3" x14ac:dyDescent="0.25">
      <c r="C6968" s="18"/>
    </row>
    <row r="6969" spans="3:3" x14ac:dyDescent="0.25">
      <c r="C6969" s="18"/>
    </row>
    <row r="6970" spans="3:3" x14ac:dyDescent="0.25">
      <c r="C6970" s="18"/>
    </row>
    <row r="6971" spans="3:3" x14ac:dyDescent="0.25">
      <c r="C6971" s="18"/>
    </row>
    <row r="6972" spans="3:3" x14ac:dyDescent="0.25">
      <c r="C6972" s="18"/>
    </row>
    <row r="6973" spans="3:3" x14ac:dyDescent="0.25">
      <c r="C6973" s="18"/>
    </row>
    <row r="6974" spans="3:3" x14ac:dyDescent="0.25">
      <c r="C6974" s="18"/>
    </row>
    <row r="6975" spans="3:3" x14ac:dyDescent="0.25">
      <c r="C6975" s="18"/>
    </row>
    <row r="6976" spans="3:3" x14ac:dyDescent="0.25">
      <c r="C6976" s="18"/>
    </row>
    <row r="6977" spans="3:3" x14ac:dyDescent="0.25">
      <c r="C6977" s="18"/>
    </row>
    <row r="6978" spans="3:3" x14ac:dyDescent="0.25">
      <c r="C6978" s="18"/>
    </row>
    <row r="6979" spans="3:3" x14ac:dyDescent="0.25">
      <c r="C6979" s="18"/>
    </row>
    <row r="6980" spans="3:3" x14ac:dyDescent="0.25">
      <c r="C6980" s="18"/>
    </row>
    <row r="6981" spans="3:3" x14ac:dyDescent="0.25">
      <c r="C6981" s="18"/>
    </row>
    <row r="6982" spans="3:3" x14ac:dyDescent="0.25">
      <c r="C6982" s="18"/>
    </row>
    <row r="6983" spans="3:3" x14ac:dyDescent="0.25">
      <c r="C6983" s="18"/>
    </row>
    <row r="6984" spans="3:3" x14ac:dyDescent="0.25">
      <c r="C6984" s="18"/>
    </row>
    <row r="6985" spans="3:3" x14ac:dyDescent="0.25">
      <c r="C6985" s="18"/>
    </row>
    <row r="6986" spans="3:3" x14ac:dyDescent="0.25">
      <c r="C6986" s="18"/>
    </row>
    <row r="6987" spans="3:3" x14ac:dyDescent="0.25">
      <c r="C6987" s="18"/>
    </row>
    <row r="6988" spans="3:3" x14ac:dyDescent="0.25">
      <c r="C6988" s="18"/>
    </row>
    <row r="6989" spans="3:3" x14ac:dyDescent="0.25">
      <c r="C6989" s="18"/>
    </row>
    <row r="6990" spans="3:3" x14ac:dyDescent="0.25">
      <c r="C6990" s="18"/>
    </row>
    <row r="6991" spans="3:3" x14ac:dyDescent="0.25">
      <c r="C6991" s="18"/>
    </row>
    <row r="6992" spans="3:3" x14ac:dyDescent="0.25">
      <c r="C6992" s="18"/>
    </row>
    <row r="6993" spans="3:3" x14ac:dyDescent="0.25">
      <c r="C6993" s="18"/>
    </row>
    <row r="6994" spans="3:3" x14ac:dyDescent="0.25">
      <c r="C6994" s="18"/>
    </row>
    <row r="6995" spans="3:3" x14ac:dyDescent="0.25">
      <c r="C6995" s="18"/>
    </row>
    <row r="6996" spans="3:3" x14ac:dyDescent="0.25">
      <c r="C6996" s="18"/>
    </row>
    <row r="6997" spans="3:3" x14ac:dyDescent="0.25">
      <c r="C6997" s="18"/>
    </row>
    <row r="6998" spans="3:3" x14ac:dyDescent="0.25">
      <c r="C6998" s="18"/>
    </row>
    <row r="6999" spans="3:3" x14ac:dyDescent="0.25">
      <c r="C6999" s="18"/>
    </row>
    <row r="7000" spans="3:3" x14ac:dyDescent="0.25">
      <c r="C7000" s="18"/>
    </row>
    <row r="7001" spans="3:3" x14ac:dyDescent="0.25">
      <c r="C7001" s="18"/>
    </row>
    <row r="7002" spans="3:3" x14ac:dyDescent="0.25">
      <c r="C7002" s="18"/>
    </row>
    <row r="7003" spans="3:3" x14ac:dyDescent="0.25">
      <c r="C7003" s="18"/>
    </row>
    <row r="7004" spans="3:3" x14ac:dyDescent="0.25">
      <c r="C7004" s="18"/>
    </row>
    <row r="7005" spans="3:3" x14ac:dyDescent="0.25">
      <c r="C7005" s="18"/>
    </row>
    <row r="7006" spans="3:3" x14ac:dyDescent="0.25">
      <c r="C7006" s="18"/>
    </row>
    <row r="7007" spans="3:3" x14ac:dyDescent="0.25">
      <c r="C7007" s="18"/>
    </row>
    <row r="7008" spans="3:3" x14ac:dyDescent="0.25">
      <c r="C7008" s="18"/>
    </row>
    <row r="7009" spans="3:3" x14ac:dyDescent="0.25">
      <c r="C7009" s="18"/>
    </row>
    <row r="7010" spans="3:3" x14ac:dyDescent="0.25">
      <c r="C7010" s="18"/>
    </row>
    <row r="7011" spans="3:3" x14ac:dyDescent="0.25">
      <c r="C7011" s="18"/>
    </row>
    <row r="7012" spans="3:3" x14ac:dyDescent="0.25">
      <c r="C7012" s="18"/>
    </row>
    <row r="7013" spans="3:3" x14ac:dyDescent="0.25">
      <c r="C7013" s="18"/>
    </row>
    <row r="7014" spans="3:3" x14ac:dyDescent="0.25">
      <c r="C7014" s="18"/>
    </row>
    <row r="7015" spans="3:3" x14ac:dyDescent="0.25">
      <c r="C7015" s="18"/>
    </row>
    <row r="7016" spans="3:3" x14ac:dyDescent="0.25">
      <c r="C7016" s="18"/>
    </row>
    <row r="7017" spans="3:3" x14ac:dyDescent="0.25">
      <c r="C7017" s="18"/>
    </row>
    <row r="7018" spans="3:3" x14ac:dyDescent="0.25">
      <c r="C7018" s="18"/>
    </row>
    <row r="7019" spans="3:3" x14ac:dyDescent="0.25">
      <c r="C7019" s="18"/>
    </row>
    <row r="7020" spans="3:3" x14ac:dyDescent="0.25">
      <c r="C7020" s="18"/>
    </row>
    <row r="7021" spans="3:3" x14ac:dyDescent="0.25">
      <c r="C7021" s="18"/>
    </row>
    <row r="7022" spans="3:3" x14ac:dyDescent="0.25">
      <c r="C7022" s="18"/>
    </row>
    <row r="7023" spans="3:3" x14ac:dyDescent="0.25">
      <c r="C7023" s="18"/>
    </row>
    <row r="7024" spans="3:3" x14ac:dyDescent="0.25">
      <c r="C7024" s="18"/>
    </row>
    <row r="7025" spans="3:3" x14ac:dyDescent="0.25">
      <c r="C7025" s="18"/>
    </row>
    <row r="7026" spans="3:3" x14ac:dyDescent="0.25">
      <c r="C7026" s="18"/>
    </row>
    <row r="7027" spans="3:3" x14ac:dyDescent="0.25">
      <c r="C7027" s="18"/>
    </row>
    <row r="7028" spans="3:3" x14ac:dyDescent="0.25">
      <c r="C7028" s="18"/>
    </row>
    <row r="7029" spans="3:3" x14ac:dyDescent="0.25">
      <c r="C7029" s="18"/>
    </row>
    <row r="7030" spans="3:3" x14ac:dyDescent="0.25">
      <c r="C7030" s="18"/>
    </row>
    <row r="7031" spans="3:3" x14ac:dyDescent="0.25">
      <c r="C7031" s="18"/>
    </row>
    <row r="7032" spans="3:3" x14ac:dyDescent="0.25">
      <c r="C7032" s="18"/>
    </row>
    <row r="7033" spans="3:3" x14ac:dyDescent="0.25">
      <c r="C7033" s="18"/>
    </row>
    <row r="7034" spans="3:3" x14ac:dyDescent="0.25">
      <c r="C7034" s="18"/>
    </row>
    <row r="7035" spans="3:3" x14ac:dyDescent="0.25">
      <c r="C7035" s="18"/>
    </row>
    <row r="7036" spans="3:3" x14ac:dyDescent="0.25">
      <c r="C7036" s="18"/>
    </row>
    <row r="7037" spans="3:3" x14ac:dyDescent="0.25">
      <c r="C7037" s="18"/>
    </row>
    <row r="7038" spans="3:3" x14ac:dyDescent="0.25">
      <c r="C7038" s="18"/>
    </row>
    <row r="7039" spans="3:3" x14ac:dyDescent="0.25">
      <c r="C7039" s="18"/>
    </row>
    <row r="7040" spans="3:3" x14ac:dyDescent="0.25">
      <c r="C7040" s="18"/>
    </row>
    <row r="7041" spans="3:3" x14ac:dyDescent="0.25">
      <c r="C7041" s="18"/>
    </row>
    <row r="7042" spans="3:3" x14ac:dyDescent="0.25">
      <c r="C7042" s="18"/>
    </row>
    <row r="7043" spans="3:3" x14ac:dyDescent="0.25">
      <c r="C7043" s="18"/>
    </row>
    <row r="7044" spans="3:3" x14ac:dyDescent="0.25">
      <c r="C7044" s="18"/>
    </row>
    <row r="7045" spans="3:3" x14ac:dyDescent="0.25">
      <c r="C7045" s="18"/>
    </row>
    <row r="7046" spans="3:3" x14ac:dyDescent="0.25">
      <c r="C7046" s="18"/>
    </row>
    <row r="7047" spans="3:3" x14ac:dyDescent="0.25">
      <c r="C7047" s="18"/>
    </row>
    <row r="7048" spans="3:3" x14ac:dyDescent="0.25">
      <c r="C7048" s="18"/>
    </row>
    <row r="7049" spans="3:3" x14ac:dyDescent="0.25">
      <c r="C7049" s="18"/>
    </row>
    <row r="7050" spans="3:3" x14ac:dyDescent="0.25">
      <c r="C7050" s="18"/>
    </row>
    <row r="7051" spans="3:3" x14ac:dyDescent="0.25">
      <c r="C7051" s="18"/>
    </row>
    <row r="7052" spans="3:3" x14ac:dyDescent="0.25">
      <c r="C7052" s="18"/>
    </row>
    <row r="7053" spans="3:3" x14ac:dyDescent="0.25">
      <c r="C7053" s="18"/>
    </row>
    <row r="7054" spans="3:3" x14ac:dyDescent="0.25">
      <c r="C7054" s="18"/>
    </row>
    <row r="7055" spans="3:3" x14ac:dyDescent="0.25">
      <c r="C7055" s="18"/>
    </row>
    <row r="7056" spans="3:3" x14ac:dyDescent="0.25">
      <c r="C7056" s="18"/>
    </row>
    <row r="7057" spans="3:3" x14ac:dyDescent="0.25">
      <c r="C7057" s="18"/>
    </row>
    <row r="7058" spans="3:3" x14ac:dyDescent="0.25">
      <c r="C7058" s="18"/>
    </row>
    <row r="7059" spans="3:3" x14ac:dyDescent="0.25">
      <c r="C7059" s="18"/>
    </row>
    <row r="7060" spans="3:3" x14ac:dyDescent="0.25">
      <c r="C7060" s="18"/>
    </row>
    <row r="7061" spans="3:3" x14ac:dyDescent="0.25">
      <c r="C7061" s="18"/>
    </row>
    <row r="7062" spans="3:3" x14ac:dyDescent="0.25">
      <c r="C7062" s="18"/>
    </row>
    <row r="7063" spans="3:3" x14ac:dyDescent="0.25">
      <c r="C7063" s="18"/>
    </row>
    <row r="7064" spans="3:3" x14ac:dyDescent="0.25">
      <c r="C7064" s="18"/>
    </row>
    <row r="7065" spans="3:3" x14ac:dyDescent="0.25">
      <c r="C7065" s="18"/>
    </row>
    <row r="7066" spans="3:3" x14ac:dyDescent="0.25">
      <c r="C7066" s="18"/>
    </row>
    <row r="7067" spans="3:3" x14ac:dyDescent="0.25">
      <c r="C7067" s="18"/>
    </row>
    <row r="7068" spans="3:3" x14ac:dyDescent="0.25">
      <c r="C7068" s="18"/>
    </row>
    <row r="7069" spans="3:3" x14ac:dyDescent="0.25">
      <c r="C7069" s="18"/>
    </row>
    <row r="7070" spans="3:3" x14ac:dyDescent="0.25">
      <c r="C7070" s="18"/>
    </row>
    <row r="7071" spans="3:3" x14ac:dyDescent="0.25">
      <c r="C7071" s="18"/>
    </row>
    <row r="7072" spans="3:3" x14ac:dyDescent="0.25">
      <c r="C7072" s="18"/>
    </row>
    <row r="7073" spans="3:3" x14ac:dyDescent="0.25">
      <c r="C7073" s="18"/>
    </row>
    <row r="7074" spans="3:3" x14ac:dyDescent="0.25">
      <c r="C7074" s="18"/>
    </row>
    <row r="7075" spans="3:3" x14ac:dyDescent="0.25">
      <c r="C7075" s="18"/>
    </row>
    <row r="7076" spans="3:3" x14ac:dyDescent="0.25">
      <c r="C7076" s="18"/>
    </row>
    <row r="7077" spans="3:3" x14ac:dyDescent="0.25">
      <c r="C7077" s="18"/>
    </row>
    <row r="7078" spans="3:3" x14ac:dyDescent="0.25">
      <c r="C7078" s="18"/>
    </row>
    <row r="7079" spans="3:3" x14ac:dyDescent="0.25">
      <c r="C7079" s="18"/>
    </row>
    <row r="7080" spans="3:3" x14ac:dyDescent="0.25">
      <c r="C7080" s="18"/>
    </row>
    <row r="7081" spans="3:3" x14ac:dyDescent="0.25">
      <c r="C7081" s="18"/>
    </row>
    <row r="7082" spans="3:3" x14ac:dyDescent="0.25">
      <c r="C7082" s="18"/>
    </row>
    <row r="7083" spans="3:3" x14ac:dyDescent="0.25">
      <c r="C7083" s="18"/>
    </row>
    <row r="7084" spans="3:3" x14ac:dyDescent="0.25">
      <c r="C7084" s="18"/>
    </row>
    <row r="7085" spans="3:3" x14ac:dyDescent="0.25">
      <c r="C7085" s="18"/>
    </row>
    <row r="7086" spans="3:3" x14ac:dyDescent="0.25">
      <c r="C7086" s="18"/>
    </row>
    <row r="7087" spans="3:3" x14ac:dyDescent="0.25">
      <c r="C7087" s="18"/>
    </row>
    <row r="7088" spans="3:3" x14ac:dyDescent="0.25">
      <c r="C7088" s="18"/>
    </row>
    <row r="7089" spans="3:3" x14ac:dyDescent="0.25">
      <c r="C7089" s="18"/>
    </row>
    <row r="7090" spans="3:3" x14ac:dyDescent="0.25">
      <c r="C7090" s="18"/>
    </row>
    <row r="7091" spans="3:3" x14ac:dyDescent="0.25">
      <c r="C7091" s="18"/>
    </row>
    <row r="7092" spans="3:3" x14ac:dyDescent="0.25">
      <c r="C7092" s="18"/>
    </row>
    <row r="7093" spans="3:3" x14ac:dyDescent="0.25">
      <c r="C7093" s="18"/>
    </row>
    <row r="7094" spans="3:3" x14ac:dyDescent="0.25">
      <c r="C7094" s="18"/>
    </row>
    <row r="7095" spans="3:3" x14ac:dyDescent="0.25">
      <c r="C7095" s="18"/>
    </row>
    <row r="7096" spans="3:3" x14ac:dyDescent="0.25">
      <c r="C7096" s="18"/>
    </row>
    <row r="7097" spans="3:3" x14ac:dyDescent="0.25">
      <c r="C7097" s="18"/>
    </row>
    <row r="7098" spans="3:3" x14ac:dyDescent="0.25">
      <c r="C7098" s="18"/>
    </row>
    <row r="7099" spans="3:3" x14ac:dyDescent="0.25">
      <c r="C7099" s="18"/>
    </row>
    <row r="7100" spans="3:3" x14ac:dyDescent="0.25">
      <c r="C7100" s="18"/>
    </row>
    <row r="7101" spans="3:3" x14ac:dyDescent="0.25">
      <c r="C7101" s="18"/>
    </row>
    <row r="7102" spans="3:3" x14ac:dyDescent="0.25">
      <c r="C7102" s="18"/>
    </row>
    <row r="7103" spans="3:3" x14ac:dyDescent="0.25">
      <c r="C7103" s="18"/>
    </row>
    <row r="7104" spans="3:3" x14ac:dyDescent="0.25">
      <c r="C7104" s="18"/>
    </row>
    <row r="7105" spans="3:3" x14ac:dyDescent="0.25">
      <c r="C7105" s="18"/>
    </row>
    <row r="7106" spans="3:3" x14ac:dyDescent="0.25">
      <c r="C7106" s="18"/>
    </row>
    <row r="7107" spans="3:3" x14ac:dyDescent="0.25">
      <c r="C7107" s="18"/>
    </row>
    <row r="7108" spans="3:3" x14ac:dyDescent="0.25">
      <c r="C7108" s="18"/>
    </row>
    <row r="7109" spans="3:3" x14ac:dyDescent="0.25">
      <c r="C7109" s="18"/>
    </row>
    <row r="7110" spans="3:3" x14ac:dyDescent="0.25">
      <c r="C7110" s="18"/>
    </row>
    <row r="7111" spans="3:3" x14ac:dyDescent="0.25">
      <c r="C7111" s="18"/>
    </row>
    <row r="7112" spans="3:3" x14ac:dyDescent="0.25">
      <c r="C7112" s="18"/>
    </row>
    <row r="7113" spans="3:3" x14ac:dyDescent="0.25">
      <c r="C7113" s="18"/>
    </row>
    <row r="7114" spans="3:3" x14ac:dyDescent="0.25">
      <c r="C7114" s="18"/>
    </row>
    <row r="7115" spans="3:3" x14ac:dyDescent="0.25">
      <c r="C7115" s="18"/>
    </row>
    <row r="7116" spans="3:3" x14ac:dyDescent="0.25">
      <c r="C7116" s="18"/>
    </row>
    <row r="7117" spans="3:3" x14ac:dyDescent="0.25">
      <c r="C7117" s="18"/>
    </row>
    <row r="7118" spans="3:3" x14ac:dyDescent="0.25">
      <c r="C7118" s="18"/>
    </row>
    <row r="7119" spans="3:3" x14ac:dyDescent="0.25">
      <c r="C7119" s="18"/>
    </row>
    <row r="7120" spans="3:3" x14ac:dyDescent="0.25">
      <c r="C7120" s="18"/>
    </row>
    <row r="7121" spans="3:3" x14ac:dyDescent="0.25">
      <c r="C7121" s="18"/>
    </row>
    <row r="7122" spans="3:3" x14ac:dyDescent="0.25">
      <c r="C7122" s="18"/>
    </row>
    <row r="7123" spans="3:3" x14ac:dyDescent="0.25">
      <c r="C7123" s="18"/>
    </row>
    <row r="7124" spans="3:3" x14ac:dyDescent="0.25">
      <c r="C7124" s="18"/>
    </row>
    <row r="7125" spans="3:3" x14ac:dyDescent="0.25">
      <c r="C7125" s="18"/>
    </row>
    <row r="7126" spans="3:3" x14ac:dyDescent="0.25">
      <c r="C7126" s="18"/>
    </row>
    <row r="7127" spans="3:3" x14ac:dyDescent="0.25">
      <c r="C7127" s="18"/>
    </row>
    <row r="7128" spans="3:3" x14ac:dyDescent="0.25">
      <c r="C7128" s="18"/>
    </row>
    <row r="7129" spans="3:3" x14ac:dyDescent="0.25">
      <c r="C7129" s="18"/>
    </row>
    <row r="7130" spans="3:3" x14ac:dyDescent="0.25">
      <c r="C7130" s="18"/>
    </row>
    <row r="7131" spans="3:3" x14ac:dyDescent="0.25">
      <c r="C7131" s="18"/>
    </row>
    <row r="7132" spans="3:3" x14ac:dyDescent="0.25">
      <c r="C7132" s="18"/>
    </row>
    <row r="7133" spans="3:3" x14ac:dyDescent="0.25">
      <c r="C7133" s="18"/>
    </row>
    <row r="7134" spans="3:3" x14ac:dyDescent="0.25">
      <c r="C7134" s="18"/>
    </row>
    <row r="7135" spans="3:3" x14ac:dyDescent="0.25">
      <c r="C7135" s="18"/>
    </row>
    <row r="7136" spans="3:3" x14ac:dyDescent="0.25">
      <c r="C7136" s="18"/>
    </row>
    <row r="7137" spans="3:3" x14ac:dyDescent="0.25">
      <c r="C7137" s="18"/>
    </row>
    <row r="7138" spans="3:3" x14ac:dyDescent="0.25">
      <c r="C7138" s="18"/>
    </row>
    <row r="7139" spans="3:3" x14ac:dyDescent="0.25">
      <c r="C7139" s="18"/>
    </row>
    <row r="7140" spans="3:3" x14ac:dyDescent="0.25">
      <c r="C7140" s="18"/>
    </row>
    <row r="7141" spans="3:3" x14ac:dyDescent="0.25">
      <c r="C7141" s="18"/>
    </row>
    <row r="7142" spans="3:3" x14ac:dyDescent="0.25">
      <c r="C7142" s="18"/>
    </row>
    <row r="7143" spans="3:3" x14ac:dyDescent="0.25">
      <c r="C7143" s="18"/>
    </row>
    <row r="7144" spans="3:3" x14ac:dyDescent="0.25">
      <c r="C7144" s="18"/>
    </row>
    <row r="7145" spans="3:3" x14ac:dyDescent="0.25">
      <c r="C7145" s="18"/>
    </row>
    <row r="7146" spans="3:3" x14ac:dyDescent="0.25">
      <c r="C7146" s="18"/>
    </row>
    <row r="7147" spans="3:3" x14ac:dyDescent="0.25">
      <c r="C7147" s="18"/>
    </row>
    <row r="7148" spans="3:3" x14ac:dyDescent="0.25">
      <c r="C7148" s="18"/>
    </row>
    <row r="7149" spans="3:3" x14ac:dyDescent="0.25">
      <c r="C7149" s="18"/>
    </row>
    <row r="7150" spans="3:3" x14ac:dyDescent="0.25">
      <c r="C7150" s="18"/>
    </row>
    <row r="7151" spans="3:3" x14ac:dyDescent="0.25">
      <c r="C7151" s="18"/>
    </row>
    <row r="7152" spans="3:3" x14ac:dyDescent="0.25">
      <c r="C7152" s="18"/>
    </row>
    <row r="7153" spans="3:3" x14ac:dyDescent="0.25">
      <c r="C7153" s="18"/>
    </row>
    <row r="7154" spans="3:3" x14ac:dyDescent="0.25">
      <c r="C7154" s="18"/>
    </row>
    <row r="7155" spans="3:3" x14ac:dyDescent="0.25">
      <c r="C7155" s="18"/>
    </row>
    <row r="7156" spans="3:3" x14ac:dyDescent="0.25">
      <c r="C7156" s="18"/>
    </row>
    <row r="7157" spans="3:3" x14ac:dyDescent="0.25">
      <c r="C7157" s="18"/>
    </row>
    <row r="7158" spans="3:3" x14ac:dyDescent="0.25">
      <c r="C7158" s="18"/>
    </row>
    <row r="7159" spans="3:3" x14ac:dyDescent="0.25">
      <c r="C7159" s="18"/>
    </row>
    <row r="7160" spans="3:3" x14ac:dyDescent="0.25">
      <c r="C7160" s="18"/>
    </row>
    <row r="7161" spans="3:3" x14ac:dyDescent="0.25">
      <c r="C7161" s="18"/>
    </row>
    <row r="7162" spans="3:3" x14ac:dyDescent="0.25">
      <c r="C7162" s="18"/>
    </row>
    <row r="7163" spans="3:3" x14ac:dyDescent="0.25">
      <c r="C7163" s="18"/>
    </row>
    <row r="7164" spans="3:3" x14ac:dyDescent="0.25">
      <c r="C7164" s="18"/>
    </row>
    <row r="7165" spans="3:3" x14ac:dyDescent="0.25">
      <c r="C7165" s="18"/>
    </row>
    <row r="7166" spans="3:3" x14ac:dyDescent="0.25">
      <c r="C7166" s="18"/>
    </row>
    <row r="7167" spans="3:3" x14ac:dyDescent="0.25">
      <c r="C7167" s="18"/>
    </row>
    <row r="7168" spans="3:3" x14ac:dyDescent="0.25">
      <c r="C7168" s="18"/>
    </row>
    <row r="7169" spans="3:3" x14ac:dyDescent="0.25">
      <c r="C7169" s="18"/>
    </row>
    <row r="7170" spans="3:3" x14ac:dyDescent="0.25">
      <c r="C7170" s="18"/>
    </row>
    <row r="7171" spans="3:3" x14ac:dyDescent="0.25">
      <c r="C7171" s="18"/>
    </row>
    <row r="7172" spans="3:3" x14ac:dyDescent="0.25">
      <c r="C7172" s="18"/>
    </row>
    <row r="7173" spans="3:3" x14ac:dyDescent="0.25">
      <c r="C7173" s="18"/>
    </row>
    <row r="7174" spans="3:3" x14ac:dyDescent="0.25">
      <c r="C7174" s="18"/>
    </row>
    <row r="7175" spans="3:3" x14ac:dyDescent="0.25">
      <c r="C7175" s="18"/>
    </row>
    <row r="7176" spans="3:3" x14ac:dyDescent="0.25">
      <c r="C7176" s="18"/>
    </row>
    <row r="7177" spans="3:3" x14ac:dyDescent="0.25">
      <c r="C7177" s="18"/>
    </row>
    <row r="7178" spans="3:3" x14ac:dyDescent="0.25">
      <c r="C7178" s="18"/>
    </row>
    <row r="7179" spans="3:3" x14ac:dyDescent="0.25">
      <c r="C7179" s="18"/>
    </row>
    <row r="7180" spans="3:3" x14ac:dyDescent="0.25">
      <c r="C7180" s="18"/>
    </row>
    <row r="7181" spans="3:3" x14ac:dyDescent="0.25">
      <c r="C7181" s="18"/>
    </row>
    <row r="7182" spans="3:3" x14ac:dyDescent="0.25">
      <c r="C7182" s="18"/>
    </row>
    <row r="7183" spans="3:3" x14ac:dyDescent="0.25">
      <c r="C7183" s="18"/>
    </row>
    <row r="7184" spans="3:3" x14ac:dyDescent="0.25">
      <c r="C7184" s="18"/>
    </row>
    <row r="7185" spans="3:3" x14ac:dyDescent="0.25">
      <c r="C7185" s="18"/>
    </row>
    <row r="7186" spans="3:3" x14ac:dyDescent="0.25">
      <c r="C7186" s="18"/>
    </row>
    <row r="7187" spans="3:3" x14ac:dyDescent="0.25">
      <c r="C7187" s="18"/>
    </row>
    <row r="7188" spans="3:3" x14ac:dyDescent="0.25">
      <c r="C7188" s="18"/>
    </row>
    <row r="7189" spans="3:3" x14ac:dyDescent="0.25">
      <c r="C7189" s="18"/>
    </row>
    <row r="7190" spans="3:3" x14ac:dyDescent="0.25">
      <c r="C7190" s="18"/>
    </row>
    <row r="7191" spans="3:3" x14ac:dyDescent="0.25">
      <c r="C7191" s="18"/>
    </row>
    <row r="7192" spans="3:3" x14ac:dyDescent="0.25">
      <c r="C7192" s="18"/>
    </row>
    <row r="7193" spans="3:3" x14ac:dyDescent="0.25">
      <c r="C7193" s="18"/>
    </row>
    <row r="7194" spans="3:3" x14ac:dyDescent="0.25">
      <c r="C7194" s="18"/>
    </row>
    <row r="7195" spans="3:3" x14ac:dyDescent="0.25">
      <c r="C7195" s="18"/>
    </row>
    <row r="7196" spans="3:3" x14ac:dyDescent="0.25">
      <c r="C7196" s="18"/>
    </row>
    <row r="7197" spans="3:3" x14ac:dyDescent="0.25">
      <c r="C7197" s="18"/>
    </row>
    <row r="7198" spans="3:3" x14ac:dyDescent="0.25">
      <c r="C7198" s="18"/>
    </row>
    <row r="7199" spans="3:3" x14ac:dyDescent="0.25">
      <c r="C7199" s="18"/>
    </row>
    <row r="7200" spans="3:3" x14ac:dyDescent="0.25">
      <c r="C7200" s="18"/>
    </row>
    <row r="7201" spans="3:3" x14ac:dyDescent="0.25">
      <c r="C7201" s="18"/>
    </row>
    <row r="7202" spans="3:3" x14ac:dyDescent="0.25">
      <c r="C7202" s="18"/>
    </row>
    <row r="7203" spans="3:3" x14ac:dyDescent="0.25">
      <c r="C7203" s="18"/>
    </row>
    <row r="7204" spans="3:3" x14ac:dyDescent="0.25">
      <c r="C7204" s="18"/>
    </row>
    <row r="7205" spans="3:3" x14ac:dyDescent="0.25">
      <c r="C7205" s="18"/>
    </row>
    <row r="7206" spans="3:3" x14ac:dyDescent="0.25">
      <c r="C7206" s="18"/>
    </row>
    <row r="7207" spans="3:3" x14ac:dyDescent="0.25">
      <c r="C7207" s="18"/>
    </row>
    <row r="7208" spans="3:3" x14ac:dyDescent="0.25">
      <c r="C7208" s="18"/>
    </row>
    <row r="7209" spans="3:3" x14ac:dyDescent="0.25">
      <c r="C7209" s="18"/>
    </row>
    <row r="7210" spans="3:3" x14ac:dyDescent="0.25">
      <c r="C7210" s="18"/>
    </row>
    <row r="7211" spans="3:3" x14ac:dyDescent="0.25">
      <c r="C7211" s="18"/>
    </row>
    <row r="7212" spans="3:3" x14ac:dyDescent="0.25">
      <c r="C7212" s="18"/>
    </row>
    <row r="7213" spans="3:3" x14ac:dyDescent="0.25">
      <c r="C7213" s="18"/>
    </row>
    <row r="7214" spans="3:3" x14ac:dyDescent="0.25">
      <c r="C7214" s="18"/>
    </row>
    <row r="7215" spans="3:3" x14ac:dyDescent="0.25">
      <c r="C7215" s="18"/>
    </row>
    <row r="7216" spans="3:3" x14ac:dyDescent="0.25">
      <c r="C7216" s="18"/>
    </row>
    <row r="7217" spans="3:3" x14ac:dyDescent="0.25">
      <c r="C7217" s="18"/>
    </row>
    <row r="7218" spans="3:3" x14ac:dyDescent="0.25">
      <c r="C7218" s="18"/>
    </row>
    <row r="7219" spans="3:3" x14ac:dyDescent="0.25">
      <c r="C7219" s="18"/>
    </row>
    <row r="7220" spans="3:3" x14ac:dyDescent="0.25">
      <c r="C7220" s="18"/>
    </row>
    <row r="7221" spans="3:3" x14ac:dyDescent="0.25">
      <c r="C7221" s="18"/>
    </row>
    <row r="7222" spans="3:3" x14ac:dyDescent="0.25">
      <c r="C7222" s="18"/>
    </row>
    <row r="7223" spans="3:3" x14ac:dyDescent="0.25">
      <c r="C7223" s="18"/>
    </row>
    <row r="7224" spans="3:3" x14ac:dyDescent="0.25">
      <c r="C7224" s="18"/>
    </row>
    <row r="7225" spans="3:3" x14ac:dyDescent="0.25">
      <c r="C7225" s="18"/>
    </row>
    <row r="7226" spans="3:3" x14ac:dyDescent="0.25">
      <c r="C7226" s="18"/>
    </row>
    <row r="7227" spans="3:3" x14ac:dyDescent="0.25">
      <c r="C7227" s="18"/>
    </row>
    <row r="7228" spans="3:3" x14ac:dyDescent="0.25">
      <c r="C7228" s="18"/>
    </row>
    <row r="7229" spans="3:3" x14ac:dyDescent="0.25">
      <c r="C7229" s="18"/>
    </row>
    <row r="7230" spans="3:3" x14ac:dyDescent="0.25">
      <c r="C7230" s="18"/>
    </row>
    <row r="7231" spans="3:3" x14ac:dyDescent="0.25">
      <c r="C7231" s="18"/>
    </row>
    <row r="7232" spans="3:3" x14ac:dyDescent="0.25">
      <c r="C7232" s="18"/>
    </row>
    <row r="7233" spans="3:3" x14ac:dyDescent="0.25">
      <c r="C7233" s="18"/>
    </row>
    <row r="7234" spans="3:3" x14ac:dyDescent="0.25">
      <c r="C7234" s="18"/>
    </row>
    <row r="7235" spans="3:3" x14ac:dyDescent="0.25">
      <c r="C7235" s="18"/>
    </row>
    <row r="7236" spans="3:3" x14ac:dyDescent="0.25">
      <c r="C7236" s="18"/>
    </row>
    <row r="7237" spans="3:3" x14ac:dyDescent="0.25">
      <c r="C7237" s="18"/>
    </row>
    <row r="7238" spans="3:3" x14ac:dyDescent="0.25">
      <c r="C7238" s="18"/>
    </row>
    <row r="7239" spans="3:3" x14ac:dyDescent="0.25">
      <c r="C7239" s="18"/>
    </row>
    <row r="7240" spans="3:3" x14ac:dyDescent="0.25">
      <c r="C7240" s="18"/>
    </row>
    <row r="7241" spans="3:3" x14ac:dyDescent="0.25">
      <c r="C7241" s="18"/>
    </row>
    <row r="7242" spans="3:3" x14ac:dyDescent="0.25">
      <c r="C7242" s="18"/>
    </row>
    <row r="7243" spans="3:3" x14ac:dyDescent="0.25">
      <c r="C7243" s="18"/>
    </row>
    <row r="7244" spans="3:3" x14ac:dyDescent="0.25">
      <c r="C7244" s="18"/>
    </row>
    <row r="7245" spans="3:3" x14ac:dyDescent="0.25">
      <c r="C7245" s="18"/>
    </row>
    <row r="7246" spans="3:3" x14ac:dyDescent="0.25">
      <c r="C7246" s="18"/>
    </row>
    <row r="7247" spans="3:3" x14ac:dyDescent="0.25">
      <c r="C7247" s="18"/>
    </row>
    <row r="7248" spans="3:3" x14ac:dyDescent="0.25">
      <c r="C7248" s="18"/>
    </row>
    <row r="7249" spans="3:3" x14ac:dyDescent="0.25">
      <c r="C7249" s="18"/>
    </row>
    <row r="7250" spans="3:3" x14ac:dyDescent="0.25">
      <c r="C7250" s="18"/>
    </row>
    <row r="7251" spans="3:3" x14ac:dyDescent="0.25">
      <c r="C7251" s="18"/>
    </row>
    <row r="7252" spans="3:3" x14ac:dyDescent="0.25">
      <c r="C7252" s="18"/>
    </row>
    <row r="7253" spans="3:3" x14ac:dyDescent="0.25">
      <c r="C7253" s="18"/>
    </row>
    <row r="7254" spans="3:3" x14ac:dyDescent="0.25">
      <c r="C7254" s="18"/>
    </row>
    <row r="7255" spans="3:3" x14ac:dyDescent="0.25">
      <c r="C7255" s="18"/>
    </row>
    <row r="7256" spans="3:3" x14ac:dyDescent="0.25">
      <c r="C7256" s="18"/>
    </row>
    <row r="7257" spans="3:3" x14ac:dyDescent="0.25">
      <c r="C7257" s="18"/>
    </row>
    <row r="7258" spans="3:3" x14ac:dyDescent="0.25">
      <c r="C7258" s="18"/>
    </row>
    <row r="7259" spans="3:3" x14ac:dyDescent="0.25">
      <c r="C7259" s="18"/>
    </row>
    <row r="7260" spans="3:3" x14ac:dyDescent="0.25">
      <c r="C7260" s="18"/>
    </row>
    <row r="7261" spans="3:3" x14ac:dyDescent="0.25">
      <c r="C7261" s="18"/>
    </row>
    <row r="7262" spans="3:3" x14ac:dyDescent="0.25">
      <c r="C7262" s="18"/>
    </row>
    <row r="7263" spans="3:3" x14ac:dyDescent="0.25">
      <c r="C7263" s="18"/>
    </row>
    <row r="7264" spans="3:3" x14ac:dyDescent="0.25">
      <c r="C7264" s="18"/>
    </row>
    <row r="7265" spans="3:3" x14ac:dyDescent="0.25">
      <c r="C7265" s="18"/>
    </row>
    <row r="7266" spans="3:3" x14ac:dyDescent="0.25">
      <c r="C7266" s="18"/>
    </row>
    <row r="7267" spans="3:3" x14ac:dyDescent="0.25">
      <c r="C7267" s="18"/>
    </row>
    <row r="7268" spans="3:3" x14ac:dyDescent="0.25">
      <c r="C7268" s="18"/>
    </row>
    <row r="7269" spans="3:3" x14ac:dyDescent="0.25">
      <c r="C7269" s="18"/>
    </row>
    <row r="7270" spans="3:3" x14ac:dyDescent="0.25">
      <c r="C7270" s="18"/>
    </row>
    <row r="7271" spans="3:3" x14ac:dyDescent="0.25">
      <c r="C7271" s="18"/>
    </row>
    <row r="7272" spans="3:3" x14ac:dyDescent="0.25">
      <c r="C7272" s="18"/>
    </row>
    <row r="7273" spans="3:3" x14ac:dyDescent="0.25">
      <c r="C7273" s="18"/>
    </row>
    <row r="7274" spans="3:3" x14ac:dyDescent="0.25">
      <c r="C7274" s="18"/>
    </row>
    <row r="7275" spans="3:3" x14ac:dyDescent="0.25">
      <c r="C7275" s="18"/>
    </row>
    <row r="7276" spans="3:3" x14ac:dyDescent="0.25">
      <c r="C7276" s="18"/>
    </row>
    <row r="7277" spans="3:3" x14ac:dyDescent="0.25">
      <c r="C7277" s="18"/>
    </row>
    <row r="7278" spans="3:3" x14ac:dyDescent="0.25">
      <c r="C7278" s="18"/>
    </row>
    <row r="7279" spans="3:3" x14ac:dyDescent="0.25">
      <c r="C7279" s="18"/>
    </row>
    <row r="7280" spans="3:3" x14ac:dyDescent="0.25">
      <c r="C7280" s="18"/>
    </row>
    <row r="7281" spans="3:3" x14ac:dyDescent="0.25">
      <c r="C7281" s="18"/>
    </row>
    <row r="7282" spans="3:3" x14ac:dyDescent="0.25">
      <c r="C7282" s="18"/>
    </row>
    <row r="7283" spans="3:3" x14ac:dyDescent="0.25">
      <c r="C7283" s="18"/>
    </row>
    <row r="7284" spans="3:3" x14ac:dyDescent="0.25">
      <c r="C7284" s="18"/>
    </row>
    <row r="7285" spans="3:3" x14ac:dyDescent="0.25">
      <c r="C7285" s="18"/>
    </row>
    <row r="7286" spans="3:3" x14ac:dyDescent="0.25">
      <c r="C7286" s="18"/>
    </row>
    <row r="7287" spans="3:3" x14ac:dyDescent="0.25">
      <c r="C7287" s="18"/>
    </row>
    <row r="7288" spans="3:3" x14ac:dyDescent="0.25">
      <c r="C7288" s="18"/>
    </row>
    <row r="7289" spans="3:3" x14ac:dyDescent="0.25">
      <c r="C7289" s="18"/>
    </row>
    <row r="7290" spans="3:3" x14ac:dyDescent="0.25">
      <c r="C7290" s="18"/>
    </row>
    <row r="7291" spans="3:3" x14ac:dyDescent="0.25">
      <c r="C7291" s="18"/>
    </row>
    <row r="7292" spans="3:3" x14ac:dyDescent="0.25">
      <c r="C7292" s="18"/>
    </row>
    <row r="7293" spans="3:3" x14ac:dyDescent="0.25">
      <c r="C7293" s="18"/>
    </row>
    <row r="7294" spans="3:3" x14ac:dyDescent="0.25">
      <c r="C7294" s="18"/>
    </row>
    <row r="7295" spans="3:3" x14ac:dyDescent="0.25">
      <c r="C7295" s="18"/>
    </row>
    <row r="7296" spans="3:3" x14ac:dyDescent="0.25">
      <c r="C7296" s="18"/>
    </row>
    <row r="7297" spans="3:3" x14ac:dyDescent="0.25">
      <c r="C7297" s="18"/>
    </row>
    <row r="7298" spans="3:3" x14ac:dyDescent="0.25">
      <c r="C7298" s="18"/>
    </row>
    <row r="7299" spans="3:3" x14ac:dyDescent="0.25">
      <c r="C7299" s="18"/>
    </row>
    <row r="7300" spans="3:3" x14ac:dyDescent="0.25">
      <c r="C7300" s="18"/>
    </row>
    <row r="7301" spans="3:3" x14ac:dyDescent="0.25">
      <c r="C7301" s="18"/>
    </row>
    <row r="7302" spans="3:3" x14ac:dyDescent="0.25">
      <c r="C7302" s="18"/>
    </row>
    <row r="7303" spans="3:3" x14ac:dyDescent="0.25">
      <c r="C7303" s="18"/>
    </row>
    <row r="7304" spans="3:3" x14ac:dyDescent="0.25">
      <c r="C7304" s="18"/>
    </row>
    <row r="7305" spans="3:3" x14ac:dyDescent="0.25">
      <c r="C7305" s="18"/>
    </row>
    <row r="7306" spans="3:3" x14ac:dyDescent="0.25">
      <c r="C7306" s="18"/>
    </row>
    <row r="7307" spans="3:3" x14ac:dyDescent="0.25">
      <c r="C7307" s="18"/>
    </row>
    <row r="7308" spans="3:3" x14ac:dyDescent="0.25">
      <c r="C7308" s="18"/>
    </row>
    <row r="7309" spans="3:3" x14ac:dyDescent="0.25">
      <c r="C7309" s="18"/>
    </row>
    <row r="7310" spans="3:3" x14ac:dyDescent="0.25">
      <c r="C7310" s="18"/>
    </row>
    <row r="7311" spans="3:3" x14ac:dyDescent="0.25">
      <c r="C7311" s="18"/>
    </row>
    <row r="7312" spans="3:3" x14ac:dyDescent="0.25">
      <c r="C7312" s="18"/>
    </row>
    <row r="7313" spans="3:3" x14ac:dyDescent="0.25">
      <c r="C7313" s="18"/>
    </row>
    <row r="7314" spans="3:3" x14ac:dyDescent="0.25">
      <c r="C7314" s="18"/>
    </row>
    <row r="7315" spans="3:3" x14ac:dyDescent="0.25">
      <c r="C7315" s="18"/>
    </row>
    <row r="7316" spans="3:3" x14ac:dyDescent="0.25">
      <c r="C7316" s="18"/>
    </row>
    <row r="7317" spans="3:3" x14ac:dyDescent="0.25">
      <c r="C7317" s="18"/>
    </row>
    <row r="7318" spans="3:3" x14ac:dyDescent="0.25">
      <c r="C7318" s="18"/>
    </row>
    <row r="7319" spans="3:3" x14ac:dyDescent="0.25">
      <c r="C7319" s="18"/>
    </row>
    <row r="7320" spans="3:3" x14ac:dyDescent="0.25">
      <c r="C7320" s="18"/>
    </row>
    <row r="7321" spans="3:3" x14ac:dyDescent="0.25">
      <c r="C7321" s="18"/>
    </row>
    <row r="7322" spans="3:3" x14ac:dyDescent="0.25">
      <c r="C7322" s="18"/>
    </row>
    <row r="7323" spans="3:3" x14ac:dyDescent="0.25">
      <c r="C7323" s="18"/>
    </row>
    <row r="7324" spans="3:3" x14ac:dyDescent="0.25">
      <c r="C7324" s="18"/>
    </row>
    <row r="7325" spans="3:3" x14ac:dyDescent="0.25">
      <c r="C7325" s="18"/>
    </row>
    <row r="7326" spans="3:3" x14ac:dyDescent="0.25">
      <c r="C7326" s="18"/>
    </row>
    <row r="7327" spans="3:3" x14ac:dyDescent="0.25">
      <c r="C7327" s="18"/>
    </row>
    <row r="7328" spans="3:3" x14ac:dyDescent="0.25">
      <c r="C7328" s="18"/>
    </row>
    <row r="7329" spans="3:3" x14ac:dyDescent="0.25">
      <c r="C7329" s="18"/>
    </row>
    <row r="7330" spans="3:3" x14ac:dyDescent="0.25">
      <c r="C7330" s="18"/>
    </row>
    <row r="7331" spans="3:3" x14ac:dyDescent="0.25">
      <c r="C7331" s="18"/>
    </row>
    <row r="7332" spans="3:3" x14ac:dyDescent="0.25">
      <c r="C7332" s="18"/>
    </row>
    <row r="7333" spans="3:3" x14ac:dyDescent="0.25">
      <c r="C7333" s="18"/>
    </row>
    <row r="7334" spans="3:3" x14ac:dyDescent="0.25">
      <c r="C7334" s="18"/>
    </row>
    <row r="7335" spans="3:3" x14ac:dyDescent="0.25">
      <c r="C7335" s="18"/>
    </row>
    <row r="7336" spans="3:3" x14ac:dyDescent="0.25">
      <c r="C7336" s="18"/>
    </row>
    <row r="7337" spans="3:3" x14ac:dyDescent="0.25">
      <c r="C7337" s="18"/>
    </row>
    <row r="7338" spans="3:3" x14ac:dyDescent="0.25">
      <c r="C7338" s="18"/>
    </row>
    <row r="7339" spans="3:3" x14ac:dyDescent="0.25">
      <c r="C7339" s="18"/>
    </row>
    <row r="7340" spans="3:3" x14ac:dyDescent="0.25">
      <c r="C7340" s="18"/>
    </row>
    <row r="7341" spans="3:3" x14ac:dyDescent="0.25">
      <c r="C7341" s="18"/>
    </row>
    <row r="7342" spans="3:3" x14ac:dyDescent="0.25">
      <c r="C7342" s="18"/>
    </row>
    <row r="7343" spans="3:3" x14ac:dyDescent="0.25">
      <c r="C7343" s="18"/>
    </row>
    <row r="7344" spans="3:3" x14ac:dyDescent="0.25">
      <c r="C7344" s="18"/>
    </row>
    <row r="7345" spans="3:3" x14ac:dyDescent="0.25">
      <c r="C7345" s="18"/>
    </row>
    <row r="7346" spans="3:3" x14ac:dyDescent="0.25">
      <c r="C7346" s="18"/>
    </row>
    <row r="7347" spans="3:3" x14ac:dyDescent="0.25">
      <c r="C7347" s="18"/>
    </row>
    <row r="7348" spans="3:3" x14ac:dyDescent="0.25">
      <c r="C7348" s="18"/>
    </row>
    <row r="7349" spans="3:3" x14ac:dyDescent="0.25">
      <c r="C7349" s="18"/>
    </row>
    <row r="7350" spans="3:3" x14ac:dyDescent="0.25">
      <c r="C7350" s="18"/>
    </row>
    <row r="7351" spans="3:3" x14ac:dyDescent="0.25">
      <c r="C7351" s="18"/>
    </row>
    <row r="7352" spans="3:3" x14ac:dyDescent="0.25">
      <c r="C7352" s="18"/>
    </row>
    <row r="7353" spans="3:3" x14ac:dyDescent="0.25">
      <c r="C7353" s="18"/>
    </row>
    <row r="7354" spans="3:3" x14ac:dyDescent="0.25">
      <c r="C7354" s="18"/>
    </row>
    <row r="7355" spans="3:3" x14ac:dyDescent="0.25">
      <c r="C7355" s="18"/>
    </row>
    <row r="7356" spans="3:3" x14ac:dyDescent="0.25">
      <c r="C7356" s="18"/>
    </row>
    <row r="7357" spans="3:3" x14ac:dyDescent="0.25">
      <c r="C7357" s="18"/>
    </row>
    <row r="7358" spans="3:3" x14ac:dyDescent="0.25">
      <c r="C7358" s="18"/>
    </row>
    <row r="7359" spans="3:3" x14ac:dyDescent="0.25">
      <c r="C7359" s="18"/>
    </row>
    <row r="7360" spans="3:3" x14ac:dyDescent="0.25">
      <c r="C7360" s="18"/>
    </row>
    <row r="7361" spans="3:3" x14ac:dyDescent="0.25">
      <c r="C7361" s="18"/>
    </row>
    <row r="7362" spans="3:3" x14ac:dyDescent="0.25">
      <c r="C7362" s="18"/>
    </row>
    <row r="7363" spans="3:3" x14ac:dyDescent="0.25">
      <c r="C7363" s="18"/>
    </row>
    <row r="7364" spans="3:3" x14ac:dyDescent="0.25">
      <c r="C7364" s="18"/>
    </row>
    <row r="7365" spans="3:3" x14ac:dyDescent="0.25">
      <c r="C7365" s="18"/>
    </row>
    <row r="7366" spans="3:3" x14ac:dyDescent="0.25">
      <c r="C7366" s="18"/>
    </row>
    <row r="7367" spans="3:3" x14ac:dyDescent="0.25">
      <c r="C7367" s="18"/>
    </row>
    <row r="7368" spans="3:3" x14ac:dyDescent="0.25">
      <c r="C7368" s="18"/>
    </row>
    <row r="7369" spans="3:3" x14ac:dyDescent="0.25">
      <c r="C7369" s="18"/>
    </row>
    <row r="7370" spans="3:3" x14ac:dyDescent="0.25">
      <c r="C7370" s="18"/>
    </row>
    <row r="7371" spans="3:3" x14ac:dyDescent="0.25">
      <c r="C7371" s="18"/>
    </row>
    <row r="7372" spans="3:3" x14ac:dyDescent="0.25">
      <c r="C7372" s="18"/>
    </row>
    <row r="7373" spans="3:3" x14ac:dyDescent="0.25">
      <c r="C7373" s="18"/>
    </row>
    <row r="7374" spans="3:3" x14ac:dyDescent="0.25">
      <c r="C7374" s="18"/>
    </row>
    <row r="7375" spans="3:3" x14ac:dyDescent="0.25">
      <c r="C7375" s="18"/>
    </row>
    <row r="7376" spans="3:3" x14ac:dyDescent="0.25">
      <c r="C7376" s="18"/>
    </row>
    <row r="7377" spans="3:3" x14ac:dyDescent="0.25">
      <c r="C7377" s="18"/>
    </row>
    <row r="7378" spans="3:3" x14ac:dyDescent="0.25">
      <c r="C7378" s="18"/>
    </row>
    <row r="7379" spans="3:3" x14ac:dyDescent="0.25">
      <c r="C7379" s="18"/>
    </row>
    <row r="7380" spans="3:3" x14ac:dyDescent="0.25">
      <c r="C7380" s="18"/>
    </row>
    <row r="7381" spans="3:3" x14ac:dyDescent="0.25">
      <c r="C7381" s="18"/>
    </row>
    <row r="7382" spans="3:3" x14ac:dyDescent="0.25">
      <c r="C7382" s="18"/>
    </row>
    <row r="7383" spans="3:3" x14ac:dyDescent="0.25">
      <c r="C7383" s="18"/>
    </row>
    <row r="7384" spans="3:3" x14ac:dyDescent="0.25">
      <c r="C7384" s="18"/>
    </row>
    <row r="7385" spans="3:3" x14ac:dyDescent="0.25">
      <c r="C7385" s="18"/>
    </row>
    <row r="7386" spans="3:3" x14ac:dyDescent="0.25">
      <c r="C7386" s="18"/>
    </row>
    <row r="7387" spans="3:3" x14ac:dyDescent="0.25">
      <c r="C7387" s="18"/>
    </row>
    <row r="7388" spans="3:3" x14ac:dyDescent="0.25">
      <c r="C7388" s="18"/>
    </row>
    <row r="7389" spans="3:3" x14ac:dyDescent="0.25">
      <c r="C7389" s="18"/>
    </row>
    <row r="7390" spans="3:3" x14ac:dyDescent="0.25">
      <c r="C7390" s="18"/>
    </row>
    <row r="7391" spans="3:3" x14ac:dyDescent="0.25">
      <c r="C7391" s="18"/>
    </row>
    <row r="7392" spans="3:3" x14ac:dyDescent="0.25">
      <c r="C7392" s="18"/>
    </row>
    <row r="7393" spans="3:3" x14ac:dyDescent="0.25">
      <c r="C7393" s="18"/>
    </row>
    <row r="7394" spans="3:3" x14ac:dyDescent="0.25">
      <c r="C7394" s="18"/>
    </row>
    <row r="7395" spans="3:3" x14ac:dyDescent="0.25">
      <c r="C7395" s="18"/>
    </row>
    <row r="7396" spans="3:3" x14ac:dyDescent="0.25">
      <c r="C7396" s="18"/>
    </row>
    <row r="7397" spans="3:3" x14ac:dyDescent="0.25">
      <c r="C7397" s="18"/>
    </row>
    <row r="7398" spans="3:3" x14ac:dyDescent="0.25">
      <c r="C7398" s="18"/>
    </row>
    <row r="7399" spans="3:3" x14ac:dyDescent="0.25">
      <c r="C7399" s="18"/>
    </row>
    <row r="7400" spans="3:3" x14ac:dyDescent="0.25">
      <c r="C7400" s="18"/>
    </row>
    <row r="7401" spans="3:3" x14ac:dyDescent="0.25">
      <c r="C7401" s="18"/>
    </row>
    <row r="7402" spans="3:3" x14ac:dyDescent="0.25">
      <c r="C7402" s="18"/>
    </row>
    <row r="7403" spans="3:3" x14ac:dyDescent="0.25">
      <c r="C7403" s="18"/>
    </row>
    <row r="7404" spans="3:3" x14ac:dyDescent="0.25">
      <c r="C7404" s="18"/>
    </row>
    <row r="7405" spans="3:3" x14ac:dyDescent="0.25">
      <c r="C7405" s="18"/>
    </row>
    <row r="7406" spans="3:3" x14ac:dyDescent="0.25">
      <c r="C7406" s="18"/>
    </row>
    <row r="7407" spans="3:3" x14ac:dyDescent="0.25">
      <c r="C7407" s="18"/>
    </row>
    <row r="7408" spans="3:3" x14ac:dyDescent="0.25">
      <c r="C7408" s="18"/>
    </row>
    <row r="7409" spans="3:3" x14ac:dyDescent="0.25">
      <c r="C7409" s="18"/>
    </row>
    <row r="7410" spans="3:3" x14ac:dyDescent="0.25">
      <c r="C7410" s="18"/>
    </row>
    <row r="7411" spans="3:3" x14ac:dyDescent="0.25">
      <c r="C7411" s="18"/>
    </row>
    <row r="7412" spans="3:3" x14ac:dyDescent="0.25">
      <c r="C7412" s="18"/>
    </row>
    <row r="7413" spans="3:3" x14ac:dyDescent="0.25">
      <c r="C7413" s="18"/>
    </row>
    <row r="7414" spans="3:3" x14ac:dyDescent="0.25">
      <c r="C7414" s="18"/>
    </row>
    <row r="7415" spans="3:3" x14ac:dyDescent="0.25">
      <c r="C7415" s="18"/>
    </row>
    <row r="7416" spans="3:3" x14ac:dyDescent="0.25">
      <c r="C7416" s="18"/>
    </row>
    <row r="7417" spans="3:3" x14ac:dyDescent="0.25">
      <c r="C7417" s="18"/>
    </row>
    <row r="7418" spans="3:3" x14ac:dyDescent="0.25">
      <c r="C7418" s="18"/>
    </row>
    <row r="7419" spans="3:3" x14ac:dyDescent="0.25">
      <c r="C7419" s="18"/>
    </row>
    <row r="7420" spans="3:3" x14ac:dyDescent="0.25">
      <c r="C7420" s="18"/>
    </row>
    <row r="7421" spans="3:3" x14ac:dyDescent="0.25">
      <c r="C7421" s="18"/>
    </row>
    <row r="7422" spans="3:3" x14ac:dyDescent="0.25">
      <c r="C7422" s="18"/>
    </row>
    <row r="7423" spans="3:3" x14ac:dyDescent="0.25">
      <c r="C7423" s="18"/>
    </row>
    <row r="7424" spans="3:3" x14ac:dyDescent="0.25">
      <c r="C7424" s="18"/>
    </row>
    <row r="7425" spans="3:3" x14ac:dyDescent="0.25">
      <c r="C7425" s="18"/>
    </row>
    <row r="7426" spans="3:3" x14ac:dyDescent="0.25">
      <c r="C7426" s="18"/>
    </row>
    <row r="7427" spans="3:3" x14ac:dyDescent="0.25">
      <c r="C7427" s="18"/>
    </row>
    <row r="7428" spans="3:3" x14ac:dyDescent="0.25">
      <c r="C7428" s="18"/>
    </row>
    <row r="7429" spans="3:3" x14ac:dyDescent="0.25">
      <c r="C7429" s="18"/>
    </row>
    <row r="7430" spans="3:3" x14ac:dyDescent="0.25">
      <c r="C7430" s="18"/>
    </row>
    <row r="7431" spans="3:3" x14ac:dyDescent="0.25">
      <c r="C7431" s="18"/>
    </row>
    <row r="7432" spans="3:3" x14ac:dyDescent="0.25">
      <c r="C7432" s="18"/>
    </row>
    <row r="7433" spans="3:3" x14ac:dyDescent="0.25">
      <c r="C7433" s="18"/>
    </row>
    <row r="7434" spans="3:3" x14ac:dyDescent="0.25">
      <c r="C7434" s="18"/>
    </row>
    <row r="7435" spans="3:3" x14ac:dyDescent="0.25">
      <c r="C7435" s="18"/>
    </row>
    <row r="7436" spans="3:3" x14ac:dyDescent="0.25">
      <c r="C7436" s="18"/>
    </row>
    <row r="7437" spans="3:3" x14ac:dyDescent="0.25">
      <c r="C7437" s="18"/>
    </row>
    <row r="7438" spans="3:3" x14ac:dyDescent="0.25">
      <c r="C7438" s="18"/>
    </row>
    <row r="7439" spans="3:3" x14ac:dyDescent="0.25">
      <c r="C7439" s="18"/>
    </row>
    <row r="7440" spans="3:3" x14ac:dyDescent="0.25">
      <c r="C7440" s="18"/>
    </row>
    <row r="7441" spans="3:3" x14ac:dyDescent="0.25">
      <c r="C7441" s="18"/>
    </row>
    <row r="7442" spans="3:3" x14ac:dyDescent="0.25">
      <c r="C7442" s="18"/>
    </row>
    <row r="7443" spans="3:3" x14ac:dyDescent="0.25">
      <c r="C7443" s="18"/>
    </row>
    <row r="7444" spans="3:3" x14ac:dyDescent="0.25">
      <c r="C7444" s="18"/>
    </row>
    <row r="7445" spans="3:3" x14ac:dyDescent="0.25">
      <c r="C7445" s="18"/>
    </row>
    <row r="7446" spans="3:3" x14ac:dyDescent="0.25">
      <c r="C7446" s="18"/>
    </row>
    <row r="7447" spans="3:3" x14ac:dyDescent="0.25">
      <c r="C7447" s="18"/>
    </row>
    <row r="7448" spans="3:3" x14ac:dyDescent="0.25">
      <c r="C7448" s="18"/>
    </row>
    <row r="7449" spans="3:3" x14ac:dyDescent="0.25">
      <c r="C7449" s="18"/>
    </row>
    <row r="7450" spans="3:3" x14ac:dyDescent="0.25">
      <c r="C7450" s="18"/>
    </row>
    <row r="7451" spans="3:3" x14ac:dyDescent="0.25">
      <c r="C7451" s="18"/>
    </row>
    <row r="7452" spans="3:3" x14ac:dyDescent="0.25">
      <c r="C7452" s="18"/>
    </row>
    <row r="7453" spans="3:3" x14ac:dyDescent="0.25">
      <c r="C7453" s="18"/>
    </row>
    <row r="7454" spans="3:3" x14ac:dyDescent="0.25">
      <c r="C7454" s="18"/>
    </row>
    <row r="7455" spans="3:3" x14ac:dyDescent="0.25">
      <c r="C7455" s="18"/>
    </row>
    <row r="7456" spans="3:3" x14ac:dyDescent="0.25">
      <c r="C7456" s="18"/>
    </row>
    <row r="7457" spans="3:3" x14ac:dyDescent="0.25">
      <c r="C7457" s="18"/>
    </row>
    <row r="7458" spans="3:3" x14ac:dyDescent="0.25">
      <c r="C7458" s="18"/>
    </row>
    <row r="7459" spans="3:3" x14ac:dyDescent="0.25">
      <c r="C7459" s="18"/>
    </row>
    <row r="7460" spans="3:3" x14ac:dyDescent="0.25">
      <c r="C7460" s="18"/>
    </row>
    <row r="7461" spans="3:3" x14ac:dyDescent="0.25">
      <c r="C7461" s="18"/>
    </row>
    <row r="7462" spans="3:3" x14ac:dyDescent="0.25">
      <c r="C7462" s="18"/>
    </row>
    <row r="7463" spans="3:3" x14ac:dyDescent="0.25">
      <c r="C7463" s="18"/>
    </row>
    <row r="7464" spans="3:3" x14ac:dyDescent="0.25">
      <c r="C7464" s="18"/>
    </row>
    <row r="7465" spans="3:3" x14ac:dyDescent="0.25">
      <c r="C7465" s="18"/>
    </row>
    <row r="7466" spans="3:3" x14ac:dyDescent="0.25">
      <c r="C7466" s="18"/>
    </row>
    <row r="7467" spans="3:3" x14ac:dyDescent="0.25">
      <c r="C7467" s="18"/>
    </row>
    <row r="7468" spans="3:3" x14ac:dyDescent="0.25">
      <c r="C7468" s="18"/>
    </row>
    <row r="7469" spans="3:3" x14ac:dyDescent="0.25">
      <c r="C7469" s="18"/>
    </row>
    <row r="7470" spans="3:3" x14ac:dyDescent="0.25">
      <c r="C7470" s="18"/>
    </row>
    <row r="7471" spans="3:3" x14ac:dyDescent="0.25">
      <c r="C7471" s="18"/>
    </row>
    <row r="7472" spans="3:3" x14ac:dyDescent="0.25">
      <c r="C7472" s="18"/>
    </row>
    <row r="7473" spans="3:3" x14ac:dyDescent="0.25">
      <c r="C7473" s="18"/>
    </row>
    <row r="7474" spans="3:3" x14ac:dyDescent="0.25">
      <c r="C7474" s="18"/>
    </row>
    <row r="7475" spans="3:3" x14ac:dyDescent="0.25">
      <c r="C7475" s="18"/>
    </row>
    <row r="7476" spans="3:3" x14ac:dyDescent="0.25">
      <c r="C7476" s="18"/>
    </row>
    <row r="7477" spans="3:3" x14ac:dyDescent="0.25">
      <c r="C7477" s="18"/>
    </row>
    <row r="7478" spans="3:3" x14ac:dyDescent="0.25">
      <c r="C7478" s="18"/>
    </row>
    <row r="7479" spans="3:3" x14ac:dyDescent="0.25">
      <c r="C7479" s="18"/>
    </row>
    <row r="7480" spans="3:3" x14ac:dyDescent="0.25">
      <c r="C7480" s="18"/>
    </row>
    <row r="7481" spans="3:3" x14ac:dyDescent="0.25">
      <c r="C7481" s="18"/>
    </row>
    <row r="7482" spans="3:3" x14ac:dyDescent="0.25">
      <c r="C7482" s="18"/>
    </row>
    <row r="7483" spans="3:3" x14ac:dyDescent="0.25">
      <c r="C7483" s="18"/>
    </row>
    <row r="7484" spans="3:3" x14ac:dyDescent="0.25">
      <c r="C7484" s="18"/>
    </row>
    <row r="7485" spans="3:3" x14ac:dyDescent="0.25">
      <c r="C7485" s="18"/>
    </row>
    <row r="7486" spans="3:3" x14ac:dyDescent="0.25">
      <c r="C7486" s="18"/>
    </row>
    <row r="7487" spans="3:3" x14ac:dyDescent="0.25">
      <c r="C7487" s="18"/>
    </row>
    <row r="7488" spans="3:3" x14ac:dyDescent="0.25">
      <c r="C7488" s="18"/>
    </row>
    <row r="7489" spans="3:3" x14ac:dyDescent="0.25">
      <c r="C7489" s="18"/>
    </row>
    <row r="7490" spans="3:3" x14ac:dyDescent="0.25">
      <c r="C7490" s="18"/>
    </row>
    <row r="7491" spans="3:3" x14ac:dyDescent="0.25">
      <c r="C7491" s="18"/>
    </row>
    <row r="7492" spans="3:3" x14ac:dyDescent="0.25">
      <c r="C7492" s="18"/>
    </row>
    <row r="7493" spans="3:3" x14ac:dyDescent="0.25">
      <c r="C7493" s="18"/>
    </row>
    <row r="7494" spans="3:3" x14ac:dyDescent="0.25">
      <c r="C7494" s="18"/>
    </row>
    <row r="7495" spans="3:3" x14ac:dyDescent="0.25">
      <c r="C7495" s="18"/>
    </row>
    <row r="7496" spans="3:3" x14ac:dyDescent="0.25">
      <c r="C7496" s="18"/>
    </row>
    <row r="7497" spans="3:3" x14ac:dyDescent="0.25">
      <c r="C7497" s="18"/>
    </row>
    <row r="7498" spans="3:3" x14ac:dyDescent="0.25">
      <c r="C7498" s="18"/>
    </row>
    <row r="7499" spans="3:3" x14ac:dyDescent="0.25">
      <c r="C7499" s="18"/>
    </row>
    <row r="7500" spans="3:3" x14ac:dyDescent="0.25">
      <c r="C7500" s="18"/>
    </row>
    <row r="7501" spans="3:3" x14ac:dyDescent="0.25">
      <c r="C7501" s="18"/>
    </row>
    <row r="7502" spans="3:3" x14ac:dyDescent="0.25">
      <c r="C7502" s="18"/>
    </row>
    <row r="7503" spans="3:3" x14ac:dyDescent="0.25">
      <c r="C7503" s="18"/>
    </row>
    <row r="7504" spans="3:3" x14ac:dyDescent="0.25">
      <c r="C7504" s="18"/>
    </row>
    <row r="7505" spans="3:3" x14ac:dyDescent="0.25">
      <c r="C7505" s="18"/>
    </row>
    <row r="7506" spans="3:3" x14ac:dyDescent="0.25">
      <c r="C7506" s="18"/>
    </row>
    <row r="7507" spans="3:3" x14ac:dyDescent="0.25">
      <c r="C7507" s="18"/>
    </row>
    <row r="7508" spans="3:3" x14ac:dyDescent="0.25">
      <c r="C7508" s="18"/>
    </row>
    <row r="7509" spans="3:3" x14ac:dyDescent="0.25">
      <c r="C7509" s="18"/>
    </row>
    <row r="7510" spans="3:3" x14ac:dyDescent="0.25">
      <c r="C7510" s="18"/>
    </row>
    <row r="7511" spans="3:3" x14ac:dyDescent="0.25">
      <c r="C7511" s="18"/>
    </row>
    <row r="7512" spans="3:3" x14ac:dyDescent="0.25">
      <c r="C7512" s="18"/>
    </row>
    <row r="7513" spans="3:3" x14ac:dyDescent="0.25">
      <c r="C7513" s="18"/>
    </row>
    <row r="7514" spans="3:3" x14ac:dyDescent="0.25">
      <c r="C7514" s="18"/>
    </row>
    <row r="7515" spans="3:3" x14ac:dyDescent="0.25">
      <c r="C7515" s="18"/>
    </row>
    <row r="7516" spans="3:3" x14ac:dyDescent="0.25">
      <c r="C7516" s="18"/>
    </row>
    <row r="7517" spans="3:3" x14ac:dyDescent="0.25">
      <c r="C7517" s="18"/>
    </row>
    <row r="7518" spans="3:3" x14ac:dyDescent="0.25">
      <c r="C7518" s="18"/>
    </row>
    <row r="7519" spans="3:3" x14ac:dyDescent="0.25">
      <c r="C7519" s="18"/>
    </row>
    <row r="7520" spans="3:3" x14ac:dyDescent="0.25">
      <c r="C7520" s="18"/>
    </row>
    <row r="7521" spans="3:3" x14ac:dyDescent="0.25">
      <c r="C7521" s="18"/>
    </row>
    <row r="7522" spans="3:3" x14ac:dyDescent="0.25">
      <c r="C7522" s="18"/>
    </row>
    <row r="7523" spans="3:3" x14ac:dyDescent="0.25">
      <c r="C7523" s="18"/>
    </row>
    <row r="7524" spans="3:3" x14ac:dyDescent="0.25">
      <c r="C7524" s="18"/>
    </row>
    <row r="7525" spans="3:3" x14ac:dyDescent="0.25">
      <c r="C7525" s="18"/>
    </row>
    <row r="7526" spans="3:3" x14ac:dyDescent="0.25">
      <c r="C7526" s="18"/>
    </row>
    <row r="7527" spans="3:3" x14ac:dyDescent="0.25">
      <c r="C7527" s="18"/>
    </row>
    <row r="7528" spans="3:3" x14ac:dyDescent="0.25">
      <c r="C7528" s="18"/>
    </row>
    <row r="7529" spans="3:3" x14ac:dyDescent="0.25">
      <c r="C7529" s="18"/>
    </row>
    <row r="7530" spans="3:3" x14ac:dyDescent="0.25">
      <c r="C7530" s="18"/>
    </row>
    <row r="7531" spans="3:3" x14ac:dyDescent="0.25">
      <c r="C7531" s="18"/>
    </row>
    <row r="7532" spans="3:3" x14ac:dyDescent="0.25">
      <c r="C7532" s="18"/>
    </row>
    <row r="7533" spans="3:3" x14ac:dyDescent="0.25">
      <c r="C7533" s="18"/>
    </row>
    <row r="7534" spans="3:3" x14ac:dyDescent="0.25">
      <c r="C7534" s="18"/>
    </row>
    <row r="7535" spans="3:3" x14ac:dyDescent="0.25">
      <c r="C7535" s="18"/>
    </row>
    <row r="7536" spans="3:3" x14ac:dyDescent="0.25">
      <c r="C7536" s="18"/>
    </row>
    <row r="7537" spans="3:3" x14ac:dyDescent="0.25">
      <c r="C7537" s="18"/>
    </row>
    <row r="7538" spans="3:3" x14ac:dyDescent="0.25">
      <c r="C7538" s="18"/>
    </row>
    <row r="7539" spans="3:3" x14ac:dyDescent="0.25">
      <c r="C7539" s="18"/>
    </row>
    <row r="7540" spans="3:3" x14ac:dyDescent="0.25">
      <c r="C7540" s="18"/>
    </row>
    <row r="7541" spans="3:3" x14ac:dyDescent="0.25">
      <c r="C7541" s="18"/>
    </row>
    <row r="7542" spans="3:3" x14ac:dyDescent="0.25">
      <c r="C7542" s="18"/>
    </row>
    <row r="7543" spans="3:3" x14ac:dyDescent="0.25">
      <c r="C7543" s="18"/>
    </row>
    <row r="7544" spans="3:3" x14ac:dyDescent="0.25">
      <c r="C7544" s="18"/>
    </row>
    <row r="7545" spans="3:3" x14ac:dyDescent="0.25">
      <c r="C7545" s="18"/>
    </row>
    <row r="7546" spans="3:3" x14ac:dyDescent="0.25">
      <c r="C7546" s="18"/>
    </row>
    <row r="7547" spans="3:3" x14ac:dyDescent="0.25">
      <c r="C7547" s="18"/>
    </row>
    <row r="7548" spans="3:3" x14ac:dyDescent="0.25">
      <c r="C7548" s="18"/>
    </row>
    <row r="7549" spans="3:3" x14ac:dyDescent="0.25">
      <c r="C7549" s="18"/>
    </row>
    <row r="7550" spans="3:3" x14ac:dyDescent="0.25">
      <c r="C7550" s="18"/>
    </row>
    <row r="7551" spans="3:3" x14ac:dyDescent="0.25">
      <c r="C7551" s="18"/>
    </row>
    <row r="7552" spans="3:3" x14ac:dyDescent="0.25">
      <c r="C7552" s="18"/>
    </row>
    <row r="7553" spans="3:3" x14ac:dyDescent="0.25">
      <c r="C7553" s="18"/>
    </row>
    <row r="7554" spans="3:3" x14ac:dyDescent="0.25">
      <c r="C7554" s="18"/>
    </row>
    <row r="7555" spans="3:3" x14ac:dyDescent="0.25">
      <c r="C7555" s="18"/>
    </row>
    <row r="7556" spans="3:3" x14ac:dyDescent="0.25">
      <c r="C7556" s="18"/>
    </row>
    <row r="7557" spans="3:3" x14ac:dyDescent="0.25">
      <c r="C7557" s="18"/>
    </row>
    <row r="7558" spans="3:3" x14ac:dyDescent="0.25">
      <c r="C7558" s="18"/>
    </row>
    <row r="7559" spans="3:3" x14ac:dyDescent="0.25">
      <c r="C7559" s="18"/>
    </row>
    <row r="7560" spans="3:3" x14ac:dyDescent="0.25">
      <c r="C7560" s="18"/>
    </row>
    <row r="7561" spans="3:3" x14ac:dyDescent="0.25">
      <c r="C7561" s="18"/>
    </row>
    <row r="7562" spans="3:3" x14ac:dyDescent="0.25">
      <c r="C7562" s="18"/>
    </row>
    <row r="7563" spans="3:3" x14ac:dyDescent="0.25">
      <c r="C7563" s="18"/>
    </row>
    <row r="7564" spans="3:3" x14ac:dyDescent="0.25">
      <c r="C7564" s="18"/>
    </row>
    <row r="7565" spans="3:3" x14ac:dyDescent="0.25">
      <c r="C7565" s="18"/>
    </row>
    <row r="7566" spans="3:3" x14ac:dyDescent="0.25">
      <c r="C7566" s="18"/>
    </row>
    <row r="7567" spans="3:3" x14ac:dyDescent="0.25">
      <c r="C7567" s="18"/>
    </row>
    <row r="7568" spans="3:3" x14ac:dyDescent="0.25">
      <c r="C7568" s="18"/>
    </row>
    <row r="7569" spans="3:3" x14ac:dyDescent="0.25">
      <c r="C7569" s="18"/>
    </row>
    <row r="7570" spans="3:3" x14ac:dyDescent="0.25">
      <c r="C7570" s="18"/>
    </row>
    <row r="7571" spans="3:3" x14ac:dyDescent="0.25">
      <c r="C7571" s="18"/>
    </row>
    <row r="7572" spans="3:3" x14ac:dyDescent="0.25">
      <c r="C7572" s="18"/>
    </row>
    <row r="7573" spans="3:3" x14ac:dyDescent="0.25">
      <c r="C7573" s="18"/>
    </row>
    <row r="7574" spans="3:3" x14ac:dyDescent="0.25">
      <c r="C7574" s="18"/>
    </row>
    <row r="7575" spans="3:3" x14ac:dyDescent="0.25">
      <c r="C7575" s="18"/>
    </row>
    <row r="7576" spans="3:3" x14ac:dyDescent="0.25">
      <c r="C7576" s="18"/>
    </row>
    <row r="7577" spans="3:3" x14ac:dyDescent="0.25">
      <c r="C7577" s="18"/>
    </row>
    <row r="7578" spans="3:3" x14ac:dyDescent="0.25">
      <c r="C7578" s="18"/>
    </row>
    <row r="7579" spans="3:3" x14ac:dyDescent="0.25">
      <c r="C7579" s="18"/>
    </row>
    <row r="7580" spans="3:3" x14ac:dyDescent="0.25">
      <c r="C7580" s="18"/>
    </row>
    <row r="7581" spans="3:3" x14ac:dyDescent="0.25">
      <c r="C7581" s="18"/>
    </row>
    <row r="7582" spans="3:3" x14ac:dyDescent="0.25">
      <c r="C7582" s="18"/>
    </row>
    <row r="7583" spans="3:3" x14ac:dyDescent="0.25">
      <c r="C7583" s="18"/>
    </row>
    <row r="7584" spans="3:3" x14ac:dyDescent="0.25">
      <c r="C7584" s="18"/>
    </row>
    <row r="7585" spans="3:3" x14ac:dyDescent="0.25">
      <c r="C7585" s="18"/>
    </row>
    <row r="7586" spans="3:3" x14ac:dyDescent="0.25">
      <c r="C7586" s="18"/>
    </row>
    <row r="7587" spans="3:3" x14ac:dyDescent="0.25">
      <c r="C7587" s="18"/>
    </row>
    <row r="7588" spans="3:3" x14ac:dyDescent="0.25">
      <c r="C7588" s="18"/>
    </row>
    <row r="7589" spans="3:3" x14ac:dyDescent="0.25">
      <c r="C7589" s="18"/>
    </row>
    <row r="7590" spans="3:3" x14ac:dyDescent="0.25">
      <c r="C7590" s="18"/>
    </row>
    <row r="7591" spans="3:3" x14ac:dyDescent="0.25">
      <c r="C7591" s="18"/>
    </row>
    <row r="7592" spans="3:3" x14ac:dyDescent="0.25">
      <c r="C7592" s="18"/>
    </row>
    <row r="7593" spans="3:3" x14ac:dyDescent="0.25">
      <c r="C7593" s="18"/>
    </row>
    <row r="7594" spans="3:3" x14ac:dyDescent="0.25">
      <c r="C7594" s="18"/>
    </row>
    <row r="7595" spans="3:3" x14ac:dyDescent="0.25">
      <c r="C7595" s="18"/>
    </row>
    <row r="7596" spans="3:3" x14ac:dyDescent="0.25">
      <c r="C7596" s="18"/>
    </row>
    <row r="7597" spans="3:3" x14ac:dyDescent="0.25">
      <c r="C7597" s="18"/>
    </row>
    <row r="7598" spans="3:3" x14ac:dyDescent="0.25">
      <c r="C7598" s="18"/>
    </row>
    <row r="7599" spans="3:3" x14ac:dyDescent="0.25">
      <c r="C7599" s="18"/>
    </row>
    <row r="7600" spans="3:3" x14ac:dyDescent="0.25">
      <c r="C7600" s="18"/>
    </row>
    <row r="7601" spans="3:3" x14ac:dyDescent="0.25">
      <c r="C7601" s="18"/>
    </row>
    <row r="7602" spans="3:3" x14ac:dyDescent="0.25">
      <c r="C7602" s="18"/>
    </row>
    <row r="7603" spans="3:3" x14ac:dyDescent="0.25">
      <c r="C7603" s="18"/>
    </row>
    <row r="7604" spans="3:3" x14ac:dyDescent="0.25">
      <c r="C7604" s="18"/>
    </row>
    <row r="7605" spans="3:3" x14ac:dyDescent="0.25">
      <c r="C7605" s="18"/>
    </row>
    <row r="7606" spans="3:3" x14ac:dyDescent="0.25">
      <c r="C7606" s="18"/>
    </row>
    <row r="7607" spans="3:3" x14ac:dyDescent="0.25">
      <c r="C7607" s="18"/>
    </row>
    <row r="7608" spans="3:3" x14ac:dyDescent="0.25">
      <c r="C7608" s="18"/>
    </row>
    <row r="7609" spans="3:3" x14ac:dyDescent="0.25">
      <c r="C7609" s="18"/>
    </row>
    <row r="7610" spans="3:3" x14ac:dyDescent="0.25">
      <c r="C7610" s="18"/>
    </row>
    <row r="7611" spans="3:3" x14ac:dyDescent="0.25">
      <c r="C7611" s="18"/>
    </row>
    <row r="7612" spans="3:3" x14ac:dyDescent="0.25">
      <c r="C7612" s="18"/>
    </row>
    <row r="7613" spans="3:3" x14ac:dyDescent="0.25">
      <c r="C7613" s="18"/>
    </row>
    <row r="7614" spans="3:3" x14ac:dyDescent="0.25">
      <c r="C7614" s="18"/>
    </row>
    <row r="7615" spans="3:3" x14ac:dyDescent="0.25">
      <c r="C7615" s="18"/>
    </row>
    <row r="7616" spans="3:3" x14ac:dyDescent="0.25">
      <c r="C7616" s="18"/>
    </row>
    <row r="7617" spans="3:3" x14ac:dyDescent="0.25">
      <c r="C7617" s="18"/>
    </row>
    <row r="7618" spans="3:3" x14ac:dyDescent="0.25">
      <c r="C7618" s="18"/>
    </row>
    <row r="7619" spans="3:3" x14ac:dyDescent="0.25">
      <c r="C7619" s="18"/>
    </row>
    <row r="7620" spans="3:3" x14ac:dyDescent="0.25">
      <c r="C7620" s="18"/>
    </row>
    <row r="7621" spans="3:3" x14ac:dyDescent="0.25">
      <c r="C7621" s="18"/>
    </row>
    <row r="7622" spans="3:3" x14ac:dyDescent="0.25">
      <c r="C7622" s="18"/>
    </row>
    <row r="7623" spans="3:3" x14ac:dyDescent="0.25">
      <c r="C7623" s="18"/>
    </row>
    <row r="7624" spans="3:3" x14ac:dyDescent="0.25">
      <c r="C7624" s="18"/>
    </row>
    <row r="7625" spans="3:3" x14ac:dyDescent="0.25">
      <c r="C7625" s="18"/>
    </row>
    <row r="7626" spans="3:3" x14ac:dyDescent="0.25">
      <c r="C7626" s="18"/>
    </row>
    <row r="7627" spans="3:3" x14ac:dyDescent="0.25">
      <c r="C7627" s="18"/>
    </row>
    <row r="7628" spans="3:3" x14ac:dyDescent="0.25">
      <c r="C7628" s="18"/>
    </row>
    <row r="7629" spans="3:3" x14ac:dyDescent="0.25">
      <c r="C7629" s="18"/>
    </row>
    <row r="7630" spans="3:3" x14ac:dyDescent="0.25">
      <c r="C7630" s="18"/>
    </row>
    <row r="7631" spans="3:3" x14ac:dyDescent="0.25">
      <c r="C7631" s="18"/>
    </row>
    <row r="7632" spans="3:3" x14ac:dyDescent="0.25">
      <c r="C7632" s="18"/>
    </row>
    <row r="7633" spans="3:3" x14ac:dyDescent="0.25">
      <c r="C7633" s="18"/>
    </row>
    <row r="7634" spans="3:3" x14ac:dyDescent="0.25">
      <c r="C7634" s="18"/>
    </row>
    <row r="7635" spans="3:3" x14ac:dyDescent="0.25">
      <c r="C7635" s="18"/>
    </row>
    <row r="7636" spans="3:3" x14ac:dyDescent="0.25">
      <c r="C7636" s="18"/>
    </row>
    <row r="7637" spans="3:3" x14ac:dyDescent="0.25">
      <c r="C7637" s="18"/>
    </row>
    <row r="7638" spans="3:3" x14ac:dyDescent="0.25">
      <c r="C7638" s="18"/>
    </row>
    <row r="7639" spans="3:3" x14ac:dyDescent="0.25">
      <c r="C7639" s="18"/>
    </row>
    <row r="7640" spans="3:3" x14ac:dyDescent="0.25">
      <c r="C7640" s="18"/>
    </row>
    <row r="7641" spans="3:3" x14ac:dyDescent="0.25">
      <c r="C7641" s="18"/>
    </row>
    <row r="7642" spans="3:3" x14ac:dyDescent="0.25">
      <c r="C7642" s="18"/>
    </row>
    <row r="7643" spans="3:3" x14ac:dyDescent="0.25">
      <c r="C7643" s="18"/>
    </row>
    <row r="7644" spans="3:3" x14ac:dyDescent="0.25">
      <c r="C7644" s="18"/>
    </row>
    <row r="7645" spans="3:3" x14ac:dyDescent="0.25">
      <c r="C7645" s="18"/>
    </row>
    <row r="7646" spans="3:3" x14ac:dyDescent="0.25">
      <c r="C7646" s="18"/>
    </row>
    <row r="7647" spans="3:3" x14ac:dyDescent="0.25">
      <c r="C7647" s="18"/>
    </row>
    <row r="7648" spans="3:3" x14ac:dyDescent="0.25">
      <c r="C7648" s="18"/>
    </row>
    <row r="7649" spans="3:3" x14ac:dyDescent="0.25">
      <c r="C7649" s="18"/>
    </row>
    <row r="7650" spans="3:3" x14ac:dyDescent="0.25">
      <c r="C7650" s="18"/>
    </row>
    <row r="7651" spans="3:3" x14ac:dyDescent="0.25">
      <c r="C7651" s="18"/>
    </row>
    <row r="7652" spans="3:3" x14ac:dyDescent="0.25">
      <c r="C7652" s="18"/>
    </row>
    <row r="7653" spans="3:3" x14ac:dyDescent="0.25">
      <c r="C7653" s="18"/>
    </row>
    <row r="7654" spans="3:3" x14ac:dyDescent="0.25">
      <c r="C7654" s="18"/>
    </row>
    <row r="7655" spans="3:3" x14ac:dyDescent="0.25">
      <c r="C7655" s="18"/>
    </row>
    <row r="7656" spans="3:3" x14ac:dyDescent="0.25">
      <c r="C7656" s="18"/>
    </row>
    <row r="7657" spans="3:3" x14ac:dyDescent="0.25">
      <c r="C7657" s="18"/>
    </row>
    <row r="7658" spans="3:3" x14ac:dyDescent="0.25">
      <c r="C7658" s="18"/>
    </row>
    <row r="7659" spans="3:3" x14ac:dyDescent="0.25">
      <c r="C7659" s="18"/>
    </row>
    <row r="7660" spans="3:3" x14ac:dyDescent="0.25">
      <c r="C7660" s="18"/>
    </row>
    <row r="7661" spans="3:3" x14ac:dyDescent="0.25">
      <c r="C7661" s="18"/>
    </row>
    <row r="7662" spans="3:3" x14ac:dyDescent="0.25">
      <c r="C7662" s="18"/>
    </row>
    <row r="7663" spans="3:3" x14ac:dyDescent="0.25">
      <c r="C7663" s="18"/>
    </row>
    <row r="7664" spans="3:3" x14ac:dyDescent="0.25">
      <c r="C7664" s="18"/>
    </row>
    <row r="7665" spans="3:3" x14ac:dyDescent="0.25">
      <c r="C7665" s="18"/>
    </row>
    <row r="7666" spans="3:3" x14ac:dyDescent="0.25">
      <c r="C7666" s="18"/>
    </row>
    <row r="7667" spans="3:3" x14ac:dyDescent="0.25">
      <c r="C7667" s="18"/>
    </row>
    <row r="7668" spans="3:3" x14ac:dyDescent="0.25">
      <c r="C7668" s="18"/>
    </row>
    <row r="7669" spans="3:3" x14ac:dyDescent="0.25">
      <c r="C7669" s="18"/>
    </row>
    <row r="7670" spans="3:3" x14ac:dyDescent="0.25">
      <c r="C7670" s="18"/>
    </row>
    <row r="7671" spans="3:3" x14ac:dyDescent="0.25">
      <c r="C7671" s="18"/>
    </row>
    <row r="7672" spans="3:3" x14ac:dyDescent="0.25">
      <c r="C7672" s="18"/>
    </row>
    <row r="7673" spans="3:3" x14ac:dyDescent="0.25">
      <c r="C7673" s="18"/>
    </row>
    <row r="7674" spans="3:3" x14ac:dyDescent="0.25">
      <c r="C7674" s="18"/>
    </row>
    <row r="7675" spans="3:3" x14ac:dyDescent="0.25">
      <c r="C7675" s="18"/>
    </row>
    <row r="7676" spans="3:3" x14ac:dyDescent="0.25">
      <c r="C7676" s="18"/>
    </row>
    <row r="7677" spans="3:3" x14ac:dyDescent="0.25">
      <c r="C7677" s="18"/>
    </row>
    <row r="7678" spans="3:3" x14ac:dyDescent="0.25">
      <c r="C7678" s="18"/>
    </row>
    <row r="7679" spans="3:3" x14ac:dyDescent="0.25">
      <c r="C7679" s="18"/>
    </row>
    <row r="7680" spans="3:3" x14ac:dyDescent="0.25">
      <c r="C7680" s="18"/>
    </row>
    <row r="7681" spans="3:3" x14ac:dyDescent="0.25">
      <c r="C7681" s="18"/>
    </row>
    <row r="7682" spans="3:3" x14ac:dyDescent="0.25">
      <c r="C7682" s="18"/>
    </row>
    <row r="7683" spans="3:3" x14ac:dyDescent="0.25">
      <c r="C7683" s="18"/>
    </row>
    <row r="7684" spans="3:3" x14ac:dyDescent="0.25">
      <c r="C7684" s="18"/>
    </row>
    <row r="7685" spans="3:3" x14ac:dyDescent="0.25">
      <c r="C7685" s="18"/>
    </row>
    <row r="7686" spans="3:3" x14ac:dyDescent="0.25">
      <c r="C7686" s="18"/>
    </row>
    <row r="7687" spans="3:3" x14ac:dyDescent="0.25">
      <c r="C7687" s="18"/>
    </row>
    <row r="7688" spans="3:3" x14ac:dyDescent="0.25">
      <c r="C7688" s="18"/>
    </row>
    <row r="7689" spans="3:3" x14ac:dyDescent="0.25">
      <c r="C7689" s="18"/>
    </row>
    <row r="7690" spans="3:3" x14ac:dyDescent="0.25">
      <c r="C7690" s="18"/>
    </row>
    <row r="7691" spans="3:3" x14ac:dyDescent="0.25">
      <c r="C7691" s="18"/>
    </row>
    <row r="7692" spans="3:3" x14ac:dyDescent="0.25">
      <c r="C7692" s="18"/>
    </row>
    <row r="7693" spans="3:3" x14ac:dyDescent="0.25">
      <c r="C7693" s="18"/>
    </row>
    <row r="7694" spans="3:3" x14ac:dyDescent="0.25">
      <c r="C7694" s="18"/>
    </row>
    <row r="7695" spans="3:3" x14ac:dyDescent="0.25">
      <c r="C7695" s="18"/>
    </row>
    <row r="7696" spans="3:3" x14ac:dyDescent="0.25">
      <c r="C7696" s="18"/>
    </row>
    <row r="7697" spans="3:3" x14ac:dyDescent="0.25">
      <c r="C7697" s="18"/>
    </row>
    <row r="7698" spans="3:3" x14ac:dyDescent="0.25">
      <c r="C7698" s="18"/>
    </row>
    <row r="7699" spans="3:3" x14ac:dyDescent="0.25">
      <c r="C7699" s="18"/>
    </row>
    <row r="7700" spans="3:3" x14ac:dyDescent="0.25">
      <c r="C7700" s="18"/>
    </row>
    <row r="7701" spans="3:3" x14ac:dyDescent="0.25">
      <c r="C7701" s="18"/>
    </row>
    <row r="7702" spans="3:3" x14ac:dyDescent="0.25">
      <c r="C7702" s="18"/>
    </row>
    <row r="7703" spans="3:3" x14ac:dyDescent="0.25">
      <c r="C7703" s="18"/>
    </row>
    <row r="7704" spans="3:3" x14ac:dyDescent="0.25">
      <c r="C7704" s="18"/>
    </row>
    <row r="7705" spans="3:3" x14ac:dyDescent="0.25">
      <c r="C7705" s="18"/>
    </row>
    <row r="7706" spans="3:3" x14ac:dyDescent="0.25">
      <c r="C7706" s="18"/>
    </row>
    <row r="7707" spans="3:3" x14ac:dyDescent="0.25">
      <c r="C7707" s="18"/>
    </row>
    <row r="7708" spans="3:3" x14ac:dyDescent="0.25">
      <c r="C7708" s="18"/>
    </row>
    <row r="7709" spans="3:3" x14ac:dyDescent="0.25">
      <c r="C7709" s="18"/>
    </row>
    <row r="7710" spans="3:3" x14ac:dyDescent="0.25">
      <c r="C7710" s="18"/>
    </row>
    <row r="7711" spans="3:3" x14ac:dyDescent="0.25">
      <c r="C7711" s="18"/>
    </row>
    <row r="7712" spans="3:3" x14ac:dyDescent="0.25">
      <c r="C7712" s="18"/>
    </row>
    <row r="7713" spans="3:3" x14ac:dyDescent="0.25">
      <c r="C7713" s="18"/>
    </row>
    <row r="7714" spans="3:3" x14ac:dyDescent="0.25">
      <c r="C7714" s="18"/>
    </row>
    <row r="7715" spans="3:3" x14ac:dyDescent="0.25">
      <c r="C7715" s="18"/>
    </row>
    <row r="7716" spans="3:3" x14ac:dyDescent="0.25">
      <c r="C7716" s="18"/>
    </row>
    <row r="7717" spans="3:3" x14ac:dyDescent="0.25">
      <c r="C7717" s="18"/>
    </row>
    <row r="7718" spans="3:3" x14ac:dyDescent="0.25">
      <c r="C7718" s="18"/>
    </row>
    <row r="7719" spans="3:3" x14ac:dyDescent="0.25">
      <c r="C7719" s="18"/>
    </row>
    <row r="7720" spans="3:3" x14ac:dyDescent="0.25">
      <c r="C7720" s="18"/>
    </row>
    <row r="7721" spans="3:3" x14ac:dyDescent="0.25">
      <c r="C7721" s="18"/>
    </row>
    <row r="7722" spans="3:3" x14ac:dyDescent="0.25">
      <c r="C7722" s="18"/>
    </row>
    <row r="7723" spans="3:3" x14ac:dyDescent="0.25">
      <c r="C7723" s="18"/>
    </row>
    <row r="7724" spans="3:3" x14ac:dyDescent="0.25">
      <c r="C7724" s="18"/>
    </row>
    <row r="7725" spans="3:3" x14ac:dyDescent="0.25">
      <c r="C7725" s="18"/>
    </row>
    <row r="7726" spans="3:3" x14ac:dyDescent="0.25">
      <c r="C7726" s="18"/>
    </row>
    <row r="7727" spans="3:3" x14ac:dyDescent="0.25">
      <c r="C7727" s="18"/>
    </row>
    <row r="7728" spans="3:3" x14ac:dyDescent="0.25">
      <c r="C7728" s="18"/>
    </row>
    <row r="7729" spans="3:3" x14ac:dyDescent="0.25">
      <c r="C7729" s="18"/>
    </row>
    <row r="7730" spans="3:3" x14ac:dyDescent="0.25">
      <c r="C7730" s="18"/>
    </row>
    <row r="7731" spans="3:3" x14ac:dyDescent="0.25">
      <c r="C7731" s="18"/>
    </row>
    <row r="7732" spans="3:3" x14ac:dyDescent="0.25">
      <c r="C7732" s="18"/>
    </row>
    <row r="7733" spans="3:3" x14ac:dyDescent="0.25">
      <c r="C7733" s="18"/>
    </row>
    <row r="7734" spans="3:3" x14ac:dyDescent="0.25">
      <c r="C7734" s="18"/>
    </row>
    <row r="7735" spans="3:3" x14ac:dyDescent="0.25">
      <c r="C7735" s="18"/>
    </row>
    <row r="7736" spans="3:3" x14ac:dyDescent="0.25">
      <c r="C7736" s="18"/>
    </row>
    <row r="7737" spans="3:3" x14ac:dyDescent="0.25">
      <c r="C7737" s="18"/>
    </row>
    <row r="7738" spans="3:3" x14ac:dyDescent="0.25">
      <c r="C7738" s="18"/>
    </row>
    <row r="7739" spans="3:3" x14ac:dyDescent="0.25">
      <c r="C7739" s="18"/>
    </row>
    <row r="7740" spans="3:3" x14ac:dyDescent="0.25">
      <c r="C7740" s="18"/>
    </row>
    <row r="7741" spans="3:3" x14ac:dyDescent="0.25">
      <c r="C7741" s="18"/>
    </row>
    <row r="7742" spans="3:3" x14ac:dyDescent="0.25">
      <c r="C7742" s="18"/>
    </row>
    <row r="7743" spans="3:3" x14ac:dyDescent="0.25">
      <c r="C7743" s="18"/>
    </row>
    <row r="7744" spans="3:3" x14ac:dyDescent="0.25">
      <c r="C7744" s="18"/>
    </row>
    <row r="7745" spans="3:3" x14ac:dyDescent="0.25">
      <c r="C7745" s="18"/>
    </row>
    <row r="7746" spans="3:3" x14ac:dyDescent="0.25">
      <c r="C7746" s="18"/>
    </row>
    <row r="7747" spans="3:3" x14ac:dyDescent="0.25">
      <c r="C7747" s="18"/>
    </row>
    <row r="7748" spans="3:3" x14ac:dyDescent="0.25">
      <c r="C7748" s="18"/>
    </row>
    <row r="7749" spans="3:3" x14ac:dyDescent="0.25">
      <c r="C7749" s="18"/>
    </row>
    <row r="7750" spans="3:3" x14ac:dyDescent="0.25">
      <c r="C7750" s="18"/>
    </row>
    <row r="7751" spans="3:3" x14ac:dyDescent="0.25">
      <c r="C7751" s="18"/>
    </row>
    <row r="7752" spans="3:3" x14ac:dyDescent="0.25">
      <c r="C7752" s="18"/>
    </row>
    <row r="7753" spans="3:3" x14ac:dyDescent="0.25">
      <c r="C7753" s="18"/>
    </row>
    <row r="7754" spans="3:3" x14ac:dyDescent="0.25">
      <c r="C7754" s="18"/>
    </row>
    <row r="7755" spans="3:3" x14ac:dyDescent="0.25">
      <c r="C7755" s="18"/>
    </row>
    <row r="7756" spans="3:3" x14ac:dyDescent="0.25">
      <c r="C7756" s="18"/>
    </row>
    <row r="7757" spans="3:3" x14ac:dyDescent="0.25">
      <c r="C7757" s="18"/>
    </row>
    <row r="7758" spans="3:3" x14ac:dyDescent="0.25">
      <c r="C7758" s="18"/>
    </row>
    <row r="7759" spans="3:3" x14ac:dyDescent="0.25">
      <c r="C7759" s="18"/>
    </row>
    <row r="7760" spans="3:3" x14ac:dyDescent="0.25">
      <c r="C7760" s="18"/>
    </row>
    <row r="7761" spans="3:3" x14ac:dyDescent="0.25">
      <c r="C7761" s="18"/>
    </row>
    <row r="7762" spans="3:3" x14ac:dyDescent="0.25">
      <c r="C7762" s="18"/>
    </row>
    <row r="7763" spans="3:3" x14ac:dyDescent="0.25">
      <c r="C7763" s="18"/>
    </row>
    <row r="7764" spans="3:3" x14ac:dyDescent="0.25">
      <c r="C7764" s="18"/>
    </row>
    <row r="7765" spans="3:3" x14ac:dyDescent="0.25">
      <c r="C7765" s="18"/>
    </row>
    <row r="7766" spans="3:3" x14ac:dyDescent="0.25">
      <c r="C7766" s="18"/>
    </row>
    <row r="7767" spans="3:3" x14ac:dyDescent="0.25">
      <c r="C7767" s="18"/>
    </row>
    <row r="7768" spans="3:3" x14ac:dyDescent="0.25">
      <c r="C7768" s="18"/>
    </row>
    <row r="7769" spans="3:3" x14ac:dyDescent="0.25">
      <c r="C7769" s="18"/>
    </row>
    <row r="7770" spans="3:3" x14ac:dyDescent="0.25">
      <c r="C7770" s="18"/>
    </row>
    <row r="7771" spans="3:3" x14ac:dyDescent="0.25">
      <c r="C7771" s="18"/>
    </row>
    <row r="7772" spans="3:3" x14ac:dyDescent="0.25">
      <c r="C7772" s="18"/>
    </row>
    <row r="7773" spans="3:3" x14ac:dyDescent="0.25">
      <c r="C7773" s="18"/>
    </row>
    <row r="7774" spans="3:3" x14ac:dyDescent="0.25">
      <c r="C7774" s="18"/>
    </row>
    <row r="7775" spans="3:3" x14ac:dyDescent="0.25">
      <c r="C7775" s="18"/>
    </row>
    <row r="7776" spans="3:3" x14ac:dyDescent="0.25">
      <c r="C7776" s="18"/>
    </row>
    <row r="7777" spans="3:3" x14ac:dyDescent="0.25">
      <c r="C7777" s="18"/>
    </row>
    <row r="7778" spans="3:3" x14ac:dyDescent="0.25">
      <c r="C7778" s="18"/>
    </row>
    <row r="7779" spans="3:3" x14ac:dyDescent="0.25">
      <c r="C7779" s="18"/>
    </row>
    <row r="7780" spans="3:3" x14ac:dyDescent="0.25">
      <c r="C7780" s="18"/>
    </row>
    <row r="7781" spans="3:3" x14ac:dyDescent="0.25">
      <c r="C7781" s="18"/>
    </row>
    <row r="7782" spans="3:3" x14ac:dyDescent="0.25">
      <c r="C7782" s="18"/>
    </row>
    <row r="7783" spans="3:3" x14ac:dyDescent="0.25">
      <c r="C7783" s="18"/>
    </row>
    <row r="7784" spans="3:3" x14ac:dyDescent="0.25">
      <c r="C7784" s="18"/>
    </row>
    <row r="7785" spans="3:3" x14ac:dyDescent="0.25">
      <c r="C7785" s="18"/>
    </row>
    <row r="7786" spans="3:3" x14ac:dyDescent="0.25">
      <c r="C7786" s="18"/>
    </row>
    <row r="7787" spans="3:3" x14ac:dyDescent="0.25">
      <c r="C7787" s="18"/>
    </row>
    <row r="7788" spans="3:3" x14ac:dyDescent="0.25">
      <c r="C7788" s="18"/>
    </row>
    <row r="7789" spans="3:3" x14ac:dyDescent="0.25">
      <c r="C7789" s="18"/>
    </row>
    <row r="7790" spans="3:3" x14ac:dyDescent="0.25">
      <c r="C7790" s="18"/>
    </row>
    <row r="7791" spans="3:3" x14ac:dyDescent="0.25">
      <c r="C7791" s="18"/>
    </row>
    <row r="7792" spans="3:3" x14ac:dyDescent="0.25">
      <c r="C7792" s="18"/>
    </row>
    <row r="7793" spans="3:3" x14ac:dyDescent="0.25">
      <c r="C7793" s="18"/>
    </row>
    <row r="7794" spans="3:3" x14ac:dyDescent="0.25">
      <c r="C7794" s="18"/>
    </row>
    <row r="7795" spans="3:3" x14ac:dyDescent="0.25">
      <c r="C7795" s="18"/>
    </row>
    <row r="7796" spans="3:3" x14ac:dyDescent="0.25">
      <c r="C7796" s="18"/>
    </row>
    <row r="7797" spans="3:3" x14ac:dyDescent="0.25">
      <c r="C7797" s="18"/>
    </row>
    <row r="7798" spans="3:3" x14ac:dyDescent="0.25">
      <c r="C7798" s="18"/>
    </row>
    <row r="7799" spans="3:3" x14ac:dyDescent="0.25">
      <c r="C7799" s="18"/>
    </row>
    <row r="7800" spans="3:3" x14ac:dyDescent="0.25">
      <c r="C7800" s="18"/>
    </row>
    <row r="7801" spans="3:3" x14ac:dyDescent="0.25">
      <c r="C7801" s="18"/>
    </row>
    <row r="7802" spans="3:3" x14ac:dyDescent="0.25">
      <c r="C7802" s="18"/>
    </row>
    <row r="7803" spans="3:3" x14ac:dyDescent="0.25">
      <c r="C7803" s="18"/>
    </row>
    <row r="7804" spans="3:3" x14ac:dyDescent="0.25">
      <c r="C7804" s="18"/>
    </row>
    <row r="7805" spans="3:3" x14ac:dyDescent="0.25">
      <c r="C7805" s="18"/>
    </row>
    <row r="7806" spans="3:3" x14ac:dyDescent="0.25">
      <c r="C7806" s="18"/>
    </row>
    <row r="7807" spans="3:3" x14ac:dyDescent="0.25">
      <c r="C7807" s="18"/>
    </row>
    <row r="7808" spans="3:3" x14ac:dyDescent="0.25">
      <c r="C7808" s="18"/>
    </row>
    <row r="7809" spans="3:3" x14ac:dyDescent="0.25">
      <c r="C7809" s="18"/>
    </row>
    <row r="7810" spans="3:3" x14ac:dyDescent="0.25">
      <c r="C7810" s="18"/>
    </row>
    <row r="7811" spans="3:3" x14ac:dyDescent="0.25">
      <c r="C7811" s="18"/>
    </row>
    <row r="7812" spans="3:3" x14ac:dyDescent="0.25">
      <c r="C7812" s="18"/>
    </row>
    <row r="7813" spans="3:3" x14ac:dyDescent="0.25">
      <c r="C7813" s="18"/>
    </row>
    <row r="7814" spans="3:3" x14ac:dyDescent="0.25">
      <c r="C7814" s="18"/>
    </row>
    <row r="7815" spans="3:3" x14ac:dyDescent="0.25">
      <c r="C7815" s="18"/>
    </row>
    <row r="7816" spans="3:3" x14ac:dyDescent="0.25">
      <c r="C7816" s="18"/>
    </row>
    <row r="7817" spans="3:3" x14ac:dyDescent="0.25">
      <c r="C7817" s="18"/>
    </row>
    <row r="7818" spans="3:3" x14ac:dyDescent="0.25">
      <c r="C7818" s="18"/>
    </row>
    <row r="7819" spans="3:3" x14ac:dyDescent="0.25">
      <c r="C7819" s="18"/>
    </row>
    <row r="7820" spans="3:3" x14ac:dyDescent="0.25">
      <c r="C7820" s="18"/>
    </row>
    <row r="7821" spans="3:3" x14ac:dyDescent="0.25">
      <c r="C7821" s="18"/>
    </row>
    <row r="7822" spans="3:3" x14ac:dyDescent="0.25">
      <c r="C7822" s="18"/>
    </row>
    <row r="7823" spans="3:3" x14ac:dyDescent="0.25">
      <c r="C7823" s="18"/>
    </row>
    <row r="7824" spans="3:3" x14ac:dyDescent="0.25">
      <c r="C7824" s="18"/>
    </row>
    <row r="7825" spans="3:3" x14ac:dyDescent="0.25">
      <c r="C7825" s="18"/>
    </row>
    <row r="7826" spans="3:3" x14ac:dyDescent="0.25">
      <c r="C7826" s="18"/>
    </row>
    <row r="7827" spans="3:3" x14ac:dyDescent="0.25">
      <c r="C7827" s="18"/>
    </row>
    <row r="7828" spans="3:3" x14ac:dyDescent="0.25">
      <c r="C7828" s="18"/>
    </row>
    <row r="7829" spans="3:3" x14ac:dyDescent="0.25">
      <c r="C7829" s="18"/>
    </row>
    <row r="7830" spans="3:3" x14ac:dyDescent="0.25">
      <c r="C7830" s="18"/>
    </row>
    <row r="7831" spans="3:3" x14ac:dyDescent="0.25">
      <c r="C7831" s="18"/>
    </row>
    <row r="7832" spans="3:3" x14ac:dyDescent="0.25">
      <c r="C7832" s="18"/>
    </row>
    <row r="7833" spans="3:3" x14ac:dyDescent="0.25">
      <c r="C7833" s="18"/>
    </row>
    <row r="7834" spans="3:3" x14ac:dyDescent="0.25">
      <c r="C7834" s="18"/>
    </row>
    <row r="7835" spans="3:3" x14ac:dyDescent="0.25">
      <c r="C7835" s="18"/>
    </row>
    <row r="7836" spans="3:3" x14ac:dyDescent="0.25">
      <c r="C7836" s="18"/>
    </row>
    <row r="7837" spans="3:3" x14ac:dyDescent="0.25">
      <c r="C7837" s="18"/>
    </row>
    <row r="7838" spans="3:3" x14ac:dyDescent="0.25">
      <c r="C7838" s="18"/>
    </row>
    <row r="7839" spans="3:3" x14ac:dyDescent="0.25">
      <c r="C7839" s="18"/>
    </row>
    <row r="7840" spans="3:3" x14ac:dyDescent="0.25">
      <c r="C7840" s="18"/>
    </row>
    <row r="7841" spans="3:3" x14ac:dyDescent="0.25">
      <c r="C7841" s="18"/>
    </row>
    <row r="7842" spans="3:3" x14ac:dyDescent="0.25">
      <c r="C7842" s="18"/>
    </row>
    <row r="7843" spans="3:3" x14ac:dyDescent="0.25">
      <c r="C7843" s="18"/>
    </row>
    <row r="7844" spans="3:3" x14ac:dyDescent="0.25">
      <c r="C7844" s="18"/>
    </row>
    <row r="7845" spans="3:3" x14ac:dyDescent="0.25">
      <c r="C7845" s="18"/>
    </row>
    <row r="7846" spans="3:3" x14ac:dyDescent="0.25">
      <c r="C7846" s="18"/>
    </row>
    <row r="7847" spans="3:3" x14ac:dyDescent="0.25">
      <c r="C7847" s="18"/>
    </row>
    <row r="7848" spans="3:3" x14ac:dyDescent="0.25">
      <c r="C7848" s="18"/>
    </row>
    <row r="7849" spans="3:3" x14ac:dyDescent="0.25">
      <c r="C7849" s="18"/>
    </row>
    <row r="7850" spans="3:3" x14ac:dyDescent="0.25">
      <c r="C7850" s="18"/>
    </row>
    <row r="7851" spans="3:3" x14ac:dyDescent="0.25">
      <c r="C7851" s="18"/>
    </row>
    <row r="7852" spans="3:3" x14ac:dyDescent="0.25">
      <c r="C7852" s="18"/>
    </row>
    <row r="7853" spans="3:3" x14ac:dyDescent="0.25">
      <c r="C7853" s="18"/>
    </row>
    <row r="7854" spans="3:3" x14ac:dyDescent="0.25">
      <c r="C7854" s="18"/>
    </row>
    <row r="7855" spans="3:3" x14ac:dyDescent="0.25">
      <c r="C7855" s="18"/>
    </row>
    <row r="7856" spans="3:3" x14ac:dyDescent="0.25">
      <c r="C7856" s="18"/>
    </row>
    <row r="7857" spans="3:3" x14ac:dyDescent="0.25">
      <c r="C7857" s="18"/>
    </row>
    <row r="7858" spans="3:3" x14ac:dyDescent="0.25">
      <c r="C7858" s="18"/>
    </row>
    <row r="7859" spans="3:3" x14ac:dyDescent="0.25">
      <c r="C7859" s="18"/>
    </row>
    <row r="7860" spans="3:3" x14ac:dyDescent="0.25">
      <c r="C7860" s="18"/>
    </row>
    <row r="7861" spans="3:3" x14ac:dyDescent="0.25">
      <c r="C7861" s="18"/>
    </row>
    <row r="7862" spans="3:3" x14ac:dyDescent="0.25">
      <c r="C7862" s="18"/>
    </row>
    <row r="7863" spans="3:3" x14ac:dyDescent="0.25">
      <c r="C7863" s="18"/>
    </row>
    <row r="7864" spans="3:3" x14ac:dyDescent="0.25">
      <c r="C7864" s="18"/>
    </row>
    <row r="7865" spans="3:3" x14ac:dyDescent="0.25">
      <c r="C7865" s="18"/>
    </row>
    <row r="7866" spans="3:3" x14ac:dyDescent="0.25">
      <c r="C7866" s="18"/>
    </row>
    <row r="7867" spans="3:3" x14ac:dyDescent="0.25">
      <c r="C7867" s="18"/>
    </row>
    <row r="7868" spans="3:3" x14ac:dyDescent="0.25">
      <c r="C7868" s="18"/>
    </row>
    <row r="7869" spans="3:3" x14ac:dyDescent="0.25">
      <c r="C7869" s="18"/>
    </row>
    <row r="7870" spans="3:3" x14ac:dyDescent="0.25">
      <c r="C7870" s="18"/>
    </row>
    <row r="7871" spans="3:3" x14ac:dyDescent="0.25">
      <c r="C7871" s="18"/>
    </row>
    <row r="7872" spans="3:3" x14ac:dyDescent="0.25">
      <c r="C7872" s="18"/>
    </row>
    <row r="7873" spans="3:3" x14ac:dyDescent="0.25">
      <c r="C7873" s="18"/>
    </row>
    <row r="7874" spans="3:3" x14ac:dyDescent="0.25">
      <c r="C7874" s="18"/>
    </row>
    <row r="7875" spans="3:3" x14ac:dyDescent="0.25">
      <c r="C7875" s="18"/>
    </row>
    <row r="7876" spans="3:3" x14ac:dyDescent="0.25">
      <c r="C7876" s="18"/>
    </row>
    <row r="7877" spans="3:3" x14ac:dyDescent="0.25">
      <c r="C7877" s="18"/>
    </row>
    <row r="7878" spans="3:3" x14ac:dyDescent="0.25">
      <c r="C7878" s="18"/>
    </row>
    <row r="7879" spans="3:3" x14ac:dyDescent="0.25">
      <c r="C7879" s="18"/>
    </row>
    <row r="7880" spans="3:3" x14ac:dyDescent="0.25">
      <c r="C7880" s="18"/>
    </row>
    <row r="7881" spans="3:3" x14ac:dyDescent="0.25">
      <c r="C7881" s="18"/>
    </row>
    <row r="7882" spans="3:3" x14ac:dyDescent="0.25">
      <c r="C7882" s="18"/>
    </row>
    <row r="7883" spans="3:3" x14ac:dyDescent="0.25">
      <c r="C7883" s="18"/>
    </row>
    <row r="7884" spans="3:3" x14ac:dyDescent="0.25">
      <c r="C7884" s="18"/>
    </row>
    <row r="7885" spans="3:3" x14ac:dyDescent="0.25">
      <c r="C7885" s="18"/>
    </row>
    <row r="7886" spans="3:3" x14ac:dyDescent="0.25">
      <c r="C7886" s="18"/>
    </row>
    <row r="7887" spans="3:3" x14ac:dyDescent="0.25">
      <c r="C7887" s="18"/>
    </row>
    <row r="7888" spans="3:3" x14ac:dyDescent="0.25">
      <c r="C7888" s="18"/>
    </row>
    <row r="7889" spans="3:3" x14ac:dyDescent="0.25">
      <c r="C7889" s="18"/>
    </row>
    <row r="7890" spans="3:3" x14ac:dyDescent="0.25">
      <c r="C7890" s="18"/>
    </row>
    <row r="7891" spans="3:3" x14ac:dyDescent="0.25">
      <c r="C7891" s="18"/>
    </row>
    <row r="7892" spans="3:3" x14ac:dyDescent="0.25">
      <c r="C7892" s="18"/>
    </row>
    <row r="7893" spans="3:3" x14ac:dyDescent="0.25">
      <c r="C7893" s="18"/>
    </row>
    <row r="7894" spans="3:3" x14ac:dyDescent="0.25">
      <c r="C7894" s="18"/>
    </row>
    <row r="7895" spans="3:3" x14ac:dyDescent="0.25">
      <c r="C7895" s="18"/>
    </row>
    <row r="7896" spans="3:3" x14ac:dyDescent="0.25">
      <c r="C7896" s="18"/>
    </row>
    <row r="7897" spans="3:3" x14ac:dyDescent="0.25">
      <c r="C7897" s="18"/>
    </row>
    <row r="7898" spans="3:3" x14ac:dyDescent="0.25">
      <c r="C7898" s="18"/>
    </row>
    <row r="7899" spans="3:3" x14ac:dyDescent="0.25">
      <c r="C7899" s="18"/>
    </row>
    <row r="7900" spans="3:3" x14ac:dyDescent="0.25">
      <c r="C7900" s="18"/>
    </row>
    <row r="7901" spans="3:3" x14ac:dyDescent="0.25">
      <c r="C7901" s="18"/>
    </row>
    <row r="7902" spans="3:3" x14ac:dyDescent="0.25">
      <c r="C7902" s="18"/>
    </row>
    <row r="7903" spans="3:3" x14ac:dyDescent="0.25">
      <c r="C7903" s="18"/>
    </row>
    <row r="7904" spans="3:3" x14ac:dyDescent="0.25">
      <c r="C7904" s="18"/>
    </row>
    <row r="7905" spans="3:3" x14ac:dyDescent="0.25">
      <c r="C7905" s="18"/>
    </row>
    <row r="7906" spans="3:3" x14ac:dyDescent="0.25">
      <c r="C7906" s="18"/>
    </row>
    <row r="7907" spans="3:3" x14ac:dyDescent="0.25">
      <c r="C7907" s="18"/>
    </row>
    <row r="7908" spans="3:3" x14ac:dyDescent="0.25">
      <c r="C7908" s="18"/>
    </row>
    <row r="7909" spans="3:3" x14ac:dyDescent="0.25">
      <c r="C7909" s="18"/>
    </row>
    <row r="7910" spans="3:3" x14ac:dyDescent="0.25">
      <c r="C7910" s="18"/>
    </row>
    <row r="7911" spans="3:3" x14ac:dyDescent="0.25">
      <c r="C7911" s="18"/>
    </row>
    <row r="7912" spans="3:3" x14ac:dyDescent="0.25">
      <c r="C7912" s="18"/>
    </row>
    <row r="7913" spans="3:3" x14ac:dyDescent="0.25">
      <c r="C7913" s="18"/>
    </row>
    <row r="7914" spans="3:3" x14ac:dyDescent="0.25">
      <c r="C7914" s="18"/>
    </row>
    <row r="7915" spans="3:3" x14ac:dyDescent="0.25">
      <c r="C7915" s="18"/>
    </row>
    <row r="7916" spans="3:3" x14ac:dyDescent="0.25">
      <c r="C7916" s="18"/>
    </row>
    <row r="7917" spans="3:3" x14ac:dyDescent="0.25">
      <c r="C7917" s="18"/>
    </row>
    <row r="7918" spans="3:3" x14ac:dyDescent="0.25">
      <c r="C7918" s="18"/>
    </row>
    <row r="7919" spans="3:3" x14ac:dyDescent="0.25">
      <c r="C7919" s="18"/>
    </row>
    <row r="7920" spans="3:3" x14ac:dyDescent="0.25">
      <c r="C7920" s="18"/>
    </row>
    <row r="7921" spans="3:3" x14ac:dyDescent="0.25">
      <c r="C7921" s="18"/>
    </row>
    <row r="7922" spans="3:3" x14ac:dyDescent="0.25">
      <c r="C7922" s="18"/>
    </row>
    <row r="7923" spans="3:3" x14ac:dyDescent="0.25">
      <c r="C7923" s="18"/>
    </row>
    <row r="7924" spans="3:3" x14ac:dyDescent="0.25">
      <c r="C7924" s="18"/>
    </row>
    <row r="7925" spans="3:3" x14ac:dyDescent="0.25">
      <c r="C7925" s="18"/>
    </row>
    <row r="7926" spans="3:3" x14ac:dyDescent="0.25">
      <c r="C7926" s="18"/>
    </row>
    <row r="7927" spans="3:3" x14ac:dyDescent="0.25">
      <c r="C7927" s="18"/>
    </row>
    <row r="7928" spans="3:3" x14ac:dyDescent="0.25">
      <c r="C7928" s="18"/>
    </row>
    <row r="7929" spans="3:3" x14ac:dyDescent="0.25">
      <c r="C7929" s="18"/>
    </row>
    <row r="7930" spans="3:3" x14ac:dyDescent="0.25">
      <c r="C7930" s="18"/>
    </row>
    <row r="7931" spans="3:3" x14ac:dyDescent="0.25">
      <c r="C7931" s="18"/>
    </row>
    <row r="7932" spans="3:3" x14ac:dyDescent="0.25">
      <c r="C7932" s="18"/>
    </row>
    <row r="7933" spans="3:3" x14ac:dyDescent="0.25">
      <c r="C7933" s="18"/>
    </row>
    <row r="7934" spans="3:3" x14ac:dyDescent="0.25">
      <c r="C7934" s="18"/>
    </row>
    <row r="7935" spans="3:3" x14ac:dyDescent="0.25">
      <c r="C7935" s="18"/>
    </row>
    <row r="7936" spans="3:3" x14ac:dyDescent="0.25">
      <c r="C7936" s="18"/>
    </row>
    <row r="7937" spans="3:3" x14ac:dyDescent="0.25">
      <c r="C7937" s="18"/>
    </row>
    <row r="7938" spans="3:3" x14ac:dyDescent="0.25">
      <c r="C7938" s="18"/>
    </row>
    <row r="7939" spans="3:3" x14ac:dyDescent="0.25">
      <c r="C7939" s="18"/>
    </row>
    <row r="7940" spans="3:3" x14ac:dyDescent="0.25">
      <c r="C7940" s="18"/>
    </row>
    <row r="7941" spans="3:3" x14ac:dyDescent="0.25">
      <c r="C7941" s="18"/>
    </row>
    <row r="7942" spans="3:3" x14ac:dyDescent="0.25">
      <c r="C7942" s="18"/>
    </row>
    <row r="7943" spans="3:3" x14ac:dyDescent="0.25">
      <c r="C7943" s="18"/>
    </row>
    <row r="7944" spans="3:3" x14ac:dyDescent="0.25">
      <c r="C7944" s="18"/>
    </row>
    <row r="7945" spans="3:3" x14ac:dyDescent="0.25">
      <c r="C7945" s="18"/>
    </row>
    <row r="7946" spans="3:3" x14ac:dyDescent="0.25">
      <c r="C7946" s="18"/>
    </row>
    <row r="7947" spans="3:3" x14ac:dyDescent="0.25">
      <c r="C7947" s="18"/>
    </row>
    <row r="7948" spans="3:3" x14ac:dyDescent="0.25">
      <c r="C7948" s="18"/>
    </row>
    <row r="7949" spans="3:3" x14ac:dyDescent="0.25">
      <c r="C7949" s="18"/>
    </row>
    <row r="7950" spans="3:3" x14ac:dyDescent="0.25">
      <c r="C7950" s="18"/>
    </row>
    <row r="7951" spans="3:3" x14ac:dyDescent="0.25">
      <c r="C7951" s="18"/>
    </row>
    <row r="7952" spans="3:3" x14ac:dyDescent="0.25">
      <c r="C7952" s="18"/>
    </row>
    <row r="7953" spans="3:3" x14ac:dyDescent="0.25">
      <c r="C7953" s="18"/>
    </row>
    <row r="7954" spans="3:3" x14ac:dyDescent="0.25">
      <c r="C7954" s="18"/>
    </row>
    <row r="7955" spans="3:3" x14ac:dyDescent="0.25">
      <c r="C7955" s="18"/>
    </row>
    <row r="7956" spans="3:3" x14ac:dyDescent="0.25">
      <c r="C7956" s="18"/>
    </row>
    <row r="7957" spans="3:3" x14ac:dyDescent="0.25">
      <c r="C7957" s="18"/>
    </row>
    <row r="7958" spans="3:3" x14ac:dyDescent="0.25">
      <c r="C7958" s="18"/>
    </row>
    <row r="7959" spans="3:3" x14ac:dyDescent="0.25">
      <c r="C7959" s="18"/>
    </row>
    <row r="7960" spans="3:3" x14ac:dyDescent="0.25">
      <c r="C7960" s="18"/>
    </row>
    <row r="7961" spans="3:3" x14ac:dyDescent="0.25">
      <c r="C7961" s="18"/>
    </row>
    <row r="7962" spans="3:3" x14ac:dyDescent="0.25">
      <c r="C7962" s="18"/>
    </row>
    <row r="7963" spans="3:3" x14ac:dyDescent="0.25">
      <c r="C7963" s="18"/>
    </row>
    <row r="7964" spans="3:3" x14ac:dyDescent="0.25">
      <c r="C7964" s="18"/>
    </row>
    <row r="7965" spans="3:3" x14ac:dyDescent="0.25">
      <c r="C7965" s="18"/>
    </row>
    <row r="7966" spans="3:3" x14ac:dyDescent="0.25">
      <c r="C7966" s="18"/>
    </row>
    <row r="7967" spans="3:3" x14ac:dyDescent="0.25">
      <c r="C7967" s="18"/>
    </row>
    <row r="7968" spans="3:3" x14ac:dyDescent="0.25">
      <c r="C7968" s="18"/>
    </row>
    <row r="7969" spans="3:3" x14ac:dyDescent="0.25">
      <c r="C7969" s="18"/>
    </row>
    <row r="7970" spans="3:3" x14ac:dyDescent="0.25">
      <c r="C7970" s="18"/>
    </row>
    <row r="7971" spans="3:3" x14ac:dyDescent="0.25">
      <c r="C7971" s="18"/>
    </row>
    <row r="7972" spans="3:3" x14ac:dyDescent="0.25">
      <c r="C7972" s="18"/>
    </row>
    <row r="7973" spans="3:3" x14ac:dyDescent="0.25">
      <c r="C7973" s="18"/>
    </row>
    <row r="7974" spans="3:3" x14ac:dyDescent="0.25">
      <c r="C7974" s="18"/>
    </row>
    <row r="7975" spans="3:3" x14ac:dyDescent="0.25">
      <c r="C7975" s="18"/>
    </row>
    <row r="7976" spans="3:3" x14ac:dyDescent="0.25">
      <c r="C7976" s="18"/>
    </row>
    <row r="7977" spans="3:3" x14ac:dyDescent="0.25">
      <c r="C7977" s="18"/>
    </row>
    <row r="7978" spans="3:3" x14ac:dyDescent="0.25">
      <c r="C7978" s="18"/>
    </row>
    <row r="7979" spans="3:3" x14ac:dyDescent="0.25">
      <c r="C7979" s="18"/>
    </row>
    <row r="7980" spans="3:3" x14ac:dyDescent="0.25">
      <c r="C7980" s="18"/>
    </row>
    <row r="7981" spans="3:3" x14ac:dyDescent="0.25">
      <c r="C7981" s="18"/>
    </row>
    <row r="7982" spans="3:3" x14ac:dyDescent="0.25">
      <c r="C7982" s="18"/>
    </row>
    <row r="7983" spans="3:3" x14ac:dyDescent="0.25">
      <c r="C7983" s="18"/>
    </row>
    <row r="7984" spans="3:3" x14ac:dyDescent="0.25">
      <c r="C7984" s="18"/>
    </row>
    <row r="7985" spans="3:3" x14ac:dyDescent="0.25">
      <c r="C7985" s="18"/>
    </row>
    <row r="7986" spans="3:3" x14ac:dyDescent="0.25">
      <c r="C7986" s="18"/>
    </row>
    <row r="7987" spans="3:3" x14ac:dyDescent="0.25">
      <c r="C7987" s="18"/>
    </row>
    <row r="7988" spans="3:3" x14ac:dyDescent="0.25">
      <c r="C7988" s="18"/>
    </row>
    <row r="7989" spans="3:3" x14ac:dyDescent="0.25">
      <c r="C7989" s="18"/>
    </row>
    <row r="7990" spans="3:3" x14ac:dyDescent="0.25">
      <c r="C7990" s="18"/>
    </row>
    <row r="7991" spans="3:3" x14ac:dyDescent="0.25">
      <c r="C7991" s="18"/>
    </row>
    <row r="7992" spans="3:3" x14ac:dyDescent="0.25">
      <c r="C7992" s="18"/>
    </row>
    <row r="7993" spans="3:3" x14ac:dyDescent="0.25">
      <c r="C7993" s="18"/>
    </row>
    <row r="7994" spans="3:3" x14ac:dyDescent="0.25">
      <c r="C7994" s="18"/>
    </row>
    <row r="7995" spans="3:3" x14ac:dyDescent="0.25">
      <c r="C7995" s="18"/>
    </row>
    <row r="7996" spans="3:3" x14ac:dyDescent="0.25">
      <c r="C7996" s="18"/>
    </row>
    <row r="7997" spans="3:3" x14ac:dyDescent="0.25">
      <c r="C7997" s="18"/>
    </row>
    <row r="7998" spans="3:3" x14ac:dyDescent="0.25">
      <c r="C7998" s="18"/>
    </row>
    <row r="7999" spans="3:3" x14ac:dyDescent="0.25">
      <c r="C7999" s="18"/>
    </row>
    <row r="8000" spans="3:3" x14ac:dyDescent="0.25">
      <c r="C8000" s="18"/>
    </row>
    <row r="8001" spans="3:3" x14ac:dyDescent="0.25">
      <c r="C8001" s="18"/>
    </row>
    <row r="8002" spans="3:3" x14ac:dyDescent="0.25">
      <c r="C8002" s="18"/>
    </row>
    <row r="8003" spans="3:3" x14ac:dyDescent="0.25">
      <c r="C8003" s="18"/>
    </row>
    <row r="8004" spans="3:3" x14ac:dyDescent="0.25">
      <c r="C8004" s="18"/>
    </row>
    <row r="8005" spans="3:3" x14ac:dyDescent="0.25">
      <c r="C8005" s="18"/>
    </row>
    <row r="8006" spans="3:3" x14ac:dyDescent="0.25">
      <c r="C8006" s="18"/>
    </row>
    <row r="8007" spans="3:3" x14ac:dyDescent="0.25">
      <c r="C8007" s="18"/>
    </row>
    <row r="8008" spans="3:3" x14ac:dyDescent="0.25">
      <c r="C8008" s="18"/>
    </row>
    <row r="8009" spans="3:3" x14ac:dyDescent="0.25">
      <c r="C8009" s="18"/>
    </row>
    <row r="8010" spans="3:3" x14ac:dyDescent="0.25">
      <c r="C8010" s="18"/>
    </row>
    <row r="8011" spans="3:3" x14ac:dyDescent="0.25">
      <c r="C8011" s="18"/>
    </row>
    <row r="8012" spans="3:3" x14ac:dyDescent="0.25">
      <c r="C8012" s="18"/>
    </row>
    <row r="8013" spans="3:3" x14ac:dyDescent="0.25">
      <c r="C8013" s="18"/>
    </row>
    <row r="8014" spans="3:3" x14ac:dyDescent="0.25">
      <c r="C8014" s="18"/>
    </row>
    <row r="8015" spans="3:3" x14ac:dyDescent="0.25">
      <c r="C8015" s="18"/>
    </row>
    <row r="8016" spans="3:3" x14ac:dyDescent="0.25">
      <c r="C8016" s="18"/>
    </row>
    <row r="8017" spans="3:3" x14ac:dyDescent="0.25">
      <c r="C8017" s="18"/>
    </row>
    <row r="8018" spans="3:3" x14ac:dyDescent="0.25">
      <c r="C8018" s="18"/>
    </row>
    <row r="8019" spans="3:3" x14ac:dyDescent="0.25">
      <c r="C8019" s="18"/>
    </row>
    <row r="8020" spans="3:3" x14ac:dyDescent="0.25">
      <c r="C8020" s="18"/>
    </row>
    <row r="8021" spans="3:3" x14ac:dyDescent="0.25">
      <c r="C8021" s="18"/>
    </row>
    <row r="8022" spans="3:3" x14ac:dyDescent="0.25">
      <c r="C8022" s="18"/>
    </row>
    <row r="8023" spans="3:3" x14ac:dyDescent="0.25">
      <c r="C8023" s="18"/>
    </row>
    <row r="8024" spans="3:3" x14ac:dyDescent="0.25">
      <c r="C8024" s="18"/>
    </row>
    <row r="8025" spans="3:3" x14ac:dyDescent="0.25">
      <c r="C8025" s="18"/>
    </row>
    <row r="8026" spans="3:3" x14ac:dyDescent="0.25">
      <c r="C8026" s="18"/>
    </row>
    <row r="8027" spans="3:3" x14ac:dyDescent="0.25">
      <c r="C8027" s="18"/>
    </row>
    <row r="8028" spans="3:3" x14ac:dyDescent="0.25">
      <c r="C8028" s="18"/>
    </row>
    <row r="8029" spans="3:3" x14ac:dyDescent="0.25">
      <c r="C8029" s="18"/>
    </row>
    <row r="8030" spans="3:3" x14ac:dyDescent="0.25">
      <c r="C8030" s="18"/>
    </row>
    <row r="8031" spans="3:3" x14ac:dyDescent="0.25">
      <c r="C8031" s="18"/>
    </row>
    <row r="8032" spans="3:3" x14ac:dyDescent="0.25">
      <c r="C8032" s="18"/>
    </row>
    <row r="8033" spans="3:3" x14ac:dyDescent="0.25">
      <c r="C8033" s="18"/>
    </row>
    <row r="8034" spans="3:3" x14ac:dyDescent="0.25">
      <c r="C8034" s="18"/>
    </row>
    <row r="8035" spans="3:3" x14ac:dyDescent="0.25">
      <c r="C8035" s="18"/>
    </row>
    <row r="8036" spans="3:3" x14ac:dyDescent="0.25">
      <c r="C8036" s="18"/>
    </row>
    <row r="8037" spans="3:3" x14ac:dyDescent="0.25">
      <c r="C8037" s="18"/>
    </row>
    <row r="8038" spans="3:3" x14ac:dyDescent="0.25">
      <c r="C8038" s="18"/>
    </row>
    <row r="8039" spans="3:3" x14ac:dyDescent="0.25">
      <c r="C8039" s="18"/>
    </row>
    <row r="8040" spans="3:3" x14ac:dyDescent="0.25">
      <c r="C8040" s="18"/>
    </row>
    <row r="8041" spans="3:3" x14ac:dyDescent="0.25">
      <c r="C8041" s="18"/>
    </row>
    <row r="8042" spans="3:3" x14ac:dyDescent="0.25">
      <c r="C8042" s="18"/>
    </row>
    <row r="8043" spans="3:3" x14ac:dyDescent="0.25">
      <c r="C8043" s="18"/>
    </row>
    <row r="8044" spans="3:3" x14ac:dyDescent="0.25">
      <c r="C8044" s="18"/>
    </row>
    <row r="8045" spans="3:3" x14ac:dyDescent="0.25">
      <c r="C8045" s="18"/>
    </row>
    <row r="8046" spans="3:3" x14ac:dyDescent="0.25">
      <c r="C8046" s="18"/>
    </row>
    <row r="8047" spans="3:3" x14ac:dyDescent="0.25">
      <c r="C8047" s="18"/>
    </row>
    <row r="8048" spans="3:3" x14ac:dyDescent="0.25">
      <c r="C8048" s="18"/>
    </row>
    <row r="8049" spans="3:3" x14ac:dyDescent="0.25">
      <c r="C8049" s="18"/>
    </row>
    <row r="8050" spans="3:3" x14ac:dyDescent="0.25">
      <c r="C8050" s="18"/>
    </row>
    <row r="8051" spans="3:3" x14ac:dyDescent="0.25">
      <c r="C8051" s="18"/>
    </row>
    <row r="8052" spans="3:3" x14ac:dyDescent="0.25">
      <c r="C8052" s="18"/>
    </row>
    <row r="8053" spans="3:3" x14ac:dyDescent="0.25">
      <c r="C8053" s="18"/>
    </row>
    <row r="8054" spans="3:3" x14ac:dyDescent="0.25">
      <c r="C8054" s="18"/>
    </row>
    <row r="8055" spans="3:3" x14ac:dyDescent="0.25">
      <c r="C8055" s="18"/>
    </row>
    <row r="8056" spans="3:3" x14ac:dyDescent="0.25">
      <c r="C8056" s="18"/>
    </row>
    <row r="8057" spans="3:3" x14ac:dyDescent="0.25">
      <c r="C8057" s="18"/>
    </row>
    <row r="8058" spans="3:3" x14ac:dyDescent="0.25">
      <c r="C8058" s="18"/>
    </row>
    <row r="8059" spans="3:3" x14ac:dyDescent="0.25">
      <c r="C8059" s="18"/>
    </row>
    <row r="8060" spans="3:3" x14ac:dyDescent="0.25">
      <c r="C8060" s="18"/>
    </row>
    <row r="8061" spans="3:3" x14ac:dyDescent="0.25">
      <c r="C8061" s="18"/>
    </row>
    <row r="8062" spans="3:3" x14ac:dyDescent="0.25">
      <c r="C8062" s="18"/>
    </row>
    <row r="8063" spans="3:3" x14ac:dyDescent="0.25">
      <c r="C8063" s="18"/>
    </row>
    <row r="8064" spans="3:3" x14ac:dyDescent="0.25">
      <c r="C8064" s="18"/>
    </row>
    <row r="8065" spans="3:3" x14ac:dyDescent="0.25">
      <c r="C8065" s="18"/>
    </row>
    <row r="8066" spans="3:3" x14ac:dyDescent="0.25">
      <c r="C8066" s="18"/>
    </row>
    <row r="8067" spans="3:3" x14ac:dyDescent="0.25">
      <c r="C8067" s="18"/>
    </row>
    <row r="8068" spans="3:3" x14ac:dyDescent="0.25">
      <c r="C8068" s="18"/>
    </row>
    <row r="8069" spans="3:3" x14ac:dyDescent="0.25">
      <c r="C8069" s="18"/>
    </row>
    <row r="8070" spans="3:3" x14ac:dyDescent="0.25">
      <c r="C8070" s="18"/>
    </row>
    <row r="8071" spans="3:3" x14ac:dyDescent="0.25">
      <c r="C8071" s="18"/>
    </row>
    <row r="8072" spans="3:3" x14ac:dyDescent="0.25">
      <c r="C8072" s="18"/>
    </row>
    <row r="8073" spans="3:3" x14ac:dyDescent="0.25">
      <c r="C8073" s="18"/>
    </row>
    <row r="8074" spans="3:3" x14ac:dyDescent="0.25">
      <c r="C8074" s="18"/>
    </row>
    <row r="8075" spans="3:3" x14ac:dyDescent="0.25">
      <c r="C8075" s="18"/>
    </row>
    <row r="8076" spans="3:3" x14ac:dyDescent="0.25">
      <c r="C8076" s="18"/>
    </row>
    <row r="8077" spans="3:3" x14ac:dyDescent="0.25">
      <c r="C8077" s="18"/>
    </row>
    <row r="8078" spans="3:3" x14ac:dyDescent="0.25">
      <c r="C8078" s="18"/>
    </row>
    <row r="8079" spans="3:3" x14ac:dyDescent="0.25">
      <c r="C8079" s="18"/>
    </row>
    <row r="8080" spans="3:3" x14ac:dyDescent="0.25">
      <c r="C8080" s="18"/>
    </row>
    <row r="8081" spans="3:3" x14ac:dyDescent="0.25">
      <c r="C8081" s="18"/>
    </row>
    <row r="8082" spans="3:3" x14ac:dyDescent="0.25">
      <c r="C8082" s="18"/>
    </row>
    <row r="8083" spans="3:3" x14ac:dyDescent="0.25">
      <c r="C8083" s="18"/>
    </row>
    <row r="8084" spans="3:3" x14ac:dyDescent="0.25">
      <c r="C8084" s="18"/>
    </row>
    <row r="8085" spans="3:3" x14ac:dyDescent="0.25">
      <c r="C8085" s="18"/>
    </row>
    <row r="8086" spans="3:3" x14ac:dyDescent="0.25">
      <c r="C8086" s="18"/>
    </row>
    <row r="8087" spans="3:3" x14ac:dyDescent="0.25">
      <c r="C8087" s="18"/>
    </row>
    <row r="8088" spans="3:3" x14ac:dyDescent="0.25">
      <c r="C8088" s="18"/>
    </row>
    <row r="8089" spans="3:3" x14ac:dyDescent="0.25">
      <c r="C8089" s="18"/>
    </row>
    <row r="8090" spans="3:3" x14ac:dyDescent="0.25">
      <c r="C8090" s="18"/>
    </row>
    <row r="8091" spans="3:3" x14ac:dyDescent="0.25">
      <c r="C8091" s="18"/>
    </row>
    <row r="8092" spans="3:3" x14ac:dyDescent="0.25">
      <c r="C8092" s="18"/>
    </row>
    <row r="8093" spans="3:3" x14ac:dyDescent="0.25">
      <c r="C8093" s="18"/>
    </row>
    <row r="8094" spans="3:3" x14ac:dyDescent="0.25">
      <c r="C8094" s="18"/>
    </row>
    <row r="8095" spans="3:3" x14ac:dyDescent="0.25">
      <c r="C8095" s="18"/>
    </row>
    <row r="8096" spans="3:3" x14ac:dyDescent="0.25">
      <c r="C8096" s="18"/>
    </row>
    <row r="8097" spans="3:3" x14ac:dyDescent="0.25">
      <c r="C8097" s="18"/>
    </row>
    <row r="8098" spans="3:3" x14ac:dyDescent="0.25">
      <c r="C8098" s="18"/>
    </row>
    <row r="8099" spans="3:3" x14ac:dyDescent="0.25">
      <c r="C8099" s="18"/>
    </row>
    <row r="8100" spans="3:3" x14ac:dyDescent="0.25">
      <c r="C8100" s="18"/>
    </row>
    <row r="8101" spans="3:3" x14ac:dyDescent="0.25">
      <c r="C8101" s="18"/>
    </row>
    <row r="8102" spans="3:3" x14ac:dyDescent="0.25">
      <c r="C8102" s="18"/>
    </row>
    <row r="8103" spans="3:3" x14ac:dyDescent="0.25">
      <c r="C8103" s="18"/>
    </row>
    <row r="8104" spans="3:3" x14ac:dyDescent="0.25">
      <c r="C8104" s="18"/>
    </row>
    <row r="8105" spans="3:3" x14ac:dyDescent="0.25">
      <c r="C8105" s="18"/>
    </row>
    <row r="8106" spans="3:3" x14ac:dyDescent="0.25">
      <c r="C8106" s="18"/>
    </row>
    <row r="8107" spans="3:3" x14ac:dyDescent="0.25">
      <c r="C8107" s="18"/>
    </row>
    <row r="8108" spans="3:3" x14ac:dyDescent="0.25">
      <c r="C8108" s="18"/>
    </row>
    <row r="8109" spans="3:3" x14ac:dyDescent="0.25">
      <c r="C8109" s="18"/>
    </row>
    <row r="8110" spans="3:3" x14ac:dyDescent="0.25">
      <c r="C8110" s="18"/>
    </row>
    <row r="8111" spans="3:3" x14ac:dyDescent="0.25">
      <c r="C8111" s="18"/>
    </row>
    <row r="8112" spans="3:3" x14ac:dyDescent="0.25">
      <c r="C8112" s="18"/>
    </row>
    <row r="8113" spans="3:3" x14ac:dyDescent="0.25">
      <c r="C8113" s="18"/>
    </row>
    <row r="8114" spans="3:3" x14ac:dyDescent="0.25">
      <c r="C8114" s="18"/>
    </row>
    <row r="8115" spans="3:3" x14ac:dyDescent="0.25">
      <c r="C8115" s="18"/>
    </row>
    <row r="8116" spans="3:3" x14ac:dyDescent="0.25">
      <c r="C8116" s="18"/>
    </row>
    <row r="8117" spans="3:3" x14ac:dyDescent="0.25">
      <c r="C8117" s="18"/>
    </row>
    <row r="8118" spans="3:3" x14ac:dyDescent="0.25">
      <c r="C8118" s="18"/>
    </row>
    <row r="8119" spans="3:3" x14ac:dyDescent="0.25">
      <c r="C8119" s="18"/>
    </row>
    <row r="8120" spans="3:3" x14ac:dyDescent="0.25">
      <c r="C8120" s="18"/>
    </row>
    <row r="8121" spans="3:3" x14ac:dyDescent="0.25">
      <c r="C8121" s="18"/>
    </row>
    <row r="8122" spans="3:3" x14ac:dyDescent="0.25">
      <c r="C8122" s="18"/>
    </row>
    <row r="8123" spans="3:3" x14ac:dyDescent="0.25">
      <c r="C8123" s="18"/>
    </row>
    <row r="8124" spans="3:3" x14ac:dyDescent="0.25">
      <c r="C8124" s="18"/>
    </row>
    <row r="8125" spans="3:3" x14ac:dyDescent="0.25">
      <c r="C8125" s="18"/>
    </row>
    <row r="8126" spans="3:3" x14ac:dyDescent="0.25">
      <c r="C8126" s="18"/>
    </row>
    <row r="8127" spans="3:3" x14ac:dyDescent="0.25">
      <c r="C8127" s="18"/>
    </row>
    <row r="8128" spans="3:3" x14ac:dyDescent="0.25">
      <c r="C8128" s="18"/>
    </row>
    <row r="8129" spans="3:3" x14ac:dyDescent="0.25">
      <c r="C8129" s="18"/>
    </row>
    <row r="8130" spans="3:3" x14ac:dyDescent="0.25">
      <c r="C8130" s="18"/>
    </row>
    <row r="8131" spans="3:3" x14ac:dyDescent="0.25">
      <c r="C8131" s="18"/>
    </row>
    <row r="8132" spans="3:3" x14ac:dyDescent="0.25">
      <c r="C8132" s="18"/>
    </row>
    <row r="8133" spans="3:3" x14ac:dyDescent="0.25">
      <c r="C8133" s="18"/>
    </row>
    <row r="8134" spans="3:3" x14ac:dyDescent="0.25">
      <c r="C8134" s="18"/>
    </row>
    <row r="8135" spans="3:3" x14ac:dyDescent="0.25">
      <c r="C8135" s="18"/>
    </row>
    <row r="8136" spans="3:3" x14ac:dyDescent="0.25">
      <c r="C8136" s="18"/>
    </row>
    <row r="8137" spans="3:3" x14ac:dyDescent="0.25">
      <c r="C8137" s="18"/>
    </row>
    <row r="8138" spans="3:3" x14ac:dyDescent="0.25">
      <c r="C8138" s="18"/>
    </row>
    <row r="8139" spans="3:3" x14ac:dyDescent="0.25">
      <c r="C8139" s="18"/>
    </row>
    <row r="8140" spans="3:3" x14ac:dyDescent="0.25">
      <c r="C8140" s="18"/>
    </row>
    <row r="8141" spans="3:3" x14ac:dyDescent="0.25">
      <c r="C8141" s="18"/>
    </row>
    <row r="8142" spans="3:3" x14ac:dyDescent="0.25">
      <c r="C8142" s="18"/>
    </row>
    <row r="8143" spans="3:3" x14ac:dyDescent="0.25">
      <c r="C8143" s="18"/>
    </row>
    <row r="8144" spans="3:3" x14ac:dyDescent="0.25">
      <c r="C8144" s="18"/>
    </row>
    <row r="8145" spans="3:3" x14ac:dyDescent="0.25">
      <c r="C8145" s="18"/>
    </row>
    <row r="8146" spans="3:3" x14ac:dyDescent="0.25">
      <c r="C8146" s="18"/>
    </row>
    <row r="8147" spans="3:3" x14ac:dyDescent="0.25">
      <c r="C8147" s="18"/>
    </row>
    <row r="8148" spans="3:3" x14ac:dyDescent="0.25">
      <c r="C8148" s="18"/>
    </row>
    <row r="8149" spans="3:3" x14ac:dyDescent="0.25">
      <c r="C8149" s="18"/>
    </row>
    <row r="8150" spans="3:3" x14ac:dyDescent="0.25">
      <c r="C8150" s="18"/>
    </row>
    <row r="8151" spans="3:3" x14ac:dyDescent="0.25">
      <c r="C8151" s="18"/>
    </row>
    <row r="8152" spans="3:3" x14ac:dyDescent="0.25">
      <c r="C8152" s="18"/>
    </row>
    <row r="8153" spans="3:3" x14ac:dyDescent="0.25">
      <c r="C8153" s="18"/>
    </row>
    <row r="8154" spans="3:3" x14ac:dyDescent="0.25">
      <c r="C8154" s="18"/>
    </row>
    <row r="8155" spans="3:3" x14ac:dyDescent="0.25">
      <c r="C8155" s="18"/>
    </row>
    <row r="8156" spans="3:3" x14ac:dyDescent="0.25">
      <c r="C8156" s="18"/>
    </row>
    <row r="8157" spans="3:3" x14ac:dyDescent="0.25">
      <c r="C8157" s="18"/>
    </row>
    <row r="8158" spans="3:3" x14ac:dyDescent="0.25">
      <c r="C8158" s="18"/>
    </row>
    <row r="8159" spans="3:3" x14ac:dyDescent="0.25">
      <c r="C8159" s="18"/>
    </row>
    <row r="8160" spans="3:3" x14ac:dyDescent="0.25">
      <c r="C8160" s="18"/>
    </row>
    <row r="8161" spans="3:3" x14ac:dyDescent="0.25">
      <c r="C8161" s="18"/>
    </row>
    <row r="8162" spans="3:3" x14ac:dyDescent="0.25">
      <c r="C8162" s="18"/>
    </row>
    <row r="8163" spans="3:3" x14ac:dyDescent="0.25">
      <c r="C8163" s="18"/>
    </row>
    <row r="8164" spans="3:3" x14ac:dyDescent="0.25">
      <c r="C8164" s="18"/>
    </row>
    <row r="8165" spans="3:3" x14ac:dyDescent="0.25">
      <c r="C8165" s="18"/>
    </row>
    <row r="8166" spans="3:3" x14ac:dyDescent="0.25">
      <c r="C8166" s="18"/>
    </row>
    <row r="8167" spans="3:3" x14ac:dyDescent="0.25">
      <c r="C8167" s="18"/>
    </row>
    <row r="8168" spans="3:3" x14ac:dyDescent="0.25">
      <c r="C8168" s="18"/>
    </row>
    <row r="8169" spans="3:3" x14ac:dyDescent="0.25">
      <c r="C8169" s="18"/>
    </row>
    <row r="8170" spans="3:3" x14ac:dyDescent="0.25">
      <c r="C8170" s="18"/>
    </row>
    <row r="8171" spans="3:3" x14ac:dyDescent="0.25">
      <c r="C8171" s="18"/>
    </row>
    <row r="8172" spans="3:3" x14ac:dyDescent="0.25">
      <c r="C8172" s="18"/>
    </row>
    <row r="8173" spans="3:3" x14ac:dyDescent="0.25">
      <c r="C8173" s="18"/>
    </row>
    <row r="8174" spans="3:3" x14ac:dyDescent="0.25">
      <c r="C8174" s="18"/>
    </row>
    <row r="8175" spans="3:3" x14ac:dyDescent="0.25">
      <c r="C8175" s="18"/>
    </row>
    <row r="8176" spans="3:3" x14ac:dyDescent="0.25">
      <c r="C8176" s="18"/>
    </row>
    <row r="8177" spans="3:3" x14ac:dyDescent="0.25">
      <c r="C8177" s="18"/>
    </row>
    <row r="8178" spans="3:3" x14ac:dyDescent="0.25">
      <c r="C8178" s="18"/>
    </row>
    <row r="8179" spans="3:3" x14ac:dyDescent="0.25">
      <c r="C8179" s="18"/>
    </row>
    <row r="8180" spans="3:3" x14ac:dyDescent="0.25">
      <c r="C8180" s="18"/>
    </row>
    <row r="8181" spans="3:3" x14ac:dyDescent="0.25">
      <c r="C8181" s="18"/>
    </row>
    <row r="8182" spans="3:3" x14ac:dyDescent="0.25">
      <c r="C8182" s="18"/>
    </row>
    <row r="8183" spans="3:3" x14ac:dyDescent="0.25">
      <c r="C8183" s="18"/>
    </row>
    <row r="8184" spans="3:3" x14ac:dyDescent="0.25">
      <c r="C8184" s="18"/>
    </row>
    <row r="8185" spans="3:3" x14ac:dyDescent="0.25">
      <c r="C8185" s="18"/>
    </row>
    <row r="8186" spans="3:3" x14ac:dyDescent="0.25">
      <c r="C8186" s="18"/>
    </row>
    <row r="8187" spans="3:3" x14ac:dyDescent="0.25">
      <c r="C8187" s="18"/>
    </row>
    <row r="8188" spans="3:3" x14ac:dyDescent="0.25">
      <c r="C8188" s="18"/>
    </row>
    <row r="8189" spans="3:3" x14ac:dyDescent="0.25">
      <c r="C8189" s="18"/>
    </row>
    <row r="8190" spans="3:3" x14ac:dyDescent="0.25">
      <c r="C8190" s="18"/>
    </row>
    <row r="8191" spans="3:3" x14ac:dyDescent="0.25">
      <c r="C8191" s="18"/>
    </row>
    <row r="8192" spans="3:3" x14ac:dyDescent="0.25">
      <c r="C8192" s="18"/>
    </row>
    <row r="8193" spans="3:3" x14ac:dyDescent="0.25">
      <c r="C8193" s="18"/>
    </row>
    <row r="8194" spans="3:3" x14ac:dyDescent="0.25">
      <c r="C8194" s="18"/>
    </row>
    <row r="8195" spans="3:3" x14ac:dyDescent="0.25">
      <c r="C8195" s="18"/>
    </row>
    <row r="8196" spans="3:3" x14ac:dyDescent="0.25">
      <c r="C8196" s="18"/>
    </row>
    <row r="8197" spans="3:3" x14ac:dyDescent="0.25">
      <c r="C8197" s="18"/>
    </row>
    <row r="8198" spans="3:3" x14ac:dyDescent="0.25">
      <c r="C8198" s="18"/>
    </row>
    <row r="8199" spans="3:3" x14ac:dyDescent="0.25">
      <c r="C8199" s="18"/>
    </row>
    <row r="8200" spans="3:3" x14ac:dyDescent="0.25">
      <c r="C8200" s="18"/>
    </row>
    <row r="8201" spans="3:3" x14ac:dyDescent="0.25">
      <c r="C8201" s="18"/>
    </row>
    <row r="8202" spans="3:3" x14ac:dyDescent="0.25">
      <c r="C8202" s="18"/>
    </row>
    <row r="8203" spans="3:3" x14ac:dyDescent="0.25">
      <c r="C8203" s="18"/>
    </row>
    <row r="8204" spans="3:3" x14ac:dyDescent="0.25">
      <c r="C8204" s="18"/>
    </row>
    <row r="8205" spans="3:3" x14ac:dyDescent="0.25">
      <c r="C8205" s="18"/>
    </row>
    <row r="8206" spans="3:3" x14ac:dyDescent="0.25">
      <c r="C8206" s="18"/>
    </row>
    <row r="8207" spans="3:3" x14ac:dyDescent="0.25">
      <c r="C8207" s="18"/>
    </row>
    <row r="8208" spans="3:3" x14ac:dyDescent="0.25">
      <c r="C8208" s="18"/>
    </row>
    <row r="8209" spans="3:3" x14ac:dyDescent="0.25">
      <c r="C8209" s="18"/>
    </row>
    <row r="8210" spans="3:3" x14ac:dyDescent="0.25">
      <c r="C8210" s="18"/>
    </row>
    <row r="8211" spans="3:3" x14ac:dyDescent="0.25">
      <c r="C8211" s="18"/>
    </row>
    <row r="8212" spans="3:3" x14ac:dyDescent="0.25">
      <c r="C8212" s="18"/>
    </row>
    <row r="8213" spans="3:3" x14ac:dyDescent="0.25">
      <c r="C8213" s="18"/>
    </row>
    <row r="8214" spans="3:3" x14ac:dyDescent="0.25">
      <c r="C8214" s="18"/>
    </row>
    <row r="8215" spans="3:3" x14ac:dyDescent="0.25">
      <c r="C8215" s="18"/>
    </row>
    <row r="8216" spans="3:3" x14ac:dyDescent="0.25">
      <c r="C8216" s="18"/>
    </row>
    <row r="8217" spans="3:3" x14ac:dyDescent="0.25">
      <c r="C8217" s="18"/>
    </row>
    <row r="8218" spans="3:3" x14ac:dyDescent="0.25">
      <c r="C8218" s="18"/>
    </row>
    <row r="8219" spans="3:3" x14ac:dyDescent="0.25">
      <c r="C8219" s="18"/>
    </row>
    <row r="8220" spans="3:3" x14ac:dyDescent="0.25">
      <c r="C8220" s="18"/>
    </row>
    <row r="8221" spans="3:3" x14ac:dyDescent="0.25">
      <c r="C8221" s="18"/>
    </row>
    <row r="8222" spans="3:3" x14ac:dyDescent="0.25">
      <c r="C8222" s="18"/>
    </row>
    <row r="8223" spans="3:3" x14ac:dyDescent="0.25">
      <c r="C8223" s="18"/>
    </row>
    <row r="8224" spans="3:3" x14ac:dyDescent="0.25">
      <c r="C8224" s="18"/>
    </row>
    <row r="8225" spans="3:3" x14ac:dyDescent="0.25">
      <c r="C8225" s="18"/>
    </row>
    <row r="8226" spans="3:3" x14ac:dyDescent="0.25">
      <c r="C8226" s="18"/>
    </row>
    <row r="8227" spans="3:3" x14ac:dyDescent="0.25">
      <c r="C8227" s="18"/>
    </row>
    <row r="8228" spans="3:3" x14ac:dyDescent="0.25">
      <c r="C8228" s="18"/>
    </row>
    <row r="8229" spans="3:3" x14ac:dyDescent="0.25">
      <c r="C8229" s="18"/>
    </row>
    <row r="8230" spans="3:3" x14ac:dyDescent="0.25">
      <c r="C8230" s="18"/>
    </row>
    <row r="8231" spans="3:3" x14ac:dyDescent="0.25">
      <c r="C8231" s="18"/>
    </row>
    <row r="8232" spans="3:3" x14ac:dyDescent="0.25">
      <c r="C8232" s="18"/>
    </row>
    <row r="8233" spans="3:3" x14ac:dyDescent="0.25">
      <c r="C8233" s="18"/>
    </row>
    <row r="8234" spans="3:3" x14ac:dyDescent="0.25">
      <c r="C8234" s="18"/>
    </row>
    <row r="8235" spans="3:3" x14ac:dyDescent="0.25">
      <c r="C8235" s="18"/>
    </row>
    <row r="8236" spans="3:3" x14ac:dyDescent="0.25">
      <c r="C8236" s="18"/>
    </row>
    <row r="8237" spans="3:3" x14ac:dyDescent="0.25">
      <c r="C8237" s="18"/>
    </row>
    <row r="8238" spans="3:3" x14ac:dyDescent="0.25">
      <c r="C8238" s="18"/>
    </row>
    <row r="8239" spans="3:3" x14ac:dyDescent="0.25">
      <c r="C8239" s="18"/>
    </row>
    <row r="8240" spans="3:3" x14ac:dyDescent="0.25">
      <c r="C8240" s="18"/>
    </row>
    <row r="8241" spans="3:3" x14ac:dyDescent="0.25">
      <c r="C8241" s="18"/>
    </row>
    <row r="8242" spans="3:3" x14ac:dyDescent="0.25">
      <c r="C8242" s="18"/>
    </row>
    <row r="8243" spans="3:3" x14ac:dyDescent="0.25">
      <c r="C8243" s="18"/>
    </row>
    <row r="8244" spans="3:3" x14ac:dyDescent="0.25">
      <c r="C8244" s="18"/>
    </row>
    <row r="8245" spans="3:3" x14ac:dyDescent="0.25">
      <c r="C8245" s="18"/>
    </row>
    <row r="8246" spans="3:3" x14ac:dyDescent="0.25">
      <c r="C8246" s="18"/>
    </row>
    <row r="8247" spans="3:3" x14ac:dyDescent="0.25">
      <c r="C8247" s="18"/>
    </row>
    <row r="8248" spans="3:3" x14ac:dyDescent="0.25">
      <c r="C8248" s="18"/>
    </row>
    <row r="8249" spans="3:3" x14ac:dyDescent="0.25">
      <c r="C8249" s="18"/>
    </row>
    <row r="8250" spans="3:3" x14ac:dyDescent="0.25">
      <c r="C8250" s="18"/>
    </row>
    <row r="8251" spans="3:3" x14ac:dyDescent="0.25">
      <c r="C8251" s="18"/>
    </row>
    <row r="8252" spans="3:3" x14ac:dyDescent="0.25">
      <c r="C8252" s="18"/>
    </row>
    <row r="8253" spans="3:3" x14ac:dyDescent="0.25">
      <c r="C8253" s="18"/>
    </row>
    <row r="8254" spans="3:3" x14ac:dyDescent="0.25">
      <c r="C8254" s="18"/>
    </row>
    <row r="8255" spans="3:3" x14ac:dyDescent="0.25">
      <c r="C8255" s="18"/>
    </row>
    <row r="8256" spans="3:3" x14ac:dyDescent="0.25">
      <c r="C8256" s="18"/>
    </row>
    <row r="8257" spans="3:3" x14ac:dyDescent="0.25">
      <c r="C8257" s="18"/>
    </row>
    <row r="8258" spans="3:3" x14ac:dyDescent="0.25">
      <c r="C8258" s="18"/>
    </row>
    <row r="8259" spans="3:3" x14ac:dyDescent="0.25">
      <c r="C8259" s="18"/>
    </row>
    <row r="8260" spans="3:3" x14ac:dyDescent="0.25">
      <c r="C8260" s="18"/>
    </row>
    <row r="8261" spans="3:3" x14ac:dyDescent="0.25">
      <c r="C8261" s="18"/>
    </row>
    <row r="8262" spans="3:3" x14ac:dyDescent="0.25">
      <c r="C8262" s="18"/>
    </row>
    <row r="8263" spans="3:3" x14ac:dyDescent="0.25">
      <c r="C8263" s="18"/>
    </row>
    <row r="8264" spans="3:3" x14ac:dyDescent="0.25">
      <c r="C8264" s="18"/>
    </row>
    <row r="8265" spans="3:3" x14ac:dyDescent="0.25">
      <c r="C8265" s="18"/>
    </row>
    <row r="8266" spans="3:3" x14ac:dyDescent="0.25">
      <c r="C8266" s="18"/>
    </row>
    <row r="8267" spans="3:3" x14ac:dyDescent="0.25">
      <c r="C8267" s="18"/>
    </row>
    <row r="8268" spans="3:3" x14ac:dyDescent="0.25">
      <c r="C8268" s="18"/>
    </row>
    <row r="8269" spans="3:3" x14ac:dyDescent="0.25">
      <c r="C8269" s="18"/>
    </row>
    <row r="8270" spans="3:3" x14ac:dyDescent="0.25">
      <c r="C8270" s="18"/>
    </row>
    <row r="8271" spans="3:3" x14ac:dyDescent="0.25">
      <c r="C8271" s="18"/>
    </row>
    <row r="8272" spans="3:3" x14ac:dyDescent="0.25">
      <c r="C8272" s="18"/>
    </row>
    <row r="8273" spans="3:3" x14ac:dyDescent="0.25">
      <c r="C8273" s="18"/>
    </row>
    <row r="8274" spans="3:3" x14ac:dyDescent="0.25">
      <c r="C8274" s="18"/>
    </row>
    <row r="8275" spans="3:3" x14ac:dyDescent="0.25">
      <c r="C8275" s="18"/>
    </row>
    <row r="8276" spans="3:3" x14ac:dyDescent="0.25">
      <c r="C8276" s="18"/>
    </row>
    <row r="8277" spans="3:3" x14ac:dyDescent="0.25">
      <c r="C8277" s="18"/>
    </row>
    <row r="8278" spans="3:3" x14ac:dyDescent="0.25">
      <c r="C8278" s="18"/>
    </row>
    <row r="8279" spans="3:3" x14ac:dyDescent="0.25">
      <c r="C8279" s="18"/>
    </row>
    <row r="8280" spans="3:3" x14ac:dyDescent="0.25">
      <c r="C8280" s="18"/>
    </row>
    <row r="8281" spans="3:3" x14ac:dyDescent="0.25">
      <c r="C8281" s="18"/>
    </row>
    <row r="8282" spans="3:3" x14ac:dyDescent="0.25">
      <c r="C8282" s="18"/>
    </row>
    <row r="8283" spans="3:3" x14ac:dyDescent="0.25">
      <c r="C8283" s="18"/>
    </row>
    <row r="8284" spans="3:3" x14ac:dyDescent="0.25">
      <c r="C8284" s="18"/>
    </row>
    <row r="8285" spans="3:3" x14ac:dyDescent="0.25">
      <c r="C8285" s="18"/>
    </row>
    <row r="8286" spans="3:3" x14ac:dyDescent="0.25">
      <c r="C8286" s="18"/>
    </row>
    <row r="8287" spans="3:3" x14ac:dyDescent="0.25">
      <c r="C8287" s="18"/>
    </row>
    <row r="8288" spans="3:3" x14ac:dyDescent="0.25">
      <c r="C8288" s="18"/>
    </row>
    <row r="8289" spans="3:3" x14ac:dyDescent="0.25">
      <c r="C8289" s="18"/>
    </row>
    <row r="8290" spans="3:3" x14ac:dyDescent="0.25">
      <c r="C8290" s="18"/>
    </row>
    <row r="8291" spans="3:3" x14ac:dyDescent="0.25">
      <c r="C8291" s="18"/>
    </row>
    <row r="8292" spans="3:3" x14ac:dyDescent="0.25">
      <c r="C8292" s="18"/>
    </row>
    <row r="8293" spans="3:3" x14ac:dyDescent="0.25">
      <c r="C8293" s="18"/>
    </row>
    <row r="8294" spans="3:3" x14ac:dyDescent="0.25">
      <c r="C8294" s="18"/>
    </row>
    <row r="8295" spans="3:3" x14ac:dyDescent="0.25">
      <c r="C8295" s="18"/>
    </row>
    <row r="8296" spans="3:3" x14ac:dyDescent="0.25">
      <c r="C8296" s="18"/>
    </row>
    <row r="8297" spans="3:3" x14ac:dyDescent="0.25">
      <c r="C8297" s="18"/>
    </row>
    <row r="8298" spans="3:3" x14ac:dyDescent="0.25">
      <c r="C8298" s="18"/>
    </row>
    <row r="8299" spans="3:3" x14ac:dyDescent="0.25">
      <c r="C8299" s="18"/>
    </row>
    <row r="8300" spans="3:3" x14ac:dyDescent="0.25">
      <c r="C8300" s="18"/>
    </row>
    <row r="8301" spans="3:3" x14ac:dyDescent="0.25">
      <c r="C8301" s="18"/>
    </row>
    <row r="8302" spans="3:3" x14ac:dyDescent="0.25">
      <c r="C8302" s="18"/>
    </row>
    <row r="8303" spans="3:3" x14ac:dyDescent="0.25">
      <c r="C8303" s="18"/>
    </row>
    <row r="8304" spans="3:3" x14ac:dyDescent="0.25">
      <c r="C8304" s="18"/>
    </row>
    <row r="8305" spans="3:3" x14ac:dyDescent="0.25">
      <c r="C8305" s="18"/>
    </row>
    <row r="8306" spans="3:3" x14ac:dyDescent="0.25">
      <c r="C8306" s="18"/>
    </row>
    <row r="8307" spans="3:3" x14ac:dyDescent="0.25">
      <c r="C8307" s="18"/>
    </row>
    <row r="8308" spans="3:3" x14ac:dyDescent="0.25">
      <c r="C8308" s="18"/>
    </row>
    <row r="8309" spans="3:3" x14ac:dyDescent="0.25">
      <c r="C8309" s="18"/>
    </row>
    <row r="8310" spans="3:3" x14ac:dyDescent="0.25">
      <c r="C8310" s="18"/>
    </row>
    <row r="8311" spans="3:3" x14ac:dyDescent="0.25">
      <c r="C8311" s="18"/>
    </row>
    <row r="8312" spans="3:3" x14ac:dyDescent="0.25">
      <c r="C8312" s="18"/>
    </row>
    <row r="8313" spans="3:3" x14ac:dyDescent="0.25">
      <c r="C8313" s="18"/>
    </row>
    <row r="8314" spans="3:3" x14ac:dyDescent="0.25">
      <c r="C8314" s="18"/>
    </row>
    <row r="8315" spans="3:3" x14ac:dyDescent="0.25">
      <c r="C8315" s="18"/>
    </row>
    <row r="8316" spans="3:3" x14ac:dyDescent="0.25">
      <c r="C8316" s="18"/>
    </row>
    <row r="8317" spans="3:3" x14ac:dyDescent="0.25">
      <c r="C8317" s="18"/>
    </row>
    <row r="8318" spans="3:3" x14ac:dyDescent="0.25">
      <c r="C8318" s="18"/>
    </row>
    <row r="8319" spans="3:3" x14ac:dyDescent="0.25">
      <c r="C8319" s="18"/>
    </row>
    <row r="8320" spans="3:3" x14ac:dyDescent="0.25">
      <c r="C8320" s="18"/>
    </row>
    <row r="8321" spans="3:3" x14ac:dyDescent="0.25">
      <c r="C8321" s="18"/>
    </row>
    <row r="8322" spans="3:3" x14ac:dyDescent="0.25">
      <c r="C8322" s="18"/>
    </row>
    <row r="8323" spans="3:3" x14ac:dyDescent="0.25">
      <c r="C8323" s="18"/>
    </row>
    <row r="8324" spans="3:3" x14ac:dyDescent="0.25">
      <c r="C8324" s="18"/>
    </row>
    <row r="8325" spans="3:3" x14ac:dyDescent="0.25">
      <c r="C8325" s="18"/>
    </row>
    <row r="8326" spans="3:3" x14ac:dyDescent="0.25">
      <c r="C8326" s="18"/>
    </row>
    <row r="8327" spans="3:3" x14ac:dyDescent="0.25">
      <c r="C8327" s="18"/>
    </row>
    <row r="8328" spans="3:3" x14ac:dyDescent="0.25">
      <c r="C8328" s="18"/>
    </row>
    <row r="8329" spans="3:3" x14ac:dyDescent="0.25">
      <c r="C8329" s="18"/>
    </row>
    <row r="8330" spans="3:3" x14ac:dyDescent="0.25">
      <c r="C8330" s="18"/>
    </row>
    <row r="8331" spans="3:3" x14ac:dyDescent="0.25">
      <c r="C8331" s="18"/>
    </row>
    <row r="8332" spans="3:3" x14ac:dyDescent="0.25">
      <c r="C8332" s="18"/>
    </row>
    <row r="8333" spans="3:3" x14ac:dyDescent="0.25">
      <c r="C8333" s="18"/>
    </row>
    <row r="8334" spans="3:3" x14ac:dyDescent="0.25">
      <c r="C8334" s="18"/>
    </row>
    <row r="8335" spans="3:3" x14ac:dyDescent="0.25">
      <c r="C8335" s="18"/>
    </row>
    <row r="8336" spans="3:3" x14ac:dyDescent="0.25">
      <c r="C8336" s="18"/>
    </row>
    <row r="8337" spans="3:3" x14ac:dyDescent="0.25">
      <c r="C8337" s="18"/>
    </row>
    <row r="8338" spans="3:3" x14ac:dyDescent="0.25">
      <c r="C8338" s="18"/>
    </row>
    <row r="8339" spans="3:3" x14ac:dyDescent="0.25">
      <c r="C8339" s="18"/>
    </row>
    <row r="8340" spans="3:3" x14ac:dyDescent="0.25">
      <c r="C8340" s="18"/>
    </row>
    <row r="8341" spans="3:3" x14ac:dyDescent="0.25">
      <c r="C8341" s="18"/>
    </row>
    <row r="8342" spans="3:3" x14ac:dyDescent="0.25">
      <c r="C8342" s="18"/>
    </row>
    <row r="8343" spans="3:3" x14ac:dyDescent="0.25">
      <c r="C8343" s="18"/>
    </row>
    <row r="8344" spans="3:3" x14ac:dyDescent="0.25">
      <c r="C8344" s="18"/>
    </row>
    <row r="8345" spans="3:3" x14ac:dyDescent="0.25">
      <c r="C8345" s="18"/>
    </row>
    <row r="8346" spans="3:3" x14ac:dyDescent="0.25">
      <c r="C8346" s="18"/>
    </row>
    <row r="8347" spans="3:3" x14ac:dyDescent="0.25">
      <c r="C8347" s="18"/>
    </row>
    <row r="8348" spans="3:3" x14ac:dyDescent="0.25">
      <c r="C8348" s="18"/>
    </row>
    <row r="8349" spans="3:3" x14ac:dyDescent="0.25">
      <c r="C8349" s="18"/>
    </row>
    <row r="8350" spans="3:3" x14ac:dyDescent="0.25">
      <c r="C8350" s="18"/>
    </row>
    <row r="8351" spans="3:3" x14ac:dyDescent="0.25">
      <c r="C8351" s="18"/>
    </row>
    <row r="8352" spans="3:3" x14ac:dyDescent="0.25">
      <c r="C8352" s="18"/>
    </row>
    <row r="8353" spans="3:3" x14ac:dyDescent="0.25">
      <c r="C8353" s="18"/>
    </row>
    <row r="8354" spans="3:3" x14ac:dyDescent="0.25">
      <c r="C8354" s="18"/>
    </row>
    <row r="8355" spans="3:3" x14ac:dyDescent="0.25">
      <c r="C8355" s="18"/>
    </row>
    <row r="8356" spans="3:3" x14ac:dyDescent="0.25">
      <c r="C8356" s="18"/>
    </row>
    <row r="8357" spans="3:3" x14ac:dyDescent="0.25">
      <c r="C8357" s="18"/>
    </row>
    <row r="8358" spans="3:3" x14ac:dyDescent="0.25">
      <c r="C8358" s="18"/>
    </row>
    <row r="8359" spans="3:3" x14ac:dyDescent="0.25">
      <c r="C8359" s="18"/>
    </row>
    <row r="8360" spans="3:3" x14ac:dyDescent="0.25">
      <c r="C8360" s="18"/>
    </row>
    <row r="8361" spans="3:3" x14ac:dyDescent="0.25">
      <c r="C8361" s="18"/>
    </row>
    <row r="8362" spans="3:3" x14ac:dyDescent="0.25">
      <c r="C8362" s="18"/>
    </row>
    <row r="8363" spans="3:3" x14ac:dyDescent="0.25">
      <c r="C8363" s="18"/>
    </row>
    <row r="8364" spans="3:3" x14ac:dyDescent="0.25">
      <c r="C8364" s="18"/>
    </row>
    <row r="8365" spans="3:3" x14ac:dyDescent="0.25">
      <c r="C8365" s="18"/>
    </row>
    <row r="8366" spans="3:3" x14ac:dyDescent="0.25">
      <c r="C8366" s="18"/>
    </row>
    <row r="8367" spans="3:3" x14ac:dyDescent="0.25">
      <c r="C8367" s="18"/>
    </row>
    <row r="8368" spans="3:3" x14ac:dyDescent="0.25">
      <c r="C8368" s="18"/>
    </row>
    <row r="8369" spans="3:3" x14ac:dyDescent="0.25">
      <c r="C8369" s="18"/>
    </row>
    <row r="8370" spans="3:3" x14ac:dyDescent="0.25">
      <c r="C8370" s="18"/>
    </row>
    <row r="8371" spans="3:3" x14ac:dyDescent="0.25">
      <c r="C8371" s="18"/>
    </row>
    <row r="8372" spans="3:3" x14ac:dyDescent="0.25">
      <c r="C8372" s="18"/>
    </row>
    <row r="8373" spans="3:3" x14ac:dyDescent="0.25">
      <c r="C8373" s="18"/>
    </row>
    <row r="8374" spans="3:3" x14ac:dyDescent="0.25">
      <c r="C8374" s="18"/>
    </row>
    <row r="8375" spans="3:3" x14ac:dyDescent="0.25">
      <c r="C8375" s="18"/>
    </row>
    <row r="8376" spans="3:3" x14ac:dyDescent="0.25">
      <c r="C8376" s="18"/>
    </row>
    <row r="8377" spans="3:3" x14ac:dyDescent="0.25">
      <c r="C8377" s="18"/>
    </row>
    <row r="8378" spans="3:3" x14ac:dyDescent="0.25">
      <c r="C8378" s="18"/>
    </row>
    <row r="8379" spans="3:3" x14ac:dyDescent="0.25">
      <c r="C8379" s="18"/>
    </row>
    <row r="8380" spans="3:3" x14ac:dyDescent="0.25">
      <c r="C8380" s="18"/>
    </row>
    <row r="8381" spans="3:3" x14ac:dyDescent="0.25">
      <c r="C8381" s="18"/>
    </row>
    <row r="8382" spans="3:3" x14ac:dyDescent="0.25">
      <c r="C8382" s="18"/>
    </row>
    <row r="8383" spans="3:3" x14ac:dyDescent="0.25">
      <c r="C8383" s="18"/>
    </row>
    <row r="8384" spans="3:3" x14ac:dyDescent="0.25">
      <c r="C8384" s="18"/>
    </row>
    <row r="8385" spans="3:3" x14ac:dyDescent="0.25">
      <c r="C8385" s="18"/>
    </row>
    <row r="8386" spans="3:3" x14ac:dyDescent="0.25">
      <c r="C8386" s="18"/>
    </row>
    <row r="8387" spans="3:3" x14ac:dyDescent="0.25">
      <c r="C8387" s="18"/>
    </row>
    <row r="8388" spans="3:3" x14ac:dyDescent="0.25">
      <c r="C8388" s="18"/>
    </row>
    <row r="8389" spans="3:3" x14ac:dyDescent="0.25">
      <c r="C8389" s="18"/>
    </row>
    <row r="8390" spans="3:3" x14ac:dyDescent="0.25">
      <c r="C8390" s="18"/>
    </row>
    <row r="8391" spans="3:3" x14ac:dyDescent="0.25">
      <c r="C8391" s="18"/>
    </row>
    <row r="8392" spans="3:3" x14ac:dyDescent="0.25">
      <c r="C8392" s="18"/>
    </row>
    <row r="8393" spans="3:3" x14ac:dyDescent="0.25">
      <c r="C8393" s="18"/>
    </row>
    <row r="8394" spans="3:3" x14ac:dyDescent="0.25">
      <c r="C8394" s="18"/>
    </row>
    <row r="8395" spans="3:3" x14ac:dyDescent="0.25">
      <c r="C8395" s="18"/>
    </row>
    <row r="8396" spans="3:3" x14ac:dyDescent="0.25">
      <c r="C8396" s="18"/>
    </row>
    <row r="8397" spans="3:3" x14ac:dyDescent="0.25">
      <c r="C8397" s="18"/>
    </row>
    <row r="8398" spans="3:3" x14ac:dyDescent="0.25">
      <c r="C8398" s="18"/>
    </row>
    <row r="8399" spans="3:3" x14ac:dyDescent="0.25">
      <c r="C8399" s="18"/>
    </row>
    <row r="8400" spans="3:3" x14ac:dyDescent="0.25">
      <c r="C8400" s="18"/>
    </row>
    <row r="8401" spans="3:3" x14ac:dyDescent="0.25">
      <c r="C8401" s="18"/>
    </row>
    <row r="8402" spans="3:3" x14ac:dyDescent="0.25">
      <c r="C8402" s="18"/>
    </row>
    <row r="8403" spans="3:3" x14ac:dyDescent="0.25">
      <c r="C8403" s="18"/>
    </row>
    <row r="8404" spans="3:3" x14ac:dyDescent="0.25">
      <c r="C8404" s="18"/>
    </row>
    <row r="8405" spans="3:3" x14ac:dyDescent="0.25">
      <c r="C8405" s="18"/>
    </row>
    <row r="8406" spans="3:3" x14ac:dyDescent="0.25">
      <c r="C8406" s="18"/>
    </row>
    <row r="8407" spans="3:3" x14ac:dyDescent="0.25">
      <c r="C8407" s="18"/>
    </row>
    <row r="8408" spans="3:3" x14ac:dyDescent="0.25">
      <c r="C8408" s="18"/>
    </row>
    <row r="8409" spans="3:3" x14ac:dyDescent="0.25">
      <c r="C8409" s="18"/>
    </row>
    <row r="8410" spans="3:3" x14ac:dyDescent="0.25">
      <c r="C8410" s="18"/>
    </row>
    <row r="8411" spans="3:3" x14ac:dyDescent="0.25">
      <c r="C8411" s="18"/>
    </row>
    <row r="8412" spans="3:3" x14ac:dyDescent="0.25">
      <c r="C8412" s="18"/>
    </row>
    <row r="8413" spans="3:3" x14ac:dyDescent="0.25">
      <c r="C8413" s="18"/>
    </row>
    <row r="8414" spans="3:3" x14ac:dyDescent="0.25">
      <c r="C8414" s="18"/>
    </row>
    <row r="8415" spans="3:3" x14ac:dyDescent="0.25">
      <c r="C8415" s="18"/>
    </row>
    <row r="8416" spans="3:3" x14ac:dyDescent="0.25">
      <c r="C8416" s="18"/>
    </row>
    <row r="8417" spans="3:3" x14ac:dyDescent="0.25">
      <c r="C8417" s="18"/>
    </row>
    <row r="8418" spans="3:3" x14ac:dyDescent="0.25">
      <c r="C8418" s="18"/>
    </row>
    <row r="8419" spans="3:3" x14ac:dyDescent="0.25">
      <c r="C8419" s="18"/>
    </row>
    <row r="8420" spans="3:3" x14ac:dyDescent="0.25">
      <c r="C8420" s="18"/>
    </row>
    <row r="8421" spans="3:3" x14ac:dyDescent="0.25">
      <c r="C8421" s="18"/>
    </row>
    <row r="8422" spans="3:3" x14ac:dyDescent="0.25">
      <c r="C8422" s="18"/>
    </row>
    <row r="8423" spans="3:3" x14ac:dyDescent="0.25">
      <c r="C8423" s="18"/>
    </row>
    <row r="8424" spans="3:3" x14ac:dyDescent="0.25">
      <c r="C8424" s="18"/>
    </row>
    <row r="8425" spans="3:3" x14ac:dyDescent="0.25">
      <c r="C8425" s="18"/>
    </row>
    <row r="8426" spans="3:3" x14ac:dyDescent="0.25">
      <c r="C8426" s="18"/>
    </row>
    <row r="8427" spans="3:3" x14ac:dyDescent="0.25">
      <c r="C8427" s="18"/>
    </row>
    <row r="8428" spans="3:3" x14ac:dyDescent="0.25">
      <c r="C8428" s="18"/>
    </row>
    <row r="8429" spans="3:3" x14ac:dyDescent="0.25">
      <c r="C8429" s="18"/>
    </row>
    <row r="8430" spans="3:3" x14ac:dyDescent="0.25">
      <c r="C8430" s="18"/>
    </row>
    <row r="8431" spans="3:3" x14ac:dyDescent="0.25">
      <c r="C8431" s="18"/>
    </row>
    <row r="8432" spans="3:3" x14ac:dyDescent="0.25">
      <c r="C8432" s="18"/>
    </row>
    <row r="8433" spans="3:3" x14ac:dyDescent="0.25">
      <c r="C8433" s="18"/>
    </row>
    <row r="8434" spans="3:3" x14ac:dyDescent="0.25">
      <c r="C8434" s="18"/>
    </row>
    <row r="8435" spans="3:3" x14ac:dyDescent="0.25">
      <c r="C8435" s="18"/>
    </row>
    <row r="8436" spans="3:3" x14ac:dyDescent="0.25">
      <c r="C8436" s="18"/>
    </row>
    <row r="8437" spans="3:3" x14ac:dyDescent="0.25">
      <c r="C8437" s="18"/>
    </row>
    <row r="8438" spans="3:3" x14ac:dyDescent="0.25">
      <c r="C8438" s="18"/>
    </row>
    <row r="8439" spans="3:3" x14ac:dyDescent="0.25">
      <c r="C8439" s="18"/>
    </row>
    <row r="8440" spans="3:3" x14ac:dyDescent="0.25">
      <c r="C8440" s="18"/>
    </row>
    <row r="8441" spans="3:3" x14ac:dyDescent="0.25">
      <c r="C8441" s="18"/>
    </row>
    <row r="8442" spans="3:3" x14ac:dyDescent="0.25">
      <c r="C8442" s="18"/>
    </row>
    <row r="8443" spans="3:3" x14ac:dyDescent="0.25">
      <c r="C8443" s="18"/>
    </row>
    <row r="8444" spans="3:3" x14ac:dyDescent="0.25">
      <c r="C8444" s="18"/>
    </row>
    <row r="8445" spans="3:3" x14ac:dyDescent="0.25">
      <c r="C8445" s="18"/>
    </row>
    <row r="8446" spans="3:3" x14ac:dyDescent="0.25">
      <c r="C8446" s="18"/>
    </row>
    <row r="8447" spans="3:3" x14ac:dyDescent="0.25">
      <c r="C8447" s="18"/>
    </row>
    <row r="8448" spans="3:3" x14ac:dyDescent="0.25">
      <c r="C8448" s="18"/>
    </row>
    <row r="8449" spans="3:3" x14ac:dyDescent="0.25">
      <c r="C8449" s="18"/>
    </row>
    <row r="8450" spans="3:3" x14ac:dyDescent="0.25">
      <c r="C8450" s="18"/>
    </row>
    <row r="8451" spans="3:3" x14ac:dyDescent="0.25">
      <c r="C8451" s="18"/>
    </row>
    <row r="8452" spans="3:3" x14ac:dyDescent="0.25">
      <c r="C8452" s="18"/>
    </row>
    <row r="8453" spans="3:3" x14ac:dyDescent="0.25">
      <c r="C8453" s="18"/>
    </row>
    <row r="8454" spans="3:3" x14ac:dyDescent="0.25">
      <c r="C8454" s="18"/>
    </row>
    <row r="8455" spans="3:3" x14ac:dyDescent="0.25">
      <c r="C8455" s="18"/>
    </row>
    <row r="8456" spans="3:3" x14ac:dyDescent="0.25">
      <c r="C8456" s="18"/>
    </row>
    <row r="8457" spans="3:3" x14ac:dyDescent="0.25">
      <c r="C8457" s="18"/>
    </row>
    <row r="8458" spans="3:3" x14ac:dyDescent="0.25">
      <c r="C8458" s="18"/>
    </row>
    <row r="8459" spans="3:3" x14ac:dyDescent="0.25">
      <c r="C8459" s="18"/>
    </row>
    <row r="8460" spans="3:3" x14ac:dyDescent="0.25">
      <c r="C8460" s="18"/>
    </row>
    <row r="8461" spans="3:3" x14ac:dyDescent="0.25">
      <c r="C8461" s="18"/>
    </row>
    <row r="8462" spans="3:3" x14ac:dyDescent="0.25">
      <c r="C8462" s="18"/>
    </row>
    <row r="8463" spans="3:3" x14ac:dyDescent="0.25">
      <c r="C8463" s="18"/>
    </row>
    <row r="8464" spans="3:3" x14ac:dyDescent="0.25">
      <c r="C8464" s="18"/>
    </row>
    <row r="8465" spans="3:3" x14ac:dyDescent="0.25">
      <c r="C8465" s="18"/>
    </row>
    <row r="8466" spans="3:3" x14ac:dyDescent="0.25">
      <c r="C8466" s="18"/>
    </row>
    <row r="8467" spans="3:3" x14ac:dyDescent="0.25">
      <c r="C8467" s="18"/>
    </row>
    <row r="8468" spans="3:3" x14ac:dyDescent="0.25">
      <c r="C8468" s="18"/>
    </row>
    <row r="8469" spans="3:3" x14ac:dyDescent="0.25">
      <c r="C8469" s="18"/>
    </row>
    <row r="8470" spans="3:3" x14ac:dyDescent="0.25">
      <c r="C8470" s="18"/>
    </row>
    <row r="8471" spans="3:3" x14ac:dyDescent="0.25">
      <c r="C8471" s="18"/>
    </row>
    <row r="8472" spans="3:3" x14ac:dyDescent="0.25">
      <c r="C8472" s="18"/>
    </row>
    <row r="8473" spans="3:3" x14ac:dyDescent="0.25">
      <c r="C8473" s="18"/>
    </row>
    <row r="8474" spans="3:3" x14ac:dyDescent="0.25">
      <c r="C8474" s="18"/>
    </row>
    <row r="8475" spans="3:3" x14ac:dyDescent="0.25">
      <c r="C8475" s="18"/>
    </row>
    <row r="8476" spans="3:3" x14ac:dyDescent="0.25">
      <c r="C8476" s="18"/>
    </row>
    <row r="8477" spans="3:3" x14ac:dyDescent="0.25">
      <c r="C8477" s="18"/>
    </row>
    <row r="8478" spans="3:3" x14ac:dyDescent="0.25">
      <c r="C8478" s="18"/>
    </row>
    <row r="8479" spans="3:3" x14ac:dyDescent="0.25">
      <c r="C8479" s="18"/>
    </row>
    <row r="8480" spans="3:3" x14ac:dyDescent="0.25">
      <c r="C8480" s="18"/>
    </row>
    <row r="8481" spans="3:3" x14ac:dyDescent="0.25">
      <c r="C8481" s="18"/>
    </row>
    <row r="8482" spans="3:3" x14ac:dyDescent="0.25">
      <c r="C8482" s="18"/>
    </row>
    <row r="8483" spans="3:3" x14ac:dyDescent="0.25">
      <c r="C8483" s="18"/>
    </row>
    <row r="8484" spans="3:3" x14ac:dyDescent="0.25">
      <c r="C8484" s="18"/>
    </row>
    <row r="8485" spans="3:3" x14ac:dyDescent="0.25">
      <c r="C8485" s="18"/>
    </row>
    <row r="8486" spans="3:3" x14ac:dyDescent="0.25">
      <c r="C8486" s="18"/>
    </row>
    <row r="8487" spans="3:3" x14ac:dyDescent="0.25">
      <c r="C8487" s="18"/>
    </row>
    <row r="8488" spans="3:3" x14ac:dyDescent="0.25">
      <c r="C8488" s="18"/>
    </row>
    <row r="8489" spans="3:3" x14ac:dyDescent="0.25">
      <c r="C8489" s="18"/>
    </row>
    <row r="8490" spans="3:3" x14ac:dyDescent="0.25">
      <c r="C8490" s="18"/>
    </row>
    <row r="8491" spans="3:3" x14ac:dyDescent="0.25">
      <c r="C8491" s="18"/>
    </row>
    <row r="8492" spans="3:3" x14ac:dyDescent="0.25">
      <c r="C8492" s="18"/>
    </row>
    <row r="8493" spans="3:3" x14ac:dyDescent="0.25">
      <c r="C8493" s="18"/>
    </row>
    <row r="8494" spans="3:3" x14ac:dyDescent="0.25">
      <c r="C8494" s="18"/>
    </row>
    <row r="8495" spans="3:3" x14ac:dyDescent="0.25">
      <c r="C8495" s="18"/>
    </row>
    <row r="8496" spans="3:3" x14ac:dyDescent="0.25">
      <c r="C8496" s="18"/>
    </row>
    <row r="8497" spans="3:3" x14ac:dyDescent="0.25">
      <c r="C8497" s="18"/>
    </row>
    <row r="8498" spans="3:3" x14ac:dyDescent="0.25">
      <c r="C8498" s="18"/>
    </row>
    <row r="8499" spans="3:3" x14ac:dyDescent="0.25">
      <c r="C8499" s="18"/>
    </row>
    <row r="8500" spans="3:3" x14ac:dyDescent="0.25">
      <c r="C8500" s="18"/>
    </row>
    <row r="8501" spans="3:3" x14ac:dyDescent="0.25">
      <c r="C8501" s="18"/>
    </row>
    <row r="8502" spans="3:3" x14ac:dyDescent="0.25">
      <c r="C8502" s="18"/>
    </row>
    <row r="8503" spans="3:3" x14ac:dyDescent="0.25">
      <c r="C8503" s="18"/>
    </row>
    <row r="8504" spans="3:3" x14ac:dyDescent="0.25">
      <c r="C8504" s="18"/>
    </row>
    <row r="8505" spans="3:3" x14ac:dyDescent="0.25">
      <c r="C8505" s="18"/>
    </row>
    <row r="8506" spans="3:3" x14ac:dyDescent="0.25">
      <c r="C8506" s="18"/>
    </row>
    <row r="8507" spans="3:3" x14ac:dyDescent="0.25">
      <c r="C8507" s="18"/>
    </row>
    <row r="8508" spans="3:3" x14ac:dyDescent="0.25">
      <c r="C8508" s="18"/>
    </row>
    <row r="8509" spans="3:3" x14ac:dyDescent="0.25">
      <c r="C8509" s="18"/>
    </row>
    <row r="8510" spans="3:3" x14ac:dyDescent="0.25">
      <c r="C8510" s="18"/>
    </row>
    <row r="8511" spans="3:3" x14ac:dyDescent="0.25">
      <c r="C8511" s="18"/>
    </row>
    <row r="8512" spans="3:3" x14ac:dyDescent="0.25">
      <c r="C8512" s="18"/>
    </row>
    <row r="8513" spans="3:3" x14ac:dyDescent="0.25">
      <c r="C8513" s="18"/>
    </row>
    <row r="8514" spans="3:3" x14ac:dyDescent="0.25">
      <c r="C8514" s="18"/>
    </row>
    <row r="8515" spans="3:3" x14ac:dyDescent="0.25">
      <c r="C8515" s="18"/>
    </row>
    <row r="8516" spans="3:3" x14ac:dyDescent="0.25">
      <c r="C8516" s="18"/>
    </row>
    <row r="8517" spans="3:3" x14ac:dyDescent="0.25">
      <c r="C8517" s="18"/>
    </row>
    <row r="8518" spans="3:3" x14ac:dyDescent="0.25">
      <c r="C8518" s="18"/>
    </row>
    <row r="8519" spans="3:3" x14ac:dyDescent="0.25">
      <c r="C8519" s="18"/>
    </row>
    <row r="8520" spans="3:3" x14ac:dyDescent="0.25">
      <c r="C8520" s="18"/>
    </row>
    <row r="8521" spans="3:3" x14ac:dyDescent="0.25">
      <c r="C8521" s="18"/>
    </row>
    <row r="8522" spans="3:3" x14ac:dyDescent="0.25">
      <c r="C8522" s="18"/>
    </row>
    <row r="8523" spans="3:3" x14ac:dyDescent="0.25">
      <c r="C8523" s="18"/>
    </row>
    <row r="8524" spans="3:3" x14ac:dyDescent="0.25">
      <c r="C8524" s="18"/>
    </row>
    <row r="8525" spans="3:3" x14ac:dyDescent="0.25">
      <c r="C8525" s="18"/>
    </row>
    <row r="8526" spans="3:3" x14ac:dyDescent="0.25">
      <c r="C8526" s="18"/>
    </row>
    <row r="8527" spans="3:3" x14ac:dyDescent="0.25">
      <c r="C8527" s="18"/>
    </row>
    <row r="8528" spans="3:3" x14ac:dyDescent="0.25">
      <c r="C8528" s="18"/>
    </row>
    <row r="8529" spans="3:3" x14ac:dyDescent="0.25">
      <c r="C8529" s="18"/>
    </row>
    <row r="8530" spans="3:3" x14ac:dyDescent="0.25">
      <c r="C8530" s="18"/>
    </row>
    <row r="8531" spans="3:3" x14ac:dyDescent="0.25">
      <c r="C8531" s="18"/>
    </row>
    <row r="8532" spans="3:3" x14ac:dyDescent="0.25">
      <c r="C8532" s="18"/>
    </row>
    <row r="8533" spans="3:3" x14ac:dyDescent="0.25">
      <c r="C8533" s="18"/>
    </row>
    <row r="8534" spans="3:3" x14ac:dyDescent="0.25">
      <c r="C8534" s="18"/>
    </row>
    <row r="8535" spans="3:3" x14ac:dyDescent="0.25">
      <c r="C8535" s="18"/>
    </row>
    <row r="8536" spans="3:3" x14ac:dyDescent="0.25">
      <c r="C8536" s="18"/>
    </row>
    <row r="8537" spans="3:3" x14ac:dyDescent="0.25">
      <c r="C8537" s="18"/>
    </row>
    <row r="8538" spans="3:3" x14ac:dyDescent="0.25">
      <c r="C8538" s="18"/>
    </row>
    <row r="8539" spans="3:3" x14ac:dyDescent="0.25">
      <c r="C8539" s="18"/>
    </row>
    <row r="8540" spans="3:3" x14ac:dyDescent="0.25">
      <c r="C8540" s="18"/>
    </row>
    <row r="8541" spans="3:3" x14ac:dyDescent="0.25">
      <c r="C8541" s="18"/>
    </row>
    <row r="8542" spans="3:3" x14ac:dyDescent="0.25">
      <c r="C8542" s="18"/>
    </row>
    <row r="8543" spans="3:3" x14ac:dyDescent="0.25">
      <c r="C8543" s="18"/>
    </row>
    <row r="8544" spans="3:3" x14ac:dyDescent="0.25">
      <c r="C8544" s="18"/>
    </row>
    <row r="8545" spans="3:3" x14ac:dyDescent="0.25">
      <c r="C8545" s="18"/>
    </row>
    <row r="8546" spans="3:3" x14ac:dyDescent="0.25">
      <c r="C8546" s="18"/>
    </row>
    <row r="8547" spans="3:3" x14ac:dyDescent="0.25">
      <c r="C8547" s="18"/>
    </row>
    <row r="8548" spans="3:3" x14ac:dyDescent="0.25">
      <c r="C8548" s="18"/>
    </row>
    <row r="8549" spans="3:3" x14ac:dyDescent="0.25">
      <c r="C8549" s="18"/>
    </row>
    <row r="8550" spans="3:3" x14ac:dyDescent="0.25">
      <c r="C8550" s="18"/>
    </row>
    <row r="8551" spans="3:3" x14ac:dyDescent="0.25">
      <c r="C8551" s="18"/>
    </row>
    <row r="8552" spans="3:3" x14ac:dyDescent="0.25">
      <c r="C8552" s="18"/>
    </row>
    <row r="8553" spans="3:3" x14ac:dyDescent="0.25">
      <c r="C8553" s="18"/>
    </row>
    <row r="8554" spans="3:3" x14ac:dyDescent="0.25">
      <c r="C8554" s="18"/>
    </row>
    <row r="8555" spans="3:3" x14ac:dyDescent="0.25">
      <c r="C8555" s="18"/>
    </row>
    <row r="8556" spans="3:3" x14ac:dyDescent="0.25">
      <c r="C8556" s="18"/>
    </row>
    <row r="8557" spans="3:3" x14ac:dyDescent="0.25">
      <c r="C8557" s="18"/>
    </row>
    <row r="8558" spans="3:3" x14ac:dyDescent="0.25">
      <c r="C8558" s="18"/>
    </row>
    <row r="8559" spans="3:3" x14ac:dyDescent="0.25">
      <c r="C8559" s="18"/>
    </row>
    <row r="8560" spans="3:3" x14ac:dyDescent="0.25">
      <c r="C8560" s="18"/>
    </row>
    <row r="8561" spans="3:3" x14ac:dyDescent="0.25">
      <c r="C8561" s="18"/>
    </row>
    <row r="8562" spans="3:3" x14ac:dyDescent="0.25">
      <c r="C8562" s="18"/>
    </row>
    <row r="8563" spans="3:3" x14ac:dyDescent="0.25">
      <c r="C8563" s="18"/>
    </row>
    <row r="8564" spans="3:3" x14ac:dyDescent="0.25">
      <c r="C8564" s="18"/>
    </row>
    <row r="8565" spans="3:3" x14ac:dyDescent="0.25">
      <c r="C8565" s="18"/>
    </row>
    <row r="8566" spans="3:3" x14ac:dyDescent="0.25">
      <c r="C8566" s="18"/>
    </row>
    <row r="8567" spans="3:3" x14ac:dyDescent="0.25">
      <c r="C8567" s="18"/>
    </row>
    <row r="8568" spans="3:3" x14ac:dyDescent="0.25">
      <c r="C8568" s="18"/>
    </row>
    <row r="8569" spans="3:3" x14ac:dyDescent="0.25">
      <c r="C8569" s="18"/>
    </row>
    <row r="8570" spans="3:3" x14ac:dyDescent="0.25">
      <c r="C8570" s="18"/>
    </row>
    <row r="8571" spans="3:3" x14ac:dyDescent="0.25">
      <c r="C8571" s="18"/>
    </row>
    <row r="8572" spans="3:3" x14ac:dyDescent="0.25">
      <c r="C8572" s="18"/>
    </row>
    <row r="8573" spans="3:3" x14ac:dyDescent="0.25">
      <c r="C8573" s="18"/>
    </row>
    <row r="8574" spans="3:3" x14ac:dyDescent="0.25">
      <c r="C8574" s="18"/>
    </row>
    <row r="8575" spans="3:3" x14ac:dyDescent="0.25">
      <c r="C8575" s="18"/>
    </row>
    <row r="8576" spans="3:3" x14ac:dyDescent="0.25">
      <c r="C8576" s="18"/>
    </row>
    <row r="8577" spans="3:3" x14ac:dyDescent="0.25">
      <c r="C8577" s="18"/>
    </row>
    <row r="8578" spans="3:3" x14ac:dyDescent="0.25">
      <c r="C8578" s="18"/>
    </row>
    <row r="8579" spans="3:3" x14ac:dyDescent="0.25">
      <c r="C8579" s="18"/>
    </row>
    <row r="8580" spans="3:3" x14ac:dyDescent="0.25">
      <c r="C8580" s="18"/>
    </row>
    <row r="8581" spans="3:3" x14ac:dyDescent="0.25">
      <c r="C8581" s="18"/>
    </row>
    <row r="8582" spans="3:3" x14ac:dyDescent="0.25">
      <c r="C8582" s="18"/>
    </row>
    <row r="8583" spans="3:3" x14ac:dyDescent="0.25">
      <c r="C8583" s="18"/>
    </row>
    <row r="8584" spans="3:3" x14ac:dyDescent="0.25">
      <c r="C8584" s="18"/>
    </row>
    <row r="8585" spans="3:3" x14ac:dyDescent="0.25">
      <c r="C8585" s="18"/>
    </row>
    <row r="8586" spans="3:3" x14ac:dyDescent="0.25">
      <c r="C8586" s="18"/>
    </row>
    <row r="8587" spans="3:3" x14ac:dyDescent="0.25">
      <c r="C8587" s="18"/>
    </row>
    <row r="8588" spans="3:3" x14ac:dyDescent="0.25">
      <c r="C8588" s="18"/>
    </row>
    <row r="8589" spans="3:3" x14ac:dyDescent="0.25">
      <c r="C8589" s="18"/>
    </row>
    <row r="8590" spans="3:3" x14ac:dyDescent="0.25">
      <c r="C8590" s="18"/>
    </row>
    <row r="8591" spans="3:3" x14ac:dyDescent="0.25">
      <c r="C8591" s="18"/>
    </row>
    <row r="8592" spans="3:3" x14ac:dyDescent="0.25">
      <c r="C8592" s="18"/>
    </row>
    <row r="8593" spans="3:3" x14ac:dyDescent="0.25">
      <c r="C8593" s="18"/>
    </row>
    <row r="8594" spans="3:3" x14ac:dyDescent="0.25">
      <c r="C8594" s="18"/>
    </row>
    <row r="8595" spans="3:3" x14ac:dyDescent="0.25">
      <c r="C8595" s="18"/>
    </row>
    <row r="8596" spans="3:3" x14ac:dyDescent="0.25">
      <c r="C8596" s="18"/>
    </row>
    <row r="8597" spans="3:3" x14ac:dyDescent="0.25">
      <c r="C8597" s="18"/>
    </row>
    <row r="8598" spans="3:3" x14ac:dyDescent="0.25">
      <c r="C8598" s="18"/>
    </row>
    <row r="8599" spans="3:3" x14ac:dyDescent="0.25">
      <c r="C8599" s="18"/>
    </row>
    <row r="8600" spans="3:3" x14ac:dyDescent="0.25">
      <c r="C8600" s="18"/>
    </row>
    <row r="8601" spans="3:3" x14ac:dyDescent="0.25">
      <c r="C8601" s="18"/>
    </row>
    <row r="8602" spans="3:3" x14ac:dyDescent="0.25">
      <c r="C8602" s="18"/>
    </row>
    <row r="8603" spans="3:3" x14ac:dyDescent="0.25">
      <c r="C8603" s="18"/>
    </row>
    <row r="8604" spans="3:3" x14ac:dyDescent="0.25">
      <c r="C8604" s="18"/>
    </row>
    <row r="8605" spans="3:3" x14ac:dyDescent="0.25">
      <c r="C8605" s="18"/>
    </row>
    <row r="8606" spans="3:3" x14ac:dyDescent="0.25">
      <c r="C8606" s="18"/>
    </row>
    <row r="8607" spans="3:3" x14ac:dyDescent="0.25">
      <c r="C8607" s="18"/>
    </row>
    <row r="8608" spans="3:3" x14ac:dyDescent="0.25">
      <c r="C8608" s="18"/>
    </row>
    <row r="8609" spans="3:3" x14ac:dyDescent="0.25">
      <c r="C8609" s="18"/>
    </row>
    <row r="8610" spans="3:3" x14ac:dyDescent="0.25">
      <c r="C8610" s="18"/>
    </row>
    <row r="8611" spans="3:3" x14ac:dyDescent="0.25">
      <c r="C8611" s="18"/>
    </row>
    <row r="8612" spans="3:3" x14ac:dyDescent="0.25">
      <c r="C8612" s="18"/>
    </row>
    <row r="8613" spans="3:3" x14ac:dyDescent="0.25">
      <c r="C8613" s="18"/>
    </row>
    <row r="8614" spans="3:3" x14ac:dyDescent="0.25">
      <c r="C8614" s="18"/>
    </row>
    <row r="8615" spans="3:3" x14ac:dyDescent="0.25">
      <c r="C8615" s="18"/>
    </row>
    <row r="8616" spans="3:3" x14ac:dyDescent="0.25">
      <c r="C8616" s="18"/>
    </row>
    <row r="8617" spans="3:3" x14ac:dyDescent="0.25">
      <c r="C8617" s="18"/>
    </row>
    <row r="8618" spans="3:3" x14ac:dyDescent="0.25">
      <c r="C8618" s="18"/>
    </row>
    <row r="8619" spans="3:3" x14ac:dyDescent="0.25">
      <c r="C8619" s="18"/>
    </row>
    <row r="8620" spans="3:3" x14ac:dyDescent="0.25">
      <c r="C8620" s="18"/>
    </row>
    <row r="8621" spans="3:3" x14ac:dyDescent="0.25">
      <c r="C8621" s="18"/>
    </row>
    <row r="8622" spans="3:3" x14ac:dyDescent="0.25">
      <c r="C8622" s="18"/>
    </row>
    <row r="8623" spans="3:3" x14ac:dyDescent="0.25">
      <c r="C8623" s="18"/>
    </row>
    <row r="8624" spans="3:3" x14ac:dyDescent="0.25">
      <c r="C8624" s="18"/>
    </row>
    <row r="8625" spans="3:3" x14ac:dyDescent="0.25">
      <c r="C8625" s="18"/>
    </row>
    <row r="8626" spans="3:3" x14ac:dyDescent="0.25">
      <c r="C8626" s="18"/>
    </row>
    <row r="8627" spans="3:3" x14ac:dyDescent="0.25">
      <c r="C8627" s="18"/>
    </row>
    <row r="8628" spans="3:3" x14ac:dyDescent="0.25">
      <c r="C8628" s="18"/>
    </row>
    <row r="8629" spans="3:3" x14ac:dyDescent="0.25">
      <c r="C8629" s="18"/>
    </row>
    <row r="8630" spans="3:3" x14ac:dyDescent="0.25">
      <c r="C8630" s="18"/>
    </row>
    <row r="8631" spans="3:3" x14ac:dyDescent="0.25">
      <c r="C8631" s="18"/>
    </row>
    <row r="8632" spans="3:3" x14ac:dyDescent="0.25">
      <c r="C8632" s="18"/>
    </row>
    <row r="8633" spans="3:3" x14ac:dyDescent="0.25">
      <c r="C8633" s="18"/>
    </row>
    <row r="8634" spans="3:3" x14ac:dyDescent="0.25">
      <c r="C8634" s="18"/>
    </row>
    <row r="8635" spans="3:3" x14ac:dyDescent="0.25">
      <c r="C8635" s="18"/>
    </row>
    <row r="8636" spans="3:3" x14ac:dyDescent="0.25">
      <c r="C8636" s="18"/>
    </row>
    <row r="8637" spans="3:3" x14ac:dyDescent="0.25">
      <c r="C8637" s="18"/>
    </row>
    <row r="8638" spans="3:3" x14ac:dyDescent="0.25">
      <c r="C8638" s="18"/>
    </row>
    <row r="8639" spans="3:3" x14ac:dyDescent="0.25">
      <c r="C8639" s="18"/>
    </row>
    <row r="8640" spans="3:3" x14ac:dyDescent="0.25">
      <c r="C8640" s="18"/>
    </row>
    <row r="8641" spans="3:3" x14ac:dyDescent="0.25">
      <c r="C8641" s="18"/>
    </row>
    <row r="8642" spans="3:3" x14ac:dyDescent="0.25">
      <c r="C8642" s="18"/>
    </row>
    <row r="8643" spans="3:3" x14ac:dyDescent="0.25">
      <c r="C8643" s="18"/>
    </row>
    <row r="8644" spans="3:3" x14ac:dyDescent="0.25">
      <c r="C8644" s="18"/>
    </row>
    <row r="8645" spans="3:3" x14ac:dyDescent="0.25">
      <c r="C8645" s="18"/>
    </row>
    <row r="8646" spans="3:3" x14ac:dyDescent="0.25">
      <c r="C8646" s="18"/>
    </row>
    <row r="8647" spans="3:3" x14ac:dyDescent="0.25">
      <c r="C8647" s="18"/>
    </row>
    <row r="8648" spans="3:3" x14ac:dyDescent="0.25">
      <c r="C8648" s="18"/>
    </row>
    <row r="8649" spans="3:3" x14ac:dyDescent="0.25">
      <c r="C8649" s="18"/>
    </row>
    <row r="8650" spans="3:3" x14ac:dyDescent="0.25">
      <c r="C8650" s="18"/>
    </row>
    <row r="8651" spans="3:3" x14ac:dyDescent="0.25">
      <c r="C8651" s="18"/>
    </row>
    <row r="8652" spans="3:3" x14ac:dyDescent="0.25">
      <c r="C8652" s="18"/>
    </row>
    <row r="8653" spans="3:3" x14ac:dyDescent="0.25">
      <c r="C8653" s="18"/>
    </row>
    <row r="8654" spans="3:3" x14ac:dyDescent="0.25">
      <c r="C8654" s="18"/>
    </row>
    <row r="8655" spans="3:3" x14ac:dyDescent="0.25">
      <c r="C8655" s="18"/>
    </row>
    <row r="8656" spans="3:3" x14ac:dyDescent="0.25">
      <c r="C8656" s="18"/>
    </row>
    <row r="8657" spans="3:3" x14ac:dyDescent="0.25">
      <c r="C8657" s="18"/>
    </row>
    <row r="8658" spans="3:3" x14ac:dyDescent="0.25">
      <c r="C8658" s="18"/>
    </row>
    <row r="8659" spans="3:3" x14ac:dyDescent="0.25">
      <c r="C8659" s="18"/>
    </row>
    <row r="8660" spans="3:3" x14ac:dyDescent="0.25">
      <c r="C8660" s="18"/>
    </row>
    <row r="8661" spans="3:3" x14ac:dyDescent="0.25">
      <c r="C8661" s="18"/>
    </row>
    <row r="8662" spans="3:3" x14ac:dyDescent="0.25">
      <c r="C8662" s="18"/>
    </row>
    <row r="8663" spans="3:3" x14ac:dyDescent="0.25">
      <c r="C8663" s="18"/>
    </row>
    <row r="8664" spans="3:3" x14ac:dyDescent="0.25">
      <c r="C8664" s="18"/>
    </row>
    <row r="8665" spans="3:3" x14ac:dyDescent="0.25">
      <c r="C8665" s="18"/>
    </row>
    <row r="8666" spans="3:3" x14ac:dyDescent="0.25">
      <c r="C8666" s="18"/>
    </row>
    <row r="8667" spans="3:3" x14ac:dyDescent="0.25">
      <c r="C8667" s="18"/>
    </row>
    <row r="8668" spans="3:3" x14ac:dyDescent="0.25">
      <c r="C8668" s="18"/>
    </row>
    <row r="8669" spans="3:3" x14ac:dyDescent="0.25">
      <c r="C8669" s="18"/>
    </row>
    <row r="8670" spans="3:3" x14ac:dyDescent="0.25">
      <c r="C8670" s="18"/>
    </row>
    <row r="8671" spans="3:3" x14ac:dyDescent="0.25">
      <c r="C8671" s="18"/>
    </row>
    <row r="8672" spans="3:3" x14ac:dyDescent="0.25">
      <c r="C8672" s="18"/>
    </row>
    <row r="8673" spans="3:3" x14ac:dyDescent="0.25">
      <c r="C8673" s="18"/>
    </row>
    <row r="8674" spans="3:3" x14ac:dyDescent="0.25">
      <c r="C8674" s="18"/>
    </row>
    <row r="8675" spans="3:3" x14ac:dyDescent="0.25">
      <c r="C8675" s="18"/>
    </row>
    <row r="8676" spans="3:3" x14ac:dyDescent="0.25">
      <c r="C8676" s="18"/>
    </row>
    <row r="8677" spans="3:3" x14ac:dyDescent="0.25">
      <c r="C8677" s="18"/>
    </row>
    <row r="8678" spans="3:3" x14ac:dyDescent="0.25">
      <c r="C8678" s="18"/>
    </row>
    <row r="8679" spans="3:3" x14ac:dyDescent="0.25">
      <c r="C8679" s="18"/>
    </row>
    <row r="8680" spans="3:3" x14ac:dyDescent="0.25">
      <c r="C8680" s="18"/>
    </row>
    <row r="8681" spans="3:3" x14ac:dyDescent="0.25">
      <c r="C8681" s="18"/>
    </row>
    <row r="8682" spans="3:3" x14ac:dyDescent="0.25">
      <c r="C8682" s="18"/>
    </row>
    <row r="8683" spans="3:3" x14ac:dyDescent="0.25">
      <c r="C8683" s="18"/>
    </row>
    <row r="8684" spans="3:3" x14ac:dyDescent="0.25">
      <c r="C8684" s="18"/>
    </row>
    <row r="8685" spans="3:3" x14ac:dyDescent="0.25">
      <c r="C8685" s="18"/>
    </row>
    <row r="8686" spans="3:3" x14ac:dyDescent="0.25">
      <c r="C8686" s="18"/>
    </row>
    <row r="8687" spans="3:3" x14ac:dyDescent="0.25">
      <c r="C8687" s="18"/>
    </row>
    <row r="8688" spans="3:3" x14ac:dyDescent="0.25">
      <c r="C8688" s="18"/>
    </row>
    <row r="8689" spans="3:3" x14ac:dyDescent="0.25">
      <c r="C8689" s="18"/>
    </row>
    <row r="8690" spans="3:3" x14ac:dyDescent="0.25">
      <c r="C8690" s="18"/>
    </row>
    <row r="8691" spans="3:3" x14ac:dyDescent="0.25">
      <c r="C8691" s="18"/>
    </row>
    <row r="8692" spans="3:3" x14ac:dyDescent="0.25">
      <c r="C8692" s="18"/>
    </row>
    <row r="8693" spans="3:3" x14ac:dyDescent="0.25">
      <c r="C8693" s="18"/>
    </row>
    <row r="8694" spans="3:3" x14ac:dyDescent="0.25">
      <c r="C8694" s="18"/>
    </row>
    <row r="8695" spans="3:3" x14ac:dyDescent="0.25">
      <c r="C8695" s="18"/>
    </row>
    <row r="8696" spans="3:3" x14ac:dyDescent="0.25">
      <c r="C8696" s="18"/>
    </row>
    <row r="8697" spans="3:3" x14ac:dyDescent="0.25">
      <c r="C8697" s="18"/>
    </row>
    <row r="8698" spans="3:3" x14ac:dyDescent="0.25">
      <c r="C8698" s="18"/>
    </row>
    <row r="8699" spans="3:3" x14ac:dyDescent="0.25">
      <c r="C8699" s="18"/>
    </row>
    <row r="8700" spans="3:3" x14ac:dyDescent="0.25">
      <c r="C8700" s="18"/>
    </row>
    <row r="8701" spans="3:3" x14ac:dyDescent="0.25">
      <c r="C8701" s="18"/>
    </row>
    <row r="8702" spans="3:3" x14ac:dyDescent="0.25">
      <c r="C8702" s="18"/>
    </row>
    <row r="8703" spans="3:3" x14ac:dyDescent="0.25">
      <c r="C8703" s="18"/>
    </row>
    <row r="8704" spans="3:3" x14ac:dyDescent="0.25">
      <c r="C8704" s="18"/>
    </row>
    <row r="8705" spans="3:3" x14ac:dyDescent="0.25">
      <c r="C8705" s="18"/>
    </row>
    <row r="8706" spans="3:3" x14ac:dyDescent="0.25">
      <c r="C8706" s="18"/>
    </row>
    <row r="8707" spans="3:3" x14ac:dyDescent="0.25">
      <c r="C8707" s="18"/>
    </row>
    <row r="8708" spans="3:3" x14ac:dyDescent="0.25">
      <c r="C8708" s="18"/>
    </row>
    <row r="8709" spans="3:3" x14ac:dyDescent="0.25">
      <c r="C8709" s="18"/>
    </row>
    <row r="8710" spans="3:3" x14ac:dyDescent="0.25">
      <c r="C8710" s="18"/>
    </row>
    <row r="8711" spans="3:3" x14ac:dyDescent="0.25">
      <c r="C8711" s="18"/>
    </row>
    <row r="8712" spans="3:3" x14ac:dyDescent="0.25">
      <c r="C8712" s="18"/>
    </row>
    <row r="8713" spans="3:3" x14ac:dyDescent="0.25">
      <c r="C8713" s="18"/>
    </row>
    <row r="8714" spans="3:3" x14ac:dyDescent="0.25">
      <c r="C8714" s="18"/>
    </row>
    <row r="8715" spans="3:3" x14ac:dyDescent="0.25">
      <c r="C8715" s="18"/>
    </row>
    <row r="8716" spans="3:3" x14ac:dyDescent="0.25">
      <c r="C8716" s="18"/>
    </row>
    <row r="8717" spans="3:3" x14ac:dyDescent="0.25">
      <c r="C8717" s="18"/>
    </row>
    <row r="8718" spans="3:3" x14ac:dyDescent="0.25">
      <c r="C8718" s="18"/>
    </row>
    <row r="8719" spans="3:3" x14ac:dyDescent="0.25">
      <c r="C8719" s="18"/>
    </row>
    <row r="8720" spans="3:3" x14ac:dyDescent="0.25">
      <c r="C8720" s="18"/>
    </row>
    <row r="8721" spans="3:3" x14ac:dyDescent="0.25">
      <c r="C8721" s="18"/>
    </row>
    <row r="8722" spans="3:3" x14ac:dyDescent="0.25">
      <c r="C8722" s="18"/>
    </row>
    <row r="8723" spans="3:3" x14ac:dyDescent="0.25">
      <c r="C8723" s="18"/>
    </row>
    <row r="8724" spans="3:3" x14ac:dyDescent="0.25">
      <c r="C8724" s="18"/>
    </row>
    <row r="8725" spans="3:3" x14ac:dyDescent="0.25">
      <c r="C8725" s="18"/>
    </row>
    <row r="8726" spans="3:3" x14ac:dyDescent="0.25">
      <c r="C8726" s="18"/>
    </row>
    <row r="8727" spans="3:3" x14ac:dyDescent="0.25">
      <c r="C8727" s="18"/>
    </row>
    <row r="8728" spans="3:3" x14ac:dyDescent="0.25">
      <c r="C8728" s="18"/>
    </row>
    <row r="8729" spans="3:3" x14ac:dyDescent="0.25">
      <c r="C8729" s="18"/>
    </row>
    <row r="8730" spans="3:3" x14ac:dyDescent="0.25">
      <c r="C8730" s="18"/>
    </row>
    <row r="8731" spans="3:3" x14ac:dyDescent="0.25">
      <c r="C8731" s="18"/>
    </row>
    <row r="8732" spans="3:3" x14ac:dyDescent="0.25">
      <c r="C8732" s="18"/>
    </row>
    <row r="8733" spans="3:3" x14ac:dyDescent="0.25">
      <c r="C8733" s="18"/>
    </row>
    <row r="8734" spans="3:3" x14ac:dyDescent="0.25">
      <c r="C8734" s="18"/>
    </row>
    <row r="8735" spans="3:3" x14ac:dyDescent="0.25">
      <c r="C8735" s="18"/>
    </row>
    <row r="8736" spans="3:3" x14ac:dyDescent="0.25">
      <c r="C8736" s="18"/>
    </row>
    <row r="8737" spans="3:3" x14ac:dyDescent="0.25">
      <c r="C8737" s="18"/>
    </row>
    <row r="8738" spans="3:3" x14ac:dyDescent="0.25">
      <c r="C8738" s="18"/>
    </row>
    <row r="8739" spans="3:3" x14ac:dyDescent="0.25">
      <c r="C8739" s="18"/>
    </row>
    <row r="8740" spans="3:3" x14ac:dyDescent="0.25">
      <c r="C8740" s="18"/>
    </row>
    <row r="8741" spans="3:3" x14ac:dyDescent="0.25">
      <c r="C8741" s="18"/>
    </row>
    <row r="8742" spans="3:3" x14ac:dyDescent="0.25">
      <c r="C8742" s="18"/>
    </row>
    <row r="8743" spans="3:3" x14ac:dyDescent="0.25">
      <c r="C8743" s="18"/>
    </row>
    <row r="8744" spans="3:3" x14ac:dyDescent="0.25">
      <c r="C8744" s="18"/>
    </row>
    <row r="8745" spans="3:3" x14ac:dyDescent="0.25">
      <c r="C8745" s="18"/>
    </row>
    <row r="8746" spans="3:3" x14ac:dyDescent="0.25">
      <c r="C8746" s="18"/>
    </row>
    <row r="8747" spans="3:3" x14ac:dyDescent="0.25">
      <c r="C8747" s="18"/>
    </row>
    <row r="8748" spans="3:3" x14ac:dyDescent="0.25">
      <c r="C8748" s="18"/>
    </row>
    <row r="8749" spans="3:3" x14ac:dyDescent="0.25">
      <c r="C8749" s="18"/>
    </row>
    <row r="8750" spans="3:3" x14ac:dyDescent="0.25">
      <c r="C8750" s="18"/>
    </row>
    <row r="8751" spans="3:3" x14ac:dyDescent="0.25">
      <c r="C8751" s="18"/>
    </row>
    <row r="8752" spans="3:3" x14ac:dyDescent="0.25">
      <c r="C8752" s="18"/>
    </row>
    <row r="8753" spans="3:3" x14ac:dyDescent="0.25">
      <c r="C8753" s="18"/>
    </row>
    <row r="8754" spans="3:3" x14ac:dyDescent="0.25">
      <c r="C8754" s="18"/>
    </row>
    <row r="8755" spans="3:3" x14ac:dyDescent="0.25">
      <c r="C8755" s="18"/>
    </row>
    <row r="8756" spans="3:3" x14ac:dyDescent="0.25">
      <c r="C8756" s="18"/>
    </row>
    <row r="8757" spans="3:3" x14ac:dyDescent="0.25">
      <c r="C8757" s="18"/>
    </row>
    <row r="8758" spans="3:3" x14ac:dyDescent="0.25">
      <c r="C8758" s="18"/>
    </row>
    <row r="8759" spans="3:3" x14ac:dyDescent="0.25">
      <c r="C8759" s="18"/>
    </row>
    <row r="8760" spans="3:3" x14ac:dyDescent="0.25">
      <c r="C8760" s="18"/>
    </row>
    <row r="8761" spans="3:3" x14ac:dyDescent="0.25">
      <c r="C8761" s="18"/>
    </row>
    <row r="8762" spans="3:3" x14ac:dyDescent="0.25">
      <c r="C8762" s="18"/>
    </row>
    <row r="8763" spans="3:3" x14ac:dyDescent="0.25">
      <c r="C8763" s="18"/>
    </row>
    <row r="8764" spans="3:3" x14ac:dyDescent="0.25">
      <c r="C8764" s="18"/>
    </row>
    <row r="8765" spans="3:3" x14ac:dyDescent="0.25">
      <c r="C8765" s="18"/>
    </row>
    <row r="8766" spans="3:3" x14ac:dyDescent="0.25">
      <c r="C8766" s="18"/>
    </row>
    <row r="8767" spans="3:3" x14ac:dyDescent="0.25">
      <c r="C8767" s="18"/>
    </row>
    <row r="8768" spans="3:3" x14ac:dyDescent="0.25">
      <c r="C8768" s="18"/>
    </row>
    <row r="8769" spans="3:3" x14ac:dyDescent="0.25">
      <c r="C8769" s="18"/>
    </row>
    <row r="8770" spans="3:3" x14ac:dyDescent="0.25">
      <c r="C8770" s="18"/>
    </row>
    <row r="8771" spans="3:3" x14ac:dyDescent="0.25">
      <c r="C8771" s="18"/>
    </row>
    <row r="8772" spans="3:3" x14ac:dyDescent="0.25">
      <c r="C8772" s="18"/>
    </row>
    <row r="8773" spans="3:3" x14ac:dyDescent="0.25">
      <c r="C8773" s="18"/>
    </row>
    <row r="8774" spans="3:3" x14ac:dyDescent="0.25">
      <c r="C8774" s="18"/>
    </row>
    <row r="8775" spans="3:3" x14ac:dyDescent="0.25">
      <c r="C8775" s="18"/>
    </row>
    <row r="8776" spans="3:3" x14ac:dyDescent="0.25">
      <c r="C8776" s="18"/>
    </row>
    <row r="8777" spans="3:3" x14ac:dyDescent="0.25">
      <c r="C8777" s="18"/>
    </row>
    <row r="8778" spans="3:3" x14ac:dyDescent="0.25">
      <c r="C8778" s="18"/>
    </row>
    <row r="8779" spans="3:3" x14ac:dyDescent="0.25">
      <c r="C8779" s="18"/>
    </row>
    <row r="8780" spans="3:3" x14ac:dyDescent="0.25">
      <c r="C8780" s="18"/>
    </row>
    <row r="8781" spans="3:3" x14ac:dyDescent="0.25">
      <c r="C8781" s="18"/>
    </row>
    <row r="8782" spans="3:3" x14ac:dyDescent="0.25">
      <c r="C8782" s="18"/>
    </row>
    <row r="8783" spans="3:3" x14ac:dyDescent="0.25">
      <c r="C8783" s="18"/>
    </row>
    <row r="8784" spans="3:3" x14ac:dyDescent="0.25">
      <c r="C8784" s="18"/>
    </row>
    <row r="8785" spans="3:3" x14ac:dyDescent="0.25">
      <c r="C8785" s="18"/>
    </row>
    <row r="8786" spans="3:3" x14ac:dyDescent="0.25">
      <c r="C8786" s="18"/>
    </row>
    <row r="8787" spans="3:3" x14ac:dyDescent="0.25">
      <c r="C8787" s="18"/>
    </row>
    <row r="8788" spans="3:3" x14ac:dyDescent="0.25">
      <c r="C8788" s="18"/>
    </row>
    <row r="8789" spans="3:3" x14ac:dyDescent="0.25">
      <c r="C8789" s="18"/>
    </row>
    <row r="8790" spans="3:3" x14ac:dyDescent="0.25">
      <c r="C8790" s="18"/>
    </row>
    <row r="8791" spans="3:3" x14ac:dyDescent="0.25">
      <c r="C8791" s="18"/>
    </row>
    <row r="8792" spans="3:3" x14ac:dyDescent="0.25">
      <c r="C8792" s="18"/>
    </row>
    <row r="8793" spans="3:3" x14ac:dyDescent="0.25">
      <c r="C8793" s="18"/>
    </row>
    <row r="8794" spans="3:3" x14ac:dyDescent="0.25">
      <c r="C8794" s="18"/>
    </row>
    <row r="8795" spans="3:3" x14ac:dyDescent="0.25">
      <c r="C8795" s="18"/>
    </row>
    <row r="8796" spans="3:3" x14ac:dyDescent="0.25">
      <c r="C8796" s="18"/>
    </row>
    <row r="8797" spans="3:3" x14ac:dyDescent="0.25">
      <c r="C8797" s="18"/>
    </row>
    <row r="8798" spans="3:3" x14ac:dyDescent="0.25">
      <c r="C8798" s="18"/>
    </row>
    <row r="8799" spans="3:3" x14ac:dyDescent="0.25">
      <c r="C8799" s="18"/>
    </row>
    <row r="8800" spans="3:3" x14ac:dyDescent="0.25">
      <c r="C8800" s="18"/>
    </row>
    <row r="8801" spans="3:3" x14ac:dyDescent="0.25">
      <c r="C8801" s="18"/>
    </row>
    <row r="8802" spans="3:3" x14ac:dyDescent="0.25">
      <c r="C8802" s="18"/>
    </row>
    <row r="8803" spans="3:3" x14ac:dyDescent="0.25">
      <c r="C8803" s="18"/>
    </row>
    <row r="8804" spans="3:3" x14ac:dyDescent="0.25">
      <c r="C8804" s="18"/>
    </row>
    <row r="8805" spans="3:3" x14ac:dyDescent="0.25">
      <c r="C8805" s="18"/>
    </row>
    <row r="8806" spans="3:3" x14ac:dyDescent="0.25">
      <c r="C8806" s="18"/>
    </row>
    <row r="8807" spans="3:3" x14ac:dyDescent="0.25">
      <c r="C8807" s="18"/>
    </row>
    <row r="8808" spans="3:3" x14ac:dyDescent="0.25">
      <c r="C8808" s="18"/>
    </row>
    <row r="8809" spans="3:3" x14ac:dyDescent="0.25">
      <c r="C8809" s="18"/>
    </row>
    <row r="8810" spans="3:3" x14ac:dyDescent="0.25">
      <c r="C8810" s="18"/>
    </row>
    <row r="8811" spans="3:3" x14ac:dyDescent="0.25">
      <c r="C8811" s="18"/>
    </row>
    <row r="8812" spans="3:3" x14ac:dyDescent="0.25">
      <c r="C8812" s="18"/>
    </row>
    <row r="8813" spans="3:3" x14ac:dyDescent="0.25">
      <c r="C8813" s="18"/>
    </row>
    <row r="8814" spans="3:3" x14ac:dyDescent="0.25">
      <c r="C8814" s="18"/>
    </row>
    <row r="8815" spans="3:3" x14ac:dyDescent="0.25">
      <c r="C8815" s="18"/>
    </row>
    <row r="8816" spans="3:3" x14ac:dyDescent="0.25">
      <c r="C8816" s="18"/>
    </row>
    <row r="8817" spans="3:3" x14ac:dyDescent="0.25">
      <c r="C8817" s="18"/>
    </row>
    <row r="8818" spans="3:3" x14ac:dyDescent="0.25">
      <c r="C8818" s="18"/>
    </row>
    <row r="8819" spans="3:3" x14ac:dyDescent="0.25">
      <c r="C8819" s="18"/>
    </row>
    <row r="8820" spans="3:3" x14ac:dyDescent="0.25">
      <c r="C8820" s="18"/>
    </row>
    <row r="8821" spans="3:3" x14ac:dyDescent="0.25">
      <c r="C8821" s="18"/>
    </row>
    <row r="8822" spans="3:3" x14ac:dyDescent="0.25">
      <c r="C8822" s="18"/>
    </row>
    <row r="8823" spans="3:3" x14ac:dyDescent="0.25">
      <c r="C8823" s="18"/>
    </row>
    <row r="8824" spans="3:3" x14ac:dyDescent="0.25">
      <c r="C8824" s="18"/>
    </row>
    <row r="8825" spans="3:3" x14ac:dyDescent="0.25">
      <c r="C8825" s="18"/>
    </row>
    <row r="8826" spans="3:3" x14ac:dyDescent="0.25">
      <c r="C8826" s="18"/>
    </row>
    <row r="8827" spans="3:3" x14ac:dyDescent="0.25">
      <c r="C8827" s="18"/>
    </row>
    <row r="8828" spans="3:3" x14ac:dyDescent="0.25">
      <c r="C8828" s="18"/>
    </row>
    <row r="8829" spans="3:3" x14ac:dyDescent="0.25">
      <c r="C8829" s="18"/>
    </row>
    <row r="8830" spans="3:3" x14ac:dyDescent="0.25">
      <c r="C8830" s="18"/>
    </row>
    <row r="8831" spans="3:3" x14ac:dyDescent="0.25">
      <c r="C8831" s="18"/>
    </row>
    <row r="8832" spans="3:3" x14ac:dyDescent="0.25">
      <c r="C8832" s="18"/>
    </row>
    <row r="8833" spans="3:3" x14ac:dyDescent="0.25">
      <c r="C8833" s="18"/>
    </row>
    <row r="8834" spans="3:3" x14ac:dyDescent="0.25">
      <c r="C8834" s="18"/>
    </row>
    <row r="8835" spans="3:3" x14ac:dyDescent="0.25">
      <c r="C8835" s="18"/>
    </row>
    <row r="8836" spans="3:3" x14ac:dyDescent="0.25">
      <c r="C8836" s="18"/>
    </row>
    <row r="8837" spans="3:3" x14ac:dyDescent="0.25">
      <c r="C8837" s="18"/>
    </row>
    <row r="8838" spans="3:3" x14ac:dyDescent="0.25">
      <c r="C8838" s="18"/>
    </row>
    <row r="8839" spans="3:3" x14ac:dyDescent="0.25">
      <c r="C8839" s="18"/>
    </row>
    <row r="8840" spans="3:3" x14ac:dyDescent="0.25">
      <c r="C8840" s="18"/>
    </row>
    <row r="8841" spans="3:3" x14ac:dyDescent="0.25">
      <c r="C8841" s="18"/>
    </row>
    <row r="8842" spans="3:3" x14ac:dyDescent="0.25">
      <c r="C8842" s="18"/>
    </row>
    <row r="8843" spans="3:3" x14ac:dyDescent="0.25">
      <c r="C8843" s="18"/>
    </row>
    <row r="8844" spans="3:3" x14ac:dyDescent="0.25">
      <c r="C8844" s="18"/>
    </row>
    <row r="8845" spans="3:3" x14ac:dyDescent="0.25">
      <c r="C8845" s="18"/>
    </row>
    <row r="8846" spans="3:3" x14ac:dyDescent="0.25">
      <c r="C8846" s="18"/>
    </row>
    <row r="8847" spans="3:3" x14ac:dyDescent="0.25">
      <c r="C8847" s="18"/>
    </row>
    <row r="8848" spans="3:3" x14ac:dyDescent="0.25">
      <c r="C8848" s="18"/>
    </row>
    <row r="8849" spans="3:3" x14ac:dyDescent="0.25">
      <c r="C8849" s="18"/>
    </row>
    <row r="8850" spans="3:3" x14ac:dyDescent="0.25">
      <c r="C8850" s="18"/>
    </row>
    <row r="8851" spans="3:3" x14ac:dyDescent="0.25">
      <c r="C8851" s="18"/>
    </row>
    <row r="8852" spans="3:3" x14ac:dyDescent="0.25">
      <c r="C8852" s="18"/>
    </row>
    <row r="8853" spans="3:3" x14ac:dyDescent="0.25">
      <c r="C8853" s="18"/>
    </row>
    <row r="8854" spans="3:3" x14ac:dyDescent="0.25">
      <c r="C8854" s="18"/>
    </row>
    <row r="8855" spans="3:3" x14ac:dyDescent="0.25">
      <c r="C8855" s="18"/>
    </row>
    <row r="8856" spans="3:3" x14ac:dyDescent="0.25">
      <c r="C8856" s="18"/>
    </row>
    <row r="8857" spans="3:3" x14ac:dyDescent="0.25">
      <c r="C8857" s="18"/>
    </row>
    <row r="8858" spans="3:3" x14ac:dyDescent="0.25">
      <c r="C8858" s="18"/>
    </row>
    <row r="8859" spans="3:3" x14ac:dyDescent="0.25">
      <c r="C8859" s="18"/>
    </row>
    <row r="8860" spans="3:3" x14ac:dyDescent="0.25">
      <c r="C8860" s="18"/>
    </row>
    <row r="8861" spans="3:3" x14ac:dyDescent="0.25">
      <c r="C8861" s="18"/>
    </row>
    <row r="8862" spans="3:3" x14ac:dyDescent="0.25">
      <c r="C8862" s="18"/>
    </row>
    <row r="8863" spans="3:3" x14ac:dyDescent="0.25">
      <c r="C8863" s="18"/>
    </row>
    <row r="8864" spans="3:3" x14ac:dyDescent="0.25">
      <c r="C8864" s="18"/>
    </row>
    <row r="8865" spans="3:3" x14ac:dyDescent="0.25">
      <c r="C8865" s="18"/>
    </row>
    <row r="8866" spans="3:3" x14ac:dyDescent="0.25">
      <c r="C8866" s="18"/>
    </row>
    <row r="8867" spans="3:3" x14ac:dyDescent="0.25">
      <c r="C8867" s="18"/>
    </row>
    <row r="8868" spans="3:3" x14ac:dyDescent="0.25">
      <c r="C8868" s="18"/>
    </row>
    <row r="8869" spans="3:3" x14ac:dyDescent="0.25">
      <c r="C8869" s="18"/>
    </row>
    <row r="8870" spans="3:3" x14ac:dyDescent="0.25">
      <c r="C8870" s="18"/>
    </row>
    <row r="8871" spans="3:3" x14ac:dyDescent="0.25">
      <c r="C8871" s="18"/>
    </row>
    <row r="8872" spans="3:3" x14ac:dyDescent="0.25">
      <c r="C8872" s="18"/>
    </row>
    <row r="8873" spans="3:3" x14ac:dyDescent="0.25">
      <c r="C8873" s="18"/>
    </row>
    <row r="8874" spans="3:3" x14ac:dyDescent="0.25">
      <c r="C8874" s="18"/>
    </row>
    <row r="8875" spans="3:3" x14ac:dyDescent="0.25">
      <c r="C8875" s="18"/>
    </row>
    <row r="8876" spans="3:3" x14ac:dyDescent="0.25">
      <c r="C8876" s="18"/>
    </row>
    <row r="8877" spans="3:3" x14ac:dyDescent="0.25">
      <c r="C8877" s="18"/>
    </row>
    <row r="8878" spans="3:3" x14ac:dyDescent="0.25">
      <c r="C8878" s="18"/>
    </row>
    <row r="8879" spans="3:3" x14ac:dyDescent="0.25">
      <c r="C8879" s="18"/>
    </row>
    <row r="8880" spans="3:3" x14ac:dyDescent="0.25">
      <c r="C8880" s="18"/>
    </row>
    <row r="8881" spans="3:3" x14ac:dyDescent="0.25">
      <c r="C8881" s="18"/>
    </row>
    <row r="8882" spans="3:3" x14ac:dyDescent="0.25">
      <c r="C8882" s="18"/>
    </row>
    <row r="8883" spans="3:3" x14ac:dyDescent="0.25">
      <c r="C8883" s="18"/>
    </row>
    <row r="8884" spans="3:3" x14ac:dyDescent="0.25">
      <c r="C8884" s="18"/>
    </row>
    <row r="8885" spans="3:3" x14ac:dyDescent="0.25">
      <c r="C8885" s="18"/>
    </row>
    <row r="8886" spans="3:3" x14ac:dyDescent="0.25">
      <c r="C8886" s="18"/>
    </row>
    <row r="8887" spans="3:3" x14ac:dyDescent="0.25">
      <c r="C8887" s="18"/>
    </row>
    <row r="8888" spans="3:3" x14ac:dyDescent="0.25">
      <c r="C8888" s="18"/>
    </row>
    <row r="8889" spans="3:3" x14ac:dyDescent="0.25">
      <c r="C8889" s="18"/>
    </row>
    <row r="8890" spans="3:3" x14ac:dyDescent="0.25">
      <c r="C8890" s="18"/>
    </row>
    <row r="8891" spans="3:3" x14ac:dyDescent="0.25">
      <c r="C8891" s="18"/>
    </row>
    <row r="8892" spans="3:3" x14ac:dyDescent="0.25">
      <c r="C8892" s="18"/>
    </row>
    <row r="8893" spans="3:3" x14ac:dyDescent="0.25">
      <c r="C8893" s="18"/>
    </row>
    <row r="8894" spans="3:3" x14ac:dyDescent="0.25">
      <c r="C8894" s="18"/>
    </row>
    <row r="8895" spans="3:3" x14ac:dyDescent="0.25">
      <c r="C8895" s="18"/>
    </row>
    <row r="8896" spans="3:3" x14ac:dyDescent="0.25">
      <c r="C8896" s="18"/>
    </row>
    <row r="8897" spans="3:3" x14ac:dyDescent="0.25">
      <c r="C8897" s="18"/>
    </row>
    <row r="8898" spans="3:3" x14ac:dyDescent="0.25">
      <c r="C8898" s="18"/>
    </row>
    <row r="8899" spans="3:3" x14ac:dyDescent="0.25">
      <c r="C8899" s="18"/>
    </row>
    <row r="8900" spans="3:3" x14ac:dyDescent="0.25">
      <c r="C8900" s="18"/>
    </row>
    <row r="8901" spans="3:3" x14ac:dyDescent="0.25">
      <c r="C8901" s="18"/>
    </row>
    <row r="8902" spans="3:3" x14ac:dyDescent="0.25">
      <c r="C8902" s="18"/>
    </row>
    <row r="8903" spans="3:3" x14ac:dyDescent="0.25">
      <c r="C8903" s="18"/>
    </row>
    <row r="8904" spans="3:3" x14ac:dyDescent="0.25">
      <c r="C8904" s="18"/>
    </row>
    <row r="8905" spans="3:3" x14ac:dyDescent="0.25">
      <c r="C8905" s="18"/>
    </row>
    <row r="8906" spans="3:3" x14ac:dyDescent="0.25">
      <c r="C8906" s="18"/>
    </row>
    <row r="8907" spans="3:3" x14ac:dyDescent="0.25">
      <c r="C8907" s="18"/>
    </row>
    <row r="8908" spans="3:3" x14ac:dyDescent="0.25">
      <c r="C8908" s="18"/>
    </row>
    <row r="8909" spans="3:3" x14ac:dyDescent="0.25">
      <c r="C8909" s="18"/>
    </row>
    <row r="8910" spans="3:3" x14ac:dyDescent="0.25">
      <c r="C8910" s="18"/>
    </row>
    <row r="8911" spans="3:3" x14ac:dyDescent="0.25">
      <c r="C8911" s="18"/>
    </row>
    <row r="8912" spans="3:3" x14ac:dyDescent="0.25">
      <c r="C8912" s="18"/>
    </row>
    <row r="8913" spans="3:3" x14ac:dyDescent="0.25">
      <c r="C8913" s="18"/>
    </row>
    <row r="8914" spans="3:3" x14ac:dyDescent="0.25">
      <c r="C8914" s="18"/>
    </row>
    <row r="8915" spans="3:3" x14ac:dyDescent="0.25">
      <c r="C8915" s="18"/>
    </row>
    <row r="8916" spans="3:3" x14ac:dyDescent="0.25">
      <c r="C8916" s="18"/>
    </row>
    <row r="8917" spans="3:3" x14ac:dyDescent="0.25">
      <c r="C8917" s="18"/>
    </row>
    <row r="8918" spans="3:3" x14ac:dyDescent="0.25">
      <c r="C8918" s="18"/>
    </row>
    <row r="8919" spans="3:3" x14ac:dyDescent="0.25">
      <c r="C8919" s="18"/>
    </row>
    <row r="8920" spans="3:3" x14ac:dyDescent="0.25">
      <c r="C8920" s="18"/>
    </row>
    <row r="8921" spans="3:3" x14ac:dyDescent="0.25">
      <c r="C8921" s="18"/>
    </row>
    <row r="8922" spans="3:3" x14ac:dyDescent="0.25">
      <c r="C8922" s="18"/>
    </row>
    <row r="8923" spans="3:3" x14ac:dyDescent="0.25">
      <c r="C8923" s="18"/>
    </row>
    <row r="8924" spans="3:3" x14ac:dyDescent="0.25">
      <c r="C8924" s="18"/>
    </row>
    <row r="8925" spans="3:3" x14ac:dyDescent="0.25">
      <c r="C8925" s="18"/>
    </row>
    <row r="8926" spans="3:3" x14ac:dyDescent="0.25">
      <c r="C8926" s="18"/>
    </row>
    <row r="8927" spans="3:3" x14ac:dyDescent="0.25">
      <c r="C8927" s="18"/>
    </row>
    <row r="8928" spans="3:3" x14ac:dyDescent="0.25">
      <c r="C8928" s="18"/>
    </row>
    <row r="8929" spans="3:3" x14ac:dyDescent="0.25">
      <c r="C8929" s="18"/>
    </row>
    <row r="8930" spans="3:3" x14ac:dyDescent="0.25">
      <c r="C8930" s="18"/>
    </row>
    <row r="8931" spans="3:3" x14ac:dyDescent="0.25">
      <c r="C8931" s="18"/>
    </row>
    <row r="8932" spans="3:3" x14ac:dyDescent="0.25">
      <c r="C8932" s="18"/>
    </row>
    <row r="8933" spans="3:3" x14ac:dyDescent="0.25">
      <c r="C8933" s="18"/>
    </row>
    <row r="8934" spans="3:3" x14ac:dyDescent="0.25">
      <c r="C8934" s="18"/>
    </row>
    <row r="8935" spans="3:3" x14ac:dyDescent="0.25">
      <c r="C8935" s="18"/>
    </row>
    <row r="8936" spans="3:3" x14ac:dyDescent="0.25">
      <c r="C8936" s="18"/>
    </row>
    <row r="8937" spans="3:3" x14ac:dyDescent="0.25">
      <c r="C8937" s="18"/>
    </row>
    <row r="8938" spans="3:3" x14ac:dyDescent="0.25">
      <c r="C8938" s="18"/>
    </row>
    <row r="8939" spans="3:3" x14ac:dyDescent="0.25">
      <c r="C8939" s="18"/>
    </row>
    <row r="8940" spans="3:3" x14ac:dyDescent="0.25">
      <c r="C8940" s="18"/>
    </row>
    <row r="8941" spans="3:3" x14ac:dyDescent="0.25">
      <c r="C8941" s="18"/>
    </row>
    <row r="8942" spans="3:3" x14ac:dyDescent="0.25">
      <c r="C8942" s="18"/>
    </row>
    <row r="8943" spans="3:3" x14ac:dyDescent="0.25">
      <c r="C8943" s="18"/>
    </row>
    <row r="8944" spans="3:3" x14ac:dyDescent="0.25">
      <c r="C8944" s="18"/>
    </row>
    <row r="8945" spans="3:3" x14ac:dyDescent="0.25">
      <c r="C8945" s="18"/>
    </row>
    <row r="8946" spans="3:3" x14ac:dyDescent="0.25">
      <c r="C8946" s="18"/>
    </row>
    <row r="8947" spans="3:3" x14ac:dyDescent="0.25">
      <c r="C8947" s="18"/>
    </row>
    <row r="8948" spans="3:3" x14ac:dyDescent="0.25">
      <c r="C8948" s="18"/>
    </row>
    <row r="8949" spans="3:3" x14ac:dyDescent="0.25">
      <c r="C8949" s="18"/>
    </row>
    <row r="8950" spans="3:3" x14ac:dyDescent="0.25">
      <c r="C8950" s="18"/>
    </row>
    <row r="8951" spans="3:3" x14ac:dyDescent="0.25">
      <c r="C8951" s="18"/>
    </row>
    <row r="8952" spans="3:3" x14ac:dyDescent="0.25">
      <c r="C8952" s="18"/>
    </row>
    <row r="8953" spans="3:3" x14ac:dyDescent="0.25">
      <c r="C8953" s="18"/>
    </row>
    <row r="8954" spans="3:3" x14ac:dyDescent="0.25">
      <c r="C8954" s="18"/>
    </row>
    <row r="8955" spans="3:3" x14ac:dyDescent="0.25">
      <c r="C8955" s="18"/>
    </row>
    <row r="8956" spans="3:3" x14ac:dyDescent="0.25">
      <c r="C8956" s="18"/>
    </row>
    <row r="8957" spans="3:3" x14ac:dyDescent="0.25">
      <c r="C8957" s="18"/>
    </row>
    <row r="8958" spans="3:3" x14ac:dyDescent="0.25">
      <c r="C8958" s="18"/>
    </row>
    <row r="8959" spans="3:3" x14ac:dyDescent="0.25">
      <c r="C8959" s="18"/>
    </row>
    <row r="8960" spans="3:3" x14ac:dyDescent="0.25">
      <c r="C8960" s="18"/>
    </row>
    <row r="8961" spans="3:3" x14ac:dyDescent="0.25">
      <c r="C8961" s="18"/>
    </row>
    <row r="8962" spans="3:3" x14ac:dyDescent="0.25">
      <c r="C8962" s="18"/>
    </row>
    <row r="8963" spans="3:3" x14ac:dyDescent="0.25">
      <c r="C8963" s="18"/>
    </row>
    <row r="8964" spans="3:3" x14ac:dyDescent="0.25">
      <c r="C8964" s="18"/>
    </row>
    <row r="8965" spans="3:3" x14ac:dyDescent="0.25">
      <c r="C8965" s="18"/>
    </row>
    <row r="8966" spans="3:3" x14ac:dyDescent="0.25">
      <c r="C8966" s="18"/>
    </row>
    <row r="8967" spans="3:3" x14ac:dyDescent="0.25">
      <c r="C8967" s="18"/>
    </row>
    <row r="8968" spans="3:3" x14ac:dyDescent="0.25">
      <c r="C8968" s="18"/>
    </row>
    <row r="8969" spans="3:3" x14ac:dyDescent="0.25">
      <c r="C8969" s="18"/>
    </row>
    <row r="8970" spans="3:3" x14ac:dyDescent="0.25">
      <c r="C8970" s="18"/>
    </row>
    <row r="8971" spans="3:3" x14ac:dyDescent="0.25">
      <c r="C8971" s="18"/>
    </row>
    <row r="8972" spans="3:3" x14ac:dyDescent="0.25">
      <c r="C8972" s="18"/>
    </row>
    <row r="8973" spans="3:3" x14ac:dyDescent="0.25">
      <c r="C8973" s="18"/>
    </row>
    <row r="8974" spans="3:3" x14ac:dyDescent="0.25">
      <c r="C8974" s="18"/>
    </row>
    <row r="8975" spans="3:3" x14ac:dyDescent="0.25">
      <c r="C8975" s="18"/>
    </row>
    <row r="8976" spans="3:3" x14ac:dyDescent="0.25">
      <c r="C8976" s="18"/>
    </row>
    <row r="8977" spans="3:3" x14ac:dyDescent="0.25">
      <c r="C8977" s="18"/>
    </row>
    <row r="8978" spans="3:3" x14ac:dyDescent="0.25">
      <c r="C8978" s="18"/>
    </row>
    <row r="8979" spans="3:3" x14ac:dyDescent="0.25">
      <c r="C8979" s="18"/>
    </row>
    <row r="8980" spans="3:3" x14ac:dyDescent="0.25">
      <c r="C8980" s="18"/>
    </row>
    <row r="8981" spans="3:3" x14ac:dyDescent="0.25">
      <c r="C8981" s="18"/>
    </row>
    <row r="8982" spans="3:3" x14ac:dyDescent="0.25">
      <c r="C8982" s="18"/>
    </row>
    <row r="8983" spans="3:3" x14ac:dyDescent="0.25">
      <c r="C8983" s="18"/>
    </row>
    <row r="8984" spans="3:3" x14ac:dyDescent="0.25">
      <c r="C8984" s="18"/>
    </row>
    <row r="8985" spans="3:3" x14ac:dyDescent="0.25">
      <c r="C8985" s="18"/>
    </row>
    <row r="8986" spans="3:3" x14ac:dyDescent="0.25">
      <c r="C8986" s="18"/>
    </row>
    <row r="8987" spans="3:3" x14ac:dyDescent="0.25">
      <c r="C8987" s="18"/>
    </row>
    <row r="8988" spans="3:3" x14ac:dyDescent="0.25">
      <c r="C8988" s="18"/>
    </row>
    <row r="8989" spans="3:3" x14ac:dyDescent="0.25">
      <c r="C8989" s="18"/>
    </row>
    <row r="8990" spans="3:3" x14ac:dyDescent="0.25">
      <c r="C8990" s="18"/>
    </row>
    <row r="8991" spans="3:3" x14ac:dyDescent="0.25">
      <c r="C8991" s="18"/>
    </row>
    <row r="8992" spans="3:3" x14ac:dyDescent="0.25">
      <c r="C8992" s="18"/>
    </row>
    <row r="8993" spans="3:3" x14ac:dyDescent="0.25">
      <c r="C8993" s="18"/>
    </row>
    <row r="8994" spans="3:3" x14ac:dyDescent="0.25">
      <c r="C8994" s="18"/>
    </row>
    <row r="8995" spans="3:3" x14ac:dyDescent="0.25">
      <c r="C8995" s="18"/>
    </row>
    <row r="8996" spans="3:3" x14ac:dyDescent="0.25">
      <c r="C8996" s="18"/>
    </row>
    <row r="8997" spans="3:3" x14ac:dyDescent="0.25">
      <c r="C8997" s="18"/>
    </row>
    <row r="8998" spans="3:3" x14ac:dyDescent="0.25">
      <c r="C8998" s="18"/>
    </row>
    <row r="8999" spans="3:3" x14ac:dyDescent="0.25">
      <c r="C8999" s="18"/>
    </row>
    <row r="9000" spans="3:3" x14ac:dyDescent="0.25">
      <c r="C9000" s="18"/>
    </row>
    <row r="9001" spans="3:3" x14ac:dyDescent="0.25">
      <c r="C9001" s="18"/>
    </row>
    <row r="9002" spans="3:3" x14ac:dyDescent="0.25">
      <c r="C9002" s="18"/>
    </row>
    <row r="9003" spans="3:3" x14ac:dyDescent="0.25">
      <c r="C9003" s="18"/>
    </row>
    <row r="9004" spans="3:3" x14ac:dyDescent="0.25">
      <c r="C9004" s="18"/>
    </row>
    <row r="9005" spans="3:3" x14ac:dyDescent="0.25">
      <c r="C9005" s="18"/>
    </row>
    <row r="9006" spans="3:3" x14ac:dyDescent="0.25">
      <c r="C9006" s="18"/>
    </row>
    <row r="9007" spans="3:3" x14ac:dyDescent="0.25">
      <c r="C9007" s="18"/>
    </row>
    <row r="9008" spans="3:3" x14ac:dyDescent="0.25">
      <c r="C9008" s="18"/>
    </row>
    <row r="9009" spans="3:3" x14ac:dyDescent="0.25">
      <c r="C9009" s="18"/>
    </row>
    <row r="9010" spans="3:3" x14ac:dyDescent="0.25">
      <c r="C9010" s="18"/>
    </row>
    <row r="9011" spans="3:3" x14ac:dyDescent="0.25">
      <c r="C9011" s="18"/>
    </row>
    <row r="9012" spans="3:3" x14ac:dyDescent="0.25">
      <c r="C9012" s="18"/>
    </row>
    <row r="9013" spans="3:3" x14ac:dyDescent="0.25">
      <c r="C9013" s="18"/>
    </row>
    <row r="9014" spans="3:3" x14ac:dyDescent="0.25">
      <c r="C9014" s="18"/>
    </row>
    <row r="9015" spans="3:3" x14ac:dyDescent="0.25">
      <c r="C9015" s="18"/>
    </row>
    <row r="9016" spans="3:3" x14ac:dyDescent="0.25">
      <c r="C9016" s="18"/>
    </row>
    <row r="9017" spans="3:3" x14ac:dyDescent="0.25">
      <c r="C9017" s="18"/>
    </row>
    <row r="9018" spans="3:3" x14ac:dyDescent="0.25">
      <c r="C9018" s="18"/>
    </row>
    <row r="9019" spans="3:3" x14ac:dyDescent="0.25">
      <c r="C9019" s="18"/>
    </row>
    <row r="9020" spans="3:3" x14ac:dyDescent="0.25">
      <c r="C9020" s="18"/>
    </row>
    <row r="9021" spans="3:3" x14ac:dyDescent="0.25">
      <c r="C9021" s="18"/>
    </row>
    <row r="9022" spans="3:3" x14ac:dyDescent="0.25">
      <c r="C9022" s="18"/>
    </row>
    <row r="9023" spans="3:3" x14ac:dyDescent="0.25">
      <c r="C9023" s="18"/>
    </row>
    <row r="9024" spans="3:3" x14ac:dyDescent="0.25">
      <c r="C9024" s="18"/>
    </row>
    <row r="9025" spans="3:3" x14ac:dyDescent="0.25">
      <c r="C9025" s="18"/>
    </row>
    <row r="9026" spans="3:3" x14ac:dyDescent="0.25">
      <c r="C9026" s="18"/>
    </row>
    <row r="9027" spans="3:3" x14ac:dyDescent="0.25">
      <c r="C9027" s="18"/>
    </row>
    <row r="9028" spans="3:3" x14ac:dyDescent="0.25">
      <c r="C9028" s="18"/>
    </row>
    <row r="9029" spans="3:3" x14ac:dyDescent="0.25">
      <c r="C9029" s="18"/>
    </row>
    <row r="9030" spans="3:3" x14ac:dyDescent="0.25">
      <c r="C9030" s="18"/>
    </row>
    <row r="9031" spans="3:3" x14ac:dyDescent="0.25">
      <c r="C9031" s="18"/>
    </row>
    <row r="9032" spans="3:3" x14ac:dyDescent="0.25">
      <c r="C9032" s="18"/>
    </row>
    <row r="9033" spans="3:3" x14ac:dyDescent="0.25">
      <c r="C9033" s="18"/>
    </row>
    <row r="9034" spans="3:3" x14ac:dyDescent="0.25">
      <c r="C9034" s="18"/>
    </row>
    <row r="9035" spans="3:3" x14ac:dyDescent="0.25">
      <c r="C9035" s="18"/>
    </row>
    <row r="9036" spans="3:3" x14ac:dyDescent="0.25">
      <c r="C9036" s="18"/>
    </row>
    <row r="9037" spans="3:3" x14ac:dyDescent="0.25">
      <c r="C9037" s="18"/>
    </row>
    <row r="9038" spans="3:3" x14ac:dyDescent="0.25">
      <c r="C9038" s="18"/>
    </row>
    <row r="9039" spans="3:3" x14ac:dyDescent="0.25">
      <c r="C9039" s="18"/>
    </row>
    <row r="9040" spans="3:3" x14ac:dyDescent="0.25">
      <c r="C9040" s="18"/>
    </row>
    <row r="9041" spans="3:3" x14ac:dyDescent="0.25">
      <c r="C9041" s="18"/>
    </row>
    <row r="9042" spans="3:3" x14ac:dyDescent="0.25">
      <c r="C9042" s="18"/>
    </row>
    <row r="9043" spans="3:3" x14ac:dyDescent="0.25">
      <c r="C9043" s="18"/>
    </row>
    <row r="9044" spans="3:3" x14ac:dyDescent="0.25">
      <c r="C9044" s="18"/>
    </row>
    <row r="9045" spans="3:3" x14ac:dyDescent="0.25">
      <c r="C9045" s="18"/>
    </row>
    <row r="9046" spans="3:3" x14ac:dyDescent="0.25">
      <c r="C9046" s="18"/>
    </row>
    <row r="9047" spans="3:3" x14ac:dyDescent="0.25">
      <c r="C9047" s="18"/>
    </row>
    <row r="9048" spans="3:3" x14ac:dyDescent="0.25">
      <c r="C9048" s="18"/>
    </row>
    <row r="9049" spans="3:3" x14ac:dyDescent="0.25">
      <c r="C9049" s="18"/>
    </row>
    <row r="9050" spans="3:3" x14ac:dyDescent="0.25">
      <c r="C9050" s="18"/>
    </row>
    <row r="9051" spans="3:3" x14ac:dyDescent="0.25">
      <c r="C9051" s="18"/>
    </row>
    <row r="9052" spans="3:3" x14ac:dyDescent="0.25">
      <c r="C9052" s="18"/>
    </row>
    <row r="9053" spans="3:3" x14ac:dyDescent="0.25">
      <c r="C9053" s="18"/>
    </row>
    <row r="9054" spans="3:3" x14ac:dyDescent="0.25">
      <c r="C9054" s="18"/>
    </row>
    <row r="9055" spans="3:3" x14ac:dyDescent="0.25">
      <c r="C9055" s="18"/>
    </row>
    <row r="9056" spans="3:3" x14ac:dyDescent="0.25">
      <c r="C9056" s="18"/>
    </row>
    <row r="9057" spans="3:3" x14ac:dyDescent="0.25">
      <c r="C9057" s="18"/>
    </row>
    <row r="9058" spans="3:3" x14ac:dyDescent="0.25">
      <c r="C9058" s="18"/>
    </row>
    <row r="9059" spans="3:3" x14ac:dyDescent="0.25">
      <c r="C9059" s="18"/>
    </row>
    <row r="9060" spans="3:3" x14ac:dyDescent="0.25">
      <c r="C9060" s="18"/>
    </row>
    <row r="9061" spans="3:3" x14ac:dyDescent="0.25">
      <c r="C9061" s="18"/>
    </row>
    <row r="9062" spans="3:3" x14ac:dyDescent="0.25">
      <c r="C9062" s="18"/>
    </row>
    <row r="9063" spans="3:3" x14ac:dyDescent="0.25">
      <c r="C9063" s="18"/>
    </row>
    <row r="9064" spans="3:3" x14ac:dyDescent="0.25">
      <c r="C9064" s="18"/>
    </row>
    <row r="9065" spans="3:3" x14ac:dyDescent="0.25">
      <c r="C9065" s="18"/>
    </row>
    <row r="9066" spans="3:3" x14ac:dyDescent="0.25">
      <c r="C9066" s="18"/>
    </row>
    <row r="9067" spans="3:3" x14ac:dyDescent="0.25">
      <c r="C9067" s="18"/>
    </row>
    <row r="9068" spans="3:3" x14ac:dyDescent="0.25">
      <c r="C9068" s="18"/>
    </row>
    <row r="9069" spans="3:3" x14ac:dyDescent="0.25">
      <c r="C9069" s="18"/>
    </row>
    <row r="9070" spans="3:3" x14ac:dyDescent="0.25">
      <c r="C9070" s="18"/>
    </row>
    <row r="9071" spans="3:3" x14ac:dyDescent="0.25">
      <c r="C9071" s="18"/>
    </row>
    <row r="9072" spans="3:3" x14ac:dyDescent="0.25">
      <c r="C9072" s="18"/>
    </row>
    <row r="9073" spans="3:3" x14ac:dyDescent="0.25">
      <c r="C9073" s="18"/>
    </row>
    <row r="9074" spans="3:3" x14ac:dyDescent="0.25">
      <c r="C9074" s="18"/>
    </row>
    <row r="9075" spans="3:3" x14ac:dyDescent="0.25">
      <c r="C9075" s="18"/>
    </row>
    <row r="9076" spans="3:3" x14ac:dyDescent="0.25">
      <c r="C9076" s="18"/>
    </row>
    <row r="9077" spans="3:3" x14ac:dyDescent="0.25">
      <c r="C9077" s="18"/>
    </row>
    <row r="9078" spans="3:3" x14ac:dyDescent="0.25">
      <c r="C9078" s="18"/>
    </row>
    <row r="9079" spans="3:3" x14ac:dyDescent="0.25">
      <c r="C9079" s="18"/>
    </row>
    <row r="9080" spans="3:3" x14ac:dyDescent="0.25">
      <c r="C9080" s="18"/>
    </row>
    <row r="9081" spans="3:3" x14ac:dyDescent="0.25">
      <c r="C9081" s="18"/>
    </row>
    <row r="9082" spans="3:3" x14ac:dyDescent="0.25">
      <c r="C9082" s="18"/>
    </row>
    <row r="9083" spans="3:3" x14ac:dyDescent="0.25">
      <c r="C9083" s="18"/>
    </row>
    <row r="9084" spans="3:3" x14ac:dyDescent="0.25">
      <c r="C9084" s="18"/>
    </row>
    <row r="9085" spans="3:3" x14ac:dyDescent="0.25">
      <c r="C9085" s="18"/>
    </row>
    <row r="9086" spans="3:3" x14ac:dyDescent="0.25">
      <c r="C9086" s="18"/>
    </row>
    <row r="9087" spans="3:3" x14ac:dyDescent="0.25">
      <c r="C9087" s="18"/>
    </row>
    <row r="9088" spans="3:3" x14ac:dyDescent="0.25">
      <c r="C9088" s="18"/>
    </row>
    <row r="9089" spans="3:3" x14ac:dyDescent="0.25">
      <c r="C9089" s="18"/>
    </row>
    <row r="9090" spans="3:3" x14ac:dyDescent="0.25">
      <c r="C9090" s="18"/>
    </row>
    <row r="9091" spans="3:3" x14ac:dyDescent="0.25">
      <c r="C9091" s="18"/>
    </row>
    <row r="9092" spans="3:3" x14ac:dyDescent="0.25">
      <c r="C9092" s="18"/>
    </row>
    <row r="9093" spans="3:3" x14ac:dyDescent="0.25">
      <c r="C9093" s="18"/>
    </row>
    <row r="9094" spans="3:3" x14ac:dyDescent="0.25">
      <c r="C9094" s="18"/>
    </row>
    <row r="9095" spans="3:3" x14ac:dyDescent="0.25">
      <c r="C9095" s="18"/>
    </row>
    <row r="9096" spans="3:3" x14ac:dyDescent="0.25">
      <c r="C9096" s="18"/>
    </row>
    <row r="9097" spans="3:3" x14ac:dyDescent="0.25">
      <c r="C9097" s="18"/>
    </row>
    <row r="9098" spans="3:3" x14ac:dyDescent="0.25">
      <c r="C9098" s="18"/>
    </row>
    <row r="9099" spans="3:3" x14ac:dyDescent="0.25">
      <c r="C9099" s="18"/>
    </row>
    <row r="9100" spans="3:3" x14ac:dyDescent="0.25">
      <c r="C9100" s="18"/>
    </row>
    <row r="9101" spans="3:3" x14ac:dyDescent="0.25">
      <c r="C9101" s="18"/>
    </row>
    <row r="9102" spans="3:3" x14ac:dyDescent="0.25">
      <c r="C9102" s="18"/>
    </row>
    <row r="9103" spans="3:3" x14ac:dyDescent="0.25">
      <c r="C9103" s="18"/>
    </row>
    <row r="9104" spans="3:3" x14ac:dyDescent="0.25">
      <c r="C9104" s="18"/>
    </row>
    <row r="9105" spans="3:3" x14ac:dyDescent="0.25">
      <c r="C9105" s="18"/>
    </row>
    <row r="9106" spans="3:3" x14ac:dyDescent="0.25">
      <c r="C9106" s="18"/>
    </row>
    <row r="9107" spans="3:3" x14ac:dyDescent="0.25">
      <c r="C9107" s="18"/>
    </row>
    <row r="9108" spans="3:3" x14ac:dyDescent="0.25">
      <c r="C9108" s="18"/>
    </row>
    <row r="9109" spans="3:3" x14ac:dyDescent="0.25">
      <c r="C9109" s="18"/>
    </row>
    <row r="9110" spans="3:3" x14ac:dyDescent="0.25">
      <c r="C9110" s="18"/>
    </row>
    <row r="9111" spans="3:3" x14ac:dyDescent="0.25">
      <c r="C9111" s="18"/>
    </row>
    <row r="9112" spans="3:3" x14ac:dyDescent="0.25">
      <c r="C9112" s="18"/>
    </row>
    <row r="9113" spans="3:3" x14ac:dyDescent="0.25">
      <c r="C9113" s="18"/>
    </row>
    <row r="9114" spans="3:3" x14ac:dyDescent="0.25">
      <c r="C9114" s="18"/>
    </row>
    <row r="9115" spans="3:3" x14ac:dyDescent="0.25">
      <c r="C9115" s="18"/>
    </row>
    <row r="9116" spans="3:3" x14ac:dyDescent="0.25">
      <c r="C9116" s="18"/>
    </row>
    <row r="9117" spans="3:3" x14ac:dyDescent="0.25">
      <c r="C9117" s="18"/>
    </row>
    <row r="9118" spans="3:3" x14ac:dyDescent="0.25">
      <c r="C9118" s="18"/>
    </row>
    <row r="9119" spans="3:3" x14ac:dyDescent="0.25">
      <c r="C9119" s="18"/>
    </row>
    <row r="9120" spans="3:3" x14ac:dyDescent="0.25">
      <c r="C9120" s="18"/>
    </row>
    <row r="9121" spans="3:3" x14ac:dyDescent="0.25">
      <c r="C9121" s="18"/>
    </row>
    <row r="9122" spans="3:3" x14ac:dyDescent="0.25">
      <c r="C9122" s="18"/>
    </row>
    <row r="9123" spans="3:3" x14ac:dyDescent="0.25">
      <c r="C9123" s="18"/>
    </row>
    <row r="9124" spans="3:3" x14ac:dyDescent="0.25">
      <c r="C9124" s="18"/>
    </row>
    <row r="9125" spans="3:3" x14ac:dyDescent="0.25">
      <c r="C9125" s="18"/>
    </row>
    <row r="9126" spans="3:3" x14ac:dyDescent="0.25">
      <c r="C9126" s="18"/>
    </row>
    <row r="9127" spans="3:3" x14ac:dyDescent="0.25">
      <c r="C9127" s="18"/>
    </row>
    <row r="9128" spans="3:3" x14ac:dyDescent="0.25">
      <c r="C9128" s="18"/>
    </row>
    <row r="9129" spans="3:3" x14ac:dyDescent="0.25">
      <c r="C9129" s="18"/>
    </row>
    <row r="9130" spans="3:3" x14ac:dyDescent="0.25">
      <c r="C9130" s="18"/>
    </row>
    <row r="9131" spans="3:3" x14ac:dyDescent="0.25">
      <c r="C9131" s="18"/>
    </row>
    <row r="9132" spans="3:3" x14ac:dyDescent="0.25">
      <c r="C9132" s="18"/>
    </row>
    <row r="9133" spans="3:3" x14ac:dyDescent="0.25">
      <c r="C9133" s="18"/>
    </row>
    <row r="9134" spans="3:3" x14ac:dyDescent="0.25">
      <c r="C9134" s="18"/>
    </row>
    <row r="9135" spans="3:3" x14ac:dyDescent="0.25">
      <c r="C9135" s="18"/>
    </row>
    <row r="9136" spans="3:3" x14ac:dyDescent="0.25">
      <c r="C9136" s="18"/>
    </row>
    <row r="9137" spans="3:3" x14ac:dyDescent="0.25">
      <c r="C9137" s="18"/>
    </row>
    <row r="9138" spans="3:3" x14ac:dyDescent="0.25">
      <c r="C9138" s="18"/>
    </row>
    <row r="9139" spans="3:3" x14ac:dyDescent="0.25">
      <c r="C9139" s="18"/>
    </row>
    <row r="9140" spans="3:3" x14ac:dyDescent="0.25">
      <c r="C9140" s="18"/>
    </row>
    <row r="9141" spans="3:3" x14ac:dyDescent="0.25">
      <c r="C9141" s="18"/>
    </row>
    <row r="9142" spans="3:3" x14ac:dyDescent="0.25">
      <c r="C9142" s="18"/>
    </row>
    <row r="9143" spans="3:3" x14ac:dyDescent="0.25">
      <c r="C9143" s="18"/>
    </row>
    <row r="9144" spans="3:3" x14ac:dyDescent="0.25">
      <c r="C9144" s="18"/>
    </row>
    <row r="9145" spans="3:3" x14ac:dyDescent="0.25">
      <c r="C9145" s="18"/>
    </row>
    <row r="9146" spans="3:3" x14ac:dyDescent="0.25">
      <c r="C9146" s="18"/>
    </row>
    <row r="9147" spans="3:3" x14ac:dyDescent="0.25">
      <c r="C9147" s="18"/>
    </row>
    <row r="9148" spans="3:3" x14ac:dyDescent="0.25">
      <c r="C9148" s="18"/>
    </row>
    <row r="9149" spans="3:3" x14ac:dyDescent="0.25">
      <c r="C9149" s="18"/>
    </row>
    <row r="9150" spans="3:3" x14ac:dyDescent="0.25">
      <c r="C9150" s="18"/>
    </row>
    <row r="9151" spans="3:3" x14ac:dyDescent="0.25">
      <c r="C9151" s="18"/>
    </row>
    <row r="9152" spans="3:3" x14ac:dyDescent="0.25">
      <c r="C9152" s="18"/>
    </row>
    <row r="9153" spans="3:3" x14ac:dyDescent="0.25">
      <c r="C9153" s="18"/>
    </row>
    <row r="9154" spans="3:3" x14ac:dyDescent="0.25">
      <c r="C9154" s="18"/>
    </row>
    <row r="9155" spans="3:3" x14ac:dyDescent="0.25">
      <c r="C9155" s="18"/>
    </row>
    <row r="9156" spans="3:3" x14ac:dyDescent="0.25">
      <c r="C9156" s="18"/>
    </row>
    <row r="9157" spans="3:3" x14ac:dyDescent="0.25">
      <c r="C9157" s="18"/>
    </row>
    <row r="9158" spans="3:3" x14ac:dyDescent="0.25">
      <c r="C9158" s="18"/>
    </row>
    <row r="9159" spans="3:3" x14ac:dyDescent="0.25">
      <c r="C9159" s="18"/>
    </row>
    <row r="9160" spans="3:3" x14ac:dyDescent="0.25">
      <c r="C9160" s="18"/>
    </row>
    <row r="9161" spans="3:3" x14ac:dyDescent="0.25">
      <c r="C9161" s="18"/>
    </row>
    <row r="9162" spans="3:3" x14ac:dyDescent="0.25">
      <c r="C9162" s="18"/>
    </row>
    <row r="9163" spans="3:3" x14ac:dyDescent="0.25">
      <c r="C9163" s="18"/>
    </row>
    <row r="9164" spans="3:3" x14ac:dyDescent="0.25">
      <c r="C9164" s="18"/>
    </row>
    <row r="9165" spans="3:3" x14ac:dyDescent="0.25">
      <c r="C9165" s="18"/>
    </row>
    <row r="9166" spans="3:3" x14ac:dyDescent="0.25">
      <c r="C9166" s="18"/>
    </row>
    <row r="9167" spans="3:3" x14ac:dyDescent="0.25">
      <c r="C9167" s="18"/>
    </row>
    <row r="9168" spans="3:3" x14ac:dyDescent="0.25">
      <c r="C9168" s="18"/>
    </row>
    <row r="9169" spans="3:3" x14ac:dyDescent="0.25">
      <c r="C9169" s="18"/>
    </row>
    <row r="9170" spans="3:3" x14ac:dyDescent="0.25">
      <c r="C9170" s="18"/>
    </row>
    <row r="9171" spans="3:3" x14ac:dyDescent="0.25">
      <c r="C9171" s="18"/>
    </row>
    <row r="9172" spans="3:3" x14ac:dyDescent="0.25">
      <c r="C9172" s="18"/>
    </row>
    <row r="9173" spans="3:3" x14ac:dyDescent="0.25">
      <c r="C9173" s="18"/>
    </row>
    <row r="9174" spans="3:3" x14ac:dyDescent="0.25">
      <c r="C9174" s="18"/>
    </row>
    <row r="9175" spans="3:3" x14ac:dyDescent="0.25">
      <c r="C9175" s="18"/>
    </row>
    <row r="9176" spans="3:3" x14ac:dyDescent="0.25">
      <c r="C9176" s="18"/>
    </row>
    <row r="9177" spans="3:3" x14ac:dyDescent="0.25">
      <c r="C9177" s="18"/>
    </row>
    <row r="9178" spans="3:3" x14ac:dyDescent="0.25">
      <c r="C9178" s="18"/>
    </row>
    <row r="9179" spans="3:3" x14ac:dyDescent="0.25">
      <c r="C9179" s="18"/>
    </row>
    <row r="9180" spans="3:3" x14ac:dyDescent="0.25">
      <c r="C9180" s="18"/>
    </row>
    <row r="9181" spans="3:3" x14ac:dyDescent="0.25">
      <c r="C9181" s="18"/>
    </row>
    <row r="9182" spans="3:3" x14ac:dyDescent="0.25">
      <c r="C9182" s="18"/>
    </row>
    <row r="9183" spans="3:3" x14ac:dyDescent="0.25">
      <c r="C9183" s="18"/>
    </row>
    <row r="9184" spans="3:3" x14ac:dyDescent="0.25">
      <c r="C9184" s="18"/>
    </row>
    <row r="9185" spans="3:3" x14ac:dyDescent="0.25">
      <c r="C9185" s="18"/>
    </row>
    <row r="9186" spans="3:3" x14ac:dyDescent="0.25">
      <c r="C9186" s="18"/>
    </row>
    <row r="9187" spans="3:3" x14ac:dyDescent="0.25">
      <c r="C9187" s="18"/>
    </row>
    <row r="9188" spans="3:3" x14ac:dyDescent="0.25">
      <c r="C9188" s="18"/>
    </row>
    <row r="9189" spans="3:3" x14ac:dyDescent="0.25">
      <c r="C9189" s="18"/>
    </row>
    <row r="9190" spans="3:3" x14ac:dyDescent="0.25">
      <c r="C9190" s="18"/>
    </row>
    <row r="9191" spans="3:3" x14ac:dyDescent="0.25">
      <c r="C9191" s="18"/>
    </row>
    <row r="9192" spans="3:3" x14ac:dyDescent="0.25">
      <c r="C9192" s="18"/>
    </row>
    <row r="9193" spans="3:3" x14ac:dyDescent="0.25">
      <c r="C9193" s="18"/>
    </row>
    <row r="9194" spans="3:3" x14ac:dyDescent="0.25">
      <c r="C9194" s="18"/>
    </row>
    <row r="9195" spans="3:3" x14ac:dyDescent="0.25">
      <c r="C9195" s="18"/>
    </row>
    <row r="9196" spans="3:3" x14ac:dyDescent="0.25">
      <c r="C9196" s="18"/>
    </row>
    <row r="9197" spans="3:3" x14ac:dyDescent="0.25">
      <c r="C9197" s="18"/>
    </row>
    <row r="9198" spans="3:3" x14ac:dyDescent="0.25">
      <c r="C9198" s="18"/>
    </row>
    <row r="9199" spans="3:3" x14ac:dyDescent="0.25">
      <c r="C9199" s="18"/>
    </row>
    <row r="9200" spans="3:3" x14ac:dyDescent="0.25">
      <c r="C9200" s="18"/>
    </row>
    <row r="9201" spans="3:3" x14ac:dyDescent="0.25">
      <c r="C9201" s="18"/>
    </row>
    <row r="9202" spans="3:3" x14ac:dyDescent="0.25">
      <c r="C9202" s="18"/>
    </row>
    <row r="9203" spans="3:3" x14ac:dyDescent="0.25">
      <c r="C9203" s="18"/>
    </row>
    <row r="9204" spans="3:3" x14ac:dyDescent="0.25">
      <c r="C9204" s="18"/>
    </row>
    <row r="9205" spans="3:3" x14ac:dyDescent="0.25">
      <c r="C9205" s="18"/>
    </row>
    <row r="9206" spans="3:3" x14ac:dyDescent="0.25">
      <c r="C9206" s="18"/>
    </row>
    <row r="9207" spans="3:3" x14ac:dyDescent="0.25">
      <c r="C9207" s="18"/>
    </row>
    <row r="9208" spans="3:3" x14ac:dyDescent="0.25">
      <c r="C9208" s="18"/>
    </row>
    <row r="9209" spans="3:3" x14ac:dyDescent="0.25">
      <c r="C9209" s="18"/>
    </row>
    <row r="9210" spans="3:3" x14ac:dyDescent="0.25">
      <c r="C9210" s="18"/>
    </row>
    <row r="9211" spans="3:3" x14ac:dyDescent="0.25">
      <c r="C9211" s="18"/>
    </row>
    <row r="9212" spans="3:3" x14ac:dyDescent="0.25">
      <c r="C9212" s="18"/>
    </row>
    <row r="9213" spans="3:3" x14ac:dyDescent="0.25">
      <c r="C9213" s="18"/>
    </row>
    <row r="9214" spans="3:3" x14ac:dyDescent="0.25">
      <c r="C9214" s="18"/>
    </row>
    <row r="9215" spans="3:3" x14ac:dyDescent="0.25">
      <c r="C9215" s="18"/>
    </row>
    <row r="9216" spans="3:3" x14ac:dyDescent="0.25">
      <c r="C9216" s="18"/>
    </row>
    <row r="9217" spans="3:3" x14ac:dyDescent="0.25">
      <c r="C9217" s="18"/>
    </row>
    <row r="9218" spans="3:3" x14ac:dyDescent="0.25">
      <c r="C9218" s="18"/>
    </row>
    <row r="9219" spans="3:3" x14ac:dyDescent="0.25">
      <c r="C9219" s="18"/>
    </row>
    <row r="9220" spans="3:3" x14ac:dyDescent="0.25">
      <c r="C9220" s="18"/>
    </row>
    <row r="9221" spans="3:3" x14ac:dyDescent="0.25">
      <c r="C9221" s="18"/>
    </row>
    <row r="9222" spans="3:3" x14ac:dyDescent="0.25">
      <c r="C9222" s="18"/>
    </row>
    <row r="9223" spans="3:3" x14ac:dyDescent="0.25">
      <c r="C9223" s="18"/>
    </row>
    <row r="9224" spans="3:3" x14ac:dyDescent="0.25">
      <c r="C9224" s="18"/>
    </row>
    <row r="9225" spans="3:3" x14ac:dyDescent="0.25">
      <c r="C9225" s="18"/>
    </row>
    <row r="9226" spans="3:3" x14ac:dyDescent="0.25">
      <c r="C9226" s="18"/>
    </row>
    <row r="9227" spans="3:3" x14ac:dyDescent="0.25">
      <c r="C9227" s="18"/>
    </row>
    <row r="9228" spans="3:3" x14ac:dyDescent="0.25">
      <c r="C9228" s="18"/>
    </row>
    <row r="9229" spans="3:3" x14ac:dyDescent="0.25">
      <c r="C9229" s="18"/>
    </row>
    <row r="9230" spans="3:3" x14ac:dyDescent="0.25">
      <c r="C9230" s="18"/>
    </row>
    <row r="9231" spans="3:3" x14ac:dyDescent="0.25">
      <c r="C9231" s="18"/>
    </row>
    <row r="9232" spans="3:3" x14ac:dyDescent="0.25">
      <c r="C9232" s="18"/>
    </row>
    <row r="9233" spans="3:3" x14ac:dyDescent="0.25">
      <c r="C9233" s="18"/>
    </row>
    <row r="9234" spans="3:3" x14ac:dyDescent="0.25">
      <c r="C9234" s="18"/>
    </row>
    <row r="9235" spans="3:3" x14ac:dyDescent="0.25">
      <c r="C9235" s="18"/>
    </row>
    <row r="9236" spans="3:3" x14ac:dyDescent="0.25">
      <c r="C9236" s="18"/>
    </row>
    <row r="9237" spans="3:3" x14ac:dyDescent="0.25">
      <c r="C9237" s="18"/>
    </row>
    <row r="9238" spans="3:3" x14ac:dyDescent="0.25">
      <c r="C9238" s="18"/>
    </row>
    <row r="9239" spans="3:3" x14ac:dyDescent="0.25">
      <c r="C9239" s="18"/>
    </row>
    <row r="9240" spans="3:3" x14ac:dyDescent="0.25">
      <c r="C9240" s="18"/>
    </row>
    <row r="9241" spans="3:3" x14ac:dyDescent="0.25">
      <c r="C9241" s="18"/>
    </row>
    <row r="9242" spans="3:3" x14ac:dyDescent="0.25">
      <c r="C9242" s="18"/>
    </row>
    <row r="9243" spans="3:3" x14ac:dyDescent="0.25">
      <c r="C9243" s="18"/>
    </row>
    <row r="9244" spans="3:3" x14ac:dyDescent="0.25">
      <c r="C9244" s="18"/>
    </row>
    <row r="9245" spans="3:3" x14ac:dyDescent="0.25">
      <c r="C9245" s="18"/>
    </row>
    <row r="9246" spans="3:3" x14ac:dyDescent="0.25">
      <c r="C9246" s="18"/>
    </row>
    <row r="9247" spans="3:3" x14ac:dyDescent="0.25">
      <c r="C9247" s="18"/>
    </row>
    <row r="9248" spans="3:3" x14ac:dyDescent="0.25">
      <c r="C9248" s="18"/>
    </row>
    <row r="9249" spans="3:3" x14ac:dyDescent="0.25">
      <c r="C9249" s="18"/>
    </row>
    <row r="9250" spans="3:3" x14ac:dyDescent="0.25">
      <c r="C9250" s="18"/>
    </row>
    <row r="9251" spans="3:3" x14ac:dyDescent="0.25">
      <c r="C9251" s="18"/>
    </row>
    <row r="9252" spans="3:3" x14ac:dyDescent="0.25">
      <c r="C9252" s="18"/>
    </row>
    <row r="9253" spans="3:3" x14ac:dyDescent="0.25">
      <c r="C9253" s="18"/>
    </row>
    <row r="9254" spans="3:3" x14ac:dyDescent="0.25">
      <c r="C9254" s="18"/>
    </row>
    <row r="9255" spans="3:3" x14ac:dyDescent="0.25">
      <c r="C9255" s="18"/>
    </row>
    <row r="9256" spans="3:3" x14ac:dyDescent="0.25">
      <c r="C9256" s="18"/>
    </row>
    <row r="9257" spans="3:3" x14ac:dyDescent="0.25">
      <c r="C9257" s="18"/>
    </row>
    <row r="9258" spans="3:3" x14ac:dyDescent="0.25">
      <c r="C9258" s="18"/>
    </row>
    <row r="9259" spans="3:3" x14ac:dyDescent="0.25">
      <c r="C9259" s="18"/>
    </row>
    <row r="9260" spans="3:3" x14ac:dyDescent="0.25">
      <c r="C9260" s="18"/>
    </row>
    <row r="9261" spans="3:3" x14ac:dyDescent="0.25">
      <c r="C9261" s="18"/>
    </row>
    <row r="9262" spans="3:3" x14ac:dyDescent="0.25">
      <c r="C9262" s="18"/>
    </row>
    <row r="9263" spans="3:3" x14ac:dyDescent="0.25">
      <c r="C9263" s="18"/>
    </row>
    <row r="9264" spans="3:3" x14ac:dyDescent="0.25">
      <c r="C9264" s="18"/>
    </row>
    <row r="9265" spans="3:3" x14ac:dyDescent="0.25">
      <c r="C9265" s="18"/>
    </row>
    <row r="9266" spans="3:3" x14ac:dyDescent="0.25">
      <c r="C9266" s="18"/>
    </row>
    <row r="9267" spans="3:3" x14ac:dyDescent="0.25">
      <c r="C9267" s="18"/>
    </row>
    <row r="9268" spans="3:3" x14ac:dyDescent="0.25">
      <c r="C9268" s="18"/>
    </row>
    <row r="9269" spans="3:3" x14ac:dyDescent="0.25">
      <c r="C9269" s="18"/>
    </row>
    <row r="9270" spans="3:3" x14ac:dyDescent="0.25">
      <c r="C9270" s="18"/>
    </row>
    <row r="9271" spans="3:3" x14ac:dyDescent="0.25">
      <c r="C9271" s="18"/>
    </row>
    <row r="9272" spans="3:3" x14ac:dyDescent="0.25">
      <c r="C9272" s="18"/>
    </row>
    <row r="9273" spans="3:3" x14ac:dyDescent="0.25">
      <c r="C9273" s="18"/>
    </row>
    <row r="9274" spans="3:3" x14ac:dyDescent="0.25">
      <c r="C9274" s="18"/>
    </row>
    <row r="9275" spans="3:3" x14ac:dyDescent="0.25">
      <c r="C9275" s="18"/>
    </row>
    <row r="9276" spans="3:3" x14ac:dyDescent="0.25">
      <c r="C9276" s="18"/>
    </row>
    <row r="9277" spans="3:3" x14ac:dyDescent="0.25">
      <c r="C9277" s="18"/>
    </row>
    <row r="9278" spans="3:3" x14ac:dyDescent="0.25">
      <c r="C9278" s="18"/>
    </row>
    <row r="9279" spans="3:3" x14ac:dyDescent="0.25">
      <c r="C9279" s="18"/>
    </row>
    <row r="9280" spans="3:3" x14ac:dyDescent="0.25">
      <c r="C9280" s="18"/>
    </row>
    <row r="9281" spans="3:3" x14ac:dyDescent="0.25">
      <c r="C9281" s="18"/>
    </row>
    <row r="9282" spans="3:3" x14ac:dyDescent="0.25">
      <c r="C9282" s="18"/>
    </row>
    <row r="9283" spans="3:3" x14ac:dyDescent="0.25">
      <c r="C9283" s="18"/>
    </row>
    <row r="9284" spans="3:3" x14ac:dyDescent="0.25">
      <c r="C9284" s="18"/>
    </row>
    <row r="9285" spans="3:3" x14ac:dyDescent="0.25">
      <c r="C9285" s="18"/>
    </row>
    <row r="9286" spans="3:3" x14ac:dyDescent="0.25">
      <c r="C9286" s="18"/>
    </row>
    <row r="9287" spans="3:3" x14ac:dyDescent="0.25">
      <c r="C9287" s="18"/>
    </row>
    <row r="9288" spans="3:3" x14ac:dyDescent="0.25">
      <c r="C9288" s="18"/>
    </row>
    <row r="9289" spans="3:3" x14ac:dyDescent="0.25">
      <c r="C9289" s="18"/>
    </row>
    <row r="9290" spans="3:3" x14ac:dyDescent="0.25">
      <c r="C9290" s="18"/>
    </row>
    <row r="9291" spans="3:3" x14ac:dyDescent="0.25">
      <c r="C9291" s="18"/>
    </row>
    <row r="9292" spans="3:3" x14ac:dyDescent="0.25">
      <c r="C9292" s="18"/>
    </row>
    <row r="9293" spans="3:3" x14ac:dyDescent="0.25">
      <c r="C9293" s="18"/>
    </row>
    <row r="9294" spans="3:3" x14ac:dyDescent="0.25">
      <c r="C9294" s="18"/>
    </row>
    <row r="9295" spans="3:3" x14ac:dyDescent="0.25">
      <c r="C9295" s="18"/>
    </row>
    <row r="9296" spans="3:3" x14ac:dyDescent="0.25">
      <c r="C9296" s="18"/>
    </row>
    <row r="9297" spans="3:3" x14ac:dyDescent="0.25">
      <c r="C9297" s="18"/>
    </row>
    <row r="9298" spans="3:3" x14ac:dyDescent="0.25">
      <c r="C9298" s="18"/>
    </row>
    <row r="9299" spans="3:3" x14ac:dyDescent="0.25">
      <c r="C9299" s="18"/>
    </row>
    <row r="9300" spans="3:3" x14ac:dyDescent="0.25">
      <c r="C9300" s="18"/>
    </row>
    <row r="9301" spans="3:3" x14ac:dyDescent="0.25">
      <c r="C9301" s="18"/>
    </row>
    <row r="9302" spans="3:3" x14ac:dyDescent="0.25">
      <c r="C9302" s="18"/>
    </row>
    <row r="9303" spans="3:3" x14ac:dyDescent="0.25">
      <c r="C9303" s="18"/>
    </row>
    <row r="9304" spans="3:3" x14ac:dyDescent="0.25">
      <c r="C9304" s="18"/>
    </row>
    <row r="9305" spans="3:3" x14ac:dyDescent="0.25">
      <c r="C9305" s="18"/>
    </row>
    <row r="9306" spans="3:3" x14ac:dyDescent="0.25">
      <c r="C9306" s="18"/>
    </row>
    <row r="9307" spans="3:3" x14ac:dyDescent="0.25">
      <c r="C9307" s="18"/>
    </row>
    <row r="9308" spans="3:3" x14ac:dyDescent="0.25">
      <c r="C9308" s="18"/>
    </row>
    <row r="9309" spans="3:3" x14ac:dyDescent="0.25">
      <c r="C9309" s="18"/>
    </row>
    <row r="9310" spans="3:3" x14ac:dyDescent="0.25">
      <c r="C9310" s="18"/>
    </row>
    <row r="9311" spans="3:3" x14ac:dyDescent="0.25">
      <c r="C9311" s="18"/>
    </row>
    <row r="9312" spans="3:3" x14ac:dyDescent="0.25">
      <c r="C9312" s="18"/>
    </row>
    <row r="9313" spans="3:3" x14ac:dyDescent="0.25">
      <c r="C9313" s="18"/>
    </row>
    <row r="9314" spans="3:3" x14ac:dyDescent="0.25">
      <c r="C9314" s="18"/>
    </row>
    <row r="9315" spans="3:3" x14ac:dyDescent="0.25">
      <c r="C9315" s="18"/>
    </row>
    <row r="9316" spans="3:3" x14ac:dyDescent="0.25">
      <c r="C9316" s="18"/>
    </row>
    <row r="9317" spans="3:3" x14ac:dyDescent="0.25">
      <c r="C9317" s="18"/>
    </row>
    <row r="9318" spans="3:3" x14ac:dyDescent="0.25">
      <c r="C9318" s="18"/>
    </row>
    <row r="9319" spans="3:3" x14ac:dyDescent="0.25">
      <c r="C9319" s="18"/>
    </row>
    <row r="9320" spans="3:3" x14ac:dyDescent="0.25">
      <c r="C9320" s="18"/>
    </row>
    <row r="9321" spans="3:3" x14ac:dyDescent="0.25">
      <c r="C9321" s="18"/>
    </row>
    <row r="9322" spans="3:3" x14ac:dyDescent="0.25">
      <c r="C9322" s="18"/>
    </row>
    <row r="9323" spans="3:3" x14ac:dyDescent="0.25">
      <c r="C9323" s="18"/>
    </row>
    <row r="9324" spans="3:3" x14ac:dyDescent="0.25">
      <c r="C9324" s="18"/>
    </row>
    <row r="9325" spans="3:3" x14ac:dyDescent="0.25">
      <c r="C9325" s="18"/>
    </row>
    <row r="9326" spans="3:3" x14ac:dyDescent="0.25">
      <c r="C9326" s="18"/>
    </row>
    <row r="9327" spans="3:3" x14ac:dyDescent="0.25">
      <c r="C9327" s="18"/>
    </row>
    <row r="9328" spans="3:3" x14ac:dyDescent="0.25">
      <c r="C9328" s="18"/>
    </row>
    <row r="9329" spans="3:3" x14ac:dyDescent="0.25">
      <c r="C9329" s="18"/>
    </row>
    <row r="9330" spans="3:3" x14ac:dyDescent="0.25">
      <c r="C9330" s="18"/>
    </row>
    <row r="9331" spans="3:3" x14ac:dyDescent="0.25">
      <c r="C9331" s="18"/>
    </row>
    <row r="9332" spans="3:3" x14ac:dyDescent="0.25">
      <c r="C9332" s="18"/>
    </row>
    <row r="9333" spans="3:3" x14ac:dyDescent="0.25">
      <c r="C9333" s="18"/>
    </row>
    <row r="9334" spans="3:3" x14ac:dyDescent="0.25">
      <c r="C9334" s="18"/>
    </row>
    <row r="9335" spans="3:3" x14ac:dyDescent="0.25">
      <c r="C9335" s="18"/>
    </row>
    <row r="9336" spans="3:3" x14ac:dyDescent="0.25">
      <c r="C9336" s="18"/>
    </row>
    <row r="9337" spans="3:3" x14ac:dyDescent="0.25">
      <c r="C9337" s="18"/>
    </row>
    <row r="9338" spans="3:3" x14ac:dyDescent="0.25">
      <c r="C9338" s="18"/>
    </row>
    <row r="9339" spans="3:3" x14ac:dyDescent="0.25">
      <c r="C9339" s="18"/>
    </row>
    <row r="9340" spans="3:3" x14ac:dyDescent="0.25">
      <c r="C9340" s="18"/>
    </row>
    <row r="9341" spans="3:3" x14ac:dyDescent="0.25">
      <c r="C9341" s="18"/>
    </row>
    <row r="9342" spans="3:3" x14ac:dyDescent="0.25">
      <c r="C9342" s="18"/>
    </row>
    <row r="9343" spans="3:3" x14ac:dyDescent="0.25">
      <c r="C9343" s="18"/>
    </row>
    <row r="9344" spans="3:3" x14ac:dyDescent="0.25">
      <c r="C9344" s="18"/>
    </row>
    <row r="9345" spans="3:3" x14ac:dyDescent="0.25">
      <c r="C9345" s="18"/>
    </row>
    <row r="9346" spans="3:3" x14ac:dyDescent="0.25">
      <c r="C9346" s="18"/>
    </row>
    <row r="9347" spans="3:3" x14ac:dyDescent="0.25">
      <c r="C9347" s="18"/>
    </row>
    <row r="9348" spans="3:3" x14ac:dyDescent="0.25">
      <c r="C9348" s="18"/>
    </row>
    <row r="9349" spans="3:3" x14ac:dyDescent="0.25">
      <c r="C9349" s="18"/>
    </row>
    <row r="9350" spans="3:3" x14ac:dyDescent="0.25">
      <c r="C9350" s="18"/>
    </row>
    <row r="9351" spans="3:3" x14ac:dyDescent="0.25">
      <c r="C9351" s="18"/>
    </row>
    <row r="9352" spans="3:3" x14ac:dyDescent="0.25">
      <c r="C9352" s="18"/>
    </row>
    <row r="9353" spans="3:3" x14ac:dyDescent="0.25">
      <c r="C9353" s="18"/>
    </row>
    <row r="9354" spans="3:3" x14ac:dyDescent="0.25">
      <c r="C9354" s="18"/>
    </row>
    <row r="9355" spans="3:3" x14ac:dyDescent="0.25">
      <c r="C9355" s="18"/>
    </row>
    <row r="9356" spans="3:3" x14ac:dyDescent="0.25">
      <c r="C9356" s="18"/>
    </row>
    <row r="9357" spans="3:3" x14ac:dyDescent="0.25">
      <c r="C9357" s="18"/>
    </row>
    <row r="9358" spans="3:3" x14ac:dyDescent="0.25">
      <c r="C9358" s="18"/>
    </row>
    <row r="9359" spans="3:3" x14ac:dyDescent="0.25">
      <c r="C9359" s="18"/>
    </row>
    <row r="9360" spans="3:3" x14ac:dyDescent="0.25">
      <c r="C9360" s="18"/>
    </row>
    <row r="9361" spans="3:3" x14ac:dyDescent="0.25">
      <c r="C9361" s="18"/>
    </row>
    <row r="9362" spans="3:3" x14ac:dyDescent="0.25">
      <c r="C9362" s="18"/>
    </row>
    <row r="9363" spans="3:3" x14ac:dyDescent="0.25">
      <c r="C9363" s="18"/>
    </row>
    <row r="9364" spans="3:3" x14ac:dyDescent="0.25">
      <c r="C9364" s="18"/>
    </row>
    <row r="9365" spans="3:3" x14ac:dyDescent="0.25">
      <c r="C9365" s="18"/>
    </row>
    <row r="9366" spans="3:3" x14ac:dyDescent="0.25">
      <c r="C9366" s="18"/>
    </row>
    <row r="9367" spans="3:3" x14ac:dyDescent="0.25">
      <c r="C9367" s="18"/>
    </row>
    <row r="9368" spans="3:3" x14ac:dyDescent="0.25">
      <c r="C9368" s="18"/>
    </row>
    <row r="9369" spans="3:3" x14ac:dyDescent="0.25">
      <c r="C9369" s="18"/>
    </row>
    <row r="9370" spans="3:3" x14ac:dyDescent="0.25">
      <c r="C9370" s="18"/>
    </row>
    <row r="9371" spans="3:3" x14ac:dyDescent="0.25">
      <c r="C9371" s="18"/>
    </row>
    <row r="9372" spans="3:3" x14ac:dyDescent="0.25">
      <c r="C9372" s="18"/>
    </row>
    <row r="9373" spans="3:3" x14ac:dyDescent="0.25">
      <c r="C9373" s="18"/>
    </row>
    <row r="9374" spans="3:3" x14ac:dyDescent="0.25">
      <c r="C9374" s="18"/>
    </row>
    <row r="9375" spans="3:3" x14ac:dyDescent="0.25">
      <c r="C9375" s="18"/>
    </row>
    <row r="9376" spans="3:3" x14ac:dyDescent="0.25">
      <c r="C9376" s="18"/>
    </row>
    <row r="9377" spans="3:3" x14ac:dyDescent="0.25">
      <c r="C9377" s="18"/>
    </row>
    <row r="9378" spans="3:3" x14ac:dyDescent="0.25">
      <c r="C9378" s="18"/>
    </row>
    <row r="9379" spans="3:3" x14ac:dyDescent="0.25">
      <c r="C9379" s="18"/>
    </row>
    <row r="9380" spans="3:3" x14ac:dyDescent="0.25">
      <c r="C9380" s="18"/>
    </row>
    <row r="9381" spans="3:3" x14ac:dyDescent="0.25">
      <c r="C9381" s="18"/>
    </row>
    <row r="9382" spans="3:3" x14ac:dyDescent="0.25">
      <c r="C9382" s="18"/>
    </row>
    <row r="9383" spans="3:3" x14ac:dyDescent="0.25">
      <c r="C9383" s="18"/>
    </row>
    <row r="9384" spans="3:3" x14ac:dyDescent="0.25">
      <c r="C9384" s="18"/>
    </row>
    <row r="9385" spans="3:3" x14ac:dyDescent="0.25">
      <c r="C9385" s="18"/>
    </row>
    <row r="9386" spans="3:3" x14ac:dyDescent="0.25">
      <c r="C9386" s="18"/>
    </row>
    <row r="9387" spans="3:3" x14ac:dyDescent="0.25">
      <c r="C9387" s="18"/>
    </row>
    <row r="9388" spans="3:3" x14ac:dyDescent="0.25">
      <c r="C9388" s="18"/>
    </row>
    <row r="9389" spans="3:3" x14ac:dyDescent="0.25">
      <c r="C9389" s="18"/>
    </row>
    <row r="9390" spans="3:3" x14ac:dyDescent="0.25">
      <c r="C9390" s="18"/>
    </row>
    <row r="9391" spans="3:3" x14ac:dyDescent="0.25">
      <c r="C9391" s="18"/>
    </row>
    <row r="9392" spans="3:3" x14ac:dyDescent="0.25">
      <c r="C9392" s="18"/>
    </row>
    <row r="9393" spans="3:3" x14ac:dyDescent="0.25">
      <c r="C9393" s="18"/>
    </row>
    <row r="9394" spans="3:3" x14ac:dyDescent="0.25">
      <c r="C9394" s="18"/>
    </row>
    <row r="9395" spans="3:3" x14ac:dyDescent="0.25">
      <c r="C9395" s="18"/>
    </row>
    <row r="9396" spans="3:3" x14ac:dyDescent="0.25">
      <c r="C9396" s="18"/>
    </row>
    <row r="9397" spans="3:3" x14ac:dyDescent="0.25">
      <c r="C9397" s="18"/>
    </row>
    <row r="9398" spans="3:3" x14ac:dyDescent="0.25">
      <c r="C9398" s="18"/>
    </row>
    <row r="9399" spans="3:3" x14ac:dyDescent="0.25">
      <c r="C9399" s="18"/>
    </row>
    <row r="9400" spans="3:3" x14ac:dyDescent="0.25">
      <c r="C9400" s="18"/>
    </row>
    <row r="9401" spans="3:3" x14ac:dyDescent="0.25">
      <c r="C9401" s="18"/>
    </row>
    <row r="9402" spans="3:3" x14ac:dyDescent="0.25">
      <c r="C9402" s="18"/>
    </row>
    <row r="9403" spans="3:3" x14ac:dyDescent="0.25">
      <c r="C9403" s="18"/>
    </row>
    <row r="9404" spans="3:3" x14ac:dyDescent="0.25">
      <c r="C9404" s="18"/>
    </row>
    <row r="9405" spans="3:3" x14ac:dyDescent="0.25">
      <c r="C9405" s="18"/>
    </row>
    <row r="9406" spans="3:3" x14ac:dyDescent="0.25">
      <c r="C9406" s="18"/>
    </row>
    <row r="9407" spans="3:3" x14ac:dyDescent="0.25">
      <c r="C9407" s="18"/>
    </row>
    <row r="9408" spans="3:3" x14ac:dyDescent="0.25">
      <c r="C9408" s="18"/>
    </row>
    <row r="9409" spans="3:3" x14ac:dyDescent="0.25">
      <c r="C9409" s="18"/>
    </row>
    <row r="9410" spans="3:3" x14ac:dyDescent="0.25">
      <c r="C9410" s="18"/>
    </row>
    <row r="9411" spans="3:3" x14ac:dyDescent="0.25">
      <c r="C9411" s="18"/>
    </row>
    <row r="9412" spans="3:3" x14ac:dyDescent="0.25">
      <c r="C9412" s="18"/>
    </row>
    <row r="9413" spans="3:3" x14ac:dyDescent="0.25">
      <c r="C9413" s="18"/>
    </row>
    <row r="9414" spans="3:3" x14ac:dyDescent="0.25">
      <c r="C9414" s="18"/>
    </row>
    <row r="9415" spans="3:3" x14ac:dyDescent="0.25">
      <c r="C9415" s="18"/>
    </row>
    <row r="9416" spans="3:3" x14ac:dyDescent="0.25">
      <c r="C9416" s="18"/>
    </row>
    <row r="9417" spans="3:3" x14ac:dyDescent="0.25">
      <c r="C9417" s="18"/>
    </row>
    <row r="9418" spans="3:3" x14ac:dyDescent="0.25">
      <c r="C9418" s="18"/>
    </row>
    <row r="9419" spans="3:3" x14ac:dyDescent="0.25">
      <c r="C9419" s="18"/>
    </row>
    <row r="9420" spans="3:3" x14ac:dyDescent="0.25">
      <c r="C9420" s="18"/>
    </row>
    <row r="9421" spans="3:3" x14ac:dyDescent="0.25">
      <c r="C9421" s="18"/>
    </row>
    <row r="9422" spans="3:3" x14ac:dyDescent="0.25">
      <c r="C9422" s="18"/>
    </row>
    <row r="9423" spans="3:3" x14ac:dyDescent="0.25">
      <c r="C9423" s="18"/>
    </row>
    <row r="9424" spans="3:3" x14ac:dyDescent="0.25">
      <c r="C9424" s="18"/>
    </row>
    <row r="9425" spans="3:3" x14ac:dyDescent="0.25">
      <c r="C9425" s="18"/>
    </row>
    <row r="9426" spans="3:3" x14ac:dyDescent="0.25">
      <c r="C9426" s="18"/>
    </row>
    <row r="9427" spans="3:3" x14ac:dyDescent="0.25">
      <c r="C9427" s="18"/>
    </row>
    <row r="9428" spans="3:3" x14ac:dyDescent="0.25">
      <c r="C9428" s="18"/>
    </row>
    <row r="9429" spans="3:3" x14ac:dyDescent="0.25">
      <c r="C9429" s="18"/>
    </row>
    <row r="9430" spans="3:3" x14ac:dyDescent="0.25">
      <c r="C9430" s="18"/>
    </row>
    <row r="9431" spans="3:3" x14ac:dyDescent="0.25">
      <c r="C9431" s="18"/>
    </row>
    <row r="9432" spans="3:3" x14ac:dyDescent="0.25">
      <c r="C9432" s="18"/>
    </row>
    <row r="9433" spans="3:3" x14ac:dyDescent="0.25">
      <c r="C9433" s="18"/>
    </row>
    <row r="9434" spans="3:3" x14ac:dyDescent="0.25">
      <c r="C9434" s="18"/>
    </row>
    <row r="9435" spans="3:3" x14ac:dyDescent="0.25">
      <c r="C9435" s="18"/>
    </row>
    <row r="9436" spans="3:3" x14ac:dyDescent="0.25">
      <c r="C9436" s="18"/>
    </row>
    <row r="9437" spans="3:3" x14ac:dyDescent="0.25">
      <c r="C9437" s="18"/>
    </row>
    <row r="9438" spans="3:3" x14ac:dyDescent="0.25">
      <c r="C9438" s="18"/>
    </row>
    <row r="9439" spans="3:3" x14ac:dyDescent="0.25">
      <c r="C9439" s="18"/>
    </row>
    <row r="9440" spans="3:3" x14ac:dyDescent="0.25">
      <c r="C9440" s="18"/>
    </row>
    <row r="9441" spans="3:3" x14ac:dyDescent="0.25">
      <c r="C9441" s="18"/>
    </row>
    <row r="9442" spans="3:3" x14ac:dyDescent="0.25">
      <c r="C9442" s="18"/>
    </row>
    <row r="9443" spans="3:3" x14ac:dyDescent="0.25">
      <c r="C9443" s="18"/>
    </row>
    <row r="9444" spans="3:3" x14ac:dyDescent="0.25">
      <c r="C9444" s="18"/>
    </row>
    <row r="9445" spans="3:3" x14ac:dyDescent="0.25">
      <c r="C9445" s="18"/>
    </row>
    <row r="9446" spans="3:3" x14ac:dyDescent="0.25">
      <c r="C9446" s="18"/>
    </row>
    <row r="9447" spans="3:3" x14ac:dyDescent="0.25">
      <c r="C9447" s="18"/>
    </row>
    <row r="9448" spans="3:3" x14ac:dyDescent="0.25">
      <c r="C9448" s="18"/>
    </row>
    <row r="9449" spans="3:3" x14ac:dyDescent="0.25">
      <c r="C9449" s="18"/>
    </row>
    <row r="9450" spans="3:3" x14ac:dyDescent="0.25">
      <c r="C9450" s="18"/>
    </row>
    <row r="9451" spans="3:3" x14ac:dyDescent="0.25">
      <c r="C9451" s="18"/>
    </row>
    <row r="9452" spans="3:3" x14ac:dyDescent="0.25">
      <c r="C9452" s="18"/>
    </row>
    <row r="9453" spans="3:3" x14ac:dyDescent="0.25">
      <c r="C9453" s="18"/>
    </row>
    <row r="9454" spans="3:3" x14ac:dyDescent="0.25">
      <c r="C9454" s="18"/>
    </row>
    <row r="9455" spans="3:3" x14ac:dyDescent="0.25">
      <c r="C9455" s="18"/>
    </row>
    <row r="9456" spans="3:3" x14ac:dyDescent="0.25">
      <c r="C9456" s="18"/>
    </row>
    <row r="9457" spans="3:3" x14ac:dyDescent="0.25">
      <c r="C9457" s="18"/>
    </row>
    <row r="9458" spans="3:3" x14ac:dyDescent="0.25">
      <c r="C9458" s="18"/>
    </row>
    <row r="9459" spans="3:3" x14ac:dyDescent="0.25">
      <c r="C9459" s="18"/>
    </row>
    <row r="9460" spans="3:3" x14ac:dyDescent="0.25">
      <c r="C9460" s="18"/>
    </row>
    <row r="9461" spans="3:3" x14ac:dyDescent="0.25">
      <c r="C9461" s="18"/>
    </row>
    <row r="9462" spans="3:3" x14ac:dyDescent="0.25">
      <c r="C9462" s="18"/>
    </row>
    <row r="9463" spans="3:3" x14ac:dyDescent="0.25">
      <c r="C9463" s="18"/>
    </row>
    <row r="9464" spans="3:3" x14ac:dyDescent="0.25">
      <c r="C9464" s="18"/>
    </row>
    <row r="9465" spans="3:3" x14ac:dyDescent="0.25">
      <c r="C9465" s="18"/>
    </row>
    <row r="9466" spans="3:3" x14ac:dyDescent="0.25">
      <c r="C9466" s="18"/>
    </row>
    <row r="9467" spans="3:3" x14ac:dyDescent="0.25">
      <c r="C9467" s="18"/>
    </row>
    <row r="9468" spans="3:3" x14ac:dyDescent="0.25">
      <c r="C9468" s="18"/>
    </row>
    <row r="9469" spans="3:3" x14ac:dyDescent="0.25">
      <c r="C9469" s="18"/>
    </row>
    <row r="9470" spans="3:3" x14ac:dyDescent="0.25">
      <c r="C9470" s="18"/>
    </row>
    <row r="9471" spans="3:3" x14ac:dyDescent="0.25">
      <c r="C9471" s="18"/>
    </row>
    <row r="9472" spans="3:3" x14ac:dyDescent="0.25">
      <c r="C9472" s="18"/>
    </row>
    <row r="9473" spans="3:3" x14ac:dyDescent="0.25">
      <c r="C9473" s="18"/>
    </row>
    <row r="9474" spans="3:3" x14ac:dyDescent="0.25">
      <c r="C9474" s="18"/>
    </row>
    <row r="9475" spans="3:3" x14ac:dyDescent="0.25">
      <c r="C9475" s="18"/>
    </row>
    <row r="9476" spans="3:3" x14ac:dyDescent="0.25">
      <c r="C9476" s="18"/>
    </row>
    <row r="9477" spans="3:3" x14ac:dyDescent="0.25">
      <c r="C9477" s="18"/>
    </row>
    <row r="9478" spans="3:3" x14ac:dyDescent="0.25">
      <c r="C9478" s="18"/>
    </row>
    <row r="9479" spans="3:3" x14ac:dyDescent="0.25">
      <c r="C9479" s="18"/>
    </row>
    <row r="9480" spans="3:3" x14ac:dyDescent="0.25">
      <c r="C9480" s="18"/>
    </row>
    <row r="9481" spans="3:3" x14ac:dyDescent="0.25">
      <c r="C9481" s="18"/>
    </row>
    <row r="9482" spans="3:3" x14ac:dyDescent="0.25">
      <c r="C9482" s="18"/>
    </row>
    <row r="9483" spans="3:3" x14ac:dyDescent="0.25">
      <c r="C9483" s="18"/>
    </row>
    <row r="9484" spans="3:3" x14ac:dyDescent="0.25">
      <c r="C9484" s="18"/>
    </row>
    <row r="9485" spans="3:3" x14ac:dyDescent="0.25">
      <c r="C9485" s="18"/>
    </row>
    <row r="9486" spans="3:3" x14ac:dyDescent="0.25">
      <c r="C9486" s="18"/>
    </row>
    <row r="9487" spans="3:3" x14ac:dyDescent="0.25">
      <c r="C9487" s="18"/>
    </row>
    <row r="9488" spans="3:3" x14ac:dyDescent="0.25">
      <c r="C9488" s="18"/>
    </row>
    <row r="9489" spans="3:3" x14ac:dyDescent="0.25">
      <c r="C9489" s="18"/>
    </row>
    <row r="9490" spans="3:3" x14ac:dyDescent="0.25">
      <c r="C9490" s="18"/>
    </row>
    <row r="9491" spans="3:3" x14ac:dyDescent="0.25">
      <c r="C9491" s="18"/>
    </row>
    <row r="9492" spans="3:3" x14ac:dyDescent="0.25">
      <c r="C9492" s="18"/>
    </row>
    <row r="9493" spans="3:3" x14ac:dyDescent="0.25">
      <c r="C9493" s="18"/>
    </row>
    <row r="9494" spans="3:3" x14ac:dyDescent="0.25">
      <c r="C9494" s="18"/>
    </row>
    <row r="9495" spans="3:3" x14ac:dyDescent="0.25">
      <c r="C9495" s="18"/>
    </row>
    <row r="9496" spans="3:3" x14ac:dyDescent="0.25">
      <c r="C9496" s="18"/>
    </row>
    <row r="9497" spans="3:3" x14ac:dyDescent="0.25">
      <c r="C9497" s="18"/>
    </row>
    <row r="9498" spans="3:3" x14ac:dyDescent="0.25">
      <c r="C9498" s="18"/>
    </row>
    <row r="9499" spans="3:3" x14ac:dyDescent="0.25">
      <c r="C9499" s="18"/>
    </row>
    <row r="9500" spans="3:3" x14ac:dyDescent="0.25">
      <c r="C9500" s="18"/>
    </row>
    <row r="9501" spans="3:3" x14ac:dyDescent="0.25">
      <c r="C9501" s="18"/>
    </row>
    <row r="9502" spans="3:3" x14ac:dyDescent="0.25">
      <c r="C9502" s="18"/>
    </row>
    <row r="9503" spans="3:3" x14ac:dyDescent="0.25">
      <c r="C9503" s="18"/>
    </row>
    <row r="9504" spans="3:3" x14ac:dyDescent="0.25">
      <c r="C9504" s="18"/>
    </row>
    <row r="9505" spans="3:3" x14ac:dyDescent="0.25">
      <c r="C9505" s="18"/>
    </row>
    <row r="9506" spans="3:3" x14ac:dyDescent="0.25">
      <c r="C9506" s="18"/>
    </row>
    <row r="9507" spans="3:3" x14ac:dyDescent="0.25">
      <c r="C9507" s="18"/>
    </row>
    <row r="9508" spans="3:3" x14ac:dyDescent="0.25">
      <c r="C9508" s="18"/>
    </row>
    <row r="9509" spans="3:3" x14ac:dyDescent="0.25">
      <c r="C9509" s="18"/>
    </row>
    <row r="9510" spans="3:3" x14ac:dyDescent="0.25">
      <c r="C9510" s="18"/>
    </row>
    <row r="9511" spans="3:3" x14ac:dyDescent="0.25">
      <c r="C9511" s="18"/>
    </row>
    <row r="9512" spans="3:3" x14ac:dyDescent="0.25">
      <c r="C9512" s="18"/>
    </row>
    <row r="9513" spans="3:3" x14ac:dyDescent="0.25">
      <c r="C9513" s="18"/>
    </row>
    <row r="9514" spans="3:3" x14ac:dyDescent="0.25">
      <c r="C9514" s="18"/>
    </row>
    <row r="9515" spans="3:3" x14ac:dyDescent="0.25">
      <c r="C9515" s="18"/>
    </row>
    <row r="9516" spans="3:3" x14ac:dyDescent="0.25">
      <c r="C9516" s="18"/>
    </row>
    <row r="9517" spans="3:3" x14ac:dyDescent="0.25">
      <c r="C9517" s="18"/>
    </row>
    <row r="9518" spans="3:3" x14ac:dyDescent="0.25">
      <c r="C9518" s="18"/>
    </row>
    <row r="9519" spans="3:3" x14ac:dyDescent="0.25">
      <c r="C9519" s="18"/>
    </row>
    <row r="9520" spans="3:3" x14ac:dyDescent="0.25">
      <c r="C9520" s="18"/>
    </row>
    <row r="9521" spans="3:3" x14ac:dyDescent="0.25">
      <c r="C9521" s="18"/>
    </row>
    <row r="9522" spans="3:3" x14ac:dyDescent="0.25">
      <c r="C9522" s="18"/>
    </row>
    <row r="9523" spans="3:3" x14ac:dyDescent="0.25">
      <c r="C9523" s="18"/>
    </row>
    <row r="9524" spans="3:3" x14ac:dyDescent="0.25">
      <c r="C9524" s="18"/>
    </row>
    <row r="9525" spans="3:3" x14ac:dyDescent="0.25">
      <c r="C9525" s="18"/>
    </row>
    <row r="9526" spans="3:3" x14ac:dyDescent="0.25">
      <c r="C9526" s="18"/>
    </row>
    <row r="9527" spans="3:3" x14ac:dyDescent="0.25">
      <c r="C9527" s="18"/>
    </row>
    <row r="9528" spans="3:3" x14ac:dyDescent="0.25">
      <c r="C9528" s="18"/>
    </row>
    <row r="9529" spans="3:3" x14ac:dyDescent="0.25">
      <c r="C9529" s="18"/>
    </row>
    <row r="9530" spans="3:3" x14ac:dyDescent="0.25">
      <c r="C9530" s="18"/>
    </row>
    <row r="9531" spans="3:3" x14ac:dyDescent="0.25">
      <c r="C9531" s="18"/>
    </row>
    <row r="9532" spans="3:3" x14ac:dyDescent="0.25">
      <c r="C9532" s="18"/>
    </row>
    <row r="9533" spans="3:3" x14ac:dyDescent="0.25">
      <c r="C9533" s="18"/>
    </row>
    <row r="9534" spans="3:3" x14ac:dyDescent="0.25">
      <c r="C9534" s="18"/>
    </row>
    <row r="9535" spans="3:3" x14ac:dyDescent="0.25">
      <c r="C9535" s="18"/>
    </row>
    <row r="9536" spans="3:3" x14ac:dyDescent="0.25">
      <c r="C9536" s="18"/>
    </row>
    <row r="9537" spans="3:3" x14ac:dyDescent="0.25">
      <c r="C9537" s="18"/>
    </row>
    <row r="9538" spans="3:3" x14ac:dyDescent="0.25">
      <c r="C9538" s="18"/>
    </row>
    <row r="9539" spans="3:3" x14ac:dyDescent="0.25">
      <c r="C9539" s="18"/>
    </row>
    <row r="9540" spans="3:3" x14ac:dyDescent="0.25">
      <c r="C9540" s="18"/>
    </row>
    <row r="9541" spans="3:3" x14ac:dyDescent="0.25">
      <c r="C9541" s="18"/>
    </row>
    <row r="9542" spans="3:3" x14ac:dyDescent="0.25">
      <c r="C9542" s="18"/>
    </row>
    <row r="9543" spans="3:3" x14ac:dyDescent="0.25">
      <c r="C9543" s="18"/>
    </row>
    <row r="9544" spans="3:3" x14ac:dyDescent="0.25">
      <c r="C9544" s="18"/>
    </row>
    <row r="9545" spans="3:3" x14ac:dyDescent="0.25">
      <c r="C9545" s="18"/>
    </row>
    <row r="9546" spans="3:3" x14ac:dyDescent="0.25">
      <c r="C9546" s="18"/>
    </row>
    <row r="9547" spans="3:3" x14ac:dyDescent="0.25">
      <c r="C9547" s="18"/>
    </row>
    <row r="9548" spans="3:3" x14ac:dyDescent="0.25">
      <c r="C9548" s="18"/>
    </row>
    <row r="9549" spans="3:3" x14ac:dyDescent="0.25">
      <c r="C9549" s="18"/>
    </row>
    <row r="9550" spans="3:3" x14ac:dyDescent="0.25">
      <c r="C9550" s="18"/>
    </row>
    <row r="9551" spans="3:3" x14ac:dyDescent="0.25">
      <c r="C9551" s="18"/>
    </row>
    <row r="9552" spans="3:3" x14ac:dyDescent="0.25">
      <c r="C9552" s="18"/>
    </row>
    <row r="9553" spans="3:3" x14ac:dyDescent="0.25">
      <c r="C9553" s="18"/>
    </row>
    <row r="9554" spans="3:3" x14ac:dyDescent="0.25">
      <c r="C9554" s="18"/>
    </row>
    <row r="9555" spans="3:3" x14ac:dyDescent="0.25">
      <c r="C9555" s="18"/>
    </row>
    <row r="9556" spans="3:3" x14ac:dyDescent="0.25">
      <c r="C9556" s="18"/>
    </row>
    <row r="9557" spans="3:3" x14ac:dyDescent="0.25">
      <c r="C9557" s="18"/>
    </row>
    <row r="9558" spans="3:3" x14ac:dyDescent="0.25">
      <c r="C9558" s="18"/>
    </row>
    <row r="9559" spans="3:3" x14ac:dyDescent="0.25">
      <c r="C9559" s="18"/>
    </row>
    <row r="9560" spans="3:3" x14ac:dyDescent="0.25">
      <c r="C9560" s="18"/>
    </row>
    <row r="9561" spans="3:3" x14ac:dyDescent="0.25">
      <c r="C9561" s="18"/>
    </row>
    <row r="9562" spans="3:3" x14ac:dyDescent="0.25">
      <c r="C9562" s="18"/>
    </row>
    <row r="9563" spans="3:3" x14ac:dyDescent="0.25">
      <c r="C9563" s="18"/>
    </row>
    <row r="9564" spans="3:3" x14ac:dyDescent="0.25">
      <c r="C9564" s="18"/>
    </row>
    <row r="9565" spans="3:3" x14ac:dyDescent="0.25">
      <c r="C9565" s="18"/>
    </row>
    <row r="9566" spans="3:3" x14ac:dyDescent="0.25">
      <c r="C9566" s="18"/>
    </row>
    <row r="9567" spans="3:3" x14ac:dyDescent="0.25">
      <c r="C9567" s="18"/>
    </row>
    <row r="9568" spans="3:3" x14ac:dyDescent="0.25">
      <c r="C9568" s="18"/>
    </row>
    <row r="9569" spans="3:3" x14ac:dyDescent="0.25">
      <c r="C9569" s="18"/>
    </row>
    <row r="9570" spans="3:3" x14ac:dyDescent="0.25">
      <c r="C9570" s="18"/>
    </row>
    <row r="9571" spans="3:3" x14ac:dyDescent="0.25">
      <c r="C9571" s="18"/>
    </row>
    <row r="9572" spans="3:3" x14ac:dyDescent="0.25">
      <c r="C9572" s="18"/>
    </row>
    <row r="9573" spans="3:3" x14ac:dyDescent="0.25">
      <c r="C9573" s="18"/>
    </row>
    <row r="9574" spans="3:3" x14ac:dyDescent="0.25">
      <c r="C9574" s="18"/>
    </row>
    <row r="9575" spans="3:3" x14ac:dyDescent="0.25">
      <c r="C9575" s="18"/>
    </row>
    <row r="9576" spans="3:3" x14ac:dyDescent="0.25">
      <c r="C9576" s="18"/>
    </row>
    <row r="9577" spans="3:3" x14ac:dyDescent="0.25">
      <c r="C9577" s="18"/>
    </row>
    <row r="9578" spans="3:3" x14ac:dyDescent="0.25">
      <c r="C9578" s="18"/>
    </row>
    <row r="9579" spans="3:3" x14ac:dyDescent="0.25">
      <c r="C9579" s="18"/>
    </row>
    <row r="9580" spans="3:3" x14ac:dyDescent="0.25">
      <c r="C9580" s="18"/>
    </row>
    <row r="9581" spans="3:3" x14ac:dyDescent="0.25">
      <c r="C9581" s="18"/>
    </row>
    <row r="9582" spans="3:3" x14ac:dyDescent="0.25">
      <c r="C9582" s="18"/>
    </row>
    <row r="9583" spans="3:3" x14ac:dyDescent="0.25">
      <c r="C9583" s="18"/>
    </row>
    <row r="9584" spans="3:3" x14ac:dyDescent="0.25">
      <c r="C9584" s="18"/>
    </row>
    <row r="9585" spans="3:3" x14ac:dyDescent="0.25">
      <c r="C9585" s="18"/>
    </row>
    <row r="9586" spans="3:3" x14ac:dyDescent="0.25">
      <c r="C9586" s="18"/>
    </row>
    <row r="9587" spans="3:3" x14ac:dyDescent="0.25">
      <c r="C9587" s="18"/>
    </row>
    <row r="9588" spans="3:3" x14ac:dyDescent="0.25">
      <c r="C9588" s="18"/>
    </row>
    <row r="9589" spans="3:3" x14ac:dyDescent="0.25">
      <c r="C9589" s="18"/>
    </row>
    <row r="9590" spans="3:3" x14ac:dyDescent="0.25">
      <c r="C9590" s="18"/>
    </row>
    <row r="9591" spans="3:3" x14ac:dyDescent="0.25">
      <c r="C9591" s="18"/>
    </row>
    <row r="9592" spans="3:3" x14ac:dyDescent="0.25">
      <c r="C9592" s="18"/>
    </row>
    <row r="9593" spans="3:3" x14ac:dyDescent="0.25">
      <c r="C9593" s="18"/>
    </row>
    <row r="9594" spans="3:3" x14ac:dyDescent="0.25">
      <c r="C9594" s="18"/>
    </row>
    <row r="9595" spans="3:3" x14ac:dyDescent="0.25">
      <c r="C9595" s="18"/>
    </row>
    <row r="9596" spans="3:3" x14ac:dyDescent="0.25">
      <c r="C9596" s="18"/>
    </row>
    <row r="9597" spans="3:3" x14ac:dyDescent="0.25">
      <c r="C9597" s="18"/>
    </row>
    <row r="9598" spans="3:3" x14ac:dyDescent="0.25">
      <c r="C9598" s="18"/>
    </row>
    <row r="9599" spans="3:3" x14ac:dyDescent="0.25">
      <c r="C9599" s="18"/>
    </row>
    <row r="9600" spans="3:3" x14ac:dyDescent="0.25">
      <c r="C9600" s="18"/>
    </row>
    <row r="9601" spans="3:3" x14ac:dyDescent="0.25">
      <c r="C9601" s="18"/>
    </row>
    <row r="9602" spans="3:3" x14ac:dyDescent="0.25">
      <c r="C9602" s="18"/>
    </row>
    <row r="9603" spans="3:3" x14ac:dyDescent="0.25">
      <c r="C9603" s="18"/>
    </row>
    <row r="9604" spans="3:3" x14ac:dyDescent="0.25">
      <c r="C9604" s="18"/>
    </row>
    <row r="9605" spans="3:3" x14ac:dyDescent="0.25">
      <c r="C9605" s="18"/>
    </row>
    <row r="9606" spans="3:3" x14ac:dyDescent="0.25">
      <c r="C9606" s="18"/>
    </row>
    <row r="9607" spans="3:3" x14ac:dyDescent="0.25">
      <c r="C9607" s="18"/>
    </row>
    <row r="9608" spans="3:3" x14ac:dyDescent="0.25">
      <c r="C9608" s="18"/>
    </row>
    <row r="9609" spans="3:3" x14ac:dyDescent="0.25">
      <c r="C9609" s="18"/>
    </row>
    <row r="9610" spans="3:3" x14ac:dyDescent="0.25">
      <c r="C9610" s="18"/>
    </row>
    <row r="9611" spans="3:3" x14ac:dyDescent="0.25">
      <c r="C9611" s="18"/>
    </row>
    <row r="9612" spans="3:3" x14ac:dyDescent="0.25">
      <c r="C9612" s="18"/>
    </row>
    <row r="9613" spans="3:3" x14ac:dyDescent="0.25">
      <c r="C9613" s="18"/>
    </row>
    <row r="9614" spans="3:3" x14ac:dyDescent="0.25">
      <c r="C9614" s="18"/>
    </row>
    <row r="9615" spans="3:3" x14ac:dyDescent="0.25">
      <c r="C9615" s="18"/>
    </row>
    <row r="9616" spans="3:3" x14ac:dyDescent="0.25">
      <c r="C9616" s="18"/>
    </row>
    <row r="9617" spans="3:3" x14ac:dyDescent="0.25">
      <c r="C9617" s="18"/>
    </row>
    <row r="9618" spans="3:3" x14ac:dyDescent="0.25">
      <c r="C9618" s="18"/>
    </row>
    <row r="9619" spans="3:3" x14ac:dyDescent="0.25">
      <c r="C9619" s="18"/>
    </row>
    <row r="9620" spans="3:3" x14ac:dyDescent="0.25">
      <c r="C9620" s="18"/>
    </row>
    <row r="9621" spans="3:3" x14ac:dyDescent="0.25">
      <c r="C9621" s="18"/>
    </row>
    <row r="9622" spans="3:3" x14ac:dyDescent="0.25">
      <c r="C9622" s="18"/>
    </row>
    <row r="9623" spans="3:3" x14ac:dyDescent="0.25">
      <c r="C9623" s="18"/>
    </row>
    <row r="9624" spans="3:3" x14ac:dyDescent="0.25">
      <c r="C9624" s="18"/>
    </row>
    <row r="9625" spans="3:3" x14ac:dyDescent="0.25">
      <c r="C9625" s="18"/>
    </row>
    <row r="9626" spans="3:3" x14ac:dyDescent="0.25">
      <c r="C9626" s="18"/>
    </row>
    <row r="9627" spans="3:3" x14ac:dyDescent="0.25">
      <c r="C9627" s="18"/>
    </row>
    <row r="9628" spans="3:3" x14ac:dyDescent="0.25">
      <c r="C9628" s="18"/>
    </row>
    <row r="9629" spans="3:3" x14ac:dyDescent="0.25">
      <c r="C9629" s="18"/>
    </row>
    <row r="9630" spans="3:3" x14ac:dyDescent="0.25">
      <c r="C9630" s="18"/>
    </row>
    <row r="9631" spans="3:3" x14ac:dyDescent="0.25">
      <c r="C9631" s="18"/>
    </row>
    <row r="9632" spans="3:3" x14ac:dyDescent="0.25">
      <c r="C9632" s="18"/>
    </row>
    <row r="9633" spans="3:3" x14ac:dyDescent="0.25">
      <c r="C9633" s="18"/>
    </row>
    <row r="9634" spans="3:3" x14ac:dyDescent="0.25">
      <c r="C9634" s="18"/>
    </row>
    <row r="9635" spans="3:3" x14ac:dyDescent="0.25">
      <c r="C9635" s="18"/>
    </row>
    <row r="9636" spans="3:3" x14ac:dyDescent="0.25">
      <c r="C9636" s="18"/>
    </row>
    <row r="9637" spans="3:3" x14ac:dyDescent="0.25">
      <c r="C9637" s="18"/>
    </row>
    <row r="9638" spans="3:3" x14ac:dyDescent="0.25">
      <c r="C9638" s="18"/>
    </row>
    <row r="9639" spans="3:3" x14ac:dyDescent="0.25">
      <c r="C9639" s="18"/>
    </row>
    <row r="9640" spans="3:3" x14ac:dyDescent="0.25">
      <c r="C9640" s="18"/>
    </row>
    <row r="9641" spans="3:3" x14ac:dyDescent="0.25">
      <c r="C9641" s="18"/>
    </row>
    <row r="9642" spans="3:3" x14ac:dyDescent="0.25">
      <c r="C9642" s="18"/>
    </row>
    <row r="9643" spans="3:3" x14ac:dyDescent="0.25">
      <c r="C9643" s="18"/>
    </row>
    <row r="9644" spans="3:3" x14ac:dyDescent="0.25">
      <c r="C9644" s="18"/>
    </row>
    <row r="9645" spans="3:3" x14ac:dyDescent="0.25">
      <c r="C9645" s="18"/>
    </row>
    <row r="9646" spans="3:3" x14ac:dyDescent="0.25">
      <c r="C9646" s="18"/>
    </row>
    <row r="9647" spans="3:3" x14ac:dyDescent="0.25">
      <c r="C9647" s="18"/>
    </row>
    <row r="9648" spans="3:3" x14ac:dyDescent="0.25">
      <c r="C9648" s="18"/>
    </row>
    <row r="9649" spans="3:3" x14ac:dyDescent="0.25">
      <c r="C9649" s="18"/>
    </row>
    <row r="9650" spans="3:3" x14ac:dyDescent="0.25">
      <c r="C9650" s="18"/>
    </row>
    <row r="9651" spans="3:3" x14ac:dyDescent="0.25">
      <c r="C9651" s="18"/>
    </row>
    <row r="9652" spans="3:3" x14ac:dyDescent="0.25">
      <c r="C9652" s="18"/>
    </row>
    <row r="9653" spans="3:3" x14ac:dyDescent="0.25">
      <c r="C9653" s="18"/>
    </row>
    <row r="9654" spans="3:3" x14ac:dyDescent="0.25">
      <c r="C9654" s="18"/>
    </row>
    <row r="9655" spans="3:3" x14ac:dyDescent="0.25">
      <c r="C9655" s="18"/>
    </row>
    <row r="9656" spans="3:3" x14ac:dyDescent="0.25">
      <c r="C9656" s="18"/>
    </row>
    <row r="9657" spans="3:3" x14ac:dyDescent="0.25">
      <c r="C9657" s="18"/>
    </row>
    <row r="9658" spans="3:3" x14ac:dyDescent="0.25">
      <c r="C9658" s="18"/>
    </row>
    <row r="9659" spans="3:3" x14ac:dyDescent="0.25">
      <c r="C9659" s="18"/>
    </row>
    <row r="9660" spans="3:3" x14ac:dyDescent="0.25">
      <c r="C9660" s="18"/>
    </row>
    <row r="9661" spans="3:3" x14ac:dyDescent="0.25">
      <c r="C9661" s="18"/>
    </row>
    <row r="9662" spans="3:3" x14ac:dyDescent="0.25">
      <c r="C9662" s="18"/>
    </row>
    <row r="9663" spans="3:3" x14ac:dyDescent="0.25">
      <c r="C9663" s="18"/>
    </row>
    <row r="9664" spans="3:3" x14ac:dyDescent="0.25">
      <c r="C9664" s="18"/>
    </row>
    <row r="9665" spans="3:3" x14ac:dyDescent="0.25">
      <c r="C9665" s="18"/>
    </row>
    <row r="9666" spans="3:3" x14ac:dyDescent="0.25">
      <c r="C9666" s="18"/>
    </row>
    <row r="9667" spans="3:3" x14ac:dyDescent="0.25">
      <c r="C9667" s="18"/>
    </row>
    <row r="9668" spans="3:3" x14ac:dyDescent="0.25">
      <c r="C9668" s="18"/>
    </row>
    <row r="9669" spans="3:3" x14ac:dyDescent="0.25">
      <c r="C9669" s="18"/>
    </row>
    <row r="9670" spans="3:3" x14ac:dyDescent="0.25">
      <c r="C9670" s="18"/>
    </row>
    <row r="9671" spans="3:3" x14ac:dyDescent="0.25">
      <c r="C9671" s="18"/>
    </row>
    <row r="9672" spans="3:3" x14ac:dyDescent="0.25">
      <c r="C9672" s="18"/>
    </row>
    <row r="9673" spans="3:3" x14ac:dyDescent="0.25">
      <c r="C9673" s="18"/>
    </row>
    <row r="9674" spans="3:3" x14ac:dyDescent="0.25">
      <c r="C9674" s="18"/>
    </row>
    <row r="9675" spans="3:3" x14ac:dyDescent="0.25">
      <c r="C9675" s="18"/>
    </row>
    <row r="9676" spans="3:3" x14ac:dyDescent="0.25">
      <c r="C9676" s="18"/>
    </row>
    <row r="9677" spans="3:3" x14ac:dyDescent="0.25">
      <c r="C9677" s="18"/>
    </row>
    <row r="9678" spans="3:3" x14ac:dyDescent="0.25">
      <c r="C9678" s="18"/>
    </row>
    <row r="9679" spans="3:3" x14ac:dyDescent="0.25">
      <c r="C9679" s="18"/>
    </row>
    <row r="9680" spans="3:3" x14ac:dyDescent="0.25">
      <c r="C9680" s="18"/>
    </row>
    <row r="9681" spans="3:3" x14ac:dyDescent="0.25">
      <c r="C9681" s="18"/>
    </row>
    <row r="9682" spans="3:3" x14ac:dyDescent="0.25">
      <c r="C9682" s="18"/>
    </row>
    <row r="9683" spans="3:3" x14ac:dyDescent="0.25">
      <c r="C9683" s="18"/>
    </row>
    <row r="9684" spans="3:3" x14ac:dyDescent="0.25">
      <c r="C9684" s="18"/>
    </row>
    <row r="9685" spans="3:3" x14ac:dyDescent="0.25">
      <c r="C9685" s="18"/>
    </row>
    <row r="9686" spans="3:3" x14ac:dyDescent="0.25">
      <c r="C9686" s="18"/>
    </row>
    <row r="9687" spans="3:3" x14ac:dyDescent="0.25">
      <c r="C9687" s="18"/>
    </row>
    <row r="9688" spans="3:3" x14ac:dyDescent="0.25">
      <c r="C9688" s="18"/>
    </row>
    <row r="9689" spans="3:3" x14ac:dyDescent="0.25">
      <c r="C9689" s="18"/>
    </row>
    <row r="9690" spans="3:3" x14ac:dyDescent="0.25">
      <c r="C9690" s="18"/>
    </row>
    <row r="9691" spans="3:3" x14ac:dyDescent="0.25">
      <c r="C9691" s="18"/>
    </row>
    <row r="9692" spans="3:3" x14ac:dyDescent="0.25">
      <c r="C9692" s="18"/>
    </row>
    <row r="9693" spans="3:3" x14ac:dyDescent="0.25">
      <c r="C9693" s="18"/>
    </row>
    <row r="9694" spans="3:3" x14ac:dyDescent="0.25">
      <c r="C9694" s="18"/>
    </row>
    <row r="9695" spans="3:3" x14ac:dyDescent="0.25">
      <c r="C9695" s="18"/>
    </row>
    <row r="9696" spans="3:3" x14ac:dyDescent="0.25">
      <c r="C9696" s="18"/>
    </row>
    <row r="9697" spans="3:3" x14ac:dyDescent="0.25">
      <c r="C9697" s="18"/>
    </row>
    <row r="9698" spans="3:3" x14ac:dyDescent="0.25">
      <c r="C9698" s="18"/>
    </row>
    <row r="9699" spans="3:3" x14ac:dyDescent="0.25">
      <c r="C9699" s="18"/>
    </row>
    <row r="9700" spans="3:3" x14ac:dyDescent="0.25">
      <c r="C9700" s="18"/>
    </row>
    <row r="9701" spans="3:3" x14ac:dyDescent="0.25">
      <c r="C9701" s="18"/>
    </row>
    <row r="9702" spans="3:3" x14ac:dyDescent="0.25">
      <c r="C9702" s="18"/>
    </row>
    <row r="9703" spans="3:3" x14ac:dyDescent="0.25">
      <c r="C9703" s="18"/>
    </row>
    <row r="9704" spans="3:3" x14ac:dyDescent="0.25">
      <c r="C9704" s="18"/>
    </row>
    <row r="9705" spans="3:3" x14ac:dyDescent="0.25">
      <c r="C9705" s="18"/>
    </row>
    <row r="9706" spans="3:3" x14ac:dyDescent="0.25">
      <c r="C9706" s="18"/>
    </row>
    <row r="9707" spans="3:3" x14ac:dyDescent="0.25">
      <c r="C9707" s="18"/>
    </row>
    <row r="9708" spans="3:3" x14ac:dyDescent="0.25">
      <c r="C9708" s="18"/>
    </row>
    <row r="9709" spans="3:3" x14ac:dyDescent="0.25">
      <c r="C9709" s="18"/>
    </row>
    <row r="9710" spans="3:3" x14ac:dyDescent="0.25">
      <c r="C9710" s="18"/>
    </row>
    <row r="9711" spans="3:3" x14ac:dyDescent="0.25">
      <c r="C9711" s="18"/>
    </row>
    <row r="9712" spans="3:3" x14ac:dyDescent="0.25">
      <c r="C9712" s="18"/>
    </row>
    <row r="9713" spans="3:3" x14ac:dyDescent="0.25">
      <c r="C9713" s="18"/>
    </row>
    <row r="9714" spans="3:3" x14ac:dyDescent="0.25">
      <c r="C9714" s="18"/>
    </row>
    <row r="9715" spans="3:3" x14ac:dyDescent="0.25">
      <c r="C9715" s="18"/>
    </row>
    <row r="9716" spans="3:3" x14ac:dyDescent="0.25">
      <c r="C9716" s="18"/>
    </row>
    <row r="9717" spans="3:3" x14ac:dyDescent="0.25">
      <c r="C9717" s="18"/>
    </row>
    <row r="9718" spans="3:3" x14ac:dyDescent="0.25">
      <c r="C9718" s="18"/>
    </row>
    <row r="9719" spans="3:3" x14ac:dyDescent="0.25">
      <c r="C9719" s="18"/>
    </row>
    <row r="9720" spans="3:3" x14ac:dyDescent="0.25">
      <c r="C9720" s="18"/>
    </row>
    <row r="9721" spans="3:3" x14ac:dyDescent="0.25">
      <c r="C9721" s="18"/>
    </row>
    <row r="9722" spans="3:3" x14ac:dyDescent="0.25">
      <c r="C9722" s="18"/>
    </row>
    <row r="9723" spans="3:3" x14ac:dyDescent="0.25">
      <c r="C9723" s="18"/>
    </row>
    <row r="9724" spans="3:3" x14ac:dyDescent="0.25">
      <c r="C9724" s="18"/>
    </row>
    <row r="9725" spans="3:3" x14ac:dyDescent="0.25">
      <c r="C9725" s="18"/>
    </row>
    <row r="9726" spans="3:3" x14ac:dyDescent="0.25">
      <c r="C9726" s="18"/>
    </row>
    <row r="9727" spans="3:3" x14ac:dyDescent="0.25">
      <c r="C9727" s="18"/>
    </row>
    <row r="9728" spans="3:3" x14ac:dyDescent="0.25">
      <c r="C9728" s="18"/>
    </row>
    <row r="9729" spans="3:3" x14ac:dyDescent="0.25">
      <c r="C9729" s="18"/>
    </row>
    <row r="9730" spans="3:3" x14ac:dyDescent="0.25">
      <c r="C9730" s="18"/>
    </row>
    <row r="9731" spans="3:3" x14ac:dyDescent="0.25">
      <c r="C9731" s="18"/>
    </row>
    <row r="9732" spans="3:3" x14ac:dyDescent="0.25">
      <c r="C9732" s="18"/>
    </row>
    <row r="9733" spans="3:3" x14ac:dyDescent="0.25">
      <c r="C9733" s="18"/>
    </row>
    <row r="9734" spans="3:3" x14ac:dyDescent="0.25">
      <c r="C9734" s="18"/>
    </row>
    <row r="9735" spans="3:3" x14ac:dyDescent="0.25">
      <c r="C9735" s="18"/>
    </row>
    <row r="9736" spans="3:3" x14ac:dyDescent="0.25">
      <c r="C9736" s="18"/>
    </row>
    <row r="9737" spans="3:3" x14ac:dyDescent="0.25">
      <c r="C9737" s="18"/>
    </row>
    <row r="9738" spans="3:3" x14ac:dyDescent="0.25">
      <c r="C9738" s="18"/>
    </row>
    <row r="9739" spans="3:3" x14ac:dyDescent="0.25">
      <c r="C9739" s="18"/>
    </row>
    <row r="9740" spans="3:3" x14ac:dyDescent="0.25">
      <c r="C9740" s="18"/>
    </row>
    <row r="9741" spans="3:3" x14ac:dyDescent="0.25">
      <c r="C9741" s="18"/>
    </row>
    <row r="9742" spans="3:3" x14ac:dyDescent="0.25">
      <c r="C9742" s="18"/>
    </row>
    <row r="9743" spans="3:3" x14ac:dyDescent="0.25">
      <c r="C9743" s="18"/>
    </row>
    <row r="9744" spans="3:3" x14ac:dyDescent="0.25">
      <c r="C9744" s="18"/>
    </row>
    <row r="9745" spans="3:3" x14ac:dyDescent="0.25">
      <c r="C9745" s="18"/>
    </row>
    <row r="9746" spans="3:3" x14ac:dyDescent="0.25">
      <c r="C9746" s="18"/>
    </row>
    <row r="9747" spans="3:3" x14ac:dyDescent="0.25">
      <c r="C9747" s="18"/>
    </row>
    <row r="9748" spans="3:3" x14ac:dyDescent="0.25">
      <c r="C9748" s="18"/>
    </row>
    <row r="9749" spans="3:3" x14ac:dyDescent="0.25">
      <c r="C9749" s="18"/>
    </row>
    <row r="9750" spans="3:3" x14ac:dyDescent="0.25">
      <c r="C9750" s="18"/>
    </row>
    <row r="9751" spans="3:3" x14ac:dyDescent="0.25">
      <c r="C9751" s="18"/>
    </row>
    <row r="9752" spans="3:3" x14ac:dyDescent="0.25">
      <c r="C9752" s="18"/>
    </row>
    <row r="9753" spans="3:3" x14ac:dyDescent="0.25">
      <c r="C9753" s="18"/>
    </row>
    <row r="9754" spans="3:3" x14ac:dyDescent="0.25">
      <c r="C9754" s="18"/>
    </row>
    <row r="9755" spans="3:3" x14ac:dyDescent="0.25">
      <c r="C9755" s="18"/>
    </row>
    <row r="9756" spans="3:3" x14ac:dyDescent="0.25">
      <c r="C9756" s="18"/>
    </row>
    <row r="9757" spans="3:3" x14ac:dyDescent="0.25">
      <c r="C9757" s="18"/>
    </row>
    <row r="9758" spans="3:3" x14ac:dyDescent="0.25">
      <c r="C9758" s="18"/>
    </row>
    <row r="9759" spans="3:3" x14ac:dyDescent="0.25">
      <c r="C9759" s="18"/>
    </row>
    <row r="9760" spans="3:3" x14ac:dyDescent="0.25">
      <c r="C9760" s="18"/>
    </row>
    <row r="9761" spans="3:3" x14ac:dyDescent="0.25">
      <c r="C9761" s="18"/>
    </row>
    <row r="9762" spans="3:3" x14ac:dyDescent="0.25">
      <c r="C9762" s="18"/>
    </row>
    <row r="9763" spans="3:3" x14ac:dyDescent="0.25">
      <c r="C9763" s="18"/>
    </row>
    <row r="9764" spans="3:3" x14ac:dyDescent="0.25">
      <c r="C9764" s="18"/>
    </row>
    <row r="9765" spans="3:3" x14ac:dyDescent="0.25">
      <c r="C9765" s="18"/>
    </row>
    <row r="9766" spans="3:3" x14ac:dyDescent="0.25">
      <c r="C9766" s="18"/>
    </row>
    <row r="9767" spans="3:3" x14ac:dyDescent="0.25">
      <c r="C9767" s="18"/>
    </row>
    <row r="9768" spans="3:3" x14ac:dyDescent="0.25">
      <c r="C9768" s="18"/>
    </row>
    <row r="9769" spans="3:3" x14ac:dyDescent="0.25">
      <c r="C9769" s="18"/>
    </row>
    <row r="9770" spans="3:3" x14ac:dyDescent="0.25">
      <c r="C9770" s="18"/>
    </row>
    <row r="9771" spans="3:3" x14ac:dyDescent="0.25">
      <c r="C9771" s="18"/>
    </row>
    <row r="9772" spans="3:3" x14ac:dyDescent="0.25">
      <c r="C9772" s="18"/>
    </row>
    <row r="9773" spans="3:3" x14ac:dyDescent="0.25">
      <c r="C9773" s="18"/>
    </row>
    <row r="9774" spans="3:3" x14ac:dyDescent="0.25">
      <c r="C9774" s="18"/>
    </row>
    <row r="9775" spans="3:3" x14ac:dyDescent="0.25">
      <c r="C9775" s="18"/>
    </row>
    <row r="9776" spans="3:3" x14ac:dyDescent="0.25">
      <c r="C9776" s="18"/>
    </row>
    <row r="9777" spans="3:3" x14ac:dyDescent="0.25">
      <c r="C9777" s="18"/>
    </row>
    <row r="9778" spans="3:3" x14ac:dyDescent="0.25">
      <c r="C9778" s="18"/>
    </row>
    <row r="9779" spans="3:3" x14ac:dyDescent="0.25">
      <c r="C9779" s="18"/>
    </row>
    <row r="9780" spans="3:3" x14ac:dyDescent="0.25">
      <c r="C9780" s="18"/>
    </row>
    <row r="9781" spans="3:3" x14ac:dyDescent="0.25">
      <c r="C9781" s="18"/>
    </row>
    <row r="9782" spans="3:3" x14ac:dyDescent="0.25">
      <c r="C9782" s="18"/>
    </row>
    <row r="9783" spans="3:3" x14ac:dyDescent="0.25">
      <c r="C9783" s="18"/>
    </row>
    <row r="9784" spans="3:3" x14ac:dyDescent="0.25">
      <c r="C9784" s="18"/>
    </row>
    <row r="9785" spans="3:3" x14ac:dyDescent="0.25">
      <c r="C9785" s="18"/>
    </row>
    <row r="9786" spans="3:3" x14ac:dyDescent="0.25">
      <c r="C9786" s="18"/>
    </row>
    <row r="9787" spans="3:3" x14ac:dyDescent="0.25">
      <c r="C9787" s="18"/>
    </row>
    <row r="9788" spans="3:3" x14ac:dyDescent="0.25">
      <c r="C9788" s="18"/>
    </row>
    <row r="9789" spans="3:3" x14ac:dyDescent="0.25">
      <c r="C9789" s="18"/>
    </row>
    <row r="9790" spans="3:3" x14ac:dyDescent="0.25">
      <c r="C9790" s="18"/>
    </row>
    <row r="9791" spans="3:3" x14ac:dyDescent="0.25">
      <c r="C9791" s="18"/>
    </row>
    <row r="9792" spans="3:3" x14ac:dyDescent="0.25">
      <c r="C9792" s="18"/>
    </row>
    <row r="9793" spans="3:3" x14ac:dyDescent="0.25">
      <c r="C9793" s="18"/>
    </row>
    <row r="9794" spans="3:3" x14ac:dyDescent="0.25">
      <c r="C9794" s="18"/>
    </row>
    <row r="9795" spans="3:3" x14ac:dyDescent="0.25">
      <c r="C9795" s="18"/>
    </row>
    <row r="9796" spans="3:3" x14ac:dyDescent="0.25">
      <c r="C9796" s="18"/>
    </row>
    <row r="9797" spans="3:3" x14ac:dyDescent="0.25">
      <c r="C9797" s="18"/>
    </row>
    <row r="9798" spans="3:3" x14ac:dyDescent="0.25">
      <c r="C9798" s="18"/>
    </row>
    <row r="9799" spans="3:3" x14ac:dyDescent="0.25">
      <c r="C9799" s="18"/>
    </row>
    <row r="9800" spans="3:3" x14ac:dyDescent="0.25">
      <c r="C9800" s="18"/>
    </row>
    <row r="9801" spans="3:3" x14ac:dyDescent="0.25">
      <c r="C9801" s="18"/>
    </row>
    <row r="9802" spans="3:3" x14ac:dyDescent="0.25">
      <c r="C9802" s="18"/>
    </row>
    <row r="9803" spans="3:3" x14ac:dyDescent="0.25">
      <c r="C9803" s="18"/>
    </row>
    <row r="9804" spans="3:3" x14ac:dyDescent="0.25">
      <c r="C9804" s="18"/>
    </row>
    <row r="9805" spans="3:3" x14ac:dyDescent="0.25">
      <c r="C9805" s="18"/>
    </row>
    <row r="9806" spans="3:3" x14ac:dyDescent="0.25">
      <c r="C9806" s="18"/>
    </row>
    <row r="9807" spans="3:3" x14ac:dyDescent="0.25">
      <c r="C9807" s="18"/>
    </row>
    <row r="9808" spans="3:3" x14ac:dyDescent="0.25">
      <c r="C9808" s="18"/>
    </row>
    <row r="9809" spans="3:3" x14ac:dyDescent="0.25">
      <c r="C9809" s="18"/>
    </row>
    <row r="9810" spans="3:3" x14ac:dyDescent="0.25">
      <c r="C9810" s="18"/>
    </row>
    <row r="9811" spans="3:3" x14ac:dyDescent="0.25">
      <c r="C9811" s="18"/>
    </row>
    <row r="9812" spans="3:3" x14ac:dyDescent="0.25">
      <c r="C9812" s="18"/>
    </row>
    <row r="9813" spans="3:3" x14ac:dyDescent="0.25">
      <c r="C9813" s="18"/>
    </row>
    <row r="9814" spans="3:3" x14ac:dyDescent="0.25">
      <c r="C9814" s="18"/>
    </row>
    <row r="9815" spans="3:3" x14ac:dyDescent="0.25">
      <c r="C9815" s="18"/>
    </row>
    <row r="9816" spans="3:3" x14ac:dyDescent="0.25">
      <c r="C9816" s="18"/>
    </row>
    <row r="9817" spans="3:3" x14ac:dyDescent="0.25">
      <c r="C9817" s="18"/>
    </row>
    <row r="9818" spans="3:3" x14ac:dyDescent="0.25">
      <c r="C9818" s="18"/>
    </row>
    <row r="9819" spans="3:3" x14ac:dyDescent="0.25">
      <c r="C9819" s="18"/>
    </row>
    <row r="9820" spans="3:3" x14ac:dyDescent="0.25">
      <c r="C9820" s="18"/>
    </row>
    <row r="9821" spans="3:3" x14ac:dyDescent="0.25">
      <c r="C9821" s="18"/>
    </row>
    <row r="9822" spans="3:3" x14ac:dyDescent="0.25">
      <c r="C9822" s="18"/>
    </row>
    <row r="9823" spans="3:3" x14ac:dyDescent="0.25">
      <c r="C9823" s="18"/>
    </row>
    <row r="9824" spans="3:3" x14ac:dyDescent="0.25">
      <c r="C9824" s="18"/>
    </row>
    <row r="9825" spans="3:3" x14ac:dyDescent="0.25">
      <c r="C9825" s="18"/>
    </row>
    <row r="9826" spans="3:3" x14ac:dyDescent="0.25">
      <c r="C9826" s="18"/>
    </row>
    <row r="9827" spans="3:3" x14ac:dyDescent="0.25">
      <c r="C9827" s="18"/>
    </row>
    <row r="9828" spans="3:3" x14ac:dyDescent="0.25">
      <c r="C9828" s="18"/>
    </row>
    <row r="9829" spans="3:3" x14ac:dyDescent="0.25">
      <c r="C9829" s="18"/>
    </row>
    <row r="9830" spans="3:3" x14ac:dyDescent="0.25">
      <c r="C9830" s="18"/>
    </row>
    <row r="9831" spans="3:3" x14ac:dyDescent="0.25">
      <c r="C9831" s="18"/>
    </row>
    <row r="9832" spans="3:3" x14ac:dyDescent="0.25">
      <c r="C9832" s="18"/>
    </row>
    <row r="9833" spans="3:3" x14ac:dyDescent="0.25">
      <c r="C9833" s="18"/>
    </row>
    <row r="9834" spans="3:3" x14ac:dyDescent="0.25">
      <c r="C9834" s="18"/>
    </row>
    <row r="9835" spans="3:3" x14ac:dyDescent="0.25">
      <c r="C9835" s="18"/>
    </row>
    <row r="9836" spans="3:3" x14ac:dyDescent="0.25">
      <c r="C9836" s="18"/>
    </row>
    <row r="9837" spans="3:3" x14ac:dyDescent="0.25">
      <c r="C9837" s="18"/>
    </row>
    <row r="9838" spans="3:3" x14ac:dyDescent="0.25">
      <c r="C9838" s="18"/>
    </row>
    <row r="9839" spans="3:3" x14ac:dyDescent="0.25">
      <c r="C9839" s="18"/>
    </row>
    <row r="9840" spans="3:3" x14ac:dyDescent="0.25">
      <c r="C9840" s="18"/>
    </row>
    <row r="9841" spans="3:3" x14ac:dyDescent="0.25">
      <c r="C9841" s="18"/>
    </row>
    <row r="9842" spans="3:3" x14ac:dyDescent="0.25">
      <c r="C9842" s="18"/>
    </row>
    <row r="9843" spans="3:3" x14ac:dyDescent="0.25">
      <c r="C9843" s="18"/>
    </row>
    <row r="9844" spans="3:3" x14ac:dyDescent="0.25">
      <c r="C9844" s="18"/>
    </row>
    <row r="9845" spans="3:3" x14ac:dyDescent="0.25">
      <c r="C9845" s="18"/>
    </row>
    <row r="9846" spans="3:3" x14ac:dyDescent="0.25">
      <c r="C9846" s="18"/>
    </row>
    <row r="9847" spans="3:3" x14ac:dyDescent="0.25">
      <c r="C9847" s="18"/>
    </row>
    <row r="9848" spans="3:3" x14ac:dyDescent="0.25">
      <c r="C9848" s="18"/>
    </row>
    <row r="9849" spans="3:3" x14ac:dyDescent="0.25">
      <c r="C9849" s="18"/>
    </row>
    <row r="9850" spans="3:3" x14ac:dyDescent="0.25">
      <c r="C9850" s="18"/>
    </row>
    <row r="9851" spans="3:3" x14ac:dyDescent="0.25">
      <c r="C9851" s="18"/>
    </row>
    <row r="9852" spans="3:3" x14ac:dyDescent="0.25">
      <c r="C9852" s="18"/>
    </row>
    <row r="9853" spans="3:3" x14ac:dyDescent="0.25">
      <c r="C9853" s="18"/>
    </row>
    <row r="9854" spans="3:3" x14ac:dyDescent="0.25">
      <c r="C9854" s="18"/>
    </row>
    <row r="9855" spans="3:3" x14ac:dyDescent="0.25">
      <c r="C9855" s="18"/>
    </row>
    <row r="9856" spans="3:3" x14ac:dyDescent="0.25">
      <c r="C9856" s="18"/>
    </row>
    <row r="9857" spans="3:3" x14ac:dyDescent="0.25">
      <c r="C9857" s="18"/>
    </row>
    <row r="9858" spans="3:3" x14ac:dyDescent="0.25">
      <c r="C9858" s="18"/>
    </row>
    <row r="9859" spans="3:3" x14ac:dyDescent="0.25">
      <c r="C9859" s="18"/>
    </row>
    <row r="9860" spans="3:3" x14ac:dyDescent="0.25">
      <c r="C9860" s="18"/>
    </row>
    <row r="9861" spans="3:3" x14ac:dyDescent="0.25">
      <c r="C9861" s="18"/>
    </row>
    <row r="9862" spans="3:3" x14ac:dyDescent="0.25">
      <c r="C9862" s="18"/>
    </row>
    <row r="9863" spans="3:3" x14ac:dyDescent="0.25">
      <c r="C9863" s="18"/>
    </row>
    <row r="9864" spans="3:3" x14ac:dyDescent="0.25">
      <c r="C9864" s="18"/>
    </row>
    <row r="9865" spans="3:3" x14ac:dyDescent="0.25">
      <c r="C9865" s="18"/>
    </row>
    <row r="9866" spans="3:3" x14ac:dyDescent="0.25">
      <c r="C9866" s="18"/>
    </row>
    <row r="9867" spans="3:3" x14ac:dyDescent="0.25">
      <c r="C9867" s="18"/>
    </row>
    <row r="9868" spans="3:3" x14ac:dyDescent="0.25">
      <c r="C9868" s="18"/>
    </row>
    <row r="9869" spans="3:3" x14ac:dyDescent="0.25">
      <c r="C9869" s="18"/>
    </row>
    <row r="9870" spans="3:3" x14ac:dyDescent="0.25">
      <c r="C9870" s="18"/>
    </row>
    <row r="9871" spans="3:3" x14ac:dyDescent="0.25">
      <c r="C9871" s="18"/>
    </row>
    <row r="9872" spans="3:3" x14ac:dyDescent="0.25">
      <c r="C9872" s="18"/>
    </row>
    <row r="9873" spans="3:3" x14ac:dyDescent="0.25">
      <c r="C9873" s="18"/>
    </row>
    <row r="9874" spans="3:3" x14ac:dyDescent="0.25">
      <c r="C9874" s="18"/>
    </row>
    <row r="9875" spans="3:3" x14ac:dyDescent="0.25">
      <c r="C9875" s="18"/>
    </row>
    <row r="9876" spans="3:3" x14ac:dyDescent="0.25">
      <c r="C9876" s="18"/>
    </row>
    <row r="9877" spans="3:3" x14ac:dyDescent="0.25">
      <c r="C9877" s="18"/>
    </row>
    <row r="9878" spans="3:3" x14ac:dyDescent="0.25">
      <c r="C9878" s="18"/>
    </row>
    <row r="9879" spans="3:3" x14ac:dyDescent="0.25">
      <c r="C9879" s="18"/>
    </row>
    <row r="9880" spans="3:3" x14ac:dyDescent="0.25">
      <c r="C9880" s="18"/>
    </row>
    <row r="9881" spans="3:3" x14ac:dyDescent="0.25">
      <c r="C9881" s="18"/>
    </row>
    <row r="9882" spans="3:3" x14ac:dyDescent="0.25">
      <c r="C9882" s="18"/>
    </row>
    <row r="9883" spans="3:3" x14ac:dyDescent="0.25">
      <c r="C9883" s="18"/>
    </row>
    <row r="9884" spans="3:3" x14ac:dyDescent="0.25">
      <c r="C9884" s="18"/>
    </row>
    <row r="9885" spans="3:3" x14ac:dyDescent="0.25">
      <c r="C9885" s="18"/>
    </row>
    <row r="9886" spans="3:3" x14ac:dyDescent="0.25">
      <c r="C9886" s="18"/>
    </row>
    <row r="9887" spans="3:3" x14ac:dyDescent="0.25">
      <c r="C9887" s="18"/>
    </row>
    <row r="9888" spans="3:3" x14ac:dyDescent="0.25">
      <c r="C9888" s="18"/>
    </row>
    <row r="9889" spans="3:3" x14ac:dyDescent="0.25">
      <c r="C9889" s="18"/>
    </row>
    <row r="9890" spans="3:3" x14ac:dyDescent="0.25">
      <c r="C9890" s="18"/>
    </row>
    <row r="9891" spans="3:3" x14ac:dyDescent="0.25">
      <c r="C9891" s="18"/>
    </row>
    <row r="9892" spans="3:3" x14ac:dyDescent="0.25">
      <c r="C9892" s="18"/>
    </row>
    <row r="9893" spans="3:3" x14ac:dyDescent="0.25">
      <c r="C9893" s="18"/>
    </row>
    <row r="9894" spans="3:3" x14ac:dyDescent="0.25">
      <c r="C9894" s="18"/>
    </row>
    <row r="9895" spans="3:3" x14ac:dyDescent="0.25">
      <c r="C9895" s="18"/>
    </row>
    <row r="9896" spans="3:3" x14ac:dyDescent="0.25">
      <c r="C9896" s="18"/>
    </row>
    <row r="9897" spans="3:3" x14ac:dyDescent="0.25">
      <c r="C9897" s="18"/>
    </row>
    <row r="9898" spans="3:3" x14ac:dyDescent="0.25">
      <c r="C9898" s="18"/>
    </row>
    <row r="9899" spans="3:3" x14ac:dyDescent="0.25">
      <c r="C9899" s="18"/>
    </row>
    <row r="9900" spans="3:3" x14ac:dyDescent="0.25">
      <c r="C9900" s="18"/>
    </row>
    <row r="9901" spans="3:3" x14ac:dyDescent="0.25">
      <c r="C9901" s="18"/>
    </row>
    <row r="9902" spans="3:3" x14ac:dyDescent="0.25">
      <c r="C9902" s="18"/>
    </row>
    <row r="9903" spans="3:3" x14ac:dyDescent="0.25">
      <c r="C9903" s="18"/>
    </row>
    <row r="9904" spans="3:3" x14ac:dyDescent="0.25">
      <c r="C9904" s="18"/>
    </row>
    <row r="9905" spans="3:3" x14ac:dyDescent="0.25">
      <c r="C9905" s="18"/>
    </row>
    <row r="9906" spans="3:3" x14ac:dyDescent="0.25">
      <c r="C9906" s="18"/>
    </row>
    <row r="9907" spans="3:3" x14ac:dyDescent="0.25">
      <c r="C9907" s="18"/>
    </row>
    <row r="9908" spans="3:3" x14ac:dyDescent="0.25">
      <c r="C9908" s="18"/>
    </row>
    <row r="9909" spans="3:3" x14ac:dyDescent="0.25">
      <c r="C9909" s="18"/>
    </row>
    <row r="9910" spans="3:3" x14ac:dyDescent="0.25">
      <c r="C9910" s="18"/>
    </row>
    <row r="9911" spans="3:3" x14ac:dyDescent="0.25">
      <c r="C9911" s="18"/>
    </row>
    <row r="9912" spans="3:3" x14ac:dyDescent="0.25">
      <c r="C9912" s="18"/>
    </row>
    <row r="9913" spans="3:3" x14ac:dyDescent="0.25">
      <c r="C9913" s="18"/>
    </row>
    <row r="9914" spans="3:3" x14ac:dyDescent="0.25">
      <c r="C9914" s="18"/>
    </row>
    <row r="9915" spans="3:3" x14ac:dyDescent="0.25">
      <c r="C9915" s="18"/>
    </row>
    <row r="9916" spans="3:3" x14ac:dyDescent="0.25">
      <c r="C9916" s="18"/>
    </row>
    <row r="9917" spans="3:3" x14ac:dyDescent="0.25">
      <c r="C9917" s="18"/>
    </row>
    <row r="9918" spans="3:3" x14ac:dyDescent="0.25">
      <c r="C9918" s="18"/>
    </row>
    <row r="9919" spans="3:3" x14ac:dyDescent="0.25">
      <c r="C9919" s="18"/>
    </row>
    <row r="9920" spans="3:3" x14ac:dyDescent="0.25">
      <c r="C9920" s="18"/>
    </row>
    <row r="9921" spans="3:3" x14ac:dyDescent="0.25">
      <c r="C9921" s="18"/>
    </row>
    <row r="9922" spans="3:3" x14ac:dyDescent="0.25">
      <c r="C9922" s="18"/>
    </row>
    <row r="9923" spans="3:3" x14ac:dyDescent="0.25">
      <c r="C9923" s="18"/>
    </row>
    <row r="9924" spans="3:3" x14ac:dyDescent="0.25">
      <c r="C9924" s="18"/>
    </row>
    <row r="9925" spans="3:3" x14ac:dyDescent="0.25">
      <c r="C9925" s="18"/>
    </row>
    <row r="9926" spans="3:3" x14ac:dyDescent="0.25">
      <c r="C9926" s="18"/>
    </row>
    <row r="9927" spans="3:3" x14ac:dyDescent="0.25">
      <c r="C9927" s="18"/>
    </row>
    <row r="9928" spans="3:3" x14ac:dyDescent="0.25">
      <c r="C9928" s="18"/>
    </row>
    <row r="9929" spans="3:3" x14ac:dyDescent="0.25">
      <c r="C9929" s="18"/>
    </row>
    <row r="9930" spans="3:3" x14ac:dyDescent="0.25">
      <c r="C9930" s="18"/>
    </row>
    <row r="9931" spans="3:3" x14ac:dyDescent="0.25">
      <c r="C9931" s="18"/>
    </row>
    <row r="9932" spans="3:3" x14ac:dyDescent="0.25">
      <c r="C9932" s="18"/>
    </row>
    <row r="9933" spans="3:3" x14ac:dyDescent="0.25">
      <c r="C9933" s="18"/>
    </row>
    <row r="9934" spans="3:3" x14ac:dyDescent="0.25">
      <c r="C9934" s="18"/>
    </row>
    <row r="9935" spans="3:3" x14ac:dyDescent="0.25">
      <c r="C9935" s="18"/>
    </row>
    <row r="9936" spans="3:3" x14ac:dyDescent="0.25">
      <c r="C9936" s="18"/>
    </row>
    <row r="9937" spans="3:3" x14ac:dyDescent="0.25">
      <c r="C9937" s="18"/>
    </row>
    <row r="9938" spans="3:3" x14ac:dyDescent="0.25">
      <c r="C9938" s="18"/>
    </row>
    <row r="9939" spans="3:3" x14ac:dyDescent="0.25">
      <c r="C9939" s="18"/>
    </row>
    <row r="9940" spans="3:3" x14ac:dyDescent="0.25">
      <c r="C9940" s="18"/>
    </row>
    <row r="9941" spans="3:3" x14ac:dyDescent="0.25">
      <c r="C9941" s="18"/>
    </row>
    <row r="9942" spans="3:3" x14ac:dyDescent="0.25">
      <c r="C9942" s="18"/>
    </row>
    <row r="9943" spans="3:3" x14ac:dyDescent="0.25">
      <c r="C9943" s="18"/>
    </row>
    <row r="9944" spans="3:3" x14ac:dyDescent="0.25">
      <c r="C9944" s="18"/>
    </row>
    <row r="9945" spans="3:3" x14ac:dyDescent="0.25">
      <c r="C9945" s="18"/>
    </row>
    <row r="9946" spans="3:3" x14ac:dyDescent="0.25">
      <c r="C9946" s="18"/>
    </row>
    <row r="9947" spans="3:3" x14ac:dyDescent="0.25">
      <c r="C9947" s="18"/>
    </row>
    <row r="9948" spans="3:3" x14ac:dyDescent="0.25">
      <c r="C9948" s="18"/>
    </row>
    <row r="9949" spans="3:3" x14ac:dyDescent="0.25">
      <c r="C9949" s="18"/>
    </row>
    <row r="9950" spans="3:3" x14ac:dyDescent="0.25">
      <c r="C9950" s="18"/>
    </row>
    <row r="9951" spans="3:3" x14ac:dyDescent="0.25">
      <c r="C9951" s="18"/>
    </row>
    <row r="9952" spans="3:3" x14ac:dyDescent="0.25">
      <c r="C9952" s="18"/>
    </row>
    <row r="9953" spans="3:3" x14ac:dyDescent="0.25">
      <c r="C9953" s="18"/>
    </row>
    <row r="9954" spans="3:3" x14ac:dyDescent="0.25">
      <c r="C9954" s="18"/>
    </row>
    <row r="9955" spans="3:3" x14ac:dyDescent="0.25">
      <c r="C9955" s="18"/>
    </row>
    <row r="9956" spans="3:3" x14ac:dyDescent="0.25">
      <c r="C9956" s="18"/>
    </row>
    <row r="9957" spans="3:3" x14ac:dyDescent="0.25">
      <c r="C9957" s="18"/>
    </row>
    <row r="9958" spans="3:3" x14ac:dyDescent="0.25">
      <c r="C9958" s="18"/>
    </row>
    <row r="9959" spans="3:3" x14ac:dyDescent="0.25">
      <c r="C9959" s="18"/>
    </row>
    <row r="9960" spans="3:3" x14ac:dyDescent="0.25">
      <c r="C9960" s="18"/>
    </row>
    <row r="9961" spans="3:3" x14ac:dyDescent="0.25">
      <c r="C9961" s="18"/>
    </row>
    <row r="9962" spans="3:3" x14ac:dyDescent="0.25">
      <c r="C9962" s="18"/>
    </row>
    <row r="9963" spans="3:3" x14ac:dyDescent="0.25">
      <c r="C9963" s="18"/>
    </row>
    <row r="9964" spans="3:3" x14ac:dyDescent="0.25">
      <c r="C9964" s="18"/>
    </row>
    <row r="9965" spans="3:3" x14ac:dyDescent="0.25">
      <c r="C9965" s="18"/>
    </row>
    <row r="9966" spans="3:3" x14ac:dyDescent="0.25">
      <c r="C9966" s="18"/>
    </row>
    <row r="9967" spans="3:3" x14ac:dyDescent="0.25">
      <c r="C9967" s="18"/>
    </row>
    <row r="9968" spans="3:3" x14ac:dyDescent="0.25">
      <c r="C9968" s="18"/>
    </row>
    <row r="9969" spans="3:3" x14ac:dyDescent="0.25">
      <c r="C9969" s="18"/>
    </row>
    <row r="9970" spans="3:3" x14ac:dyDescent="0.25">
      <c r="C9970" s="18"/>
    </row>
    <row r="9971" spans="3:3" x14ac:dyDescent="0.25">
      <c r="C9971" s="18"/>
    </row>
    <row r="9972" spans="3:3" x14ac:dyDescent="0.25">
      <c r="C9972" s="18"/>
    </row>
    <row r="9973" spans="3:3" x14ac:dyDescent="0.25">
      <c r="C9973" s="18"/>
    </row>
    <row r="9974" spans="3:3" x14ac:dyDescent="0.25">
      <c r="C9974" s="18"/>
    </row>
    <row r="9975" spans="3:3" x14ac:dyDescent="0.25">
      <c r="C9975" s="18"/>
    </row>
    <row r="9976" spans="3:3" x14ac:dyDescent="0.25">
      <c r="C9976" s="18"/>
    </row>
    <row r="9977" spans="3:3" x14ac:dyDescent="0.25">
      <c r="C9977" s="18"/>
    </row>
    <row r="9978" spans="3:3" x14ac:dyDescent="0.25">
      <c r="C9978" s="18"/>
    </row>
    <row r="9979" spans="3:3" x14ac:dyDescent="0.25">
      <c r="C9979" s="18"/>
    </row>
    <row r="9980" spans="3:3" x14ac:dyDescent="0.25">
      <c r="C9980" s="18"/>
    </row>
    <row r="9981" spans="3:3" x14ac:dyDescent="0.25">
      <c r="C9981" s="18"/>
    </row>
    <row r="9982" spans="3:3" x14ac:dyDescent="0.25">
      <c r="C9982" s="18"/>
    </row>
    <row r="9983" spans="3:3" x14ac:dyDescent="0.25">
      <c r="C9983" s="18"/>
    </row>
    <row r="9984" spans="3:3" x14ac:dyDescent="0.25">
      <c r="C9984" s="18"/>
    </row>
    <row r="9985" spans="3:3" x14ac:dyDescent="0.25">
      <c r="C9985" s="18"/>
    </row>
    <row r="9986" spans="3:3" x14ac:dyDescent="0.25">
      <c r="C9986" s="18"/>
    </row>
    <row r="9987" spans="3:3" x14ac:dyDescent="0.25">
      <c r="C9987" s="18"/>
    </row>
    <row r="9988" spans="3:3" x14ac:dyDescent="0.25">
      <c r="C9988" s="18"/>
    </row>
    <row r="9989" spans="3:3" x14ac:dyDescent="0.25">
      <c r="C9989" s="18"/>
    </row>
    <row r="9990" spans="3:3" x14ac:dyDescent="0.25">
      <c r="C9990" s="18"/>
    </row>
    <row r="9991" spans="3:3" x14ac:dyDescent="0.25">
      <c r="C9991" s="18"/>
    </row>
    <row r="9992" spans="3:3" x14ac:dyDescent="0.25">
      <c r="C9992" s="18"/>
    </row>
    <row r="9993" spans="3:3" x14ac:dyDescent="0.25">
      <c r="C9993" s="18"/>
    </row>
    <row r="9994" spans="3:3" x14ac:dyDescent="0.25">
      <c r="C9994" s="18"/>
    </row>
    <row r="9995" spans="3:3" x14ac:dyDescent="0.25">
      <c r="C9995" s="18"/>
    </row>
    <row r="9996" spans="3:3" x14ac:dyDescent="0.25">
      <c r="C9996" s="18"/>
    </row>
    <row r="9997" spans="3:3" x14ac:dyDescent="0.25">
      <c r="C9997" s="18"/>
    </row>
    <row r="9998" spans="3:3" x14ac:dyDescent="0.25">
      <c r="C9998" s="18"/>
    </row>
    <row r="9999" spans="3:3" x14ac:dyDescent="0.25">
      <c r="C9999" s="18"/>
    </row>
    <row r="10000" spans="3:3" x14ac:dyDescent="0.25">
      <c r="C10000" s="18"/>
    </row>
    <row r="10001" spans="3:3" x14ac:dyDescent="0.25">
      <c r="C10001" s="18"/>
    </row>
    <row r="10002" spans="3:3" x14ac:dyDescent="0.25">
      <c r="C10002" s="18"/>
    </row>
    <row r="10003" spans="3:3" x14ac:dyDescent="0.25">
      <c r="C10003" s="18"/>
    </row>
    <row r="10004" spans="3:3" x14ac:dyDescent="0.25">
      <c r="C10004" s="18"/>
    </row>
    <row r="10005" spans="3:3" x14ac:dyDescent="0.25">
      <c r="C10005" s="18"/>
    </row>
    <row r="10006" spans="3:3" x14ac:dyDescent="0.25">
      <c r="C10006" s="18"/>
    </row>
    <row r="10007" spans="3:3" x14ac:dyDescent="0.25">
      <c r="C10007" s="18"/>
    </row>
    <row r="10008" spans="3:3" x14ac:dyDescent="0.25">
      <c r="C10008" s="18"/>
    </row>
    <row r="10009" spans="3:3" x14ac:dyDescent="0.25">
      <c r="C10009" s="18"/>
    </row>
    <row r="10010" spans="3:3" x14ac:dyDescent="0.25">
      <c r="C10010" s="18"/>
    </row>
    <row r="10011" spans="3:3" x14ac:dyDescent="0.25">
      <c r="C10011" s="18"/>
    </row>
    <row r="10012" spans="3:3" x14ac:dyDescent="0.25">
      <c r="C10012" s="18"/>
    </row>
    <row r="10013" spans="3:3" x14ac:dyDescent="0.25">
      <c r="C10013" s="18"/>
    </row>
    <row r="10014" spans="3:3" x14ac:dyDescent="0.25">
      <c r="C10014" s="18"/>
    </row>
    <row r="10015" spans="3:3" x14ac:dyDescent="0.25">
      <c r="C10015" s="18"/>
    </row>
    <row r="10016" spans="3:3" x14ac:dyDescent="0.25">
      <c r="C10016" s="18"/>
    </row>
    <row r="10017" spans="3:3" x14ac:dyDescent="0.25">
      <c r="C10017" s="18"/>
    </row>
    <row r="10018" spans="3:3" x14ac:dyDescent="0.25">
      <c r="C10018" s="18"/>
    </row>
    <row r="10019" spans="3:3" x14ac:dyDescent="0.25">
      <c r="C10019" s="18"/>
    </row>
    <row r="10020" spans="3:3" x14ac:dyDescent="0.25">
      <c r="C10020" s="18"/>
    </row>
    <row r="10021" spans="3:3" x14ac:dyDescent="0.25">
      <c r="C10021" s="18"/>
    </row>
    <row r="10022" spans="3:3" x14ac:dyDescent="0.25">
      <c r="C10022" s="18"/>
    </row>
    <row r="10023" spans="3:3" x14ac:dyDescent="0.25">
      <c r="C10023" s="18"/>
    </row>
    <row r="10024" spans="3:3" x14ac:dyDescent="0.25">
      <c r="C10024" s="18"/>
    </row>
    <row r="10025" spans="3:3" x14ac:dyDescent="0.25">
      <c r="C10025" s="18"/>
    </row>
    <row r="10026" spans="3:3" x14ac:dyDescent="0.25">
      <c r="C10026" s="18"/>
    </row>
    <row r="10027" spans="3:3" x14ac:dyDescent="0.25">
      <c r="C10027" s="18"/>
    </row>
    <row r="10028" spans="3:3" x14ac:dyDescent="0.25">
      <c r="C10028" s="18"/>
    </row>
    <row r="10029" spans="3:3" x14ac:dyDescent="0.25">
      <c r="C10029" s="18"/>
    </row>
    <row r="10030" spans="3:3" x14ac:dyDescent="0.25">
      <c r="C10030" s="18"/>
    </row>
    <row r="10031" spans="3:3" x14ac:dyDescent="0.25">
      <c r="C10031" s="18"/>
    </row>
    <row r="10032" spans="3:3" x14ac:dyDescent="0.25">
      <c r="C10032" s="18"/>
    </row>
    <row r="10033" spans="3:3" x14ac:dyDescent="0.25">
      <c r="C10033" s="18"/>
    </row>
    <row r="10034" spans="3:3" x14ac:dyDescent="0.25">
      <c r="C10034" s="18"/>
    </row>
    <row r="10035" spans="3:3" x14ac:dyDescent="0.25">
      <c r="C10035" s="18"/>
    </row>
    <row r="10036" spans="3:3" x14ac:dyDescent="0.25">
      <c r="C10036" s="18"/>
    </row>
    <row r="10037" spans="3:3" x14ac:dyDescent="0.25">
      <c r="C10037" s="18"/>
    </row>
    <row r="10038" spans="3:3" x14ac:dyDescent="0.25">
      <c r="C10038" s="18"/>
    </row>
    <row r="10039" spans="3:3" x14ac:dyDescent="0.25">
      <c r="C10039" s="18"/>
    </row>
    <row r="10040" spans="3:3" x14ac:dyDescent="0.25">
      <c r="C10040" s="18"/>
    </row>
    <row r="10041" spans="3:3" x14ac:dyDescent="0.25">
      <c r="C10041" s="18"/>
    </row>
    <row r="10042" spans="3:3" x14ac:dyDescent="0.25">
      <c r="C10042" s="18"/>
    </row>
    <row r="10043" spans="3:3" x14ac:dyDescent="0.25">
      <c r="C10043" s="18"/>
    </row>
    <row r="10044" spans="3:3" x14ac:dyDescent="0.25">
      <c r="C10044" s="18"/>
    </row>
    <row r="10045" spans="3:3" x14ac:dyDescent="0.25">
      <c r="C10045" s="18"/>
    </row>
    <row r="10046" spans="3:3" x14ac:dyDescent="0.25">
      <c r="C10046" s="18"/>
    </row>
    <row r="10047" spans="3:3" x14ac:dyDescent="0.25">
      <c r="C10047" s="18"/>
    </row>
    <row r="10048" spans="3:3" x14ac:dyDescent="0.25">
      <c r="C10048" s="18"/>
    </row>
    <row r="10049" spans="3:3" x14ac:dyDescent="0.25">
      <c r="C10049" s="18"/>
    </row>
    <row r="10050" spans="3:3" x14ac:dyDescent="0.25">
      <c r="C10050" s="18"/>
    </row>
    <row r="10051" spans="3:3" x14ac:dyDescent="0.25">
      <c r="C10051" s="18"/>
    </row>
    <row r="10052" spans="3:3" x14ac:dyDescent="0.25">
      <c r="C10052" s="18"/>
    </row>
    <row r="10053" spans="3:3" x14ac:dyDescent="0.25">
      <c r="C10053" s="18"/>
    </row>
    <row r="10054" spans="3:3" x14ac:dyDescent="0.25">
      <c r="C10054" s="18"/>
    </row>
    <row r="10055" spans="3:3" x14ac:dyDescent="0.25">
      <c r="C10055" s="18"/>
    </row>
    <row r="10056" spans="3:3" x14ac:dyDescent="0.25">
      <c r="C10056" s="18"/>
    </row>
    <row r="10057" spans="3:3" x14ac:dyDescent="0.25">
      <c r="C10057" s="18"/>
    </row>
    <row r="10058" spans="3:3" x14ac:dyDescent="0.25">
      <c r="C10058" s="18"/>
    </row>
    <row r="10059" spans="3:3" x14ac:dyDescent="0.25">
      <c r="C10059" s="18"/>
    </row>
    <row r="10060" spans="3:3" x14ac:dyDescent="0.25">
      <c r="C10060" s="18"/>
    </row>
    <row r="10061" spans="3:3" x14ac:dyDescent="0.25">
      <c r="C10061" s="18"/>
    </row>
    <row r="10062" spans="3:3" x14ac:dyDescent="0.25">
      <c r="C10062" s="18"/>
    </row>
    <row r="10063" spans="3:3" x14ac:dyDescent="0.25">
      <c r="C10063" s="18"/>
    </row>
    <row r="10064" spans="3:3" x14ac:dyDescent="0.25">
      <c r="C10064" s="18"/>
    </row>
    <row r="10065" spans="3:3" x14ac:dyDescent="0.25">
      <c r="C10065" s="18"/>
    </row>
    <row r="10066" spans="3:3" x14ac:dyDescent="0.25">
      <c r="C10066" s="18"/>
    </row>
    <row r="10067" spans="3:3" x14ac:dyDescent="0.25">
      <c r="C10067" s="18"/>
    </row>
    <row r="10068" spans="3:3" x14ac:dyDescent="0.25">
      <c r="C10068" s="18"/>
    </row>
    <row r="10069" spans="3:3" x14ac:dyDescent="0.25">
      <c r="C10069" s="18"/>
    </row>
    <row r="10070" spans="3:3" x14ac:dyDescent="0.25">
      <c r="C10070" s="18"/>
    </row>
    <row r="10071" spans="3:3" x14ac:dyDescent="0.25">
      <c r="C10071" s="18"/>
    </row>
    <row r="10072" spans="3:3" x14ac:dyDescent="0.25">
      <c r="C10072" s="18"/>
    </row>
    <row r="10073" spans="3:3" x14ac:dyDescent="0.25">
      <c r="C10073" s="18"/>
    </row>
    <row r="10074" spans="3:3" x14ac:dyDescent="0.25">
      <c r="C10074" s="18"/>
    </row>
    <row r="10075" spans="3:3" x14ac:dyDescent="0.25">
      <c r="C10075" s="18"/>
    </row>
    <row r="10076" spans="3:3" x14ac:dyDescent="0.25">
      <c r="C10076" s="18"/>
    </row>
    <row r="10077" spans="3:3" x14ac:dyDescent="0.25">
      <c r="C10077" s="18"/>
    </row>
    <row r="10078" spans="3:3" x14ac:dyDescent="0.25">
      <c r="C10078" s="18"/>
    </row>
    <row r="10079" spans="3:3" x14ac:dyDescent="0.25">
      <c r="C10079" s="18"/>
    </row>
    <row r="10080" spans="3:3" x14ac:dyDescent="0.25">
      <c r="C10080" s="18"/>
    </row>
    <row r="10081" spans="3:3" x14ac:dyDescent="0.25">
      <c r="C10081" s="18"/>
    </row>
    <row r="10082" spans="3:3" x14ac:dyDescent="0.25">
      <c r="C10082" s="18"/>
    </row>
    <row r="10083" spans="3:3" x14ac:dyDescent="0.25">
      <c r="C10083" s="18"/>
    </row>
    <row r="10084" spans="3:3" x14ac:dyDescent="0.25">
      <c r="C10084" s="18"/>
    </row>
    <row r="10085" spans="3:3" x14ac:dyDescent="0.25">
      <c r="C10085" s="18"/>
    </row>
    <row r="10086" spans="3:3" x14ac:dyDescent="0.25">
      <c r="C10086" s="18"/>
    </row>
    <row r="10087" spans="3:3" x14ac:dyDescent="0.25">
      <c r="C10087" s="18"/>
    </row>
    <row r="10088" spans="3:3" x14ac:dyDescent="0.25">
      <c r="C10088" s="18"/>
    </row>
    <row r="10089" spans="3:3" x14ac:dyDescent="0.25">
      <c r="C10089" s="18"/>
    </row>
    <row r="10090" spans="3:3" x14ac:dyDescent="0.25">
      <c r="C10090" s="18"/>
    </row>
    <row r="10091" spans="3:3" x14ac:dyDescent="0.25">
      <c r="C10091" s="18"/>
    </row>
    <row r="10092" spans="3:3" x14ac:dyDescent="0.25">
      <c r="C10092" s="18"/>
    </row>
    <row r="10093" spans="3:3" x14ac:dyDescent="0.25">
      <c r="C10093" s="18"/>
    </row>
    <row r="10094" spans="3:3" x14ac:dyDescent="0.25">
      <c r="C10094" s="18"/>
    </row>
    <row r="10095" spans="3:3" x14ac:dyDescent="0.25">
      <c r="C10095" s="18"/>
    </row>
    <row r="10096" spans="3:3" x14ac:dyDescent="0.25">
      <c r="C10096" s="18"/>
    </row>
    <row r="10097" spans="3:3" x14ac:dyDescent="0.25">
      <c r="C10097" s="18"/>
    </row>
    <row r="10098" spans="3:3" x14ac:dyDescent="0.25">
      <c r="C10098" s="18"/>
    </row>
    <row r="10099" spans="3:3" x14ac:dyDescent="0.25">
      <c r="C10099" s="18"/>
    </row>
    <row r="10100" spans="3:3" x14ac:dyDescent="0.25">
      <c r="C10100" s="18"/>
    </row>
    <row r="10101" spans="3:3" x14ac:dyDescent="0.25">
      <c r="C10101" s="18"/>
    </row>
    <row r="10102" spans="3:3" x14ac:dyDescent="0.25">
      <c r="C10102" s="18"/>
    </row>
    <row r="10103" spans="3:3" x14ac:dyDescent="0.25">
      <c r="C10103" s="18"/>
    </row>
    <row r="10104" spans="3:3" x14ac:dyDescent="0.25">
      <c r="C10104" s="18"/>
    </row>
    <row r="10105" spans="3:3" x14ac:dyDescent="0.25">
      <c r="C10105" s="18"/>
    </row>
    <row r="10106" spans="3:3" x14ac:dyDescent="0.25">
      <c r="C10106" s="18"/>
    </row>
    <row r="10107" spans="3:3" x14ac:dyDescent="0.25">
      <c r="C10107" s="18"/>
    </row>
    <row r="10108" spans="3:3" x14ac:dyDescent="0.25">
      <c r="C10108" s="18"/>
    </row>
    <row r="10109" spans="3:3" x14ac:dyDescent="0.25">
      <c r="C10109" s="18"/>
    </row>
    <row r="10110" spans="3:3" x14ac:dyDescent="0.25">
      <c r="C10110" s="18"/>
    </row>
    <row r="10111" spans="3:3" x14ac:dyDescent="0.25">
      <c r="C10111" s="18"/>
    </row>
    <row r="10112" spans="3:3" x14ac:dyDescent="0.25">
      <c r="C10112" s="18"/>
    </row>
    <row r="10113" spans="3:3" x14ac:dyDescent="0.25">
      <c r="C10113" s="18"/>
    </row>
    <row r="10114" spans="3:3" x14ac:dyDescent="0.25">
      <c r="C10114" s="18"/>
    </row>
    <row r="10115" spans="3:3" x14ac:dyDescent="0.25">
      <c r="C10115" s="18"/>
    </row>
    <row r="10116" spans="3:3" x14ac:dyDescent="0.25">
      <c r="C10116" s="18"/>
    </row>
    <row r="10117" spans="3:3" x14ac:dyDescent="0.25">
      <c r="C10117" s="18"/>
    </row>
    <row r="10118" spans="3:3" x14ac:dyDescent="0.25">
      <c r="C10118" s="18"/>
    </row>
    <row r="10119" spans="3:3" x14ac:dyDescent="0.25">
      <c r="C10119" s="18"/>
    </row>
    <row r="10120" spans="3:3" x14ac:dyDescent="0.25">
      <c r="C10120" s="18"/>
    </row>
    <row r="10121" spans="3:3" x14ac:dyDescent="0.25">
      <c r="C10121" s="18"/>
    </row>
    <row r="10122" spans="3:3" x14ac:dyDescent="0.25">
      <c r="C10122" s="18"/>
    </row>
    <row r="10123" spans="3:3" x14ac:dyDescent="0.25">
      <c r="C10123" s="18"/>
    </row>
    <row r="10124" spans="3:3" x14ac:dyDescent="0.25">
      <c r="C10124" s="18"/>
    </row>
    <row r="10125" spans="3:3" x14ac:dyDescent="0.25">
      <c r="C10125" s="18"/>
    </row>
    <row r="10126" spans="3:3" x14ac:dyDescent="0.25">
      <c r="C10126" s="18"/>
    </row>
    <row r="10127" spans="3:3" x14ac:dyDescent="0.25">
      <c r="C10127" s="18"/>
    </row>
    <row r="10128" spans="3:3" x14ac:dyDescent="0.25">
      <c r="C10128" s="18"/>
    </row>
    <row r="10129" spans="3:3" x14ac:dyDescent="0.25">
      <c r="C10129" s="18"/>
    </row>
    <row r="10130" spans="3:3" x14ac:dyDescent="0.25">
      <c r="C10130" s="18"/>
    </row>
    <row r="10131" spans="3:3" x14ac:dyDescent="0.25">
      <c r="C10131" s="18"/>
    </row>
    <row r="10132" spans="3:3" x14ac:dyDescent="0.25">
      <c r="C10132" s="18"/>
    </row>
    <row r="10133" spans="3:3" x14ac:dyDescent="0.25">
      <c r="C10133" s="18"/>
    </row>
    <row r="10134" spans="3:3" x14ac:dyDescent="0.25">
      <c r="C10134" s="18"/>
    </row>
    <row r="10135" spans="3:3" x14ac:dyDescent="0.25">
      <c r="C10135" s="18"/>
    </row>
    <row r="10136" spans="3:3" x14ac:dyDescent="0.25">
      <c r="C10136" s="18"/>
    </row>
    <row r="10137" spans="3:3" x14ac:dyDescent="0.25">
      <c r="C10137" s="18"/>
    </row>
    <row r="10138" spans="3:3" x14ac:dyDescent="0.25">
      <c r="C10138" s="18"/>
    </row>
    <row r="10139" spans="3:3" x14ac:dyDescent="0.25">
      <c r="C10139" s="18"/>
    </row>
    <row r="10140" spans="3:3" x14ac:dyDescent="0.25">
      <c r="C10140" s="18"/>
    </row>
    <row r="10141" spans="3:3" x14ac:dyDescent="0.25">
      <c r="C10141" s="18"/>
    </row>
    <row r="10142" spans="3:3" x14ac:dyDescent="0.25">
      <c r="C10142" s="18"/>
    </row>
    <row r="10143" spans="3:3" x14ac:dyDescent="0.25">
      <c r="C10143" s="18"/>
    </row>
    <row r="10144" spans="3:3" x14ac:dyDescent="0.25">
      <c r="C10144" s="18"/>
    </row>
    <row r="10145" spans="3:3" x14ac:dyDescent="0.25">
      <c r="C10145" s="18"/>
    </row>
    <row r="10146" spans="3:3" x14ac:dyDescent="0.25">
      <c r="C10146" s="18"/>
    </row>
    <row r="10147" spans="3:3" x14ac:dyDescent="0.25">
      <c r="C10147" s="18"/>
    </row>
    <row r="10148" spans="3:3" x14ac:dyDescent="0.25">
      <c r="C10148" s="18"/>
    </row>
    <row r="10149" spans="3:3" x14ac:dyDescent="0.25">
      <c r="C10149" s="18"/>
    </row>
    <row r="10150" spans="3:3" x14ac:dyDescent="0.25">
      <c r="C10150" s="18"/>
    </row>
    <row r="10151" spans="3:3" x14ac:dyDescent="0.25">
      <c r="C10151" s="18"/>
    </row>
    <row r="10152" spans="3:3" x14ac:dyDescent="0.25">
      <c r="C10152" s="18"/>
    </row>
    <row r="10153" spans="3:3" x14ac:dyDescent="0.25">
      <c r="C10153" s="18"/>
    </row>
    <row r="10154" spans="3:3" x14ac:dyDescent="0.25">
      <c r="C10154" s="18"/>
    </row>
    <row r="10155" spans="3:3" x14ac:dyDescent="0.25">
      <c r="C10155" s="18"/>
    </row>
    <row r="10156" spans="3:3" x14ac:dyDescent="0.25">
      <c r="C10156" s="18"/>
    </row>
    <row r="10157" spans="3:3" x14ac:dyDescent="0.25">
      <c r="C10157" s="18"/>
    </row>
    <row r="10158" spans="3:3" x14ac:dyDescent="0.25">
      <c r="C10158" s="18"/>
    </row>
    <row r="10159" spans="3:3" x14ac:dyDescent="0.25">
      <c r="C10159" s="18"/>
    </row>
    <row r="10160" spans="3:3" x14ac:dyDescent="0.25">
      <c r="C10160" s="18"/>
    </row>
    <row r="10161" spans="3:3" x14ac:dyDescent="0.25">
      <c r="C10161" s="18"/>
    </row>
    <row r="10162" spans="3:3" x14ac:dyDescent="0.25">
      <c r="C10162" s="18"/>
    </row>
    <row r="10163" spans="3:3" x14ac:dyDescent="0.25">
      <c r="C10163" s="18"/>
    </row>
    <row r="10164" spans="3:3" x14ac:dyDescent="0.25">
      <c r="C10164" s="18"/>
    </row>
    <row r="10165" spans="3:3" x14ac:dyDescent="0.25">
      <c r="C10165" s="18"/>
    </row>
    <row r="10166" spans="3:3" x14ac:dyDescent="0.25">
      <c r="C10166" s="18"/>
    </row>
    <row r="10167" spans="3:3" x14ac:dyDescent="0.25">
      <c r="C10167" s="18"/>
    </row>
    <row r="10168" spans="3:3" x14ac:dyDescent="0.25">
      <c r="C10168" s="18"/>
    </row>
    <row r="10169" spans="3:3" x14ac:dyDescent="0.25">
      <c r="C10169" s="18"/>
    </row>
    <row r="10170" spans="3:3" x14ac:dyDescent="0.25">
      <c r="C10170" s="18"/>
    </row>
    <row r="10171" spans="3:3" x14ac:dyDescent="0.25">
      <c r="C10171" s="18"/>
    </row>
    <row r="10172" spans="3:3" x14ac:dyDescent="0.25">
      <c r="C10172" s="18"/>
    </row>
    <row r="10173" spans="3:3" x14ac:dyDescent="0.25">
      <c r="C10173" s="18"/>
    </row>
    <row r="10174" spans="3:3" x14ac:dyDescent="0.25">
      <c r="C10174" s="18"/>
    </row>
    <row r="10175" spans="3:3" x14ac:dyDescent="0.25">
      <c r="C10175" s="18"/>
    </row>
    <row r="10176" spans="3:3" x14ac:dyDescent="0.25">
      <c r="C10176" s="18"/>
    </row>
    <row r="10177" spans="3:3" x14ac:dyDescent="0.25">
      <c r="C10177" s="18"/>
    </row>
    <row r="10178" spans="3:3" x14ac:dyDescent="0.25">
      <c r="C10178" s="18"/>
    </row>
    <row r="10179" spans="3:3" x14ac:dyDescent="0.25">
      <c r="C10179" s="18"/>
    </row>
    <row r="10180" spans="3:3" x14ac:dyDescent="0.25">
      <c r="C10180" s="18"/>
    </row>
    <row r="10181" spans="3:3" x14ac:dyDescent="0.25">
      <c r="C10181" s="18"/>
    </row>
    <row r="10182" spans="3:3" x14ac:dyDescent="0.25">
      <c r="C10182" s="18"/>
    </row>
    <row r="10183" spans="3:3" x14ac:dyDescent="0.25">
      <c r="C10183" s="18"/>
    </row>
    <row r="10184" spans="3:3" x14ac:dyDescent="0.25">
      <c r="C10184" s="18"/>
    </row>
    <row r="10185" spans="3:3" x14ac:dyDescent="0.25">
      <c r="C10185" s="18"/>
    </row>
    <row r="10186" spans="3:3" x14ac:dyDescent="0.25">
      <c r="C10186" s="18"/>
    </row>
    <row r="10187" spans="3:3" x14ac:dyDescent="0.25">
      <c r="C10187" s="18"/>
    </row>
    <row r="10188" spans="3:3" x14ac:dyDescent="0.25">
      <c r="C10188" s="18"/>
    </row>
    <row r="10189" spans="3:3" x14ac:dyDescent="0.25">
      <c r="C10189" s="18"/>
    </row>
    <row r="10190" spans="3:3" x14ac:dyDescent="0.25">
      <c r="C10190" s="18"/>
    </row>
    <row r="10191" spans="3:3" x14ac:dyDescent="0.25">
      <c r="C10191" s="18"/>
    </row>
    <row r="10192" spans="3:3" x14ac:dyDescent="0.25">
      <c r="C10192" s="18"/>
    </row>
    <row r="10193" spans="3:3" x14ac:dyDescent="0.25">
      <c r="C10193" s="18"/>
    </row>
    <row r="10194" spans="3:3" x14ac:dyDescent="0.25">
      <c r="C10194" s="18"/>
    </row>
    <row r="10195" spans="3:3" x14ac:dyDescent="0.25">
      <c r="C10195" s="18"/>
    </row>
    <row r="10196" spans="3:3" x14ac:dyDescent="0.25">
      <c r="C10196" s="18"/>
    </row>
    <row r="10197" spans="3:3" x14ac:dyDescent="0.25">
      <c r="C10197" s="18"/>
    </row>
    <row r="10198" spans="3:3" x14ac:dyDescent="0.25">
      <c r="C10198" s="18"/>
    </row>
    <row r="10199" spans="3:3" x14ac:dyDescent="0.25">
      <c r="C10199" s="18"/>
    </row>
    <row r="10200" spans="3:3" x14ac:dyDescent="0.25">
      <c r="C10200" s="18"/>
    </row>
    <row r="10201" spans="3:3" x14ac:dyDescent="0.25">
      <c r="C10201" s="18"/>
    </row>
    <row r="10202" spans="3:3" x14ac:dyDescent="0.25">
      <c r="C10202" s="18"/>
    </row>
    <row r="10203" spans="3:3" x14ac:dyDescent="0.25">
      <c r="C10203" s="18"/>
    </row>
    <row r="10204" spans="3:3" x14ac:dyDescent="0.25">
      <c r="C10204" s="18"/>
    </row>
    <row r="10205" spans="3:3" x14ac:dyDescent="0.25">
      <c r="C10205" s="18"/>
    </row>
    <row r="10206" spans="3:3" x14ac:dyDescent="0.25">
      <c r="C10206" s="18"/>
    </row>
    <row r="10207" spans="3:3" x14ac:dyDescent="0.25">
      <c r="C10207" s="18"/>
    </row>
    <row r="10208" spans="3:3" x14ac:dyDescent="0.25">
      <c r="C10208" s="18"/>
    </row>
    <row r="10209" spans="3:3" x14ac:dyDescent="0.25">
      <c r="C10209" s="18"/>
    </row>
    <row r="10210" spans="3:3" x14ac:dyDescent="0.25">
      <c r="C10210" s="18"/>
    </row>
    <row r="10211" spans="3:3" x14ac:dyDescent="0.25">
      <c r="C10211" s="18"/>
    </row>
    <row r="10212" spans="3:3" x14ac:dyDescent="0.25">
      <c r="C10212" s="18"/>
    </row>
    <row r="10213" spans="3:3" x14ac:dyDescent="0.25">
      <c r="C10213" s="18"/>
    </row>
    <row r="10214" spans="3:3" x14ac:dyDescent="0.25">
      <c r="C10214" s="18"/>
    </row>
    <row r="10215" spans="3:3" x14ac:dyDescent="0.25">
      <c r="C10215" s="18"/>
    </row>
    <row r="10216" spans="3:3" x14ac:dyDescent="0.25">
      <c r="C10216" s="18"/>
    </row>
    <row r="10217" spans="3:3" x14ac:dyDescent="0.25">
      <c r="C10217" s="18"/>
    </row>
    <row r="10218" spans="3:3" x14ac:dyDescent="0.25">
      <c r="C10218" s="18"/>
    </row>
    <row r="10219" spans="3:3" x14ac:dyDescent="0.25">
      <c r="C10219" s="18"/>
    </row>
    <row r="10220" spans="3:3" x14ac:dyDescent="0.25">
      <c r="C10220" s="18"/>
    </row>
    <row r="10221" spans="3:3" x14ac:dyDescent="0.25">
      <c r="C10221" s="18"/>
    </row>
    <row r="10222" spans="3:3" x14ac:dyDescent="0.25">
      <c r="C10222" s="18"/>
    </row>
    <row r="10223" spans="3:3" x14ac:dyDescent="0.25">
      <c r="C10223" s="18"/>
    </row>
    <row r="10224" spans="3:3" x14ac:dyDescent="0.25">
      <c r="C10224" s="18"/>
    </row>
    <row r="10225" spans="3:3" x14ac:dyDescent="0.25">
      <c r="C10225" s="18"/>
    </row>
    <row r="10226" spans="3:3" x14ac:dyDescent="0.25">
      <c r="C10226" s="18"/>
    </row>
    <row r="10227" spans="3:3" x14ac:dyDescent="0.25">
      <c r="C10227" s="18"/>
    </row>
    <row r="10228" spans="3:3" x14ac:dyDescent="0.25">
      <c r="C10228" s="18"/>
    </row>
    <row r="10229" spans="3:3" x14ac:dyDescent="0.25">
      <c r="C10229" s="18"/>
    </row>
    <row r="10230" spans="3:3" x14ac:dyDescent="0.25">
      <c r="C10230" s="18"/>
    </row>
    <row r="10231" spans="3:3" x14ac:dyDescent="0.25">
      <c r="C10231" s="18"/>
    </row>
    <row r="10232" spans="3:3" x14ac:dyDescent="0.25">
      <c r="C10232" s="18"/>
    </row>
    <row r="10233" spans="3:3" x14ac:dyDescent="0.25">
      <c r="C10233" s="18"/>
    </row>
    <row r="10234" spans="3:3" x14ac:dyDescent="0.25">
      <c r="C10234" s="18"/>
    </row>
    <row r="10235" spans="3:3" x14ac:dyDescent="0.25">
      <c r="C10235" s="18"/>
    </row>
    <row r="10236" spans="3:3" x14ac:dyDescent="0.25">
      <c r="C10236" s="18"/>
    </row>
    <row r="10237" spans="3:3" x14ac:dyDescent="0.25">
      <c r="C10237" s="18"/>
    </row>
    <row r="10238" spans="3:3" x14ac:dyDescent="0.25">
      <c r="C10238" s="18"/>
    </row>
    <row r="10239" spans="3:3" x14ac:dyDescent="0.25">
      <c r="C10239" s="18"/>
    </row>
    <row r="10240" spans="3:3" x14ac:dyDescent="0.25">
      <c r="C10240" s="18"/>
    </row>
    <row r="10241" spans="3:3" x14ac:dyDescent="0.25">
      <c r="C10241" s="18"/>
    </row>
    <row r="10242" spans="3:3" x14ac:dyDescent="0.25">
      <c r="C10242" s="18"/>
    </row>
    <row r="10243" spans="3:3" x14ac:dyDescent="0.25">
      <c r="C10243" s="18"/>
    </row>
    <row r="10244" spans="3:3" x14ac:dyDescent="0.25">
      <c r="C10244" s="18"/>
    </row>
    <row r="10245" spans="3:3" x14ac:dyDescent="0.25">
      <c r="C10245" s="18"/>
    </row>
    <row r="10246" spans="3:3" x14ac:dyDescent="0.25">
      <c r="C10246" s="18"/>
    </row>
    <row r="10247" spans="3:3" x14ac:dyDescent="0.25">
      <c r="C10247" s="18"/>
    </row>
    <row r="10248" spans="3:3" x14ac:dyDescent="0.25">
      <c r="C10248" s="18"/>
    </row>
    <row r="10249" spans="3:3" x14ac:dyDescent="0.25">
      <c r="C10249" s="18"/>
    </row>
    <row r="10250" spans="3:3" x14ac:dyDescent="0.25">
      <c r="C10250" s="18"/>
    </row>
    <row r="10251" spans="3:3" x14ac:dyDescent="0.25">
      <c r="C10251" s="18"/>
    </row>
    <row r="10252" spans="3:3" x14ac:dyDescent="0.25">
      <c r="C10252" s="18"/>
    </row>
    <row r="10253" spans="3:3" x14ac:dyDescent="0.25">
      <c r="C10253" s="18"/>
    </row>
    <row r="10254" spans="3:3" x14ac:dyDescent="0.25">
      <c r="C10254" s="18"/>
    </row>
    <row r="10255" spans="3:3" x14ac:dyDescent="0.25">
      <c r="C10255" s="18"/>
    </row>
    <row r="10256" spans="3:3" x14ac:dyDescent="0.25">
      <c r="C10256" s="18"/>
    </row>
    <row r="10257" spans="3:3" x14ac:dyDescent="0.25">
      <c r="C10257" s="18"/>
    </row>
    <row r="10258" spans="3:3" x14ac:dyDescent="0.25">
      <c r="C10258" s="18"/>
    </row>
    <row r="10259" spans="3:3" x14ac:dyDescent="0.25">
      <c r="C10259" s="18"/>
    </row>
    <row r="10260" spans="3:3" x14ac:dyDescent="0.25">
      <c r="C10260" s="18"/>
    </row>
    <row r="10261" spans="3:3" x14ac:dyDescent="0.25">
      <c r="C10261" s="18"/>
    </row>
    <row r="10262" spans="3:3" x14ac:dyDescent="0.25">
      <c r="C10262" s="18"/>
    </row>
    <row r="10263" spans="3:3" x14ac:dyDescent="0.25">
      <c r="C10263" s="18"/>
    </row>
    <row r="10264" spans="3:3" x14ac:dyDescent="0.25">
      <c r="C10264" s="18"/>
    </row>
    <row r="10265" spans="3:3" x14ac:dyDescent="0.25">
      <c r="C10265" s="18"/>
    </row>
    <row r="10266" spans="3:3" x14ac:dyDescent="0.25">
      <c r="C10266" s="18"/>
    </row>
    <row r="10267" spans="3:3" x14ac:dyDescent="0.25">
      <c r="C10267" s="18"/>
    </row>
    <row r="10268" spans="3:3" x14ac:dyDescent="0.25">
      <c r="C10268" s="18"/>
    </row>
    <row r="10269" spans="3:3" x14ac:dyDescent="0.25">
      <c r="C10269" s="18"/>
    </row>
    <row r="10270" spans="3:3" x14ac:dyDescent="0.25">
      <c r="C10270" s="18"/>
    </row>
    <row r="10271" spans="3:3" x14ac:dyDescent="0.25">
      <c r="C10271" s="18"/>
    </row>
    <row r="10272" spans="3:3" x14ac:dyDescent="0.25">
      <c r="C10272" s="18"/>
    </row>
    <row r="10273" spans="3:3" x14ac:dyDescent="0.25">
      <c r="C10273" s="18"/>
    </row>
    <row r="10274" spans="3:3" x14ac:dyDescent="0.25">
      <c r="C10274" s="18"/>
    </row>
    <row r="10275" spans="3:3" x14ac:dyDescent="0.25">
      <c r="C10275" s="18"/>
    </row>
    <row r="10276" spans="3:3" x14ac:dyDescent="0.25">
      <c r="C10276" s="18"/>
    </row>
    <row r="10277" spans="3:3" x14ac:dyDescent="0.25">
      <c r="C10277" s="18"/>
    </row>
    <row r="10278" spans="3:3" x14ac:dyDescent="0.25">
      <c r="C10278" s="18"/>
    </row>
    <row r="10279" spans="3:3" x14ac:dyDescent="0.25">
      <c r="C10279" s="18"/>
    </row>
    <row r="10280" spans="3:3" x14ac:dyDescent="0.25">
      <c r="C10280" s="18"/>
    </row>
    <row r="10281" spans="3:3" x14ac:dyDescent="0.25">
      <c r="C10281" s="18"/>
    </row>
    <row r="10282" spans="3:3" x14ac:dyDescent="0.25">
      <c r="C10282" s="18"/>
    </row>
    <row r="10283" spans="3:3" x14ac:dyDescent="0.25">
      <c r="C10283" s="18"/>
    </row>
    <row r="10284" spans="3:3" x14ac:dyDescent="0.25">
      <c r="C10284" s="18"/>
    </row>
    <row r="10285" spans="3:3" x14ac:dyDescent="0.25">
      <c r="C10285" s="18"/>
    </row>
    <row r="10286" spans="3:3" x14ac:dyDescent="0.25">
      <c r="C10286" s="18"/>
    </row>
    <row r="10287" spans="3:3" x14ac:dyDescent="0.25">
      <c r="C10287" s="18"/>
    </row>
    <row r="10288" spans="3:3" x14ac:dyDescent="0.25">
      <c r="C10288" s="18"/>
    </row>
    <row r="10289" spans="3:3" x14ac:dyDescent="0.25">
      <c r="C10289" s="18"/>
    </row>
    <row r="10290" spans="3:3" x14ac:dyDescent="0.25">
      <c r="C10290" s="18"/>
    </row>
    <row r="10291" spans="3:3" x14ac:dyDescent="0.25">
      <c r="C10291" s="18"/>
    </row>
    <row r="10292" spans="3:3" x14ac:dyDescent="0.25">
      <c r="C10292" s="18"/>
    </row>
    <row r="10293" spans="3:3" x14ac:dyDescent="0.25">
      <c r="C10293" s="18"/>
    </row>
    <row r="10294" spans="3:3" x14ac:dyDescent="0.25">
      <c r="C10294" s="18"/>
    </row>
    <row r="10295" spans="3:3" x14ac:dyDescent="0.25">
      <c r="C10295" s="18"/>
    </row>
    <row r="10296" spans="3:3" x14ac:dyDescent="0.25">
      <c r="C10296" s="18"/>
    </row>
    <row r="10297" spans="3:3" x14ac:dyDescent="0.25">
      <c r="C10297" s="18"/>
    </row>
    <row r="10298" spans="3:3" x14ac:dyDescent="0.25">
      <c r="C10298" s="18"/>
    </row>
    <row r="10299" spans="3:3" x14ac:dyDescent="0.25">
      <c r="C10299" s="18"/>
    </row>
    <row r="10300" spans="3:3" x14ac:dyDescent="0.25">
      <c r="C10300" s="18"/>
    </row>
    <row r="10301" spans="3:3" x14ac:dyDescent="0.25">
      <c r="C10301" s="18"/>
    </row>
    <row r="10302" spans="3:3" x14ac:dyDescent="0.25">
      <c r="C10302" s="18"/>
    </row>
    <row r="10303" spans="3:3" x14ac:dyDescent="0.25">
      <c r="C10303" s="18"/>
    </row>
    <row r="10304" spans="3:3" x14ac:dyDescent="0.25">
      <c r="C10304" s="18"/>
    </row>
    <row r="10305" spans="3:3" x14ac:dyDescent="0.25">
      <c r="C10305" s="18"/>
    </row>
    <row r="10306" spans="3:3" x14ac:dyDescent="0.25">
      <c r="C10306" s="18"/>
    </row>
    <row r="10307" spans="3:3" x14ac:dyDescent="0.25">
      <c r="C10307" s="18"/>
    </row>
    <row r="10308" spans="3:3" x14ac:dyDescent="0.25">
      <c r="C10308" s="18"/>
    </row>
    <row r="10309" spans="3:3" x14ac:dyDescent="0.25">
      <c r="C10309" s="18"/>
    </row>
    <row r="10310" spans="3:3" x14ac:dyDescent="0.25">
      <c r="C10310" s="18"/>
    </row>
    <row r="10311" spans="3:3" x14ac:dyDescent="0.25">
      <c r="C10311" s="18"/>
    </row>
    <row r="10312" spans="3:3" x14ac:dyDescent="0.25">
      <c r="C10312" s="18"/>
    </row>
    <row r="10313" spans="3:3" x14ac:dyDescent="0.25">
      <c r="C10313" s="18"/>
    </row>
    <row r="10314" spans="3:3" x14ac:dyDescent="0.25">
      <c r="C10314" s="18"/>
    </row>
    <row r="10315" spans="3:3" x14ac:dyDescent="0.25">
      <c r="C10315" s="18"/>
    </row>
    <row r="10316" spans="3:3" x14ac:dyDescent="0.25">
      <c r="C10316" s="18"/>
    </row>
    <row r="10317" spans="3:3" x14ac:dyDescent="0.25">
      <c r="C10317" s="18"/>
    </row>
    <row r="10318" spans="3:3" x14ac:dyDescent="0.25">
      <c r="C10318" s="18"/>
    </row>
    <row r="10319" spans="3:3" x14ac:dyDescent="0.25">
      <c r="C10319" s="18"/>
    </row>
    <row r="10320" spans="3:3" x14ac:dyDescent="0.25">
      <c r="C10320" s="18"/>
    </row>
    <row r="10321" spans="3:3" x14ac:dyDescent="0.25">
      <c r="C10321" s="18"/>
    </row>
    <row r="10322" spans="3:3" x14ac:dyDescent="0.25">
      <c r="C10322" s="18"/>
    </row>
    <row r="10323" spans="3:3" x14ac:dyDescent="0.25">
      <c r="C10323" s="18"/>
    </row>
    <row r="10324" spans="3:3" x14ac:dyDescent="0.25">
      <c r="C10324" s="18"/>
    </row>
    <row r="10325" spans="3:3" x14ac:dyDescent="0.25">
      <c r="C10325" s="18"/>
    </row>
    <row r="10326" spans="3:3" x14ac:dyDescent="0.25">
      <c r="C10326" s="18"/>
    </row>
    <row r="10327" spans="3:3" x14ac:dyDescent="0.25">
      <c r="C10327" s="18"/>
    </row>
    <row r="10328" spans="3:3" x14ac:dyDescent="0.25">
      <c r="C10328" s="18"/>
    </row>
    <row r="10329" spans="3:3" x14ac:dyDescent="0.25">
      <c r="C10329" s="18"/>
    </row>
    <row r="10330" spans="3:3" x14ac:dyDescent="0.25">
      <c r="C10330" s="18"/>
    </row>
    <row r="10331" spans="3:3" x14ac:dyDescent="0.25">
      <c r="C10331" s="18"/>
    </row>
    <row r="10332" spans="3:3" x14ac:dyDescent="0.25">
      <c r="C10332" s="18"/>
    </row>
    <row r="10333" spans="3:3" x14ac:dyDescent="0.25">
      <c r="C10333" s="18"/>
    </row>
    <row r="10334" spans="3:3" x14ac:dyDescent="0.25">
      <c r="C10334" s="18"/>
    </row>
    <row r="10335" spans="3:3" x14ac:dyDescent="0.25">
      <c r="C10335" s="18"/>
    </row>
    <row r="10336" spans="3:3" x14ac:dyDescent="0.25">
      <c r="C10336" s="18"/>
    </row>
    <row r="10337" spans="3:3" x14ac:dyDescent="0.25">
      <c r="C10337" s="18"/>
    </row>
    <row r="10338" spans="3:3" x14ac:dyDescent="0.25">
      <c r="C10338" s="18"/>
    </row>
    <row r="10339" spans="3:3" x14ac:dyDescent="0.25">
      <c r="C10339" s="18"/>
    </row>
    <row r="10340" spans="3:3" x14ac:dyDescent="0.25">
      <c r="C10340" s="18"/>
    </row>
    <row r="10341" spans="3:3" x14ac:dyDescent="0.25">
      <c r="C10341" s="18"/>
    </row>
    <row r="10342" spans="3:3" x14ac:dyDescent="0.25">
      <c r="C10342" s="18"/>
    </row>
    <row r="10343" spans="3:3" x14ac:dyDescent="0.25">
      <c r="C10343" s="18"/>
    </row>
    <row r="10344" spans="3:3" x14ac:dyDescent="0.25">
      <c r="C10344" s="18"/>
    </row>
    <row r="10345" spans="3:3" x14ac:dyDescent="0.25">
      <c r="C10345" s="18"/>
    </row>
    <row r="10346" spans="3:3" x14ac:dyDescent="0.25">
      <c r="C10346" s="18"/>
    </row>
    <row r="10347" spans="3:3" x14ac:dyDescent="0.25">
      <c r="C10347" s="18"/>
    </row>
    <row r="10348" spans="3:3" x14ac:dyDescent="0.25">
      <c r="C10348" s="18"/>
    </row>
    <row r="10349" spans="3:3" x14ac:dyDescent="0.25">
      <c r="C10349" s="18"/>
    </row>
    <row r="10350" spans="3:3" x14ac:dyDescent="0.25">
      <c r="C10350" s="18"/>
    </row>
    <row r="10351" spans="3:3" x14ac:dyDescent="0.25">
      <c r="C10351" s="18"/>
    </row>
    <row r="10352" spans="3:3" x14ac:dyDescent="0.25">
      <c r="C10352" s="18"/>
    </row>
    <row r="10353" spans="3:3" x14ac:dyDescent="0.25">
      <c r="C10353" s="18"/>
    </row>
    <row r="10354" spans="3:3" x14ac:dyDescent="0.25">
      <c r="C10354" s="18"/>
    </row>
    <row r="10355" spans="3:3" x14ac:dyDescent="0.25">
      <c r="C10355" s="18"/>
    </row>
    <row r="10356" spans="3:3" x14ac:dyDescent="0.25">
      <c r="C10356" s="18"/>
    </row>
    <row r="10357" spans="3:3" x14ac:dyDescent="0.25">
      <c r="C10357" s="18"/>
    </row>
    <row r="10358" spans="3:3" x14ac:dyDescent="0.25">
      <c r="C10358" s="18"/>
    </row>
    <row r="10359" spans="3:3" x14ac:dyDescent="0.25">
      <c r="C10359" s="18"/>
    </row>
    <row r="10360" spans="3:3" x14ac:dyDescent="0.25">
      <c r="C10360" s="18"/>
    </row>
    <row r="10361" spans="3:3" x14ac:dyDescent="0.25">
      <c r="C10361" s="18"/>
    </row>
    <row r="10362" spans="3:3" x14ac:dyDescent="0.25">
      <c r="C10362" s="18"/>
    </row>
    <row r="10363" spans="3:3" x14ac:dyDescent="0.25">
      <c r="C10363" s="18"/>
    </row>
    <row r="10364" spans="3:3" x14ac:dyDescent="0.25">
      <c r="C10364" s="18"/>
    </row>
    <row r="10365" spans="3:3" x14ac:dyDescent="0.25">
      <c r="C10365" s="18"/>
    </row>
    <row r="10366" spans="3:3" x14ac:dyDescent="0.25">
      <c r="C10366" s="18"/>
    </row>
    <row r="10367" spans="3:3" x14ac:dyDescent="0.25">
      <c r="C10367" s="18"/>
    </row>
    <row r="10368" spans="3:3" x14ac:dyDescent="0.25">
      <c r="C10368" s="18"/>
    </row>
    <row r="10369" spans="3:3" x14ac:dyDescent="0.25">
      <c r="C10369" s="18"/>
    </row>
    <row r="10370" spans="3:3" x14ac:dyDescent="0.25">
      <c r="C10370" s="18"/>
    </row>
    <row r="10371" spans="3:3" x14ac:dyDescent="0.25">
      <c r="C10371" s="18"/>
    </row>
    <row r="10372" spans="3:3" x14ac:dyDescent="0.25">
      <c r="C10372" s="18"/>
    </row>
    <row r="10373" spans="3:3" x14ac:dyDescent="0.25">
      <c r="C10373" s="18"/>
    </row>
    <row r="10374" spans="3:3" x14ac:dyDescent="0.25">
      <c r="C10374" s="18"/>
    </row>
    <row r="10375" spans="3:3" x14ac:dyDescent="0.25">
      <c r="C10375" s="18"/>
    </row>
    <row r="10376" spans="3:3" x14ac:dyDescent="0.25">
      <c r="C10376" s="18"/>
    </row>
    <row r="10377" spans="3:3" x14ac:dyDescent="0.25">
      <c r="C10377" s="18"/>
    </row>
    <row r="10378" spans="3:3" x14ac:dyDescent="0.25">
      <c r="C10378" s="18"/>
    </row>
    <row r="10379" spans="3:3" x14ac:dyDescent="0.25">
      <c r="C10379" s="18"/>
    </row>
    <row r="10380" spans="3:3" x14ac:dyDescent="0.25">
      <c r="C10380" s="18"/>
    </row>
    <row r="10381" spans="3:3" x14ac:dyDescent="0.25">
      <c r="C10381" s="18"/>
    </row>
    <row r="10382" spans="3:3" x14ac:dyDescent="0.25">
      <c r="C10382" s="18"/>
    </row>
    <row r="10383" spans="3:3" x14ac:dyDescent="0.25">
      <c r="C10383" s="18"/>
    </row>
    <row r="10384" spans="3:3" x14ac:dyDescent="0.25">
      <c r="C10384" s="18"/>
    </row>
    <row r="10385" spans="3:3" x14ac:dyDescent="0.25">
      <c r="C10385" s="18"/>
    </row>
    <row r="10386" spans="3:3" x14ac:dyDescent="0.25">
      <c r="C10386" s="18"/>
    </row>
    <row r="10387" spans="3:3" x14ac:dyDescent="0.25">
      <c r="C10387" s="18"/>
    </row>
    <row r="10388" spans="3:3" x14ac:dyDescent="0.25">
      <c r="C10388" s="18"/>
    </row>
    <row r="10389" spans="3:3" x14ac:dyDescent="0.25">
      <c r="C10389" s="18"/>
    </row>
    <row r="10390" spans="3:3" x14ac:dyDescent="0.25">
      <c r="C10390" s="18"/>
    </row>
    <row r="10391" spans="3:3" x14ac:dyDescent="0.25">
      <c r="C10391" s="18"/>
    </row>
    <row r="10392" spans="3:3" x14ac:dyDescent="0.25">
      <c r="C10392" s="18"/>
    </row>
    <row r="10393" spans="3:3" x14ac:dyDescent="0.25">
      <c r="C10393" s="18"/>
    </row>
    <row r="10394" spans="3:3" x14ac:dyDescent="0.25">
      <c r="C10394" s="18"/>
    </row>
    <row r="10395" spans="3:3" x14ac:dyDescent="0.25">
      <c r="C10395" s="18"/>
    </row>
    <row r="10396" spans="3:3" x14ac:dyDescent="0.25">
      <c r="C10396" s="18"/>
    </row>
    <row r="10397" spans="3:3" x14ac:dyDescent="0.25">
      <c r="C10397" s="18"/>
    </row>
    <row r="10398" spans="3:3" x14ac:dyDescent="0.25">
      <c r="C10398" s="18"/>
    </row>
    <row r="10399" spans="3:3" x14ac:dyDescent="0.25">
      <c r="C10399" s="18"/>
    </row>
    <row r="10400" spans="3:3" x14ac:dyDescent="0.25">
      <c r="C10400" s="18"/>
    </row>
    <row r="10401" spans="3:3" x14ac:dyDescent="0.25">
      <c r="C10401" s="18"/>
    </row>
    <row r="10402" spans="3:3" x14ac:dyDescent="0.25">
      <c r="C10402" s="18"/>
    </row>
    <row r="10403" spans="3:3" x14ac:dyDescent="0.25">
      <c r="C10403" s="18"/>
    </row>
    <row r="10404" spans="3:3" x14ac:dyDescent="0.25">
      <c r="C10404" s="18"/>
    </row>
    <row r="10405" spans="3:3" x14ac:dyDescent="0.25">
      <c r="C10405" s="18"/>
    </row>
    <row r="10406" spans="3:3" x14ac:dyDescent="0.25">
      <c r="C10406" s="18"/>
    </row>
    <row r="10407" spans="3:3" x14ac:dyDescent="0.25">
      <c r="C10407" s="18"/>
    </row>
    <row r="10408" spans="3:3" x14ac:dyDescent="0.25">
      <c r="C10408" s="18"/>
    </row>
    <row r="10409" spans="3:3" x14ac:dyDescent="0.25">
      <c r="C10409" s="18"/>
    </row>
    <row r="10410" spans="3:3" x14ac:dyDescent="0.25">
      <c r="C10410" s="18"/>
    </row>
    <row r="10411" spans="3:3" x14ac:dyDescent="0.25">
      <c r="C10411" s="18"/>
    </row>
    <row r="10412" spans="3:3" x14ac:dyDescent="0.25">
      <c r="C10412" s="18"/>
    </row>
    <row r="10413" spans="3:3" x14ac:dyDescent="0.25">
      <c r="C10413" s="18"/>
    </row>
    <row r="10414" spans="3:3" x14ac:dyDescent="0.25">
      <c r="C10414" s="18"/>
    </row>
    <row r="10415" spans="3:3" x14ac:dyDescent="0.25">
      <c r="C10415" s="18"/>
    </row>
    <row r="10416" spans="3:3" x14ac:dyDescent="0.25">
      <c r="C10416" s="18"/>
    </row>
    <row r="10417" spans="3:3" x14ac:dyDescent="0.25">
      <c r="C10417" s="18"/>
    </row>
    <row r="10418" spans="3:3" x14ac:dyDescent="0.25">
      <c r="C10418" s="18"/>
    </row>
    <row r="10419" spans="3:3" x14ac:dyDescent="0.25">
      <c r="C10419" s="18"/>
    </row>
    <row r="10420" spans="3:3" x14ac:dyDescent="0.25">
      <c r="C10420" s="18"/>
    </row>
    <row r="10421" spans="3:3" x14ac:dyDescent="0.25">
      <c r="C10421" s="18"/>
    </row>
    <row r="10422" spans="3:3" x14ac:dyDescent="0.25">
      <c r="C10422" s="18"/>
    </row>
    <row r="10423" spans="3:3" x14ac:dyDescent="0.25">
      <c r="C10423" s="18"/>
    </row>
    <row r="10424" spans="3:3" x14ac:dyDescent="0.25">
      <c r="C10424" s="18"/>
    </row>
    <row r="10425" spans="3:3" x14ac:dyDescent="0.25">
      <c r="C10425" s="18"/>
    </row>
    <row r="10426" spans="3:3" x14ac:dyDescent="0.25">
      <c r="C10426" s="18"/>
    </row>
    <row r="10427" spans="3:3" x14ac:dyDescent="0.25">
      <c r="C10427" s="18"/>
    </row>
    <row r="10428" spans="3:3" x14ac:dyDescent="0.25">
      <c r="C10428" s="18"/>
    </row>
    <row r="10429" spans="3:3" x14ac:dyDescent="0.25">
      <c r="C10429" s="18"/>
    </row>
    <row r="10430" spans="3:3" x14ac:dyDescent="0.25">
      <c r="C10430" s="18"/>
    </row>
    <row r="10431" spans="3:3" x14ac:dyDescent="0.25">
      <c r="C10431" s="18"/>
    </row>
    <row r="10432" spans="3:3" x14ac:dyDescent="0.25">
      <c r="C10432" s="18"/>
    </row>
    <row r="10433" spans="3:3" x14ac:dyDescent="0.25">
      <c r="C10433" s="18"/>
    </row>
    <row r="10434" spans="3:3" x14ac:dyDescent="0.25">
      <c r="C10434" s="18"/>
    </row>
    <row r="10435" spans="3:3" x14ac:dyDescent="0.25">
      <c r="C10435" s="18"/>
    </row>
    <row r="10436" spans="3:3" x14ac:dyDescent="0.25">
      <c r="C10436" s="18"/>
    </row>
    <row r="10437" spans="3:3" x14ac:dyDescent="0.25">
      <c r="C10437" s="18"/>
    </row>
    <row r="10438" spans="3:3" x14ac:dyDescent="0.25">
      <c r="C10438" s="18"/>
    </row>
    <row r="10439" spans="3:3" x14ac:dyDescent="0.25">
      <c r="C10439" s="18"/>
    </row>
    <row r="10440" spans="3:3" x14ac:dyDescent="0.25">
      <c r="C10440" s="18"/>
    </row>
    <row r="10441" spans="3:3" x14ac:dyDescent="0.25">
      <c r="C10441" s="18"/>
    </row>
    <row r="10442" spans="3:3" x14ac:dyDescent="0.25">
      <c r="C10442" s="18"/>
    </row>
    <row r="10443" spans="3:3" x14ac:dyDescent="0.25">
      <c r="C10443" s="18"/>
    </row>
    <row r="10444" spans="3:3" x14ac:dyDescent="0.25">
      <c r="C10444" s="18"/>
    </row>
    <row r="10445" spans="3:3" x14ac:dyDescent="0.25">
      <c r="C10445" s="18"/>
    </row>
    <row r="10446" spans="3:3" x14ac:dyDescent="0.25">
      <c r="C10446" s="18"/>
    </row>
    <row r="10447" spans="3:3" x14ac:dyDescent="0.25">
      <c r="C10447" s="18"/>
    </row>
    <row r="10448" spans="3:3" x14ac:dyDescent="0.25">
      <c r="C10448" s="18"/>
    </row>
    <row r="10449" spans="3:3" x14ac:dyDescent="0.25">
      <c r="C10449" s="18"/>
    </row>
    <row r="10450" spans="3:3" x14ac:dyDescent="0.25">
      <c r="C10450" s="18"/>
    </row>
    <row r="10451" spans="3:3" x14ac:dyDescent="0.25">
      <c r="C10451" s="18"/>
    </row>
    <row r="10452" spans="3:3" x14ac:dyDescent="0.25">
      <c r="C10452" s="18"/>
    </row>
    <row r="10453" spans="3:3" x14ac:dyDescent="0.25">
      <c r="C10453" s="18"/>
    </row>
    <row r="10454" spans="3:3" x14ac:dyDescent="0.25">
      <c r="C10454" s="18"/>
    </row>
    <row r="10455" spans="3:3" x14ac:dyDescent="0.25">
      <c r="C10455" s="18"/>
    </row>
    <row r="10456" spans="3:3" x14ac:dyDescent="0.25">
      <c r="C10456" s="18"/>
    </row>
    <row r="10457" spans="3:3" x14ac:dyDescent="0.25">
      <c r="C10457" s="18"/>
    </row>
    <row r="10458" spans="3:3" x14ac:dyDescent="0.25">
      <c r="C10458" s="18"/>
    </row>
    <row r="10459" spans="3:3" x14ac:dyDescent="0.25">
      <c r="C10459" s="18"/>
    </row>
    <row r="10460" spans="3:3" x14ac:dyDescent="0.25">
      <c r="C10460" s="18"/>
    </row>
    <row r="10461" spans="3:3" x14ac:dyDescent="0.25">
      <c r="C10461" s="18"/>
    </row>
    <row r="10462" spans="3:3" x14ac:dyDescent="0.25">
      <c r="C10462" s="18"/>
    </row>
    <row r="10463" spans="3:3" x14ac:dyDescent="0.25">
      <c r="C10463" s="18"/>
    </row>
    <row r="10464" spans="3:3" x14ac:dyDescent="0.25">
      <c r="C10464" s="18"/>
    </row>
    <row r="10465" spans="3:3" x14ac:dyDescent="0.25">
      <c r="C10465" s="18"/>
    </row>
    <row r="10466" spans="3:3" x14ac:dyDescent="0.25">
      <c r="C10466" s="18"/>
    </row>
    <row r="10467" spans="3:3" x14ac:dyDescent="0.25">
      <c r="C10467" s="18"/>
    </row>
    <row r="10468" spans="3:3" x14ac:dyDescent="0.25">
      <c r="C10468" s="18"/>
    </row>
    <row r="10469" spans="3:3" x14ac:dyDescent="0.25">
      <c r="C10469" s="18"/>
    </row>
    <row r="10470" spans="3:3" x14ac:dyDescent="0.25">
      <c r="C10470" s="18"/>
    </row>
    <row r="10471" spans="3:3" x14ac:dyDescent="0.25">
      <c r="C10471" s="18"/>
    </row>
    <row r="10472" spans="3:3" x14ac:dyDescent="0.25">
      <c r="C10472" s="18"/>
    </row>
    <row r="10473" spans="3:3" x14ac:dyDescent="0.25">
      <c r="C10473" s="18"/>
    </row>
    <row r="10474" spans="3:3" x14ac:dyDescent="0.25">
      <c r="C10474" s="18"/>
    </row>
    <row r="10475" spans="3:3" x14ac:dyDescent="0.25">
      <c r="C10475" s="18"/>
    </row>
    <row r="10476" spans="3:3" x14ac:dyDescent="0.25">
      <c r="C10476" s="18"/>
    </row>
    <row r="10477" spans="3:3" x14ac:dyDescent="0.25">
      <c r="C10477" s="18"/>
    </row>
    <row r="10478" spans="3:3" x14ac:dyDescent="0.25">
      <c r="C10478" s="18"/>
    </row>
    <row r="10479" spans="3:3" x14ac:dyDescent="0.25">
      <c r="C10479" s="18"/>
    </row>
    <row r="10480" spans="3:3" x14ac:dyDescent="0.25">
      <c r="C10480" s="18"/>
    </row>
    <row r="10481" spans="3:3" x14ac:dyDescent="0.25">
      <c r="C10481" s="18"/>
    </row>
    <row r="10482" spans="3:3" x14ac:dyDescent="0.25">
      <c r="C10482" s="18"/>
    </row>
    <row r="10483" spans="3:3" x14ac:dyDescent="0.25">
      <c r="C10483" s="18"/>
    </row>
    <row r="10484" spans="3:3" x14ac:dyDescent="0.25">
      <c r="C10484" s="18"/>
    </row>
    <row r="10485" spans="3:3" x14ac:dyDescent="0.25">
      <c r="C10485" s="18"/>
    </row>
    <row r="10486" spans="3:3" x14ac:dyDescent="0.25">
      <c r="C10486" s="18"/>
    </row>
    <row r="10487" spans="3:3" x14ac:dyDescent="0.25">
      <c r="C10487" s="18"/>
    </row>
    <row r="10488" spans="3:3" x14ac:dyDescent="0.25">
      <c r="C10488" s="18"/>
    </row>
    <row r="10489" spans="3:3" x14ac:dyDescent="0.25">
      <c r="C10489" s="18"/>
    </row>
    <row r="10490" spans="3:3" x14ac:dyDescent="0.25">
      <c r="C10490" s="18"/>
    </row>
    <row r="10491" spans="3:3" x14ac:dyDescent="0.25">
      <c r="C10491" s="18"/>
    </row>
    <row r="10492" spans="3:3" x14ac:dyDescent="0.25">
      <c r="C10492" s="18"/>
    </row>
    <row r="10493" spans="3:3" x14ac:dyDescent="0.25">
      <c r="C10493" s="18"/>
    </row>
    <row r="10494" spans="3:3" x14ac:dyDescent="0.25">
      <c r="C10494" s="18"/>
    </row>
    <row r="10495" spans="3:3" x14ac:dyDescent="0.25">
      <c r="C10495" s="18"/>
    </row>
    <row r="10496" spans="3:3" x14ac:dyDescent="0.25">
      <c r="C10496" s="18"/>
    </row>
    <row r="10497" spans="3:3" x14ac:dyDescent="0.25">
      <c r="C10497" s="18"/>
    </row>
    <row r="10498" spans="3:3" x14ac:dyDescent="0.25">
      <c r="C10498" s="18"/>
    </row>
    <row r="10499" spans="3:3" x14ac:dyDescent="0.25">
      <c r="C10499" s="18"/>
    </row>
    <row r="10500" spans="3:3" x14ac:dyDescent="0.25">
      <c r="C10500" s="18"/>
    </row>
    <row r="10501" spans="3:3" x14ac:dyDescent="0.25">
      <c r="C10501" s="18"/>
    </row>
    <row r="10502" spans="3:3" x14ac:dyDescent="0.25">
      <c r="C10502" s="18"/>
    </row>
    <row r="10503" spans="3:3" x14ac:dyDescent="0.25">
      <c r="C10503" s="18"/>
    </row>
    <row r="10504" spans="3:3" x14ac:dyDescent="0.25">
      <c r="C10504" s="18"/>
    </row>
    <row r="10505" spans="3:3" x14ac:dyDescent="0.25">
      <c r="C10505" s="18"/>
    </row>
    <row r="10506" spans="3:3" x14ac:dyDescent="0.25">
      <c r="C10506" s="18"/>
    </row>
    <row r="10507" spans="3:3" x14ac:dyDescent="0.25">
      <c r="C10507" s="18"/>
    </row>
    <row r="10508" spans="3:3" x14ac:dyDescent="0.25">
      <c r="C10508" s="18"/>
    </row>
    <row r="10509" spans="3:3" x14ac:dyDescent="0.25">
      <c r="C10509" s="18"/>
    </row>
    <row r="10510" spans="3:3" x14ac:dyDescent="0.25">
      <c r="C10510" s="18"/>
    </row>
    <row r="10511" spans="3:3" x14ac:dyDescent="0.25">
      <c r="C10511" s="18"/>
    </row>
    <row r="10512" spans="3:3" x14ac:dyDescent="0.25">
      <c r="C10512" s="18"/>
    </row>
    <row r="10513" spans="3:3" x14ac:dyDescent="0.25">
      <c r="C10513" s="18"/>
    </row>
    <row r="10514" spans="3:3" x14ac:dyDescent="0.25">
      <c r="C10514" s="18"/>
    </row>
    <row r="10515" spans="3:3" x14ac:dyDescent="0.25">
      <c r="C10515" s="18"/>
    </row>
    <row r="10516" spans="3:3" x14ac:dyDescent="0.25">
      <c r="C10516" s="18"/>
    </row>
    <row r="10517" spans="3:3" x14ac:dyDescent="0.25">
      <c r="C10517" s="18"/>
    </row>
    <row r="10518" spans="3:3" x14ac:dyDescent="0.25">
      <c r="C10518" s="18"/>
    </row>
    <row r="10519" spans="3:3" x14ac:dyDescent="0.25">
      <c r="C10519" s="18"/>
    </row>
    <row r="10520" spans="3:3" x14ac:dyDescent="0.25">
      <c r="C10520" s="18"/>
    </row>
    <row r="10521" spans="3:3" x14ac:dyDescent="0.25">
      <c r="C10521" s="18"/>
    </row>
    <row r="10522" spans="3:3" x14ac:dyDescent="0.25">
      <c r="C10522" s="18"/>
    </row>
    <row r="10523" spans="3:3" x14ac:dyDescent="0.25">
      <c r="C10523" s="18"/>
    </row>
    <row r="10524" spans="3:3" x14ac:dyDescent="0.25">
      <c r="C10524" s="18"/>
    </row>
    <row r="10525" spans="3:3" x14ac:dyDescent="0.25">
      <c r="C10525" s="18"/>
    </row>
    <row r="10526" spans="3:3" x14ac:dyDescent="0.25">
      <c r="C10526" s="18"/>
    </row>
    <row r="10527" spans="3:3" x14ac:dyDescent="0.25">
      <c r="C10527" s="18"/>
    </row>
    <row r="10528" spans="3:3" x14ac:dyDescent="0.25">
      <c r="C10528" s="18"/>
    </row>
    <row r="10529" spans="3:3" x14ac:dyDescent="0.25">
      <c r="C10529" s="18"/>
    </row>
    <row r="10530" spans="3:3" x14ac:dyDescent="0.25">
      <c r="C10530" s="18"/>
    </row>
    <row r="10531" spans="3:3" x14ac:dyDescent="0.25">
      <c r="C10531" s="18"/>
    </row>
    <row r="10532" spans="3:3" x14ac:dyDescent="0.25">
      <c r="C10532" s="18"/>
    </row>
    <row r="10533" spans="3:3" x14ac:dyDescent="0.25">
      <c r="C10533" s="18"/>
    </row>
    <row r="10534" spans="3:3" x14ac:dyDescent="0.25">
      <c r="C10534" s="18"/>
    </row>
    <row r="10535" spans="3:3" x14ac:dyDescent="0.25">
      <c r="C10535" s="18"/>
    </row>
    <row r="10536" spans="3:3" x14ac:dyDescent="0.25">
      <c r="C10536" s="18"/>
    </row>
    <row r="10537" spans="3:3" x14ac:dyDescent="0.25">
      <c r="C10537" s="18"/>
    </row>
    <row r="10538" spans="3:3" x14ac:dyDescent="0.25">
      <c r="C10538" s="18"/>
    </row>
    <row r="10539" spans="3:3" x14ac:dyDescent="0.25">
      <c r="C10539" s="18"/>
    </row>
    <row r="10540" spans="3:3" x14ac:dyDescent="0.25">
      <c r="C10540" s="18"/>
    </row>
    <row r="10541" spans="3:3" x14ac:dyDescent="0.25">
      <c r="C10541" s="18"/>
    </row>
    <row r="10542" spans="3:3" x14ac:dyDescent="0.25">
      <c r="C10542" s="18"/>
    </row>
    <row r="10543" spans="3:3" x14ac:dyDescent="0.25">
      <c r="C10543" s="18"/>
    </row>
    <row r="10544" spans="3:3" x14ac:dyDescent="0.25">
      <c r="C10544" s="18"/>
    </row>
    <row r="10545" spans="3:3" x14ac:dyDescent="0.25">
      <c r="C10545" s="18"/>
    </row>
    <row r="10546" spans="3:3" x14ac:dyDescent="0.25">
      <c r="C10546" s="18"/>
    </row>
    <row r="10547" spans="3:3" x14ac:dyDescent="0.25">
      <c r="C10547" s="18"/>
    </row>
    <row r="10548" spans="3:3" x14ac:dyDescent="0.25">
      <c r="C10548" s="18"/>
    </row>
    <row r="10549" spans="3:3" x14ac:dyDescent="0.25">
      <c r="C10549" s="18"/>
    </row>
    <row r="10550" spans="3:3" x14ac:dyDescent="0.25">
      <c r="C10550" s="18"/>
    </row>
    <row r="10551" spans="3:3" x14ac:dyDescent="0.25">
      <c r="C10551" s="18"/>
    </row>
    <row r="10552" spans="3:3" x14ac:dyDescent="0.25">
      <c r="C10552" s="18"/>
    </row>
    <row r="10553" spans="3:3" x14ac:dyDescent="0.25">
      <c r="C10553" s="18"/>
    </row>
    <row r="10554" spans="3:3" x14ac:dyDescent="0.25">
      <c r="C10554" s="18"/>
    </row>
    <row r="10555" spans="3:3" x14ac:dyDescent="0.25">
      <c r="C10555" s="18"/>
    </row>
    <row r="10556" spans="3:3" x14ac:dyDescent="0.25">
      <c r="C10556" s="18"/>
    </row>
    <row r="10557" spans="3:3" x14ac:dyDescent="0.25">
      <c r="C10557" s="18"/>
    </row>
    <row r="10558" spans="3:3" x14ac:dyDescent="0.25">
      <c r="C10558" s="18"/>
    </row>
    <row r="10559" spans="3:3" x14ac:dyDescent="0.25">
      <c r="C10559" s="18"/>
    </row>
    <row r="10560" spans="3:3" x14ac:dyDescent="0.25">
      <c r="C10560" s="18"/>
    </row>
    <row r="10561" spans="3:3" x14ac:dyDescent="0.25">
      <c r="C10561" s="18"/>
    </row>
    <row r="10562" spans="3:3" x14ac:dyDescent="0.25">
      <c r="C10562" s="18"/>
    </row>
    <row r="10563" spans="3:3" x14ac:dyDescent="0.25">
      <c r="C10563" s="18"/>
    </row>
    <row r="10564" spans="3:3" x14ac:dyDescent="0.25">
      <c r="C10564" s="18"/>
    </row>
    <row r="10565" spans="3:3" x14ac:dyDescent="0.25">
      <c r="C10565" s="18"/>
    </row>
    <row r="10566" spans="3:3" x14ac:dyDescent="0.25">
      <c r="C10566" s="18"/>
    </row>
    <row r="10567" spans="3:3" x14ac:dyDescent="0.25">
      <c r="C10567" s="18"/>
    </row>
    <row r="10568" spans="3:3" x14ac:dyDescent="0.25">
      <c r="C10568" s="18"/>
    </row>
    <row r="10569" spans="3:3" x14ac:dyDescent="0.25">
      <c r="C10569" s="18"/>
    </row>
    <row r="10570" spans="3:3" x14ac:dyDescent="0.25">
      <c r="C10570" s="18"/>
    </row>
    <row r="10571" spans="3:3" x14ac:dyDescent="0.25">
      <c r="C10571" s="18"/>
    </row>
    <row r="10572" spans="3:3" x14ac:dyDescent="0.25">
      <c r="C10572" s="18"/>
    </row>
    <row r="10573" spans="3:3" x14ac:dyDescent="0.25">
      <c r="C10573" s="18"/>
    </row>
    <row r="10574" spans="3:3" x14ac:dyDescent="0.25">
      <c r="C10574" s="18"/>
    </row>
    <row r="10575" spans="3:3" x14ac:dyDescent="0.25">
      <c r="C10575" s="18"/>
    </row>
    <row r="10576" spans="3:3" x14ac:dyDescent="0.25">
      <c r="C10576" s="18"/>
    </row>
    <row r="10577" spans="3:3" x14ac:dyDescent="0.25">
      <c r="C10577" s="18"/>
    </row>
    <row r="10578" spans="3:3" x14ac:dyDescent="0.25">
      <c r="C10578" s="18"/>
    </row>
    <row r="10579" spans="3:3" x14ac:dyDescent="0.25">
      <c r="C10579" s="18"/>
    </row>
    <row r="10580" spans="3:3" x14ac:dyDescent="0.25">
      <c r="C10580" s="18"/>
    </row>
    <row r="10581" spans="3:3" x14ac:dyDescent="0.25">
      <c r="C10581" s="18"/>
    </row>
    <row r="10582" spans="3:3" x14ac:dyDescent="0.25">
      <c r="C10582" s="18"/>
    </row>
    <row r="10583" spans="3:3" x14ac:dyDescent="0.25">
      <c r="C10583" s="18"/>
    </row>
    <row r="10584" spans="3:3" x14ac:dyDescent="0.25">
      <c r="C10584" s="18"/>
    </row>
    <row r="10585" spans="3:3" x14ac:dyDescent="0.25">
      <c r="C10585" s="18"/>
    </row>
    <row r="10586" spans="3:3" x14ac:dyDescent="0.25">
      <c r="C10586" s="18"/>
    </row>
    <row r="10587" spans="3:3" x14ac:dyDescent="0.25">
      <c r="C10587" s="18"/>
    </row>
    <row r="10588" spans="3:3" x14ac:dyDescent="0.25">
      <c r="C10588" s="18"/>
    </row>
    <row r="10589" spans="3:3" x14ac:dyDescent="0.25">
      <c r="C10589" s="18"/>
    </row>
    <row r="10590" spans="3:3" x14ac:dyDescent="0.25">
      <c r="C10590" s="18"/>
    </row>
    <row r="10591" spans="3:3" x14ac:dyDescent="0.25">
      <c r="C10591" s="18"/>
    </row>
    <row r="10592" spans="3:3" x14ac:dyDescent="0.25">
      <c r="C10592" s="18"/>
    </row>
    <row r="10593" spans="3:3" x14ac:dyDescent="0.25">
      <c r="C10593" s="18"/>
    </row>
    <row r="10594" spans="3:3" x14ac:dyDescent="0.25">
      <c r="C10594" s="18"/>
    </row>
    <row r="10595" spans="3:3" x14ac:dyDescent="0.25">
      <c r="C10595" s="18"/>
    </row>
    <row r="10596" spans="3:3" x14ac:dyDescent="0.25">
      <c r="C10596" s="18"/>
    </row>
    <row r="10597" spans="3:3" x14ac:dyDescent="0.25">
      <c r="C10597" s="18"/>
    </row>
    <row r="10598" spans="3:3" x14ac:dyDescent="0.25">
      <c r="C10598" s="18"/>
    </row>
    <row r="10599" spans="3:3" x14ac:dyDescent="0.25">
      <c r="C10599" s="18"/>
    </row>
    <row r="10600" spans="3:3" x14ac:dyDescent="0.25">
      <c r="C10600" s="18"/>
    </row>
    <row r="10601" spans="3:3" x14ac:dyDescent="0.25">
      <c r="C10601" s="18"/>
    </row>
    <row r="10602" spans="3:3" x14ac:dyDescent="0.25">
      <c r="C10602" s="18"/>
    </row>
    <row r="10603" spans="3:3" x14ac:dyDescent="0.25">
      <c r="C10603" s="18"/>
    </row>
    <row r="10604" spans="3:3" x14ac:dyDescent="0.25">
      <c r="C10604" s="18"/>
    </row>
    <row r="10605" spans="3:3" x14ac:dyDescent="0.25">
      <c r="C10605" s="18"/>
    </row>
    <row r="10606" spans="3:3" x14ac:dyDescent="0.25">
      <c r="C10606" s="18"/>
    </row>
    <row r="10607" spans="3:3" x14ac:dyDescent="0.25">
      <c r="C10607" s="18"/>
    </row>
    <row r="10608" spans="3:3" x14ac:dyDescent="0.25">
      <c r="C10608" s="18"/>
    </row>
    <row r="10609" spans="3:3" x14ac:dyDescent="0.25">
      <c r="C10609" s="18"/>
    </row>
    <row r="10610" spans="3:3" x14ac:dyDescent="0.25">
      <c r="C10610" s="18"/>
    </row>
    <row r="10611" spans="3:3" x14ac:dyDescent="0.25">
      <c r="C10611" s="18"/>
    </row>
    <row r="10612" spans="3:3" x14ac:dyDescent="0.25">
      <c r="C10612" s="18"/>
    </row>
    <row r="10613" spans="3:3" x14ac:dyDescent="0.25">
      <c r="C10613" s="18"/>
    </row>
    <row r="10614" spans="3:3" x14ac:dyDescent="0.25">
      <c r="C10614" s="18"/>
    </row>
    <row r="10615" spans="3:3" x14ac:dyDescent="0.25">
      <c r="C10615" s="18"/>
    </row>
    <row r="10616" spans="3:3" x14ac:dyDescent="0.25">
      <c r="C10616" s="18"/>
    </row>
    <row r="10617" spans="3:3" x14ac:dyDescent="0.25">
      <c r="C10617" s="18"/>
    </row>
    <row r="10618" spans="3:3" x14ac:dyDescent="0.25">
      <c r="C10618" s="18"/>
    </row>
    <row r="10619" spans="3:3" x14ac:dyDescent="0.25">
      <c r="C10619" s="18"/>
    </row>
    <row r="10620" spans="3:3" x14ac:dyDescent="0.25">
      <c r="C10620" s="18"/>
    </row>
    <row r="10621" spans="3:3" x14ac:dyDescent="0.25">
      <c r="C10621" s="18"/>
    </row>
    <row r="10622" spans="3:3" x14ac:dyDescent="0.25">
      <c r="C10622" s="18"/>
    </row>
    <row r="10623" spans="3:3" x14ac:dyDescent="0.25">
      <c r="C10623" s="18"/>
    </row>
    <row r="10624" spans="3:3" x14ac:dyDescent="0.25">
      <c r="C10624" s="18"/>
    </row>
    <row r="10625" spans="3:3" x14ac:dyDescent="0.25">
      <c r="C10625" s="18"/>
    </row>
    <row r="10626" spans="3:3" x14ac:dyDescent="0.25">
      <c r="C10626" s="18"/>
    </row>
    <row r="10627" spans="3:3" x14ac:dyDescent="0.25">
      <c r="C10627" s="18"/>
    </row>
    <row r="10628" spans="3:3" x14ac:dyDescent="0.25">
      <c r="C10628" s="18"/>
    </row>
    <row r="10629" spans="3:3" x14ac:dyDescent="0.25">
      <c r="C10629" s="18"/>
    </row>
    <row r="10630" spans="3:3" x14ac:dyDescent="0.25">
      <c r="C10630" s="18"/>
    </row>
    <row r="10631" spans="3:3" x14ac:dyDescent="0.25">
      <c r="C10631" s="18"/>
    </row>
    <row r="10632" spans="3:3" x14ac:dyDescent="0.25">
      <c r="C10632" s="18"/>
    </row>
    <row r="10633" spans="3:3" x14ac:dyDescent="0.25">
      <c r="C10633" s="18"/>
    </row>
    <row r="10634" spans="3:3" x14ac:dyDescent="0.25">
      <c r="C10634" s="18"/>
    </row>
    <row r="10635" spans="3:3" x14ac:dyDescent="0.25">
      <c r="C10635" s="18"/>
    </row>
    <row r="10636" spans="3:3" x14ac:dyDescent="0.25">
      <c r="C10636" s="18"/>
    </row>
    <row r="10637" spans="3:3" x14ac:dyDescent="0.25">
      <c r="C10637" s="18"/>
    </row>
    <row r="10638" spans="3:3" x14ac:dyDescent="0.25">
      <c r="C10638" s="18"/>
    </row>
    <row r="10639" spans="3:3" x14ac:dyDescent="0.25">
      <c r="C10639" s="18"/>
    </row>
    <row r="10640" spans="3:3" x14ac:dyDescent="0.25">
      <c r="C10640" s="18"/>
    </row>
    <row r="10641" spans="3:3" x14ac:dyDescent="0.25">
      <c r="C10641" s="18"/>
    </row>
    <row r="10642" spans="3:3" x14ac:dyDescent="0.25">
      <c r="C10642" s="18"/>
    </row>
    <row r="10643" spans="3:3" x14ac:dyDescent="0.25">
      <c r="C10643" s="18"/>
    </row>
    <row r="10644" spans="3:3" x14ac:dyDescent="0.25">
      <c r="C10644" s="18"/>
    </row>
    <row r="10645" spans="3:3" x14ac:dyDescent="0.25">
      <c r="C10645" s="18"/>
    </row>
    <row r="10646" spans="3:3" x14ac:dyDescent="0.25">
      <c r="C10646" s="18"/>
    </row>
    <row r="10647" spans="3:3" x14ac:dyDescent="0.25">
      <c r="C10647" s="18"/>
    </row>
    <row r="10648" spans="3:3" x14ac:dyDescent="0.25">
      <c r="C10648" s="18"/>
    </row>
    <row r="10649" spans="3:3" x14ac:dyDescent="0.25">
      <c r="C10649" s="18"/>
    </row>
    <row r="10650" spans="3:3" x14ac:dyDescent="0.25">
      <c r="C10650" s="18"/>
    </row>
    <row r="10651" spans="3:3" x14ac:dyDescent="0.25">
      <c r="C10651" s="18"/>
    </row>
    <row r="10652" spans="3:3" x14ac:dyDescent="0.25">
      <c r="C10652" s="18"/>
    </row>
    <row r="10653" spans="3:3" x14ac:dyDescent="0.25">
      <c r="C10653" s="18"/>
    </row>
    <row r="10654" spans="3:3" x14ac:dyDescent="0.25">
      <c r="C10654" s="18"/>
    </row>
    <row r="10655" spans="3:3" x14ac:dyDescent="0.25">
      <c r="C10655" s="18"/>
    </row>
    <row r="10656" spans="3:3" x14ac:dyDescent="0.25">
      <c r="C10656" s="18"/>
    </row>
    <row r="10657" spans="3:3" x14ac:dyDescent="0.25">
      <c r="C10657" s="18"/>
    </row>
    <row r="10658" spans="3:3" x14ac:dyDescent="0.25">
      <c r="C10658" s="18"/>
    </row>
    <row r="10659" spans="3:3" x14ac:dyDescent="0.25">
      <c r="C10659" s="18"/>
    </row>
    <row r="10660" spans="3:3" x14ac:dyDescent="0.25">
      <c r="C10660" s="18"/>
    </row>
    <row r="10661" spans="3:3" x14ac:dyDescent="0.25">
      <c r="C10661" s="18"/>
    </row>
    <row r="10662" spans="3:3" x14ac:dyDescent="0.25">
      <c r="C10662" s="18"/>
    </row>
    <row r="10663" spans="3:3" x14ac:dyDescent="0.25">
      <c r="C10663" s="18"/>
    </row>
    <row r="10664" spans="3:3" x14ac:dyDescent="0.25">
      <c r="C10664" s="18"/>
    </row>
    <row r="10665" spans="3:3" x14ac:dyDescent="0.25">
      <c r="C10665" s="18"/>
    </row>
    <row r="10666" spans="3:3" x14ac:dyDescent="0.25">
      <c r="C10666" s="18"/>
    </row>
    <row r="10667" spans="3:3" x14ac:dyDescent="0.25">
      <c r="C10667" s="18"/>
    </row>
    <row r="10668" spans="3:3" x14ac:dyDescent="0.25">
      <c r="C10668" s="18"/>
    </row>
    <row r="10669" spans="3:3" x14ac:dyDescent="0.25">
      <c r="C10669" s="18"/>
    </row>
    <row r="10670" spans="3:3" x14ac:dyDescent="0.25">
      <c r="C10670" s="18"/>
    </row>
    <row r="10671" spans="3:3" x14ac:dyDescent="0.25">
      <c r="C10671" s="18"/>
    </row>
    <row r="10672" spans="3:3" x14ac:dyDescent="0.25">
      <c r="C10672" s="18"/>
    </row>
    <row r="10673" spans="3:3" x14ac:dyDescent="0.25">
      <c r="C10673" s="18"/>
    </row>
    <row r="10674" spans="3:3" x14ac:dyDescent="0.25">
      <c r="C10674" s="18"/>
    </row>
    <row r="10675" spans="3:3" x14ac:dyDescent="0.25">
      <c r="C10675" s="18"/>
    </row>
    <row r="10676" spans="3:3" x14ac:dyDescent="0.25">
      <c r="C10676" s="18"/>
    </row>
    <row r="10677" spans="3:3" x14ac:dyDescent="0.25">
      <c r="C10677" s="18"/>
    </row>
    <row r="10678" spans="3:3" x14ac:dyDescent="0.25">
      <c r="C10678" s="18"/>
    </row>
    <row r="10679" spans="3:3" x14ac:dyDescent="0.25">
      <c r="C10679" s="18"/>
    </row>
    <row r="10680" spans="3:3" x14ac:dyDescent="0.25">
      <c r="C10680" s="18"/>
    </row>
    <row r="10681" spans="3:3" x14ac:dyDescent="0.25">
      <c r="C10681" s="18"/>
    </row>
    <row r="10682" spans="3:3" x14ac:dyDescent="0.25">
      <c r="C10682" s="18"/>
    </row>
    <row r="10683" spans="3:3" x14ac:dyDescent="0.25">
      <c r="C10683" s="18"/>
    </row>
    <row r="10684" spans="3:3" x14ac:dyDescent="0.25">
      <c r="C10684" s="18"/>
    </row>
    <row r="10685" spans="3:3" x14ac:dyDescent="0.25">
      <c r="C10685" s="18"/>
    </row>
    <row r="10686" spans="3:3" x14ac:dyDescent="0.25">
      <c r="C10686" s="18"/>
    </row>
    <row r="10687" spans="3:3" x14ac:dyDescent="0.25">
      <c r="C10687" s="18"/>
    </row>
    <row r="10688" spans="3:3" x14ac:dyDescent="0.25">
      <c r="C10688" s="18"/>
    </row>
    <row r="10689" spans="3:3" x14ac:dyDescent="0.25">
      <c r="C10689" s="18"/>
    </row>
    <row r="10690" spans="3:3" x14ac:dyDescent="0.25">
      <c r="C10690" s="18"/>
    </row>
    <row r="10691" spans="3:3" x14ac:dyDescent="0.25">
      <c r="C10691" s="18"/>
    </row>
    <row r="10692" spans="3:3" x14ac:dyDescent="0.25">
      <c r="C10692" s="18"/>
    </row>
    <row r="10693" spans="3:3" x14ac:dyDescent="0.25">
      <c r="C10693" s="18"/>
    </row>
    <row r="10694" spans="3:3" x14ac:dyDescent="0.25">
      <c r="C10694" s="18"/>
    </row>
    <row r="10695" spans="3:3" x14ac:dyDescent="0.25">
      <c r="C10695" s="18"/>
    </row>
    <row r="10696" spans="3:3" x14ac:dyDescent="0.25">
      <c r="C10696" s="18"/>
    </row>
    <row r="10697" spans="3:3" x14ac:dyDescent="0.25">
      <c r="C10697" s="18"/>
    </row>
    <row r="10698" spans="3:3" x14ac:dyDescent="0.25">
      <c r="C10698" s="18"/>
    </row>
    <row r="10699" spans="3:3" x14ac:dyDescent="0.25">
      <c r="C10699" s="18"/>
    </row>
    <row r="10700" spans="3:3" x14ac:dyDescent="0.25">
      <c r="C10700" s="18"/>
    </row>
    <row r="10701" spans="3:3" x14ac:dyDescent="0.25">
      <c r="C10701" s="18"/>
    </row>
    <row r="10702" spans="3:3" x14ac:dyDescent="0.25">
      <c r="C10702" s="18"/>
    </row>
    <row r="10703" spans="3:3" x14ac:dyDescent="0.25">
      <c r="C10703" s="18"/>
    </row>
    <row r="10704" spans="3:3" x14ac:dyDescent="0.25">
      <c r="C10704" s="18"/>
    </row>
    <row r="10705" spans="3:3" x14ac:dyDescent="0.25">
      <c r="C10705" s="18"/>
    </row>
    <row r="10706" spans="3:3" x14ac:dyDescent="0.25">
      <c r="C10706" s="18"/>
    </row>
    <row r="10707" spans="3:3" x14ac:dyDescent="0.25">
      <c r="C10707" s="18"/>
    </row>
    <row r="10708" spans="3:3" x14ac:dyDescent="0.25">
      <c r="C10708" s="18"/>
    </row>
    <row r="10709" spans="3:3" x14ac:dyDescent="0.25">
      <c r="C10709" s="18"/>
    </row>
    <row r="10710" spans="3:3" x14ac:dyDescent="0.25">
      <c r="C10710" s="18"/>
    </row>
    <row r="10711" spans="3:3" x14ac:dyDescent="0.25">
      <c r="C10711" s="18"/>
    </row>
    <row r="10712" spans="3:3" x14ac:dyDescent="0.25">
      <c r="C10712" s="18"/>
    </row>
    <row r="10713" spans="3:3" x14ac:dyDescent="0.25">
      <c r="C10713" s="18"/>
    </row>
    <row r="10714" spans="3:3" x14ac:dyDescent="0.25">
      <c r="C10714" s="18"/>
    </row>
    <row r="10715" spans="3:3" x14ac:dyDescent="0.25">
      <c r="C10715" s="18"/>
    </row>
    <row r="10716" spans="3:3" x14ac:dyDescent="0.25">
      <c r="C10716" s="18"/>
    </row>
    <row r="10717" spans="3:3" x14ac:dyDescent="0.25">
      <c r="C10717" s="18"/>
    </row>
    <row r="10718" spans="3:3" x14ac:dyDescent="0.25">
      <c r="C10718" s="18"/>
    </row>
    <row r="10719" spans="3:3" x14ac:dyDescent="0.25">
      <c r="C10719" s="18"/>
    </row>
    <row r="10720" spans="3:3" x14ac:dyDescent="0.25">
      <c r="C10720" s="18"/>
    </row>
    <row r="10721" spans="3:3" x14ac:dyDescent="0.25">
      <c r="C10721" s="18"/>
    </row>
    <row r="10722" spans="3:3" x14ac:dyDescent="0.25">
      <c r="C10722" s="18"/>
    </row>
    <row r="10723" spans="3:3" x14ac:dyDescent="0.25">
      <c r="C10723" s="18"/>
    </row>
    <row r="10724" spans="3:3" x14ac:dyDescent="0.25">
      <c r="C10724" s="18"/>
    </row>
    <row r="10725" spans="3:3" x14ac:dyDescent="0.25">
      <c r="C10725" s="18"/>
    </row>
    <row r="10726" spans="3:3" x14ac:dyDescent="0.25">
      <c r="C10726" s="18"/>
    </row>
    <row r="10727" spans="3:3" x14ac:dyDescent="0.25">
      <c r="C10727" s="18"/>
    </row>
    <row r="10728" spans="3:3" x14ac:dyDescent="0.25">
      <c r="C10728" s="18"/>
    </row>
    <row r="10729" spans="3:3" x14ac:dyDescent="0.25">
      <c r="C10729" s="18"/>
    </row>
    <row r="10730" spans="3:3" x14ac:dyDescent="0.25">
      <c r="C10730" s="18"/>
    </row>
    <row r="10731" spans="3:3" x14ac:dyDescent="0.25">
      <c r="C10731" s="18"/>
    </row>
    <row r="10732" spans="3:3" x14ac:dyDescent="0.25">
      <c r="C10732" s="18"/>
    </row>
    <row r="10733" spans="3:3" x14ac:dyDescent="0.25">
      <c r="C10733" s="18"/>
    </row>
    <row r="10734" spans="3:3" x14ac:dyDescent="0.25">
      <c r="C10734" s="18"/>
    </row>
    <row r="10735" spans="3:3" x14ac:dyDescent="0.25">
      <c r="C10735" s="18"/>
    </row>
    <row r="10736" spans="3:3" x14ac:dyDescent="0.25">
      <c r="C10736" s="18"/>
    </row>
    <row r="10737" spans="3:3" x14ac:dyDescent="0.25">
      <c r="C10737" s="18"/>
    </row>
    <row r="10738" spans="3:3" x14ac:dyDescent="0.25">
      <c r="C10738" s="18"/>
    </row>
    <row r="10739" spans="3:3" x14ac:dyDescent="0.25">
      <c r="C10739" s="18"/>
    </row>
    <row r="10740" spans="3:3" x14ac:dyDescent="0.25">
      <c r="C10740" s="18"/>
    </row>
    <row r="10741" spans="3:3" x14ac:dyDescent="0.25">
      <c r="C10741" s="18"/>
    </row>
    <row r="10742" spans="3:3" x14ac:dyDescent="0.25">
      <c r="C10742" s="18"/>
    </row>
    <row r="10743" spans="3:3" x14ac:dyDescent="0.25">
      <c r="C10743" s="18"/>
    </row>
    <row r="10744" spans="3:3" x14ac:dyDescent="0.25">
      <c r="C10744" s="18"/>
    </row>
    <row r="10745" spans="3:3" x14ac:dyDescent="0.25">
      <c r="C10745" s="18"/>
    </row>
    <row r="10746" spans="3:3" x14ac:dyDescent="0.25">
      <c r="C10746" s="18"/>
    </row>
    <row r="10747" spans="3:3" x14ac:dyDescent="0.25">
      <c r="C10747" s="18"/>
    </row>
    <row r="10748" spans="3:3" x14ac:dyDescent="0.25">
      <c r="C10748" s="18"/>
    </row>
    <row r="10749" spans="3:3" x14ac:dyDescent="0.25">
      <c r="C10749" s="18"/>
    </row>
    <row r="10750" spans="3:3" x14ac:dyDescent="0.25">
      <c r="C10750" s="18"/>
    </row>
    <row r="10751" spans="3:3" x14ac:dyDescent="0.25">
      <c r="C10751" s="18"/>
    </row>
    <row r="10752" spans="3:3" x14ac:dyDescent="0.25">
      <c r="C10752" s="18"/>
    </row>
    <row r="10753" spans="3:3" x14ac:dyDescent="0.25">
      <c r="C10753" s="18"/>
    </row>
    <row r="10754" spans="3:3" x14ac:dyDescent="0.25">
      <c r="C10754" s="18"/>
    </row>
    <row r="10755" spans="3:3" x14ac:dyDescent="0.25">
      <c r="C10755" s="18"/>
    </row>
    <row r="10756" spans="3:3" x14ac:dyDescent="0.25">
      <c r="C10756" s="18"/>
    </row>
    <row r="10757" spans="3:3" x14ac:dyDescent="0.25">
      <c r="C10757" s="18"/>
    </row>
    <row r="10758" spans="3:3" x14ac:dyDescent="0.25">
      <c r="C10758" s="18"/>
    </row>
    <row r="10759" spans="3:3" x14ac:dyDescent="0.25">
      <c r="C10759" s="18"/>
    </row>
    <row r="10760" spans="3:3" x14ac:dyDescent="0.25">
      <c r="C10760" s="18"/>
    </row>
    <row r="10761" spans="3:3" x14ac:dyDescent="0.25">
      <c r="C10761" s="18"/>
    </row>
    <row r="10762" spans="3:3" x14ac:dyDescent="0.25">
      <c r="C10762" s="18"/>
    </row>
    <row r="10763" spans="3:3" x14ac:dyDescent="0.25">
      <c r="C10763" s="18"/>
    </row>
    <row r="10764" spans="3:3" x14ac:dyDescent="0.25">
      <c r="C10764" s="18"/>
    </row>
    <row r="10765" spans="3:3" x14ac:dyDescent="0.25">
      <c r="C10765" s="18"/>
    </row>
    <row r="10766" spans="3:3" x14ac:dyDescent="0.25">
      <c r="C10766" s="18"/>
    </row>
    <row r="10767" spans="3:3" x14ac:dyDescent="0.25">
      <c r="C10767" s="18"/>
    </row>
    <row r="10768" spans="3:3" x14ac:dyDescent="0.25">
      <c r="C10768" s="18"/>
    </row>
    <row r="10769" spans="3:3" x14ac:dyDescent="0.25">
      <c r="C10769" s="18"/>
    </row>
    <row r="10770" spans="3:3" x14ac:dyDescent="0.25">
      <c r="C10770" s="18"/>
    </row>
    <row r="10771" spans="3:3" x14ac:dyDescent="0.25">
      <c r="C10771" s="18"/>
    </row>
    <row r="10772" spans="3:3" x14ac:dyDescent="0.25">
      <c r="C10772" s="18"/>
    </row>
    <row r="10773" spans="3:3" x14ac:dyDescent="0.25">
      <c r="C10773" s="18"/>
    </row>
    <row r="10774" spans="3:3" x14ac:dyDescent="0.25">
      <c r="C10774" s="18"/>
    </row>
    <row r="10775" spans="3:3" x14ac:dyDescent="0.25">
      <c r="C10775" s="18"/>
    </row>
    <row r="10776" spans="3:3" x14ac:dyDescent="0.25">
      <c r="C10776" s="18"/>
    </row>
    <row r="10777" spans="3:3" x14ac:dyDescent="0.25">
      <c r="C10777" s="18"/>
    </row>
    <row r="10778" spans="3:3" x14ac:dyDescent="0.25">
      <c r="C10778" s="18"/>
    </row>
    <row r="10779" spans="3:3" x14ac:dyDescent="0.25">
      <c r="C10779" s="18"/>
    </row>
    <row r="10780" spans="3:3" x14ac:dyDescent="0.25">
      <c r="C10780" s="18"/>
    </row>
    <row r="10781" spans="3:3" x14ac:dyDescent="0.25">
      <c r="C10781" s="18"/>
    </row>
    <row r="10782" spans="3:3" x14ac:dyDescent="0.25">
      <c r="C10782" s="18"/>
    </row>
    <row r="10783" spans="3:3" x14ac:dyDescent="0.25">
      <c r="C10783" s="18"/>
    </row>
    <row r="10784" spans="3:3" x14ac:dyDescent="0.25">
      <c r="C10784" s="18"/>
    </row>
    <row r="10785" spans="3:3" x14ac:dyDescent="0.25">
      <c r="C10785" s="18"/>
    </row>
    <row r="10786" spans="3:3" x14ac:dyDescent="0.25">
      <c r="C10786" s="18"/>
    </row>
    <row r="10787" spans="3:3" x14ac:dyDescent="0.25">
      <c r="C10787" s="18"/>
    </row>
    <row r="10788" spans="3:3" x14ac:dyDescent="0.25">
      <c r="C10788" s="18"/>
    </row>
    <row r="10789" spans="3:3" x14ac:dyDescent="0.25">
      <c r="C10789" s="18"/>
    </row>
    <row r="10790" spans="3:3" x14ac:dyDescent="0.25">
      <c r="C10790" s="18"/>
    </row>
    <row r="10791" spans="3:3" x14ac:dyDescent="0.25">
      <c r="C10791" s="18"/>
    </row>
    <row r="10792" spans="3:3" x14ac:dyDescent="0.25">
      <c r="C10792" s="18"/>
    </row>
    <row r="10793" spans="3:3" x14ac:dyDescent="0.25">
      <c r="C10793" s="18"/>
    </row>
    <row r="10794" spans="3:3" x14ac:dyDescent="0.25">
      <c r="C10794" s="18"/>
    </row>
    <row r="10795" spans="3:3" x14ac:dyDescent="0.25">
      <c r="C10795" s="18"/>
    </row>
    <row r="10796" spans="3:3" x14ac:dyDescent="0.25">
      <c r="C10796" s="18"/>
    </row>
    <row r="10797" spans="3:3" x14ac:dyDescent="0.25">
      <c r="C10797" s="18"/>
    </row>
    <row r="10798" spans="3:3" x14ac:dyDescent="0.25">
      <c r="C10798" s="18"/>
    </row>
    <row r="10799" spans="3:3" x14ac:dyDescent="0.25">
      <c r="C10799" s="18"/>
    </row>
    <row r="10800" spans="3:3" x14ac:dyDescent="0.25">
      <c r="C10800" s="18"/>
    </row>
    <row r="10801" spans="3:3" x14ac:dyDescent="0.25">
      <c r="C10801" s="18"/>
    </row>
    <row r="10802" spans="3:3" x14ac:dyDescent="0.25">
      <c r="C10802" s="18"/>
    </row>
    <row r="10803" spans="3:3" x14ac:dyDescent="0.25">
      <c r="C10803" s="18"/>
    </row>
    <row r="10804" spans="3:3" x14ac:dyDescent="0.25">
      <c r="C10804" s="18"/>
    </row>
    <row r="10805" spans="3:3" x14ac:dyDescent="0.25">
      <c r="C10805" s="18"/>
    </row>
    <row r="10806" spans="3:3" x14ac:dyDescent="0.25">
      <c r="C10806" s="18"/>
    </row>
    <row r="10807" spans="3:3" x14ac:dyDescent="0.25">
      <c r="C10807" s="18"/>
    </row>
    <row r="10808" spans="3:3" x14ac:dyDescent="0.25">
      <c r="C10808" s="18"/>
    </row>
    <row r="10809" spans="3:3" x14ac:dyDescent="0.25">
      <c r="C10809" s="18"/>
    </row>
    <row r="10810" spans="3:3" x14ac:dyDescent="0.25">
      <c r="C10810" s="18"/>
    </row>
    <row r="10811" spans="3:3" x14ac:dyDescent="0.25">
      <c r="C10811" s="18"/>
    </row>
    <row r="10812" spans="3:3" x14ac:dyDescent="0.25">
      <c r="C10812" s="18"/>
    </row>
    <row r="10813" spans="3:3" x14ac:dyDescent="0.25">
      <c r="C10813" s="18"/>
    </row>
    <row r="10814" spans="3:3" x14ac:dyDescent="0.25">
      <c r="C10814" s="18"/>
    </row>
    <row r="10815" spans="3:3" x14ac:dyDescent="0.25">
      <c r="C10815" s="18"/>
    </row>
    <row r="10816" spans="3:3" x14ac:dyDescent="0.25">
      <c r="C10816" s="18"/>
    </row>
    <row r="10817" spans="3:3" x14ac:dyDescent="0.25">
      <c r="C10817" s="18"/>
    </row>
    <row r="10818" spans="3:3" x14ac:dyDescent="0.25">
      <c r="C10818" s="18"/>
    </row>
    <row r="10819" spans="3:3" x14ac:dyDescent="0.25">
      <c r="C10819" s="18"/>
    </row>
    <row r="10820" spans="3:3" x14ac:dyDescent="0.25">
      <c r="C10820" s="18"/>
    </row>
    <row r="10821" spans="3:3" x14ac:dyDescent="0.25">
      <c r="C10821" s="18"/>
    </row>
    <row r="10822" spans="3:3" x14ac:dyDescent="0.25">
      <c r="C10822" s="18"/>
    </row>
    <row r="10823" spans="3:3" x14ac:dyDescent="0.25">
      <c r="C10823" s="18"/>
    </row>
    <row r="10824" spans="3:3" x14ac:dyDescent="0.25">
      <c r="C10824" s="18"/>
    </row>
    <row r="10825" spans="3:3" x14ac:dyDescent="0.25">
      <c r="C10825" s="18"/>
    </row>
    <row r="10826" spans="3:3" x14ac:dyDescent="0.25">
      <c r="C10826" s="18"/>
    </row>
    <row r="10827" spans="3:3" x14ac:dyDescent="0.25">
      <c r="C10827" s="18"/>
    </row>
    <row r="10828" spans="3:3" x14ac:dyDescent="0.25">
      <c r="C10828" s="18"/>
    </row>
    <row r="10829" spans="3:3" x14ac:dyDescent="0.25">
      <c r="C10829" s="18"/>
    </row>
    <row r="10830" spans="3:3" x14ac:dyDescent="0.25">
      <c r="C10830" s="18"/>
    </row>
    <row r="10831" spans="3:3" x14ac:dyDescent="0.25">
      <c r="C10831" s="18"/>
    </row>
    <row r="10832" spans="3:3" x14ac:dyDescent="0.25">
      <c r="C10832" s="18"/>
    </row>
    <row r="10833" spans="3:3" x14ac:dyDescent="0.25">
      <c r="C10833" s="18"/>
    </row>
    <row r="10834" spans="3:3" x14ac:dyDescent="0.25">
      <c r="C10834" s="18"/>
    </row>
    <row r="10835" spans="3:3" x14ac:dyDescent="0.25">
      <c r="C10835" s="18"/>
    </row>
    <row r="10836" spans="3:3" x14ac:dyDescent="0.25">
      <c r="C10836" s="18"/>
    </row>
    <row r="10837" spans="3:3" x14ac:dyDescent="0.25">
      <c r="C10837" s="18"/>
    </row>
    <row r="10838" spans="3:3" x14ac:dyDescent="0.25">
      <c r="C10838" s="18"/>
    </row>
    <row r="10839" spans="3:3" x14ac:dyDescent="0.25">
      <c r="C10839" s="18"/>
    </row>
    <row r="10840" spans="3:3" x14ac:dyDescent="0.25">
      <c r="C10840" s="18"/>
    </row>
    <row r="10841" spans="3:3" x14ac:dyDescent="0.25">
      <c r="C10841" s="18"/>
    </row>
    <row r="10842" spans="3:3" x14ac:dyDescent="0.25">
      <c r="C10842" s="18"/>
    </row>
    <row r="10843" spans="3:3" x14ac:dyDescent="0.25">
      <c r="C10843" s="18"/>
    </row>
    <row r="10844" spans="3:3" x14ac:dyDescent="0.25">
      <c r="C10844" s="18"/>
    </row>
    <row r="10845" spans="3:3" x14ac:dyDescent="0.25">
      <c r="C10845" s="18"/>
    </row>
    <row r="10846" spans="3:3" x14ac:dyDescent="0.25">
      <c r="C10846" s="18"/>
    </row>
    <row r="10847" spans="3:3" x14ac:dyDescent="0.25">
      <c r="C10847" s="18"/>
    </row>
    <row r="10848" spans="3:3" x14ac:dyDescent="0.25">
      <c r="C10848" s="18"/>
    </row>
    <row r="10849" spans="3:3" x14ac:dyDescent="0.25">
      <c r="C10849" s="18"/>
    </row>
    <row r="10850" spans="3:3" x14ac:dyDescent="0.25">
      <c r="C10850" s="18"/>
    </row>
    <row r="10851" spans="3:3" x14ac:dyDescent="0.25">
      <c r="C10851" s="18"/>
    </row>
    <row r="10852" spans="3:3" x14ac:dyDescent="0.25">
      <c r="C10852" s="18"/>
    </row>
    <row r="10853" spans="3:3" x14ac:dyDescent="0.25">
      <c r="C10853" s="18"/>
    </row>
    <row r="10854" spans="3:3" x14ac:dyDescent="0.25">
      <c r="C10854" s="18"/>
    </row>
    <row r="10855" spans="3:3" x14ac:dyDescent="0.25">
      <c r="C10855" s="18"/>
    </row>
    <row r="10856" spans="3:3" x14ac:dyDescent="0.25">
      <c r="C10856" s="18"/>
    </row>
    <row r="10857" spans="3:3" x14ac:dyDescent="0.25">
      <c r="C10857" s="18"/>
    </row>
    <row r="10858" spans="3:3" x14ac:dyDescent="0.25">
      <c r="C10858" s="18"/>
    </row>
    <row r="10859" spans="3:3" x14ac:dyDescent="0.25">
      <c r="C10859" s="18"/>
    </row>
    <row r="10860" spans="3:3" x14ac:dyDescent="0.25">
      <c r="C10860" s="18"/>
    </row>
    <row r="10861" spans="3:3" x14ac:dyDescent="0.25">
      <c r="C10861" s="18"/>
    </row>
    <row r="10862" spans="3:3" x14ac:dyDescent="0.25">
      <c r="C10862" s="18"/>
    </row>
    <row r="10863" spans="3:3" x14ac:dyDescent="0.25">
      <c r="C10863" s="18"/>
    </row>
    <row r="10864" spans="3:3" x14ac:dyDescent="0.25">
      <c r="C10864" s="18"/>
    </row>
    <row r="10865" spans="3:3" x14ac:dyDescent="0.25">
      <c r="C10865" s="18"/>
    </row>
    <row r="10866" spans="3:3" x14ac:dyDescent="0.25">
      <c r="C10866" s="18"/>
    </row>
    <row r="10867" spans="3:3" x14ac:dyDescent="0.25">
      <c r="C10867" s="18"/>
    </row>
    <row r="10868" spans="3:3" x14ac:dyDescent="0.25">
      <c r="C10868" s="18"/>
    </row>
    <row r="10869" spans="3:3" x14ac:dyDescent="0.25">
      <c r="C10869" s="18"/>
    </row>
    <row r="10870" spans="3:3" x14ac:dyDescent="0.25">
      <c r="C10870" s="18"/>
    </row>
    <row r="10871" spans="3:3" x14ac:dyDescent="0.25">
      <c r="C10871" s="18"/>
    </row>
    <row r="10872" spans="3:3" x14ac:dyDescent="0.25">
      <c r="C10872" s="18"/>
    </row>
    <row r="10873" spans="3:3" x14ac:dyDescent="0.25">
      <c r="C10873" s="18"/>
    </row>
    <row r="10874" spans="3:3" x14ac:dyDescent="0.25">
      <c r="C10874" s="18"/>
    </row>
    <row r="10875" spans="3:3" x14ac:dyDescent="0.25">
      <c r="C10875" s="18"/>
    </row>
    <row r="10876" spans="3:3" x14ac:dyDescent="0.25">
      <c r="C10876" s="18"/>
    </row>
    <row r="10877" spans="3:3" x14ac:dyDescent="0.25">
      <c r="C10877" s="18"/>
    </row>
    <row r="10878" spans="3:3" x14ac:dyDescent="0.25">
      <c r="C10878" s="18"/>
    </row>
    <row r="10879" spans="3:3" x14ac:dyDescent="0.25">
      <c r="C10879" s="18"/>
    </row>
    <row r="10880" spans="3:3" x14ac:dyDescent="0.25">
      <c r="C10880" s="18"/>
    </row>
    <row r="10881" spans="3:3" x14ac:dyDescent="0.25">
      <c r="C10881" s="18"/>
    </row>
    <row r="10882" spans="3:3" x14ac:dyDescent="0.25">
      <c r="C10882" s="18"/>
    </row>
    <row r="10883" spans="3:3" x14ac:dyDescent="0.25">
      <c r="C10883" s="18"/>
    </row>
    <row r="10884" spans="3:3" x14ac:dyDescent="0.25">
      <c r="C10884" s="18"/>
    </row>
    <row r="10885" spans="3:3" x14ac:dyDescent="0.25">
      <c r="C10885" s="18"/>
    </row>
    <row r="10886" spans="3:3" x14ac:dyDescent="0.25">
      <c r="C10886" s="18"/>
    </row>
    <row r="10887" spans="3:3" x14ac:dyDescent="0.25">
      <c r="C10887" s="18"/>
    </row>
    <row r="10888" spans="3:3" x14ac:dyDescent="0.25">
      <c r="C10888" s="18"/>
    </row>
    <row r="10889" spans="3:3" x14ac:dyDescent="0.25">
      <c r="C10889" s="18"/>
    </row>
    <row r="10890" spans="3:3" x14ac:dyDescent="0.25">
      <c r="C10890" s="18"/>
    </row>
    <row r="10891" spans="3:3" x14ac:dyDescent="0.25">
      <c r="C10891" s="18"/>
    </row>
    <row r="10892" spans="3:3" x14ac:dyDescent="0.25">
      <c r="C10892" s="18"/>
    </row>
    <row r="10893" spans="3:3" x14ac:dyDescent="0.25">
      <c r="C10893" s="18"/>
    </row>
    <row r="10894" spans="3:3" x14ac:dyDescent="0.25">
      <c r="C10894" s="18"/>
    </row>
    <row r="10895" spans="3:3" x14ac:dyDescent="0.25">
      <c r="C10895" s="18"/>
    </row>
    <row r="10896" spans="3:3" x14ac:dyDescent="0.25">
      <c r="C10896" s="18"/>
    </row>
    <row r="10897" spans="3:3" x14ac:dyDescent="0.25">
      <c r="C10897" s="18"/>
    </row>
    <row r="10898" spans="3:3" x14ac:dyDescent="0.25">
      <c r="C10898" s="18"/>
    </row>
    <row r="10899" spans="3:3" x14ac:dyDescent="0.25">
      <c r="C10899" s="18"/>
    </row>
    <row r="10900" spans="3:3" x14ac:dyDescent="0.25">
      <c r="C10900" s="18"/>
    </row>
    <row r="10901" spans="3:3" x14ac:dyDescent="0.25">
      <c r="C10901" s="18"/>
    </row>
    <row r="10902" spans="3:3" x14ac:dyDescent="0.25">
      <c r="C10902" s="18"/>
    </row>
    <row r="10903" spans="3:3" x14ac:dyDescent="0.25">
      <c r="C10903" s="18"/>
    </row>
    <row r="10904" spans="3:3" x14ac:dyDescent="0.25">
      <c r="C10904" s="18"/>
    </row>
    <row r="10905" spans="3:3" x14ac:dyDescent="0.25">
      <c r="C10905" s="18"/>
    </row>
    <row r="10906" spans="3:3" x14ac:dyDescent="0.25">
      <c r="C10906" s="18"/>
    </row>
    <row r="10907" spans="3:3" x14ac:dyDescent="0.25">
      <c r="C10907" s="18"/>
    </row>
    <row r="10908" spans="3:3" x14ac:dyDescent="0.25">
      <c r="C10908" s="18"/>
    </row>
    <row r="10909" spans="3:3" x14ac:dyDescent="0.25">
      <c r="C10909" s="18"/>
    </row>
    <row r="10910" spans="3:3" x14ac:dyDescent="0.25">
      <c r="C10910" s="18"/>
    </row>
    <row r="10911" spans="3:3" x14ac:dyDescent="0.25">
      <c r="C10911" s="18"/>
    </row>
    <row r="10912" spans="3:3" x14ac:dyDescent="0.25">
      <c r="C10912" s="18"/>
    </row>
    <row r="10913" spans="3:3" x14ac:dyDescent="0.25">
      <c r="C10913" s="18"/>
    </row>
    <row r="10914" spans="3:3" x14ac:dyDescent="0.25">
      <c r="C10914" s="18"/>
    </row>
    <row r="10915" spans="3:3" x14ac:dyDescent="0.25">
      <c r="C10915" s="18"/>
    </row>
    <row r="10916" spans="3:3" x14ac:dyDescent="0.25">
      <c r="C10916" s="18"/>
    </row>
    <row r="10917" spans="3:3" x14ac:dyDescent="0.25">
      <c r="C10917" s="18"/>
    </row>
    <row r="10918" spans="3:3" x14ac:dyDescent="0.25">
      <c r="C10918" s="18"/>
    </row>
    <row r="10919" spans="3:3" x14ac:dyDescent="0.25">
      <c r="C10919" s="18"/>
    </row>
    <row r="10920" spans="3:3" x14ac:dyDescent="0.25">
      <c r="C10920" s="18"/>
    </row>
    <row r="10921" spans="3:3" x14ac:dyDescent="0.25">
      <c r="C10921" s="18"/>
    </row>
    <row r="10922" spans="3:3" x14ac:dyDescent="0.25">
      <c r="C10922" s="18"/>
    </row>
    <row r="10923" spans="3:3" x14ac:dyDescent="0.25">
      <c r="C10923" s="18"/>
    </row>
    <row r="10924" spans="3:3" x14ac:dyDescent="0.25">
      <c r="C10924" s="18"/>
    </row>
    <row r="10925" spans="3:3" x14ac:dyDescent="0.25">
      <c r="C10925" s="18"/>
    </row>
    <row r="10926" spans="3:3" x14ac:dyDescent="0.25">
      <c r="C10926" s="18"/>
    </row>
    <row r="10927" spans="3:3" x14ac:dyDescent="0.25">
      <c r="C10927" s="18"/>
    </row>
    <row r="10928" spans="3:3" x14ac:dyDescent="0.25">
      <c r="C10928" s="18"/>
    </row>
    <row r="10929" spans="3:3" x14ac:dyDescent="0.25">
      <c r="C10929" s="18"/>
    </row>
    <row r="10930" spans="3:3" x14ac:dyDescent="0.25">
      <c r="C10930" s="18"/>
    </row>
    <row r="10931" spans="3:3" x14ac:dyDescent="0.25">
      <c r="C10931" s="18"/>
    </row>
    <row r="10932" spans="3:3" x14ac:dyDescent="0.25">
      <c r="C10932" s="18"/>
    </row>
    <row r="10933" spans="3:3" x14ac:dyDescent="0.25">
      <c r="C10933" s="18"/>
    </row>
    <row r="10934" spans="3:3" x14ac:dyDescent="0.25">
      <c r="C10934" s="18"/>
    </row>
    <row r="10935" spans="3:3" x14ac:dyDescent="0.25">
      <c r="C10935" s="18"/>
    </row>
    <row r="10936" spans="3:3" x14ac:dyDescent="0.25">
      <c r="C10936" s="18"/>
    </row>
    <row r="10937" spans="3:3" x14ac:dyDescent="0.25">
      <c r="C10937" s="18"/>
    </row>
    <row r="10938" spans="3:3" x14ac:dyDescent="0.25">
      <c r="C10938" s="18"/>
    </row>
    <row r="10939" spans="3:3" x14ac:dyDescent="0.25">
      <c r="C10939" s="18"/>
    </row>
    <row r="10940" spans="3:3" x14ac:dyDescent="0.25">
      <c r="C10940" s="18"/>
    </row>
    <row r="10941" spans="3:3" x14ac:dyDescent="0.25">
      <c r="C10941" s="18"/>
    </row>
    <row r="10942" spans="3:3" x14ac:dyDescent="0.25">
      <c r="C10942" s="18"/>
    </row>
    <row r="10943" spans="3:3" x14ac:dyDescent="0.25">
      <c r="C10943" s="18"/>
    </row>
    <row r="10944" spans="3:3" x14ac:dyDescent="0.25">
      <c r="C10944" s="18"/>
    </row>
    <row r="10945" spans="3:3" x14ac:dyDescent="0.25">
      <c r="C10945" s="18"/>
    </row>
    <row r="10946" spans="3:3" x14ac:dyDescent="0.25">
      <c r="C10946" s="18"/>
    </row>
    <row r="10947" spans="3:3" x14ac:dyDescent="0.25">
      <c r="C10947" s="18"/>
    </row>
    <row r="10948" spans="3:3" x14ac:dyDescent="0.25">
      <c r="C10948" s="18"/>
    </row>
    <row r="10949" spans="3:3" x14ac:dyDescent="0.25">
      <c r="C10949" s="18"/>
    </row>
    <row r="10950" spans="3:3" x14ac:dyDescent="0.25">
      <c r="C10950" s="18"/>
    </row>
    <row r="10951" spans="3:3" x14ac:dyDescent="0.25">
      <c r="C10951" s="18"/>
    </row>
    <row r="10952" spans="3:3" x14ac:dyDescent="0.25">
      <c r="C10952" s="18"/>
    </row>
    <row r="10953" spans="3:3" x14ac:dyDescent="0.25">
      <c r="C10953" s="18"/>
    </row>
    <row r="10954" spans="3:3" x14ac:dyDescent="0.25">
      <c r="C10954" s="18"/>
    </row>
    <row r="10955" spans="3:3" x14ac:dyDescent="0.25">
      <c r="C10955" s="18"/>
    </row>
    <row r="10956" spans="3:3" x14ac:dyDescent="0.25">
      <c r="C10956" s="18"/>
    </row>
    <row r="10957" spans="3:3" x14ac:dyDescent="0.25">
      <c r="C10957" s="18"/>
    </row>
    <row r="10958" spans="3:3" x14ac:dyDescent="0.25">
      <c r="C10958" s="18"/>
    </row>
    <row r="10959" spans="3:3" x14ac:dyDescent="0.25">
      <c r="C10959" s="18"/>
    </row>
    <row r="10960" spans="3:3" x14ac:dyDescent="0.25">
      <c r="C10960" s="18"/>
    </row>
    <row r="10961" spans="3:3" x14ac:dyDescent="0.25">
      <c r="C10961" s="18"/>
    </row>
    <row r="10962" spans="3:3" x14ac:dyDescent="0.25">
      <c r="C10962" s="18"/>
    </row>
    <row r="10963" spans="3:3" x14ac:dyDescent="0.25">
      <c r="C10963" s="18"/>
    </row>
    <row r="10964" spans="3:3" x14ac:dyDescent="0.25">
      <c r="C10964" s="18"/>
    </row>
    <row r="10965" spans="3:3" x14ac:dyDescent="0.25">
      <c r="C10965" s="18"/>
    </row>
    <row r="10966" spans="3:3" x14ac:dyDescent="0.25">
      <c r="C10966" s="18"/>
    </row>
    <row r="10967" spans="3:3" x14ac:dyDescent="0.25">
      <c r="C10967" s="18"/>
    </row>
    <row r="10968" spans="3:3" x14ac:dyDescent="0.25">
      <c r="C10968" s="18"/>
    </row>
    <row r="10969" spans="3:3" x14ac:dyDescent="0.25">
      <c r="C10969" s="18"/>
    </row>
    <row r="10970" spans="3:3" x14ac:dyDescent="0.25">
      <c r="C10970" s="18"/>
    </row>
    <row r="10971" spans="3:3" x14ac:dyDescent="0.25">
      <c r="C10971" s="18"/>
    </row>
    <row r="10972" spans="3:3" x14ac:dyDescent="0.25">
      <c r="C10972" s="18"/>
    </row>
    <row r="10973" spans="3:3" x14ac:dyDescent="0.25">
      <c r="C10973" s="18"/>
    </row>
    <row r="10974" spans="3:3" x14ac:dyDescent="0.25">
      <c r="C10974" s="18"/>
    </row>
    <row r="10975" spans="3:3" x14ac:dyDescent="0.25">
      <c r="C10975" s="18"/>
    </row>
    <row r="10976" spans="3:3" x14ac:dyDescent="0.25">
      <c r="C10976" s="18"/>
    </row>
    <row r="10977" spans="3:3" x14ac:dyDescent="0.25">
      <c r="C10977" s="18"/>
    </row>
    <row r="10978" spans="3:3" x14ac:dyDescent="0.25">
      <c r="C10978" s="18"/>
    </row>
    <row r="10979" spans="3:3" x14ac:dyDescent="0.25">
      <c r="C10979" s="18"/>
    </row>
    <row r="10980" spans="3:3" x14ac:dyDescent="0.25">
      <c r="C10980" s="18"/>
    </row>
    <row r="10981" spans="3:3" x14ac:dyDescent="0.25">
      <c r="C10981" s="18"/>
    </row>
    <row r="10982" spans="3:3" x14ac:dyDescent="0.25">
      <c r="C10982" s="18"/>
    </row>
    <row r="10983" spans="3:3" x14ac:dyDescent="0.25">
      <c r="C10983" s="18"/>
    </row>
    <row r="10984" spans="3:3" x14ac:dyDescent="0.25">
      <c r="C10984" s="18"/>
    </row>
    <row r="10985" spans="3:3" x14ac:dyDescent="0.25">
      <c r="C10985" s="18"/>
    </row>
    <row r="10986" spans="3:3" x14ac:dyDescent="0.25">
      <c r="C10986" s="18"/>
    </row>
    <row r="10987" spans="3:3" x14ac:dyDescent="0.25">
      <c r="C10987" s="18"/>
    </row>
    <row r="10988" spans="3:3" x14ac:dyDescent="0.25">
      <c r="C10988" s="18"/>
    </row>
    <row r="10989" spans="3:3" x14ac:dyDescent="0.25">
      <c r="C10989" s="18"/>
    </row>
    <row r="10990" spans="3:3" x14ac:dyDescent="0.25">
      <c r="C10990" s="18"/>
    </row>
    <row r="10991" spans="3:3" x14ac:dyDescent="0.25">
      <c r="C10991" s="18"/>
    </row>
    <row r="10992" spans="3:3" x14ac:dyDescent="0.25">
      <c r="C10992" s="18"/>
    </row>
    <row r="10993" spans="3:3" x14ac:dyDescent="0.25">
      <c r="C10993" s="18"/>
    </row>
    <row r="10994" spans="3:3" x14ac:dyDescent="0.25">
      <c r="C10994" s="18"/>
    </row>
    <row r="10995" spans="3:3" x14ac:dyDescent="0.25">
      <c r="C10995" s="18"/>
    </row>
    <row r="10996" spans="3:3" x14ac:dyDescent="0.25">
      <c r="C10996" s="18"/>
    </row>
    <row r="10997" spans="3:3" x14ac:dyDescent="0.25">
      <c r="C10997" s="18"/>
    </row>
    <row r="10998" spans="3:3" x14ac:dyDescent="0.25">
      <c r="C10998" s="18"/>
    </row>
    <row r="10999" spans="3:3" x14ac:dyDescent="0.25">
      <c r="C10999" s="18"/>
    </row>
    <row r="11000" spans="3:3" x14ac:dyDescent="0.25">
      <c r="C11000" s="18"/>
    </row>
    <row r="11001" spans="3:3" x14ac:dyDescent="0.25">
      <c r="C11001" s="18"/>
    </row>
    <row r="11002" spans="3:3" x14ac:dyDescent="0.25">
      <c r="C11002" s="18"/>
    </row>
    <row r="11003" spans="3:3" x14ac:dyDescent="0.25">
      <c r="C11003" s="18"/>
    </row>
    <row r="11004" spans="3:3" x14ac:dyDescent="0.25">
      <c r="C11004" s="18"/>
    </row>
    <row r="11005" spans="3:3" x14ac:dyDescent="0.25">
      <c r="C11005" s="18"/>
    </row>
    <row r="11006" spans="3:3" x14ac:dyDescent="0.25">
      <c r="C11006" s="18"/>
    </row>
    <row r="11007" spans="3:3" x14ac:dyDescent="0.25">
      <c r="C11007" s="18"/>
    </row>
    <row r="11008" spans="3:3" x14ac:dyDescent="0.25">
      <c r="C11008" s="18"/>
    </row>
    <row r="11009" spans="3:3" x14ac:dyDescent="0.25">
      <c r="C11009" s="18"/>
    </row>
    <row r="11010" spans="3:3" x14ac:dyDescent="0.25">
      <c r="C11010" s="18"/>
    </row>
    <row r="11011" spans="3:3" x14ac:dyDescent="0.25">
      <c r="C11011" s="18"/>
    </row>
    <row r="11012" spans="3:3" x14ac:dyDescent="0.25">
      <c r="C11012" s="18"/>
    </row>
    <row r="11013" spans="3:3" x14ac:dyDescent="0.25">
      <c r="C11013" s="18"/>
    </row>
    <row r="11014" spans="3:3" x14ac:dyDescent="0.25">
      <c r="C11014" s="18"/>
    </row>
    <row r="11015" spans="3:3" x14ac:dyDescent="0.25">
      <c r="C11015" s="18"/>
    </row>
    <row r="11016" spans="3:3" x14ac:dyDescent="0.25">
      <c r="C11016" s="18"/>
    </row>
    <row r="11017" spans="3:3" x14ac:dyDescent="0.25">
      <c r="C11017" s="18"/>
    </row>
    <row r="11018" spans="3:3" x14ac:dyDescent="0.25">
      <c r="C11018" s="18"/>
    </row>
    <row r="11019" spans="3:3" x14ac:dyDescent="0.25">
      <c r="C11019" s="18"/>
    </row>
    <row r="11020" spans="3:3" x14ac:dyDescent="0.25">
      <c r="C11020" s="18"/>
    </row>
    <row r="11021" spans="3:3" x14ac:dyDescent="0.25">
      <c r="C11021" s="18"/>
    </row>
    <row r="11022" spans="3:3" x14ac:dyDescent="0.25">
      <c r="C11022" s="18"/>
    </row>
    <row r="11023" spans="3:3" x14ac:dyDescent="0.25">
      <c r="C11023" s="18"/>
    </row>
    <row r="11024" spans="3:3" x14ac:dyDescent="0.25">
      <c r="C11024" s="18"/>
    </row>
    <row r="11025" spans="3:3" x14ac:dyDescent="0.25">
      <c r="C11025" s="18"/>
    </row>
    <row r="11026" spans="3:3" x14ac:dyDescent="0.25">
      <c r="C11026" s="18"/>
    </row>
    <row r="11027" spans="3:3" x14ac:dyDescent="0.25">
      <c r="C11027" s="18"/>
    </row>
    <row r="11028" spans="3:3" x14ac:dyDescent="0.25">
      <c r="C11028" s="18"/>
    </row>
    <row r="11029" spans="3:3" x14ac:dyDescent="0.25">
      <c r="C11029" s="18"/>
    </row>
    <row r="11030" spans="3:3" x14ac:dyDescent="0.25">
      <c r="C11030" s="18"/>
    </row>
    <row r="11031" spans="3:3" x14ac:dyDescent="0.25">
      <c r="C11031" s="18"/>
    </row>
    <row r="11032" spans="3:3" x14ac:dyDescent="0.25">
      <c r="C11032" s="18"/>
    </row>
    <row r="11033" spans="3:3" x14ac:dyDescent="0.25">
      <c r="C11033" s="18"/>
    </row>
    <row r="11034" spans="3:3" x14ac:dyDescent="0.25">
      <c r="C11034" s="18"/>
    </row>
    <row r="11035" spans="3:3" x14ac:dyDescent="0.25">
      <c r="C11035" s="18"/>
    </row>
    <row r="11036" spans="3:3" x14ac:dyDescent="0.25">
      <c r="C11036" s="18"/>
    </row>
    <row r="11037" spans="3:3" x14ac:dyDescent="0.25">
      <c r="C11037" s="18"/>
    </row>
    <row r="11038" spans="3:3" x14ac:dyDescent="0.25">
      <c r="C11038" s="18"/>
    </row>
    <row r="11039" spans="3:3" x14ac:dyDescent="0.25">
      <c r="C11039" s="18"/>
    </row>
    <row r="11040" spans="3:3" x14ac:dyDescent="0.25">
      <c r="C11040" s="18"/>
    </row>
    <row r="11041" spans="3:3" x14ac:dyDescent="0.25">
      <c r="C11041" s="18"/>
    </row>
    <row r="11042" spans="3:3" x14ac:dyDescent="0.25">
      <c r="C11042" s="18"/>
    </row>
    <row r="11043" spans="3:3" x14ac:dyDescent="0.25">
      <c r="C11043" s="18"/>
    </row>
    <row r="11044" spans="3:3" x14ac:dyDescent="0.25">
      <c r="C11044" s="18"/>
    </row>
    <row r="11045" spans="3:3" x14ac:dyDescent="0.25">
      <c r="C11045" s="18"/>
    </row>
    <row r="11046" spans="3:3" x14ac:dyDescent="0.25">
      <c r="C11046" s="18"/>
    </row>
    <row r="11047" spans="3:3" x14ac:dyDescent="0.25">
      <c r="C11047" s="18"/>
    </row>
    <row r="11048" spans="3:3" x14ac:dyDescent="0.25">
      <c r="C11048" s="18"/>
    </row>
    <row r="11049" spans="3:3" x14ac:dyDescent="0.25">
      <c r="C11049" s="18"/>
    </row>
    <row r="11050" spans="3:3" x14ac:dyDescent="0.25">
      <c r="C11050" s="18"/>
    </row>
    <row r="11051" spans="3:3" x14ac:dyDescent="0.25">
      <c r="C11051" s="18"/>
    </row>
    <row r="11052" spans="3:3" x14ac:dyDescent="0.25">
      <c r="C11052" s="18"/>
    </row>
    <row r="11053" spans="3:3" x14ac:dyDescent="0.25">
      <c r="C11053" s="18"/>
    </row>
    <row r="11054" spans="3:3" x14ac:dyDescent="0.25">
      <c r="C11054" s="18"/>
    </row>
    <row r="11055" spans="3:3" x14ac:dyDescent="0.25">
      <c r="C11055" s="18"/>
    </row>
    <row r="11056" spans="3:3" x14ac:dyDescent="0.25">
      <c r="C11056" s="18"/>
    </row>
    <row r="11057" spans="3:3" x14ac:dyDescent="0.25">
      <c r="C11057" s="18"/>
    </row>
    <row r="11058" spans="3:3" x14ac:dyDescent="0.25">
      <c r="C11058" s="18"/>
    </row>
    <row r="11059" spans="3:3" x14ac:dyDescent="0.25">
      <c r="C11059" s="18"/>
    </row>
    <row r="11060" spans="3:3" x14ac:dyDescent="0.25">
      <c r="C11060" s="18"/>
    </row>
    <row r="11061" spans="3:3" x14ac:dyDescent="0.25">
      <c r="C11061" s="18"/>
    </row>
    <row r="11062" spans="3:3" x14ac:dyDescent="0.25">
      <c r="C11062" s="18"/>
    </row>
    <row r="11063" spans="3:3" x14ac:dyDescent="0.25">
      <c r="C11063" s="18"/>
    </row>
    <row r="11064" spans="3:3" x14ac:dyDescent="0.25">
      <c r="C11064" s="18"/>
    </row>
    <row r="11065" spans="3:3" x14ac:dyDescent="0.25">
      <c r="C11065" s="18"/>
    </row>
    <row r="11066" spans="3:3" x14ac:dyDescent="0.25">
      <c r="C11066" s="18"/>
    </row>
    <row r="11067" spans="3:3" x14ac:dyDescent="0.25">
      <c r="C11067" s="18"/>
    </row>
    <row r="11068" spans="3:3" x14ac:dyDescent="0.25">
      <c r="C11068" s="18"/>
    </row>
    <row r="11069" spans="3:3" x14ac:dyDescent="0.25">
      <c r="C11069" s="18"/>
    </row>
    <row r="11070" spans="3:3" x14ac:dyDescent="0.25">
      <c r="C11070" s="18"/>
    </row>
    <row r="11071" spans="3:3" x14ac:dyDescent="0.25">
      <c r="C11071" s="18"/>
    </row>
    <row r="11072" spans="3:3" x14ac:dyDescent="0.25">
      <c r="C11072" s="18"/>
    </row>
    <row r="11073" spans="3:3" x14ac:dyDescent="0.25">
      <c r="C11073" s="18"/>
    </row>
    <row r="11074" spans="3:3" x14ac:dyDescent="0.25">
      <c r="C11074" s="18"/>
    </row>
    <row r="11075" spans="3:3" x14ac:dyDescent="0.25">
      <c r="C11075" s="18"/>
    </row>
    <row r="11076" spans="3:3" x14ac:dyDescent="0.25">
      <c r="C11076" s="18"/>
    </row>
    <row r="11077" spans="3:3" x14ac:dyDescent="0.25">
      <c r="C11077" s="18"/>
    </row>
    <row r="11078" spans="3:3" x14ac:dyDescent="0.25">
      <c r="C11078" s="18"/>
    </row>
    <row r="11079" spans="3:3" x14ac:dyDescent="0.25">
      <c r="C11079" s="18"/>
    </row>
    <row r="11080" spans="3:3" x14ac:dyDescent="0.25">
      <c r="C11080" s="18"/>
    </row>
    <row r="11081" spans="3:3" x14ac:dyDescent="0.25">
      <c r="C11081" s="18"/>
    </row>
    <row r="11082" spans="3:3" x14ac:dyDescent="0.25">
      <c r="C11082" s="18"/>
    </row>
    <row r="11083" spans="3:3" x14ac:dyDescent="0.25">
      <c r="C11083" s="18"/>
    </row>
    <row r="11084" spans="3:3" x14ac:dyDescent="0.25">
      <c r="C11084" s="18"/>
    </row>
    <row r="11085" spans="3:3" x14ac:dyDescent="0.25">
      <c r="C11085" s="18"/>
    </row>
    <row r="11086" spans="3:3" x14ac:dyDescent="0.25">
      <c r="C11086" s="18"/>
    </row>
    <row r="11087" spans="3:3" x14ac:dyDescent="0.25">
      <c r="C11087" s="18"/>
    </row>
    <row r="11088" spans="3:3" x14ac:dyDescent="0.25">
      <c r="C11088" s="18"/>
    </row>
    <row r="11089" spans="3:3" x14ac:dyDescent="0.25">
      <c r="C11089" s="18"/>
    </row>
    <row r="11090" spans="3:3" x14ac:dyDescent="0.25">
      <c r="C11090" s="18"/>
    </row>
    <row r="11091" spans="3:3" x14ac:dyDescent="0.25">
      <c r="C11091" s="18"/>
    </row>
    <row r="11092" spans="3:3" x14ac:dyDescent="0.25">
      <c r="C11092" s="18"/>
    </row>
    <row r="11093" spans="3:3" x14ac:dyDescent="0.25">
      <c r="C11093" s="18"/>
    </row>
    <row r="11094" spans="3:3" x14ac:dyDescent="0.25">
      <c r="C11094" s="18"/>
    </row>
    <row r="11095" spans="3:3" x14ac:dyDescent="0.25">
      <c r="C11095" s="18"/>
    </row>
    <row r="11096" spans="3:3" x14ac:dyDescent="0.25">
      <c r="C11096" s="18"/>
    </row>
    <row r="11097" spans="3:3" x14ac:dyDescent="0.25">
      <c r="C11097" s="18"/>
    </row>
    <row r="11098" spans="3:3" x14ac:dyDescent="0.25">
      <c r="C11098" s="18"/>
    </row>
    <row r="11099" spans="3:3" x14ac:dyDescent="0.25">
      <c r="C11099" s="18"/>
    </row>
    <row r="11100" spans="3:3" x14ac:dyDescent="0.25">
      <c r="C11100" s="18"/>
    </row>
    <row r="11101" spans="3:3" x14ac:dyDescent="0.25">
      <c r="C11101" s="18"/>
    </row>
    <row r="11102" spans="3:3" x14ac:dyDescent="0.25">
      <c r="C11102" s="18"/>
    </row>
    <row r="11103" spans="3:3" x14ac:dyDescent="0.25">
      <c r="C11103" s="18"/>
    </row>
    <row r="11104" spans="3:3" x14ac:dyDescent="0.25">
      <c r="C11104" s="18"/>
    </row>
    <row r="11105" spans="3:3" x14ac:dyDescent="0.25">
      <c r="C11105" s="18"/>
    </row>
    <row r="11106" spans="3:3" x14ac:dyDescent="0.25">
      <c r="C11106" s="18"/>
    </row>
    <row r="11107" spans="3:3" x14ac:dyDescent="0.25">
      <c r="C11107" s="18"/>
    </row>
    <row r="11108" spans="3:3" x14ac:dyDescent="0.25">
      <c r="C11108" s="18"/>
    </row>
    <row r="11109" spans="3:3" x14ac:dyDescent="0.25">
      <c r="C11109" s="18"/>
    </row>
    <row r="11110" spans="3:3" x14ac:dyDescent="0.25">
      <c r="C11110" s="18"/>
    </row>
    <row r="11111" spans="3:3" x14ac:dyDescent="0.25">
      <c r="C11111" s="18"/>
    </row>
    <row r="11112" spans="3:3" x14ac:dyDescent="0.25">
      <c r="C11112" s="18"/>
    </row>
    <row r="11113" spans="3:3" x14ac:dyDescent="0.25">
      <c r="C11113" s="18"/>
    </row>
    <row r="11114" spans="3:3" x14ac:dyDescent="0.25">
      <c r="C11114" s="18"/>
    </row>
    <row r="11115" spans="3:3" x14ac:dyDescent="0.25">
      <c r="C11115" s="18"/>
    </row>
    <row r="11116" spans="3:3" x14ac:dyDescent="0.25">
      <c r="C11116" s="18"/>
    </row>
    <row r="11117" spans="3:3" x14ac:dyDescent="0.25">
      <c r="C11117" s="18"/>
    </row>
    <row r="11118" spans="3:3" x14ac:dyDescent="0.25">
      <c r="C11118" s="18"/>
    </row>
    <row r="11119" spans="3:3" x14ac:dyDescent="0.25">
      <c r="C11119" s="18"/>
    </row>
    <row r="11120" spans="3:3" x14ac:dyDescent="0.25">
      <c r="C11120" s="18"/>
    </row>
    <row r="11121" spans="3:3" x14ac:dyDescent="0.25">
      <c r="C11121" s="18"/>
    </row>
    <row r="11122" spans="3:3" x14ac:dyDescent="0.25">
      <c r="C11122" s="18"/>
    </row>
    <row r="11123" spans="3:3" x14ac:dyDescent="0.25">
      <c r="C11123" s="18"/>
    </row>
    <row r="11124" spans="3:3" x14ac:dyDescent="0.25">
      <c r="C11124" s="18"/>
    </row>
    <row r="11125" spans="3:3" x14ac:dyDescent="0.25">
      <c r="C11125" s="18"/>
    </row>
    <row r="11126" spans="3:3" x14ac:dyDescent="0.25">
      <c r="C11126" s="18"/>
    </row>
    <row r="11127" spans="3:3" x14ac:dyDescent="0.25">
      <c r="C11127" s="18"/>
    </row>
    <row r="11128" spans="3:3" x14ac:dyDescent="0.25">
      <c r="C11128" s="18"/>
    </row>
    <row r="11129" spans="3:3" x14ac:dyDescent="0.25">
      <c r="C11129" s="18"/>
    </row>
    <row r="11130" spans="3:3" x14ac:dyDescent="0.25">
      <c r="C11130" s="18"/>
    </row>
    <row r="11131" spans="3:3" x14ac:dyDescent="0.25">
      <c r="C11131" s="18"/>
    </row>
    <row r="11132" spans="3:3" x14ac:dyDescent="0.25">
      <c r="C11132" s="18"/>
    </row>
    <row r="11133" spans="3:3" x14ac:dyDescent="0.25">
      <c r="C11133" s="18"/>
    </row>
    <row r="11134" spans="3:3" x14ac:dyDescent="0.25">
      <c r="C11134" s="18"/>
    </row>
    <row r="11135" spans="3:3" x14ac:dyDescent="0.25">
      <c r="C11135" s="18"/>
    </row>
    <row r="11136" spans="3:3" x14ac:dyDescent="0.25">
      <c r="C11136" s="18"/>
    </row>
    <row r="11137" spans="3:3" x14ac:dyDescent="0.25">
      <c r="C11137" s="18"/>
    </row>
    <row r="11138" spans="3:3" x14ac:dyDescent="0.25">
      <c r="C11138" s="18"/>
    </row>
    <row r="11139" spans="3:3" x14ac:dyDescent="0.25">
      <c r="C11139" s="18"/>
    </row>
    <row r="11140" spans="3:3" x14ac:dyDescent="0.25">
      <c r="C11140" s="18"/>
    </row>
    <row r="11141" spans="3:3" x14ac:dyDescent="0.25">
      <c r="C11141" s="18"/>
    </row>
    <row r="11142" spans="3:3" x14ac:dyDescent="0.25">
      <c r="C11142" s="18"/>
    </row>
    <row r="11143" spans="3:3" x14ac:dyDescent="0.25">
      <c r="C11143" s="18"/>
    </row>
    <row r="11144" spans="3:3" x14ac:dyDescent="0.25">
      <c r="C11144" s="18"/>
    </row>
    <row r="11145" spans="3:3" x14ac:dyDescent="0.25">
      <c r="C11145" s="18"/>
    </row>
    <row r="11146" spans="3:3" x14ac:dyDescent="0.25">
      <c r="C11146" s="18"/>
    </row>
    <row r="11147" spans="3:3" x14ac:dyDescent="0.25">
      <c r="C11147" s="18"/>
    </row>
    <row r="11148" spans="3:3" x14ac:dyDescent="0.25">
      <c r="C11148" s="18"/>
    </row>
    <row r="11149" spans="3:3" x14ac:dyDescent="0.25">
      <c r="C11149" s="18"/>
    </row>
    <row r="11150" spans="3:3" x14ac:dyDescent="0.25">
      <c r="C11150" s="18"/>
    </row>
    <row r="11151" spans="3:3" x14ac:dyDescent="0.25">
      <c r="C11151" s="18"/>
    </row>
    <row r="11152" spans="3:3" x14ac:dyDescent="0.25">
      <c r="C11152" s="18"/>
    </row>
    <row r="11153" spans="3:3" x14ac:dyDescent="0.25">
      <c r="C11153" s="18"/>
    </row>
    <row r="11154" spans="3:3" x14ac:dyDescent="0.25">
      <c r="C11154" s="18"/>
    </row>
    <row r="11155" spans="3:3" x14ac:dyDescent="0.25">
      <c r="C11155" s="18"/>
    </row>
    <row r="11156" spans="3:3" x14ac:dyDescent="0.25">
      <c r="C11156" s="18"/>
    </row>
    <row r="11157" spans="3:3" x14ac:dyDescent="0.25">
      <c r="C11157" s="18"/>
    </row>
    <row r="11158" spans="3:3" x14ac:dyDescent="0.25">
      <c r="C11158" s="18"/>
    </row>
    <row r="11159" spans="3:3" x14ac:dyDescent="0.25">
      <c r="C11159" s="18"/>
    </row>
    <row r="11160" spans="3:3" x14ac:dyDescent="0.25">
      <c r="C11160" s="18"/>
    </row>
    <row r="11161" spans="3:3" x14ac:dyDescent="0.25">
      <c r="C11161" s="18"/>
    </row>
    <row r="11162" spans="3:3" x14ac:dyDescent="0.25">
      <c r="C11162" s="18"/>
    </row>
    <row r="11163" spans="3:3" x14ac:dyDescent="0.25">
      <c r="C11163" s="18"/>
    </row>
    <row r="11164" spans="3:3" x14ac:dyDescent="0.25">
      <c r="C11164" s="18"/>
    </row>
    <row r="11165" spans="3:3" x14ac:dyDescent="0.25">
      <c r="C11165" s="18"/>
    </row>
    <row r="11166" spans="3:3" x14ac:dyDescent="0.25">
      <c r="C11166" s="18"/>
    </row>
    <row r="11167" spans="3:3" x14ac:dyDescent="0.25">
      <c r="C11167" s="18"/>
    </row>
    <row r="11168" spans="3:3" x14ac:dyDescent="0.25">
      <c r="C11168" s="18"/>
    </row>
    <row r="11169" spans="3:3" x14ac:dyDescent="0.25">
      <c r="C11169" s="18"/>
    </row>
    <row r="11170" spans="3:3" x14ac:dyDescent="0.25">
      <c r="C11170" s="18"/>
    </row>
    <row r="11171" spans="3:3" x14ac:dyDescent="0.25">
      <c r="C11171" s="18"/>
    </row>
    <row r="11172" spans="3:3" x14ac:dyDescent="0.25">
      <c r="C11172" s="18"/>
    </row>
    <row r="11173" spans="3:3" x14ac:dyDescent="0.25">
      <c r="C11173" s="18"/>
    </row>
    <row r="11174" spans="3:3" x14ac:dyDescent="0.25">
      <c r="C11174" s="18"/>
    </row>
    <row r="11175" spans="3:3" x14ac:dyDescent="0.25">
      <c r="C11175" s="18"/>
    </row>
    <row r="11176" spans="3:3" x14ac:dyDescent="0.25">
      <c r="C11176" s="18"/>
    </row>
    <row r="11177" spans="3:3" x14ac:dyDescent="0.25">
      <c r="C11177" s="18"/>
    </row>
    <row r="11178" spans="3:3" x14ac:dyDescent="0.25">
      <c r="C11178" s="18"/>
    </row>
    <row r="11179" spans="3:3" x14ac:dyDescent="0.25">
      <c r="C11179" s="18"/>
    </row>
    <row r="11180" spans="3:3" x14ac:dyDescent="0.25">
      <c r="C11180" s="18"/>
    </row>
    <row r="11181" spans="3:3" x14ac:dyDescent="0.25">
      <c r="C11181" s="18"/>
    </row>
    <row r="11182" spans="3:3" x14ac:dyDescent="0.25">
      <c r="C11182" s="18"/>
    </row>
    <row r="11183" spans="3:3" x14ac:dyDescent="0.25">
      <c r="C11183" s="18"/>
    </row>
    <row r="11184" spans="3:3" x14ac:dyDescent="0.25">
      <c r="C11184" s="18"/>
    </row>
    <row r="11185" spans="3:3" x14ac:dyDescent="0.25">
      <c r="C11185" s="18"/>
    </row>
    <row r="11186" spans="3:3" x14ac:dyDescent="0.25">
      <c r="C11186" s="18"/>
    </row>
    <row r="11187" spans="3:3" x14ac:dyDescent="0.25">
      <c r="C11187" s="18"/>
    </row>
    <row r="11188" spans="3:3" x14ac:dyDescent="0.25">
      <c r="C11188" s="18"/>
    </row>
    <row r="11189" spans="3:3" x14ac:dyDescent="0.25">
      <c r="C11189" s="18"/>
    </row>
    <row r="11190" spans="3:3" x14ac:dyDescent="0.25">
      <c r="C11190" s="18"/>
    </row>
    <row r="11191" spans="3:3" x14ac:dyDescent="0.25">
      <c r="C11191" s="18"/>
    </row>
    <row r="11192" spans="3:3" x14ac:dyDescent="0.25">
      <c r="C11192" s="18"/>
    </row>
    <row r="11193" spans="3:3" x14ac:dyDescent="0.25">
      <c r="C11193" s="18"/>
    </row>
    <row r="11194" spans="3:3" x14ac:dyDescent="0.25">
      <c r="C11194" s="18"/>
    </row>
    <row r="11195" spans="3:3" x14ac:dyDescent="0.25">
      <c r="C11195" s="18"/>
    </row>
    <row r="11196" spans="3:3" x14ac:dyDescent="0.25">
      <c r="C11196" s="18"/>
    </row>
    <row r="11197" spans="3:3" x14ac:dyDescent="0.25">
      <c r="C11197" s="18"/>
    </row>
    <row r="11198" spans="3:3" x14ac:dyDescent="0.25">
      <c r="C11198" s="18"/>
    </row>
    <row r="11199" spans="3:3" x14ac:dyDescent="0.25">
      <c r="C11199" s="18"/>
    </row>
    <row r="11200" spans="3:3" x14ac:dyDescent="0.25">
      <c r="C11200" s="18"/>
    </row>
    <row r="11201" spans="3:3" x14ac:dyDescent="0.25">
      <c r="C11201" s="18"/>
    </row>
    <row r="11202" spans="3:3" x14ac:dyDescent="0.25">
      <c r="C11202" s="18"/>
    </row>
    <row r="11203" spans="3:3" x14ac:dyDescent="0.25">
      <c r="C11203" s="18"/>
    </row>
    <row r="11204" spans="3:3" x14ac:dyDescent="0.25">
      <c r="C11204" s="18"/>
    </row>
    <row r="11205" spans="3:3" x14ac:dyDescent="0.25">
      <c r="C11205" s="18"/>
    </row>
    <row r="11206" spans="3:3" x14ac:dyDescent="0.25">
      <c r="C11206" s="18"/>
    </row>
    <row r="11207" spans="3:3" x14ac:dyDescent="0.25">
      <c r="C11207" s="18"/>
    </row>
    <row r="11208" spans="3:3" x14ac:dyDescent="0.25">
      <c r="C11208" s="18"/>
    </row>
    <row r="11209" spans="3:3" x14ac:dyDescent="0.25">
      <c r="C11209" s="18"/>
    </row>
    <row r="11210" spans="3:3" x14ac:dyDescent="0.25">
      <c r="C11210" s="18"/>
    </row>
    <row r="11211" spans="3:3" x14ac:dyDescent="0.25">
      <c r="C11211" s="18"/>
    </row>
    <row r="11212" spans="3:3" x14ac:dyDescent="0.25">
      <c r="C11212" s="18"/>
    </row>
    <row r="11213" spans="3:3" x14ac:dyDescent="0.25">
      <c r="C11213" s="18"/>
    </row>
    <row r="11214" spans="3:3" x14ac:dyDescent="0.25">
      <c r="C11214" s="18"/>
    </row>
    <row r="11215" spans="3:3" x14ac:dyDescent="0.25">
      <c r="C11215" s="18"/>
    </row>
    <row r="11216" spans="3:3" x14ac:dyDescent="0.25">
      <c r="C11216" s="18"/>
    </row>
    <row r="11217" spans="3:3" x14ac:dyDescent="0.25">
      <c r="C11217" s="18"/>
    </row>
    <row r="11218" spans="3:3" x14ac:dyDescent="0.25">
      <c r="C11218" s="18"/>
    </row>
    <row r="11219" spans="3:3" x14ac:dyDescent="0.25">
      <c r="C11219" s="18"/>
    </row>
    <row r="11220" spans="3:3" x14ac:dyDescent="0.25">
      <c r="C11220" s="18"/>
    </row>
    <row r="11221" spans="3:3" x14ac:dyDescent="0.25">
      <c r="C11221" s="18"/>
    </row>
    <row r="11222" spans="3:3" x14ac:dyDescent="0.25">
      <c r="C11222" s="18"/>
    </row>
    <row r="11223" spans="3:3" x14ac:dyDescent="0.25">
      <c r="C11223" s="18"/>
    </row>
    <row r="11224" spans="3:3" x14ac:dyDescent="0.25">
      <c r="C11224" s="18"/>
    </row>
    <row r="11225" spans="3:3" x14ac:dyDescent="0.25">
      <c r="C11225" s="18"/>
    </row>
    <row r="11226" spans="3:3" x14ac:dyDescent="0.25">
      <c r="C11226" s="18"/>
    </row>
    <row r="11227" spans="3:3" x14ac:dyDescent="0.25">
      <c r="C11227" s="18"/>
    </row>
    <row r="11228" spans="3:3" x14ac:dyDescent="0.25">
      <c r="C11228" s="18"/>
    </row>
    <row r="11229" spans="3:3" x14ac:dyDescent="0.25">
      <c r="C11229" s="18"/>
    </row>
    <row r="11230" spans="3:3" x14ac:dyDescent="0.25">
      <c r="C11230" s="18"/>
    </row>
    <row r="11231" spans="3:3" x14ac:dyDescent="0.25">
      <c r="C11231" s="18"/>
    </row>
    <row r="11232" spans="3:3" x14ac:dyDescent="0.25">
      <c r="C11232" s="18"/>
    </row>
    <row r="11233" spans="3:3" x14ac:dyDescent="0.25">
      <c r="C11233" s="18"/>
    </row>
    <row r="11234" spans="3:3" x14ac:dyDescent="0.25">
      <c r="C11234" s="18"/>
    </row>
    <row r="11235" spans="3:3" x14ac:dyDescent="0.25">
      <c r="C11235" s="18"/>
    </row>
    <row r="11236" spans="3:3" x14ac:dyDescent="0.25">
      <c r="C11236" s="18"/>
    </row>
    <row r="11237" spans="3:3" x14ac:dyDescent="0.25">
      <c r="C11237" s="18"/>
    </row>
    <row r="11238" spans="3:3" x14ac:dyDescent="0.25">
      <c r="C11238" s="18"/>
    </row>
    <row r="11239" spans="3:3" x14ac:dyDescent="0.25">
      <c r="C11239" s="18"/>
    </row>
    <row r="11240" spans="3:3" x14ac:dyDescent="0.25">
      <c r="C11240" s="18"/>
    </row>
    <row r="11241" spans="3:3" x14ac:dyDescent="0.25">
      <c r="C11241" s="18"/>
    </row>
    <row r="11242" spans="3:3" x14ac:dyDescent="0.25">
      <c r="C11242" s="18"/>
    </row>
    <row r="11243" spans="3:3" x14ac:dyDescent="0.25">
      <c r="C11243" s="18"/>
    </row>
    <row r="11244" spans="3:3" x14ac:dyDescent="0.25">
      <c r="C11244" s="18"/>
    </row>
    <row r="11245" spans="3:3" x14ac:dyDescent="0.25">
      <c r="C11245" s="18"/>
    </row>
    <row r="11246" spans="3:3" x14ac:dyDescent="0.25">
      <c r="C11246" s="18"/>
    </row>
    <row r="11247" spans="3:3" x14ac:dyDescent="0.25">
      <c r="C11247" s="18"/>
    </row>
    <row r="11248" spans="3:3" x14ac:dyDescent="0.25">
      <c r="C11248" s="18"/>
    </row>
    <row r="11249" spans="3:3" x14ac:dyDescent="0.25">
      <c r="C11249" s="18"/>
    </row>
    <row r="11250" spans="3:3" x14ac:dyDescent="0.25">
      <c r="C11250" s="18"/>
    </row>
    <row r="11251" spans="3:3" x14ac:dyDescent="0.25">
      <c r="C11251" s="18"/>
    </row>
    <row r="11252" spans="3:3" x14ac:dyDescent="0.25">
      <c r="C11252" s="18"/>
    </row>
    <row r="11253" spans="3:3" x14ac:dyDescent="0.25">
      <c r="C11253" s="18"/>
    </row>
    <row r="11254" spans="3:3" x14ac:dyDescent="0.25">
      <c r="C11254" s="18"/>
    </row>
    <row r="11255" spans="3:3" x14ac:dyDescent="0.25">
      <c r="C11255" s="18"/>
    </row>
    <row r="11256" spans="3:3" x14ac:dyDescent="0.25">
      <c r="C11256" s="18"/>
    </row>
    <row r="11257" spans="3:3" x14ac:dyDescent="0.25">
      <c r="C11257" s="18"/>
    </row>
    <row r="11258" spans="3:3" x14ac:dyDescent="0.25">
      <c r="C11258" s="18"/>
    </row>
    <row r="11259" spans="3:3" x14ac:dyDescent="0.25">
      <c r="C11259" s="18"/>
    </row>
    <row r="11260" spans="3:3" x14ac:dyDescent="0.25">
      <c r="C11260" s="18"/>
    </row>
    <row r="11261" spans="3:3" x14ac:dyDescent="0.25">
      <c r="C11261" s="18"/>
    </row>
    <row r="11262" spans="3:3" x14ac:dyDescent="0.25">
      <c r="C11262" s="18"/>
    </row>
    <row r="11263" spans="3:3" x14ac:dyDescent="0.25">
      <c r="C11263" s="18"/>
    </row>
    <row r="11264" spans="3:3" x14ac:dyDescent="0.25">
      <c r="C11264" s="18"/>
    </row>
    <row r="11265" spans="3:3" x14ac:dyDescent="0.25">
      <c r="C11265" s="18"/>
    </row>
    <row r="11266" spans="3:3" x14ac:dyDescent="0.25">
      <c r="C11266" s="18"/>
    </row>
    <row r="11267" spans="3:3" x14ac:dyDescent="0.25">
      <c r="C11267" s="18"/>
    </row>
    <row r="11268" spans="3:3" x14ac:dyDescent="0.25">
      <c r="C11268" s="18"/>
    </row>
    <row r="11269" spans="3:3" x14ac:dyDescent="0.25">
      <c r="C11269" s="18"/>
    </row>
    <row r="11270" spans="3:3" x14ac:dyDescent="0.25">
      <c r="C11270" s="18"/>
    </row>
    <row r="11271" spans="3:3" x14ac:dyDescent="0.25">
      <c r="C11271" s="18"/>
    </row>
    <row r="11272" spans="3:3" x14ac:dyDescent="0.25">
      <c r="C11272" s="18"/>
    </row>
    <row r="11273" spans="3:3" x14ac:dyDescent="0.25">
      <c r="C11273" s="18"/>
    </row>
    <row r="11274" spans="3:3" x14ac:dyDescent="0.25">
      <c r="C11274" s="18"/>
    </row>
    <row r="11275" spans="3:3" x14ac:dyDescent="0.25">
      <c r="C11275" s="18"/>
    </row>
    <row r="11276" spans="3:3" x14ac:dyDescent="0.25">
      <c r="C11276" s="18"/>
    </row>
    <row r="11277" spans="3:3" x14ac:dyDescent="0.25">
      <c r="C11277" s="18"/>
    </row>
    <row r="11278" spans="3:3" x14ac:dyDescent="0.25">
      <c r="C11278" s="18"/>
    </row>
    <row r="11279" spans="3:3" x14ac:dyDescent="0.25">
      <c r="C11279" s="18"/>
    </row>
    <row r="11280" spans="3:3" x14ac:dyDescent="0.25">
      <c r="C11280" s="18"/>
    </row>
    <row r="11281" spans="3:3" x14ac:dyDescent="0.25">
      <c r="C11281" s="18"/>
    </row>
    <row r="11282" spans="3:3" x14ac:dyDescent="0.25">
      <c r="C11282" s="18"/>
    </row>
    <row r="11283" spans="3:3" x14ac:dyDescent="0.25">
      <c r="C11283" s="18"/>
    </row>
    <row r="11284" spans="3:3" x14ac:dyDescent="0.25">
      <c r="C11284" s="18"/>
    </row>
    <row r="11285" spans="3:3" x14ac:dyDescent="0.25">
      <c r="C11285" s="18"/>
    </row>
    <row r="11286" spans="3:3" x14ac:dyDescent="0.25">
      <c r="C11286" s="18"/>
    </row>
    <row r="11287" spans="3:3" x14ac:dyDescent="0.25">
      <c r="C11287" s="18"/>
    </row>
    <row r="11288" spans="3:3" x14ac:dyDescent="0.25">
      <c r="C11288" s="18"/>
    </row>
    <row r="11289" spans="3:3" x14ac:dyDescent="0.25">
      <c r="C11289" s="18"/>
    </row>
    <row r="11290" spans="3:3" x14ac:dyDescent="0.25">
      <c r="C11290" s="18"/>
    </row>
    <row r="11291" spans="3:3" x14ac:dyDescent="0.25">
      <c r="C11291" s="18"/>
    </row>
    <row r="11292" spans="3:3" x14ac:dyDescent="0.25">
      <c r="C11292" s="18"/>
    </row>
    <row r="11293" spans="3:3" x14ac:dyDescent="0.25">
      <c r="C11293" s="18"/>
    </row>
    <row r="11294" spans="3:3" x14ac:dyDescent="0.25">
      <c r="C11294" s="18"/>
    </row>
    <row r="11295" spans="3:3" x14ac:dyDescent="0.25">
      <c r="C11295" s="18"/>
    </row>
    <row r="11296" spans="3:3" x14ac:dyDescent="0.25">
      <c r="C11296" s="18"/>
    </row>
    <row r="11297" spans="3:3" x14ac:dyDescent="0.25">
      <c r="C11297" s="18"/>
    </row>
    <row r="11298" spans="3:3" x14ac:dyDescent="0.25">
      <c r="C11298" s="18"/>
    </row>
    <row r="11299" spans="3:3" x14ac:dyDescent="0.25">
      <c r="C11299" s="18"/>
    </row>
    <row r="11300" spans="3:3" x14ac:dyDescent="0.25">
      <c r="C11300" s="18"/>
    </row>
    <row r="11301" spans="3:3" x14ac:dyDescent="0.25">
      <c r="C11301" s="18"/>
    </row>
    <row r="11302" spans="3:3" x14ac:dyDescent="0.25">
      <c r="C11302" s="18"/>
    </row>
    <row r="11303" spans="3:3" x14ac:dyDescent="0.25">
      <c r="C11303" s="18"/>
    </row>
    <row r="11304" spans="3:3" x14ac:dyDescent="0.25">
      <c r="C11304" s="18"/>
    </row>
    <row r="11305" spans="3:3" x14ac:dyDescent="0.25">
      <c r="C11305" s="18"/>
    </row>
    <row r="11306" spans="3:3" x14ac:dyDescent="0.25">
      <c r="C11306" s="18"/>
    </row>
    <row r="11307" spans="3:3" x14ac:dyDescent="0.25">
      <c r="C11307" s="18"/>
    </row>
    <row r="11308" spans="3:3" x14ac:dyDescent="0.25">
      <c r="C11308" s="18"/>
    </row>
    <row r="11309" spans="3:3" x14ac:dyDescent="0.25">
      <c r="C11309" s="18"/>
    </row>
    <row r="11310" spans="3:3" x14ac:dyDescent="0.25">
      <c r="C11310" s="18"/>
    </row>
    <row r="11311" spans="3:3" x14ac:dyDescent="0.25">
      <c r="C11311" s="18"/>
    </row>
    <row r="11312" spans="3:3" x14ac:dyDescent="0.25">
      <c r="C11312" s="18"/>
    </row>
    <row r="11313" spans="3:3" x14ac:dyDescent="0.25">
      <c r="C11313" s="18"/>
    </row>
    <row r="11314" spans="3:3" x14ac:dyDescent="0.25">
      <c r="C11314" s="18"/>
    </row>
    <row r="11315" spans="3:3" x14ac:dyDescent="0.25">
      <c r="C11315" s="18"/>
    </row>
    <row r="11316" spans="3:3" x14ac:dyDescent="0.25">
      <c r="C11316" s="18"/>
    </row>
    <row r="11317" spans="3:3" x14ac:dyDescent="0.25">
      <c r="C11317" s="18"/>
    </row>
    <row r="11318" spans="3:3" x14ac:dyDescent="0.25">
      <c r="C11318" s="18"/>
    </row>
    <row r="11319" spans="3:3" x14ac:dyDescent="0.25">
      <c r="C11319" s="18"/>
    </row>
    <row r="11320" spans="3:3" x14ac:dyDescent="0.25">
      <c r="C11320" s="18"/>
    </row>
    <row r="11321" spans="3:3" x14ac:dyDescent="0.25">
      <c r="C11321" s="18"/>
    </row>
    <row r="11322" spans="3:3" x14ac:dyDescent="0.25">
      <c r="C11322" s="18"/>
    </row>
    <row r="11323" spans="3:3" x14ac:dyDescent="0.25">
      <c r="C11323" s="18"/>
    </row>
    <row r="11324" spans="3:3" x14ac:dyDescent="0.25">
      <c r="C11324" s="18"/>
    </row>
    <row r="11325" spans="3:3" x14ac:dyDescent="0.25">
      <c r="C11325" s="18"/>
    </row>
    <row r="11326" spans="3:3" x14ac:dyDescent="0.25">
      <c r="C11326" s="18"/>
    </row>
    <row r="11327" spans="3:3" x14ac:dyDescent="0.25">
      <c r="C11327" s="18"/>
    </row>
    <row r="11328" spans="3:3" x14ac:dyDescent="0.25">
      <c r="C11328" s="18"/>
    </row>
    <row r="11329" spans="3:3" x14ac:dyDescent="0.25">
      <c r="C11329" s="18"/>
    </row>
    <row r="11330" spans="3:3" x14ac:dyDescent="0.25">
      <c r="C11330" s="18"/>
    </row>
    <row r="11331" spans="3:3" x14ac:dyDescent="0.25">
      <c r="C11331" s="18"/>
    </row>
    <row r="11332" spans="3:3" x14ac:dyDescent="0.25">
      <c r="C11332" s="18"/>
    </row>
    <row r="11333" spans="3:3" x14ac:dyDescent="0.25">
      <c r="C11333" s="18"/>
    </row>
    <row r="11334" spans="3:3" x14ac:dyDescent="0.25">
      <c r="C11334" s="18"/>
    </row>
    <row r="11335" spans="3:3" x14ac:dyDescent="0.25">
      <c r="C11335" s="18"/>
    </row>
    <row r="11336" spans="3:3" x14ac:dyDescent="0.25">
      <c r="C11336" s="18"/>
    </row>
    <row r="11337" spans="3:3" x14ac:dyDescent="0.25">
      <c r="C11337" s="18"/>
    </row>
    <row r="11338" spans="3:3" x14ac:dyDescent="0.25">
      <c r="C11338" s="18"/>
    </row>
    <row r="11339" spans="3:3" x14ac:dyDescent="0.25">
      <c r="C11339" s="18"/>
    </row>
    <row r="11340" spans="3:3" x14ac:dyDescent="0.25">
      <c r="C11340" s="18"/>
    </row>
    <row r="11341" spans="3:3" x14ac:dyDescent="0.25">
      <c r="C11341" s="18"/>
    </row>
    <row r="11342" spans="3:3" x14ac:dyDescent="0.25">
      <c r="C11342" s="18"/>
    </row>
    <row r="11343" spans="3:3" x14ac:dyDescent="0.25">
      <c r="C11343" s="18"/>
    </row>
    <row r="11344" spans="3:3" x14ac:dyDescent="0.25">
      <c r="C11344" s="18"/>
    </row>
    <row r="11345" spans="3:3" x14ac:dyDescent="0.25">
      <c r="C11345" s="18"/>
    </row>
    <row r="11346" spans="3:3" x14ac:dyDescent="0.25">
      <c r="C11346" s="18"/>
    </row>
    <row r="11347" spans="3:3" x14ac:dyDescent="0.25">
      <c r="C11347" s="18"/>
    </row>
    <row r="11348" spans="3:3" x14ac:dyDescent="0.25">
      <c r="C11348" s="18"/>
    </row>
    <row r="11349" spans="3:3" x14ac:dyDescent="0.25">
      <c r="C11349" s="18"/>
    </row>
    <row r="11350" spans="3:3" x14ac:dyDescent="0.25">
      <c r="C11350" s="18"/>
    </row>
    <row r="11351" spans="3:3" x14ac:dyDescent="0.25">
      <c r="C11351" s="18"/>
    </row>
    <row r="11352" spans="3:3" x14ac:dyDescent="0.25">
      <c r="C11352" s="18"/>
    </row>
    <row r="11353" spans="3:3" x14ac:dyDescent="0.25">
      <c r="C11353" s="18"/>
    </row>
    <row r="11354" spans="3:3" x14ac:dyDescent="0.25">
      <c r="C11354" s="18"/>
    </row>
    <row r="11355" spans="3:3" x14ac:dyDescent="0.25">
      <c r="C11355" s="18"/>
    </row>
    <row r="11356" spans="3:3" x14ac:dyDescent="0.25">
      <c r="C11356" s="18"/>
    </row>
    <row r="11357" spans="3:3" x14ac:dyDescent="0.25">
      <c r="C11357" s="18"/>
    </row>
    <row r="11358" spans="3:3" x14ac:dyDescent="0.25">
      <c r="C11358" s="18"/>
    </row>
    <row r="11359" spans="3:3" x14ac:dyDescent="0.25">
      <c r="C11359" s="18"/>
    </row>
    <row r="11360" spans="3:3" x14ac:dyDescent="0.25">
      <c r="C11360" s="18"/>
    </row>
    <row r="11361" spans="3:3" x14ac:dyDescent="0.25">
      <c r="C11361" s="18"/>
    </row>
    <row r="11362" spans="3:3" x14ac:dyDescent="0.25">
      <c r="C11362" s="18"/>
    </row>
    <row r="11363" spans="3:3" x14ac:dyDescent="0.25">
      <c r="C11363" s="18"/>
    </row>
    <row r="11364" spans="3:3" x14ac:dyDescent="0.25">
      <c r="C11364" s="18"/>
    </row>
    <row r="11365" spans="3:3" x14ac:dyDescent="0.25">
      <c r="C11365" s="18"/>
    </row>
    <row r="11366" spans="3:3" x14ac:dyDescent="0.25">
      <c r="C11366" s="18"/>
    </row>
    <row r="11367" spans="3:3" x14ac:dyDescent="0.25">
      <c r="C11367" s="18"/>
    </row>
    <row r="11368" spans="3:3" x14ac:dyDescent="0.25">
      <c r="C11368" s="18"/>
    </row>
    <row r="11369" spans="3:3" x14ac:dyDescent="0.25">
      <c r="C11369" s="18"/>
    </row>
    <row r="11370" spans="3:3" x14ac:dyDescent="0.25">
      <c r="C11370" s="18"/>
    </row>
    <row r="11371" spans="3:3" x14ac:dyDescent="0.25">
      <c r="C11371" s="18"/>
    </row>
    <row r="11372" spans="3:3" x14ac:dyDescent="0.25">
      <c r="C11372" s="18"/>
    </row>
    <row r="11373" spans="3:3" x14ac:dyDescent="0.25">
      <c r="C11373" s="18"/>
    </row>
    <row r="11374" spans="3:3" x14ac:dyDescent="0.25">
      <c r="C11374" s="18"/>
    </row>
    <row r="11375" spans="3:3" x14ac:dyDescent="0.25">
      <c r="C11375" s="18"/>
    </row>
    <row r="11376" spans="3:3" x14ac:dyDescent="0.25">
      <c r="C11376" s="18"/>
    </row>
    <row r="11377" spans="3:3" x14ac:dyDescent="0.25">
      <c r="C11377" s="18"/>
    </row>
    <row r="11378" spans="3:3" x14ac:dyDescent="0.25">
      <c r="C11378" s="18"/>
    </row>
    <row r="11379" spans="3:3" x14ac:dyDescent="0.25">
      <c r="C11379" s="18"/>
    </row>
    <row r="11380" spans="3:3" x14ac:dyDescent="0.25">
      <c r="C11380" s="18"/>
    </row>
    <row r="11381" spans="3:3" x14ac:dyDescent="0.25">
      <c r="C11381" s="18"/>
    </row>
    <row r="11382" spans="3:3" x14ac:dyDescent="0.25">
      <c r="C11382" s="18"/>
    </row>
    <row r="11383" spans="3:3" x14ac:dyDescent="0.25">
      <c r="C11383" s="18"/>
    </row>
    <row r="11384" spans="3:3" x14ac:dyDescent="0.25">
      <c r="C11384" s="18"/>
    </row>
    <row r="11385" spans="3:3" x14ac:dyDescent="0.25">
      <c r="C11385" s="18"/>
    </row>
    <row r="11386" spans="3:3" x14ac:dyDescent="0.25">
      <c r="C11386" s="18"/>
    </row>
    <row r="11387" spans="3:3" x14ac:dyDescent="0.25">
      <c r="C11387" s="18"/>
    </row>
    <row r="11388" spans="3:3" x14ac:dyDescent="0.25">
      <c r="C11388" s="18"/>
    </row>
    <row r="11389" spans="3:3" x14ac:dyDescent="0.25">
      <c r="C11389" s="18"/>
    </row>
    <row r="11390" spans="3:3" x14ac:dyDescent="0.25">
      <c r="C11390" s="18"/>
    </row>
    <row r="11391" spans="3:3" x14ac:dyDescent="0.25">
      <c r="C11391" s="18"/>
    </row>
    <row r="11392" spans="3:3" x14ac:dyDescent="0.25">
      <c r="C11392" s="18"/>
    </row>
    <row r="11393" spans="3:3" x14ac:dyDescent="0.25">
      <c r="C11393" s="18"/>
    </row>
    <row r="11394" spans="3:3" x14ac:dyDescent="0.25">
      <c r="C11394" s="18"/>
    </row>
    <row r="11395" spans="3:3" x14ac:dyDescent="0.25">
      <c r="C11395" s="18"/>
    </row>
    <row r="11396" spans="3:3" x14ac:dyDescent="0.25">
      <c r="C11396" s="18"/>
    </row>
    <row r="11397" spans="3:3" x14ac:dyDescent="0.25">
      <c r="C11397" s="18"/>
    </row>
    <row r="11398" spans="3:3" x14ac:dyDescent="0.25">
      <c r="C11398" s="18"/>
    </row>
    <row r="11399" spans="3:3" x14ac:dyDescent="0.25">
      <c r="C11399" s="18"/>
    </row>
    <row r="11400" spans="3:3" x14ac:dyDescent="0.25">
      <c r="C11400" s="18"/>
    </row>
    <row r="11401" spans="3:3" x14ac:dyDescent="0.25">
      <c r="C11401" s="18"/>
    </row>
    <row r="11402" spans="3:3" x14ac:dyDescent="0.25">
      <c r="C11402" s="18"/>
    </row>
    <row r="11403" spans="3:3" x14ac:dyDescent="0.25">
      <c r="C11403" s="18"/>
    </row>
    <row r="11404" spans="3:3" x14ac:dyDescent="0.25">
      <c r="C11404" s="18"/>
    </row>
    <row r="11405" spans="3:3" x14ac:dyDescent="0.25">
      <c r="C11405" s="18"/>
    </row>
    <row r="11406" spans="3:3" x14ac:dyDescent="0.25">
      <c r="C11406" s="18"/>
    </row>
    <row r="11407" spans="3:3" x14ac:dyDescent="0.25">
      <c r="C11407" s="18"/>
    </row>
    <row r="11408" spans="3:3" x14ac:dyDescent="0.25">
      <c r="C11408" s="18"/>
    </row>
    <row r="11409" spans="3:3" x14ac:dyDescent="0.25">
      <c r="C11409" s="18"/>
    </row>
    <row r="11410" spans="3:3" x14ac:dyDescent="0.25">
      <c r="C11410" s="18"/>
    </row>
    <row r="11411" spans="3:3" x14ac:dyDescent="0.25">
      <c r="C11411" s="18"/>
    </row>
    <row r="11412" spans="3:3" x14ac:dyDescent="0.25">
      <c r="C11412" s="18"/>
    </row>
    <row r="11413" spans="3:3" x14ac:dyDescent="0.25">
      <c r="C11413" s="18"/>
    </row>
    <row r="11414" spans="3:3" x14ac:dyDescent="0.25">
      <c r="C11414" s="18"/>
    </row>
    <row r="11415" spans="3:3" x14ac:dyDescent="0.25">
      <c r="C11415" s="18"/>
    </row>
    <row r="11416" spans="3:3" x14ac:dyDescent="0.25">
      <c r="C11416" s="18"/>
    </row>
    <row r="11417" spans="3:3" x14ac:dyDescent="0.25">
      <c r="C11417" s="18"/>
    </row>
    <row r="11418" spans="3:3" x14ac:dyDescent="0.25">
      <c r="C11418" s="18"/>
    </row>
    <row r="11419" spans="3:3" x14ac:dyDescent="0.25">
      <c r="C11419" s="18"/>
    </row>
    <row r="11420" spans="3:3" x14ac:dyDescent="0.25">
      <c r="C11420" s="18"/>
    </row>
    <row r="11421" spans="3:3" x14ac:dyDescent="0.25">
      <c r="C11421" s="18"/>
    </row>
    <row r="11422" spans="3:3" x14ac:dyDescent="0.25">
      <c r="C11422" s="18"/>
    </row>
    <row r="11423" spans="3:3" x14ac:dyDescent="0.25">
      <c r="C11423" s="18"/>
    </row>
    <row r="11424" spans="3:3" x14ac:dyDescent="0.25">
      <c r="C11424" s="18"/>
    </row>
    <row r="11425" spans="3:3" x14ac:dyDescent="0.25">
      <c r="C11425" s="18"/>
    </row>
    <row r="11426" spans="3:3" x14ac:dyDescent="0.25">
      <c r="C11426" s="18"/>
    </row>
    <row r="11427" spans="3:3" x14ac:dyDescent="0.25">
      <c r="C11427" s="18"/>
    </row>
    <row r="11428" spans="3:3" x14ac:dyDescent="0.25">
      <c r="C11428" s="18"/>
    </row>
    <row r="11429" spans="3:3" x14ac:dyDescent="0.25">
      <c r="C11429" s="18"/>
    </row>
    <row r="11430" spans="3:3" x14ac:dyDescent="0.25">
      <c r="C11430" s="18"/>
    </row>
    <row r="11431" spans="3:3" x14ac:dyDescent="0.25">
      <c r="C11431" s="18"/>
    </row>
    <row r="11432" spans="3:3" x14ac:dyDescent="0.25">
      <c r="C11432" s="18"/>
    </row>
    <row r="11433" spans="3:3" x14ac:dyDescent="0.25">
      <c r="C11433" s="18"/>
    </row>
    <row r="11434" spans="3:3" x14ac:dyDescent="0.25">
      <c r="C11434" s="18"/>
    </row>
    <row r="11435" spans="3:3" x14ac:dyDescent="0.25">
      <c r="C11435" s="18"/>
    </row>
    <row r="11436" spans="3:3" x14ac:dyDescent="0.25">
      <c r="C11436" s="18"/>
    </row>
    <row r="11437" spans="3:3" x14ac:dyDescent="0.25">
      <c r="C11437" s="18"/>
    </row>
    <row r="11438" spans="3:3" x14ac:dyDescent="0.25">
      <c r="C11438" s="18"/>
    </row>
    <row r="11439" spans="3:3" x14ac:dyDescent="0.25">
      <c r="C11439" s="18"/>
    </row>
    <row r="11440" spans="3:3" x14ac:dyDescent="0.25">
      <c r="C11440" s="18"/>
    </row>
    <row r="11441" spans="3:3" x14ac:dyDescent="0.25">
      <c r="C11441" s="18"/>
    </row>
    <row r="11442" spans="3:3" x14ac:dyDescent="0.25">
      <c r="C11442" s="18"/>
    </row>
    <row r="11443" spans="3:3" x14ac:dyDescent="0.25">
      <c r="C11443" s="18"/>
    </row>
    <row r="11444" spans="3:3" x14ac:dyDescent="0.25">
      <c r="C11444" s="18"/>
    </row>
    <row r="11445" spans="3:3" x14ac:dyDescent="0.25">
      <c r="C11445" s="18"/>
    </row>
    <row r="11446" spans="3:3" x14ac:dyDescent="0.25">
      <c r="C11446" s="18"/>
    </row>
    <row r="11447" spans="3:3" x14ac:dyDescent="0.25">
      <c r="C11447" s="18"/>
    </row>
    <row r="11448" spans="3:3" x14ac:dyDescent="0.25">
      <c r="C11448" s="18"/>
    </row>
    <row r="11449" spans="3:3" x14ac:dyDescent="0.25">
      <c r="C11449" s="18"/>
    </row>
    <row r="11450" spans="3:3" x14ac:dyDescent="0.25">
      <c r="C11450" s="18"/>
    </row>
    <row r="11451" spans="3:3" x14ac:dyDescent="0.25">
      <c r="C11451" s="18"/>
    </row>
    <row r="11452" spans="3:3" x14ac:dyDescent="0.25">
      <c r="C11452" s="18"/>
    </row>
    <row r="11453" spans="3:3" x14ac:dyDescent="0.25">
      <c r="C11453" s="18"/>
    </row>
    <row r="11454" spans="3:3" x14ac:dyDescent="0.25">
      <c r="C11454" s="18"/>
    </row>
    <row r="11455" spans="3:3" x14ac:dyDescent="0.25">
      <c r="C11455" s="18"/>
    </row>
    <row r="11456" spans="3:3" x14ac:dyDescent="0.25">
      <c r="C11456" s="18"/>
    </row>
    <row r="11457" spans="3:3" x14ac:dyDescent="0.25">
      <c r="C11457" s="18"/>
    </row>
    <row r="11458" spans="3:3" x14ac:dyDescent="0.25">
      <c r="C11458" s="18"/>
    </row>
    <row r="11459" spans="3:3" x14ac:dyDescent="0.25">
      <c r="C11459" s="18"/>
    </row>
    <row r="11460" spans="3:3" x14ac:dyDescent="0.25">
      <c r="C11460" s="18"/>
    </row>
    <row r="11461" spans="3:3" x14ac:dyDescent="0.25">
      <c r="C11461" s="18"/>
    </row>
    <row r="11462" spans="3:3" x14ac:dyDescent="0.25">
      <c r="C11462" s="18"/>
    </row>
    <row r="11463" spans="3:3" x14ac:dyDescent="0.25">
      <c r="C11463" s="18"/>
    </row>
    <row r="11464" spans="3:3" x14ac:dyDescent="0.25">
      <c r="C11464" s="18"/>
    </row>
    <row r="11465" spans="3:3" x14ac:dyDescent="0.25">
      <c r="C11465" s="18"/>
    </row>
    <row r="11466" spans="3:3" x14ac:dyDescent="0.25">
      <c r="C11466" s="18"/>
    </row>
    <row r="11467" spans="3:3" x14ac:dyDescent="0.25">
      <c r="C11467" s="18"/>
    </row>
    <row r="11468" spans="3:3" x14ac:dyDescent="0.25">
      <c r="C11468" s="18"/>
    </row>
    <row r="11469" spans="3:3" x14ac:dyDescent="0.25">
      <c r="C11469" s="18"/>
    </row>
    <row r="11470" spans="3:3" x14ac:dyDescent="0.25">
      <c r="C11470" s="18"/>
    </row>
    <row r="11471" spans="3:3" x14ac:dyDescent="0.25">
      <c r="C11471" s="18"/>
    </row>
    <row r="11472" spans="3:3" x14ac:dyDescent="0.25">
      <c r="C11472" s="18"/>
    </row>
    <row r="11473" spans="3:3" x14ac:dyDescent="0.25">
      <c r="C11473" s="18"/>
    </row>
    <row r="11474" spans="3:3" x14ac:dyDescent="0.25">
      <c r="C11474" s="18"/>
    </row>
    <row r="11475" spans="3:3" x14ac:dyDescent="0.25">
      <c r="C11475" s="18"/>
    </row>
    <row r="11476" spans="3:3" x14ac:dyDescent="0.25">
      <c r="C11476" s="18"/>
    </row>
    <row r="11477" spans="3:3" x14ac:dyDescent="0.25">
      <c r="C11477" s="18"/>
    </row>
    <row r="11478" spans="3:3" x14ac:dyDescent="0.25">
      <c r="C11478" s="18"/>
    </row>
    <row r="11479" spans="3:3" x14ac:dyDescent="0.25">
      <c r="C11479" s="18"/>
    </row>
    <row r="11480" spans="3:3" x14ac:dyDescent="0.25">
      <c r="C11480" s="18"/>
    </row>
    <row r="11481" spans="3:3" x14ac:dyDescent="0.25">
      <c r="C11481" s="18"/>
    </row>
    <row r="11482" spans="3:3" x14ac:dyDescent="0.25">
      <c r="C11482" s="18"/>
    </row>
    <row r="11483" spans="3:3" x14ac:dyDescent="0.25">
      <c r="C11483" s="18"/>
    </row>
    <row r="11484" spans="3:3" x14ac:dyDescent="0.25">
      <c r="C11484" s="18"/>
    </row>
    <row r="11485" spans="3:3" x14ac:dyDescent="0.25">
      <c r="C11485" s="18"/>
    </row>
    <row r="11486" spans="3:3" x14ac:dyDescent="0.25">
      <c r="C11486" s="18"/>
    </row>
    <row r="11487" spans="3:3" x14ac:dyDescent="0.25">
      <c r="C11487" s="18"/>
    </row>
    <row r="11488" spans="3:3" x14ac:dyDescent="0.25">
      <c r="C11488" s="18"/>
    </row>
    <row r="11489" spans="3:3" x14ac:dyDescent="0.25">
      <c r="C11489" s="18"/>
    </row>
    <row r="11490" spans="3:3" x14ac:dyDescent="0.25">
      <c r="C11490" s="18"/>
    </row>
    <row r="11491" spans="3:3" x14ac:dyDescent="0.25">
      <c r="C11491" s="18"/>
    </row>
    <row r="11492" spans="3:3" x14ac:dyDescent="0.25">
      <c r="C11492" s="18"/>
    </row>
    <row r="11493" spans="3:3" x14ac:dyDescent="0.25">
      <c r="C11493" s="18"/>
    </row>
    <row r="11494" spans="3:3" x14ac:dyDescent="0.25">
      <c r="C11494" s="18"/>
    </row>
    <row r="11495" spans="3:3" x14ac:dyDescent="0.25">
      <c r="C11495" s="18"/>
    </row>
    <row r="11496" spans="3:3" x14ac:dyDescent="0.25">
      <c r="C11496" s="18"/>
    </row>
    <row r="11497" spans="3:3" x14ac:dyDescent="0.25">
      <c r="C11497" s="18"/>
    </row>
    <row r="11498" spans="3:3" x14ac:dyDescent="0.25">
      <c r="C11498" s="18"/>
    </row>
    <row r="11499" spans="3:3" x14ac:dyDescent="0.25">
      <c r="C11499" s="18"/>
    </row>
    <row r="11500" spans="3:3" x14ac:dyDescent="0.25">
      <c r="C11500" s="18"/>
    </row>
    <row r="11501" spans="3:3" x14ac:dyDescent="0.25">
      <c r="C11501" s="18"/>
    </row>
    <row r="11502" spans="3:3" x14ac:dyDescent="0.25">
      <c r="C11502" s="18"/>
    </row>
    <row r="11503" spans="3:3" x14ac:dyDescent="0.25">
      <c r="C11503" s="18"/>
    </row>
    <row r="11504" spans="3:3" x14ac:dyDescent="0.25">
      <c r="C11504" s="18"/>
    </row>
    <row r="11505" spans="3:3" x14ac:dyDescent="0.25">
      <c r="C11505" s="18"/>
    </row>
    <row r="11506" spans="3:3" x14ac:dyDescent="0.25">
      <c r="C11506" s="18"/>
    </row>
    <row r="11507" spans="3:3" x14ac:dyDescent="0.25">
      <c r="C11507" s="18"/>
    </row>
    <row r="11508" spans="3:3" x14ac:dyDescent="0.25">
      <c r="C11508" s="18"/>
    </row>
    <row r="11509" spans="3:3" x14ac:dyDescent="0.25">
      <c r="C11509" s="18"/>
    </row>
    <row r="11510" spans="3:3" x14ac:dyDescent="0.25">
      <c r="C11510" s="18"/>
    </row>
    <row r="11511" spans="3:3" x14ac:dyDescent="0.25">
      <c r="C11511" s="18"/>
    </row>
    <row r="11512" spans="3:3" x14ac:dyDescent="0.25">
      <c r="C11512" s="18"/>
    </row>
    <row r="11513" spans="3:3" x14ac:dyDescent="0.25">
      <c r="C11513" s="18"/>
    </row>
    <row r="11514" spans="3:3" x14ac:dyDescent="0.25">
      <c r="C11514" s="18"/>
    </row>
    <row r="11515" spans="3:3" x14ac:dyDescent="0.25">
      <c r="C11515" s="18"/>
    </row>
    <row r="11516" spans="3:3" x14ac:dyDescent="0.25">
      <c r="C11516" s="18"/>
    </row>
    <row r="11517" spans="3:3" x14ac:dyDescent="0.25">
      <c r="C11517" s="18"/>
    </row>
    <row r="11518" spans="3:3" x14ac:dyDescent="0.25">
      <c r="C11518" s="18"/>
    </row>
    <row r="11519" spans="3:3" x14ac:dyDescent="0.25">
      <c r="C11519" s="18"/>
    </row>
    <row r="11520" spans="3:3" x14ac:dyDescent="0.25">
      <c r="C11520" s="18"/>
    </row>
    <row r="11521" spans="3:3" x14ac:dyDescent="0.25">
      <c r="C11521" s="18"/>
    </row>
    <row r="11522" spans="3:3" x14ac:dyDescent="0.25">
      <c r="C11522" s="18"/>
    </row>
    <row r="11523" spans="3:3" x14ac:dyDescent="0.25">
      <c r="C11523" s="18"/>
    </row>
    <row r="11524" spans="3:3" x14ac:dyDescent="0.25">
      <c r="C11524" s="18"/>
    </row>
    <row r="11525" spans="3:3" x14ac:dyDescent="0.25">
      <c r="C11525" s="18"/>
    </row>
    <row r="11526" spans="3:3" x14ac:dyDescent="0.25">
      <c r="C11526" s="18"/>
    </row>
    <row r="11527" spans="3:3" x14ac:dyDescent="0.25">
      <c r="C11527" s="18"/>
    </row>
    <row r="11528" spans="3:3" x14ac:dyDescent="0.25">
      <c r="C11528" s="18"/>
    </row>
    <row r="11529" spans="3:3" x14ac:dyDescent="0.25">
      <c r="C11529" s="18"/>
    </row>
    <row r="11530" spans="3:3" x14ac:dyDescent="0.25">
      <c r="C11530" s="18"/>
    </row>
    <row r="11531" spans="3:3" x14ac:dyDescent="0.25">
      <c r="C11531" s="18"/>
    </row>
    <row r="11532" spans="3:3" x14ac:dyDescent="0.25">
      <c r="C11532" s="18"/>
    </row>
    <row r="11533" spans="3:3" x14ac:dyDescent="0.25">
      <c r="C11533" s="18"/>
    </row>
    <row r="11534" spans="3:3" x14ac:dyDescent="0.25">
      <c r="C11534" s="18"/>
    </row>
    <row r="11535" spans="3:3" x14ac:dyDescent="0.25">
      <c r="C11535" s="18"/>
    </row>
    <row r="11536" spans="3:3" x14ac:dyDescent="0.25">
      <c r="C11536" s="18"/>
    </row>
    <row r="11537" spans="3:3" x14ac:dyDescent="0.25">
      <c r="C11537" s="18"/>
    </row>
    <row r="11538" spans="3:3" x14ac:dyDescent="0.25">
      <c r="C11538" s="18"/>
    </row>
    <row r="11539" spans="3:3" x14ac:dyDescent="0.25">
      <c r="C11539" s="18"/>
    </row>
    <row r="11540" spans="3:3" x14ac:dyDescent="0.25">
      <c r="C11540" s="18"/>
    </row>
    <row r="11541" spans="3:3" x14ac:dyDescent="0.25">
      <c r="C11541" s="18"/>
    </row>
    <row r="11542" spans="3:3" x14ac:dyDescent="0.25">
      <c r="C11542" s="18"/>
    </row>
    <row r="11543" spans="3:3" x14ac:dyDescent="0.25">
      <c r="C11543" s="18"/>
    </row>
    <row r="11544" spans="3:3" x14ac:dyDescent="0.25">
      <c r="C11544" s="18"/>
    </row>
    <row r="11545" spans="3:3" x14ac:dyDescent="0.25">
      <c r="C11545" s="18"/>
    </row>
    <row r="11546" spans="3:3" x14ac:dyDescent="0.25">
      <c r="C11546" s="18"/>
    </row>
    <row r="11547" spans="3:3" x14ac:dyDescent="0.25">
      <c r="C11547" s="18"/>
    </row>
    <row r="11548" spans="3:3" x14ac:dyDescent="0.25">
      <c r="C11548" s="18"/>
    </row>
    <row r="11549" spans="3:3" x14ac:dyDescent="0.25">
      <c r="C11549" s="18"/>
    </row>
    <row r="11550" spans="3:3" x14ac:dyDescent="0.25">
      <c r="C11550" s="18"/>
    </row>
    <row r="11551" spans="3:3" x14ac:dyDescent="0.25">
      <c r="C11551" s="18"/>
    </row>
    <row r="11552" spans="3:3" x14ac:dyDescent="0.25">
      <c r="C11552" s="18"/>
    </row>
    <row r="11553" spans="3:3" x14ac:dyDescent="0.25">
      <c r="C11553" s="18"/>
    </row>
    <row r="11554" spans="3:3" x14ac:dyDescent="0.25">
      <c r="C11554" s="18"/>
    </row>
    <row r="11555" spans="3:3" x14ac:dyDescent="0.25">
      <c r="C11555" s="18"/>
    </row>
    <row r="11556" spans="3:3" x14ac:dyDescent="0.25">
      <c r="C11556" s="18"/>
    </row>
    <row r="11557" spans="3:3" x14ac:dyDescent="0.25">
      <c r="C11557" s="18"/>
    </row>
    <row r="11558" spans="3:3" x14ac:dyDescent="0.25">
      <c r="C11558" s="18"/>
    </row>
    <row r="11559" spans="3:3" x14ac:dyDescent="0.25">
      <c r="C11559" s="18"/>
    </row>
    <row r="11560" spans="3:3" x14ac:dyDescent="0.25">
      <c r="C11560" s="18"/>
    </row>
    <row r="11561" spans="3:3" x14ac:dyDescent="0.25">
      <c r="C11561" s="18"/>
    </row>
    <row r="11562" spans="3:3" x14ac:dyDescent="0.25">
      <c r="C11562" s="18"/>
    </row>
    <row r="11563" spans="3:3" x14ac:dyDescent="0.25">
      <c r="C11563" s="18"/>
    </row>
    <row r="11564" spans="3:3" x14ac:dyDescent="0.25">
      <c r="C11564" s="18"/>
    </row>
    <row r="11565" spans="3:3" x14ac:dyDescent="0.25">
      <c r="C11565" s="18"/>
    </row>
    <row r="11566" spans="3:3" x14ac:dyDescent="0.25">
      <c r="C11566" s="18"/>
    </row>
    <row r="11567" spans="3:3" x14ac:dyDescent="0.25">
      <c r="C11567" s="18"/>
    </row>
    <row r="11568" spans="3:3" x14ac:dyDescent="0.25">
      <c r="C11568" s="18"/>
    </row>
    <row r="11569" spans="3:3" x14ac:dyDescent="0.25">
      <c r="C11569" s="18"/>
    </row>
    <row r="11570" spans="3:3" x14ac:dyDescent="0.25">
      <c r="C11570" s="18"/>
    </row>
    <row r="11571" spans="3:3" x14ac:dyDescent="0.25">
      <c r="C11571" s="18"/>
    </row>
    <row r="11572" spans="3:3" x14ac:dyDescent="0.25">
      <c r="C11572" s="18"/>
    </row>
    <row r="11573" spans="3:3" x14ac:dyDescent="0.25">
      <c r="C11573" s="18"/>
    </row>
    <row r="11574" spans="3:3" x14ac:dyDescent="0.25">
      <c r="C11574" s="18"/>
    </row>
    <row r="11575" spans="3:3" x14ac:dyDescent="0.25">
      <c r="C11575" s="18"/>
    </row>
    <row r="11576" spans="3:3" x14ac:dyDescent="0.25">
      <c r="C11576" s="18"/>
    </row>
    <row r="11577" spans="3:3" x14ac:dyDescent="0.25">
      <c r="C11577" s="18"/>
    </row>
    <row r="11578" spans="3:3" x14ac:dyDescent="0.25">
      <c r="C11578" s="18"/>
    </row>
    <row r="11579" spans="3:3" x14ac:dyDescent="0.25">
      <c r="C11579" s="18"/>
    </row>
    <row r="11580" spans="3:3" x14ac:dyDescent="0.25">
      <c r="C11580" s="18"/>
    </row>
    <row r="11581" spans="3:3" x14ac:dyDescent="0.25">
      <c r="C11581" s="18"/>
    </row>
    <row r="11582" spans="3:3" x14ac:dyDescent="0.25">
      <c r="C11582" s="18"/>
    </row>
    <row r="11583" spans="3:3" x14ac:dyDescent="0.25">
      <c r="C11583" s="18"/>
    </row>
    <row r="11584" spans="3:3" x14ac:dyDescent="0.25">
      <c r="C11584" s="18"/>
    </row>
    <row r="11585" spans="3:3" x14ac:dyDescent="0.25">
      <c r="C11585" s="18"/>
    </row>
    <row r="11586" spans="3:3" x14ac:dyDescent="0.25">
      <c r="C11586" s="18"/>
    </row>
    <row r="11587" spans="3:3" x14ac:dyDescent="0.25">
      <c r="C11587" s="18"/>
    </row>
    <row r="11588" spans="3:3" x14ac:dyDescent="0.25">
      <c r="C11588" s="18"/>
    </row>
    <row r="11589" spans="3:3" x14ac:dyDescent="0.25">
      <c r="C11589" s="18"/>
    </row>
    <row r="11590" spans="3:3" x14ac:dyDescent="0.25">
      <c r="C11590" s="18"/>
    </row>
    <row r="11591" spans="3:3" x14ac:dyDescent="0.25">
      <c r="C11591" s="18"/>
    </row>
    <row r="11592" spans="3:3" x14ac:dyDescent="0.25">
      <c r="C11592" s="18"/>
    </row>
    <row r="11593" spans="3:3" x14ac:dyDescent="0.25">
      <c r="C11593" s="18"/>
    </row>
    <row r="11594" spans="3:3" x14ac:dyDescent="0.25">
      <c r="C11594" s="18"/>
    </row>
    <row r="11595" spans="3:3" x14ac:dyDescent="0.25">
      <c r="C11595" s="18"/>
    </row>
    <row r="11596" spans="3:3" x14ac:dyDescent="0.25">
      <c r="C11596" s="18"/>
    </row>
    <row r="11597" spans="3:3" x14ac:dyDescent="0.25">
      <c r="C11597" s="18"/>
    </row>
    <row r="11598" spans="3:3" x14ac:dyDescent="0.25">
      <c r="C11598" s="18"/>
    </row>
    <row r="11599" spans="3:3" x14ac:dyDescent="0.25">
      <c r="C11599" s="18"/>
    </row>
    <row r="11600" spans="3:3" x14ac:dyDescent="0.25">
      <c r="C11600" s="18"/>
    </row>
    <row r="11601" spans="3:3" x14ac:dyDescent="0.25">
      <c r="C11601" s="18"/>
    </row>
    <row r="11602" spans="3:3" x14ac:dyDescent="0.25">
      <c r="C11602" s="18"/>
    </row>
    <row r="11603" spans="3:3" x14ac:dyDescent="0.25">
      <c r="C11603" s="18"/>
    </row>
    <row r="11604" spans="3:3" x14ac:dyDescent="0.25">
      <c r="C11604" s="18"/>
    </row>
    <row r="11605" spans="3:3" x14ac:dyDescent="0.25">
      <c r="C11605" s="18"/>
    </row>
    <row r="11606" spans="3:3" x14ac:dyDescent="0.25">
      <c r="C11606" s="18"/>
    </row>
    <row r="11607" spans="3:3" x14ac:dyDescent="0.25">
      <c r="C11607" s="18"/>
    </row>
    <row r="11608" spans="3:3" x14ac:dyDescent="0.25">
      <c r="C11608" s="18"/>
    </row>
    <row r="11609" spans="3:3" x14ac:dyDescent="0.25">
      <c r="C11609" s="18"/>
    </row>
    <row r="11610" spans="3:3" x14ac:dyDescent="0.25">
      <c r="C11610" s="18"/>
    </row>
    <row r="11611" spans="3:3" x14ac:dyDescent="0.25">
      <c r="C11611" s="18"/>
    </row>
    <row r="11612" spans="3:3" x14ac:dyDescent="0.25">
      <c r="C11612" s="18"/>
    </row>
    <row r="11613" spans="3:3" x14ac:dyDescent="0.25">
      <c r="C11613" s="18"/>
    </row>
    <row r="11614" spans="3:3" x14ac:dyDescent="0.25">
      <c r="C11614" s="18"/>
    </row>
    <row r="11615" spans="3:3" x14ac:dyDescent="0.25">
      <c r="C11615" s="18"/>
    </row>
    <row r="11616" spans="3:3" x14ac:dyDescent="0.25">
      <c r="C11616" s="18"/>
    </row>
    <row r="11617" spans="3:3" x14ac:dyDescent="0.25">
      <c r="C11617" s="18"/>
    </row>
    <row r="11618" spans="3:3" x14ac:dyDescent="0.25">
      <c r="C11618" s="18"/>
    </row>
    <row r="11619" spans="3:3" x14ac:dyDescent="0.25">
      <c r="C11619" s="18"/>
    </row>
    <row r="11620" spans="3:3" x14ac:dyDescent="0.25">
      <c r="C11620" s="18"/>
    </row>
    <row r="11621" spans="3:3" x14ac:dyDescent="0.25">
      <c r="C11621" s="18"/>
    </row>
    <row r="11622" spans="3:3" x14ac:dyDescent="0.25">
      <c r="C11622" s="18"/>
    </row>
    <row r="11623" spans="3:3" x14ac:dyDescent="0.25">
      <c r="C11623" s="18"/>
    </row>
    <row r="11624" spans="3:3" x14ac:dyDescent="0.25">
      <c r="C11624" s="18"/>
    </row>
    <row r="11625" spans="3:3" x14ac:dyDescent="0.25">
      <c r="C11625" s="18"/>
    </row>
    <row r="11626" spans="3:3" x14ac:dyDescent="0.25">
      <c r="C11626" s="18"/>
    </row>
    <row r="11627" spans="3:3" x14ac:dyDescent="0.25">
      <c r="C11627" s="18"/>
    </row>
    <row r="11628" spans="3:3" x14ac:dyDescent="0.25">
      <c r="C11628" s="18"/>
    </row>
    <row r="11629" spans="3:3" x14ac:dyDescent="0.25">
      <c r="C11629" s="18"/>
    </row>
    <row r="11630" spans="3:3" x14ac:dyDescent="0.25">
      <c r="C11630" s="18"/>
    </row>
    <row r="11631" spans="3:3" x14ac:dyDescent="0.25">
      <c r="C11631" s="18"/>
    </row>
    <row r="11632" spans="3:3" x14ac:dyDescent="0.25">
      <c r="C11632" s="18"/>
    </row>
    <row r="11633" spans="3:3" x14ac:dyDescent="0.25">
      <c r="C11633" s="18"/>
    </row>
    <row r="11634" spans="3:3" x14ac:dyDescent="0.25">
      <c r="C11634" s="18"/>
    </row>
    <row r="11635" spans="3:3" x14ac:dyDescent="0.25">
      <c r="C11635" s="18"/>
    </row>
    <row r="11636" spans="3:3" x14ac:dyDescent="0.25">
      <c r="C11636" s="18"/>
    </row>
    <row r="11637" spans="3:3" x14ac:dyDescent="0.25">
      <c r="C11637" s="18"/>
    </row>
    <row r="11638" spans="3:3" x14ac:dyDescent="0.25">
      <c r="C11638" s="18"/>
    </row>
    <row r="11639" spans="3:3" x14ac:dyDescent="0.25">
      <c r="C11639" s="18"/>
    </row>
    <row r="11640" spans="3:3" x14ac:dyDescent="0.25">
      <c r="C11640" s="18"/>
    </row>
    <row r="11641" spans="3:3" x14ac:dyDescent="0.25">
      <c r="C11641" s="18"/>
    </row>
    <row r="11642" spans="3:3" x14ac:dyDescent="0.25">
      <c r="C11642" s="18"/>
    </row>
    <row r="11643" spans="3:3" x14ac:dyDescent="0.25">
      <c r="C11643" s="18"/>
    </row>
    <row r="11644" spans="3:3" x14ac:dyDescent="0.25">
      <c r="C11644" s="18"/>
    </row>
    <row r="11645" spans="3:3" x14ac:dyDescent="0.25">
      <c r="C11645" s="18"/>
    </row>
    <row r="11646" spans="3:3" x14ac:dyDescent="0.25">
      <c r="C11646" s="18"/>
    </row>
    <row r="11647" spans="3:3" x14ac:dyDescent="0.25">
      <c r="C11647" s="18"/>
    </row>
    <row r="11648" spans="3:3" x14ac:dyDescent="0.25">
      <c r="C11648" s="18"/>
    </row>
    <row r="11649" spans="3:3" x14ac:dyDescent="0.25">
      <c r="C11649" s="18"/>
    </row>
    <row r="11650" spans="3:3" x14ac:dyDescent="0.25">
      <c r="C11650" s="18"/>
    </row>
    <row r="11651" spans="3:3" x14ac:dyDescent="0.25">
      <c r="C11651" s="18"/>
    </row>
    <row r="11652" spans="3:3" x14ac:dyDescent="0.25">
      <c r="C11652" s="18"/>
    </row>
    <row r="11653" spans="3:3" x14ac:dyDescent="0.25">
      <c r="C11653" s="18"/>
    </row>
    <row r="11654" spans="3:3" x14ac:dyDescent="0.25">
      <c r="C11654" s="18"/>
    </row>
    <row r="11655" spans="3:3" x14ac:dyDescent="0.25">
      <c r="C11655" s="18"/>
    </row>
    <row r="11656" spans="3:3" x14ac:dyDescent="0.25">
      <c r="C11656" s="18"/>
    </row>
    <row r="11657" spans="3:3" x14ac:dyDescent="0.25">
      <c r="C11657" s="18"/>
    </row>
    <row r="11658" spans="3:3" x14ac:dyDescent="0.25">
      <c r="C11658" s="18"/>
    </row>
    <row r="11659" spans="3:3" x14ac:dyDescent="0.25">
      <c r="C11659" s="18"/>
    </row>
    <row r="11660" spans="3:3" x14ac:dyDescent="0.25">
      <c r="C11660" s="18"/>
    </row>
    <row r="11661" spans="3:3" x14ac:dyDescent="0.25">
      <c r="C11661" s="18"/>
    </row>
    <row r="11662" spans="3:3" x14ac:dyDescent="0.25">
      <c r="C11662" s="18"/>
    </row>
    <row r="11663" spans="3:3" x14ac:dyDescent="0.25">
      <c r="C11663" s="18"/>
    </row>
    <row r="11664" spans="3:3" x14ac:dyDescent="0.25">
      <c r="C11664" s="18"/>
    </row>
    <row r="11665" spans="3:3" x14ac:dyDescent="0.25">
      <c r="C11665" s="18"/>
    </row>
    <row r="11666" spans="3:3" x14ac:dyDescent="0.25">
      <c r="C11666" s="18"/>
    </row>
    <row r="11667" spans="3:3" x14ac:dyDescent="0.25">
      <c r="C11667" s="18"/>
    </row>
    <row r="11668" spans="3:3" x14ac:dyDescent="0.25">
      <c r="C11668" s="18"/>
    </row>
    <row r="11669" spans="3:3" x14ac:dyDescent="0.25">
      <c r="C11669" s="18"/>
    </row>
    <row r="11670" spans="3:3" x14ac:dyDescent="0.25">
      <c r="C11670" s="18"/>
    </row>
    <row r="11671" spans="3:3" x14ac:dyDescent="0.25">
      <c r="C11671" s="18"/>
    </row>
    <row r="11672" spans="3:3" x14ac:dyDescent="0.25">
      <c r="C11672" s="18"/>
    </row>
    <row r="11673" spans="3:3" x14ac:dyDescent="0.25">
      <c r="C11673" s="18"/>
    </row>
    <row r="11674" spans="3:3" x14ac:dyDescent="0.25">
      <c r="C11674" s="18"/>
    </row>
    <row r="11675" spans="3:3" x14ac:dyDescent="0.25">
      <c r="C11675" s="18"/>
    </row>
    <row r="11676" spans="3:3" x14ac:dyDescent="0.25">
      <c r="C11676" s="18"/>
    </row>
    <row r="11677" spans="3:3" x14ac:dyDescent="0.25">
      <c r="C11677" s="18"/>
    </row>
    <row r="11678" spans="3:3" x14ac:dyDescent="0.25">
      <c r="C11678" s="18"/>
    </row>
    <row r="11679" spans="3:3" x14ac:dyDescent="0.25">
      <c r="C11679" s="18"/>
    </row>
    <row r="11680" spans="3:3" x14ac:dyDescent="0.25">
      <c r="C11680" s="18"/>
    </row>
    <row r="11681" spans="3:3" x14ac:dyDescent="0.25">
      <c r="C11681" s="18"/>
    </row>
    <row r="11682" spans="3:3" x14ac:dyDescent="0.25">
      <c r="C11682" s="18"/>
    </row>
    <row r="11683" spans="3:3" x14ac:dyDescent="0.25">
      <c r="C11683" s="18"/>
    </row>
    <row r="11684" spans="3:3" x14ac:dyDescent="0.25">
      <c r="C11684" s="18"/>
    </row>
    <row r="11685" spans="3:3" x14ac:dyDescent="0.25">
      <c r="C11685" s="18"/>
    </row>
    <row r="11686" spans="3:3" x14ac:dyDescent="0.25">
      <c r="C11686" s="18"/>
    </row>
    <row r="11687" spans="3:3" x14ac:dyDescent="0.25">
      <c r="C11687" s="18"/>
    </row>
    <row r="11688" spans="3:3" x14ac:dyDescent="0.25">
      <c r="C11688" s="18"/>
    </row>
    <row r="11689" spans="3:3" x14ac:dyDescent="0.25">
      <c r="C11689" s="18"/>
    </row>
    <row r="11690" spans="3:3" x14ac:dyDescent="0.25">
      <c r="C11690" s="18"/>
    </row>
    <row r="11691" spans="3:3" x14ac:dyDescent="0.25">
      <c r="C11691" s="18"/>
    </row>
    <row r="11692" spans="3:3" x14ac:dyDescent="0.25">
      <c r="C11692" s="18"/>
    </row>
    <row r="11693" spans="3:3" x14ac:dyDescent="0.25">
      <c r="C11693" s="18"/>
    </row>
    <row r="11694" spans="3:3" x14ac:dyDescent="0.25">
      <c r="C11694" s="18"/>
    </row>
    <row r="11695" spans="3:3" x14ac:dyDescent="0.25">
      <c r="C11695" s="18"/>
    </row>
    <row r="11696" spans="3:3" x14ac:dyDescent="0.25">
      <c r="C11696" s="18"/>
    </row>
    <row r="11697" spans="3:3" x14ac:dyDescent="0.25">
      <c r="C11697" s="18"/>
    </row>
    <row r="11698" spans="3:3" x14ac:dyDescent="0.25">
      <c r="C11698" s="18"/>
    </row>
    <row r="11699" spans="3:3" x14ac:dyDescent="0.25">
      <c r="C11699" s="18"/>
    </row>
    <row r="11700" spans="3:3" x14ac:dyDescent="0.25">
      <c r="C11700" s="18"/>
    </row>
    <row r="11701" spans="3:3" x14ac:dyDescent="0.25">
      <c r="C11701" s="18"/>
    </row>
    <row r="11702" spans="3:3" x14ac:dyDescent="0.25">
      <c r="C11702" s="18"/>
    </row>
    <row r="11703" spans="3:3" x14ac:dyDescent="0.25">
      <c r="C11703" s="18"/>
    </row>
    <row r="11704" spans="3:3" x14ac:dyDescent="0.25">
      <c r="C11704" s="18"/>
    </row>
    <row r="11705" spans="3:3" x14ac:dyDescent="0.25">
      <c r="C11705" s="18"/>
    </row>
    <row r="11706" spans="3:3" x14ac:dyDescent="0.25">
      <c r="C11706" s="18"/>
    </row>
    <row r="11707" spans="3:3" x14ac:dyDescent="0.25">
      <c r="C11707" s="18"/>
    </row>
    <row r="11708" spans="3:3" x14ac:dyDescent="0.25">
      <c r="C11708" s="18"/>
    </row>
    <row r="11709" spans="3:3" x14ac:dyDescent="0.25">
      <c r="C11709" s="18"/>
    </row>
    <row r="11710" spans="3:3" x14ac:dyDescent="0.25">
      <c r="C11710" s="18"/>
    </row>
    <row r="11711" spans="3:3" x14ac:dyDescent="0.25">
      <c r="C11711" s="18"/>
    </row>
    <row r="11712" spans="3:3" x14ac:dyDescent="0.25">
      <c r="C11712" s="18"/>
    </row>
    <row r="11713" spans="3:3" x14ac:dyDescent="0.25">
      <c r="C11713" s="18"/>
    </row>
    <row r="11714" spans="3:3" x14ac:dyDescent="0.25">
      <c r="C11714" s="18"/>
    </row>
    <row r="11715" spans="3:3" x14ac:dyDescent="0.25">
      <c r="C11715" s="18"/>
    </row>
    <row r="11716" spans="3:3" x14ac:dyDescent="0.25">
      <c r="C11716" s="18"/>
    </row>
    <row r="11717" spans="3:3" x14ac:dyDescent="0.25">
      <c r="C11717" s="18"/>
    </row>
    <row r="11718" spans="3:3" x14ac:dyDescent="0.25">
      <c r="C11718" s="18"/>
    </row>
    <row r="11719" spans="3:3" x14ac:dyDescent="0.25">
      <c r="C11719" s="18"/>
    </row>
    <row r="11720" spans="3:3" x14ac:dyDescent="0.25">
      <c r="C11720" s="18"/>
    </row>
    <row r="11721" spans="3:3" x14ac:dyDescent="0.25">
      <c r="C11721" s="18"/>
    </row>
    <row r="11722" spans="3:3" x14ac:dyDescent="0.25">
      <c r="C11722" s="18"/>
    </row>
    <row r="11723" spans="3:3" x14ac:dyDescent="0.25">
      <c r="C11723" s="18"/>
    </row>
    <row r="11724" spans="3:3" x14ac:dyDescent="0.25">
      <c r="C11724" s="18"/>
    </row>
    <row r="11725" spans="3:3" x14ac:dyDescent="0.25">
      <c r="C11725" s="18"/>
    </row>
    <row r="11726" spans="3:3" x14ac:dyDescent="0.25">
      <c r="C11726" s="18"/>
    </row>
    <row r="11727" spans="3:3" x14ac:dyDescent="0.25">
      <c r="C11727" s="18"/>
    </row>
    <row r="11728" spans="3:3" x14ac:dyDescent="0.25">
      <c r="C11728" s="18"/>
    </row>
    <row r="11729" spans="3:3" x14ac:dyDescent="0.25">
      <c r="C11729" s="18"/>
    </row>
    <row r="11730" spans="3:3" x14ac:dyDescent="0.25">
      <c r="C11730" s="18"/>
    </row>
    <row r="11731" spans="3:3" x14ac:dyDescent="0.25">
      <c r="C11731" s="18"/>
    </row>
    <row r="11732" spans="3:3" x14ac:dyDescent="0.25">
      <c r="C11732" s="18"/>
    </row>
    <row r="11733" spans="3:3" x14ac:dyDescent="0.25">
      <c r="C11733" s="18"/>
    </row>
    <row r="11734" spans="3:3" x14ac:dyDescent="0.25">
      <c r="C11734" s="18"/>
    </row>
    <row r="11735" spans="3:3" x14ac:dyDescent="0.25">
      <c r="C11735" s="18"/>
    </row>
    <row r="11736" spans="3:3" x14ac:dyDescent="0.25">
      <c r="C11736" s="18"/>
    </row>
    <row r="11737" spans="3:3" x14ac:dyDescent="0.25">
      <c r="C11737" s="18"/>
    </row>
    <row r="11738" spans="3:3" x14ac:dyDescent="0.25">
      <c r="C11738" s="18"/>
    </row>
    <row r="11739" spans="3:3" x14ac:dyDescent="0.25">
      <c r="C11739" s="18"/>
    </row>
    <row r="11740" spans="3:3" x14ac:dyDescent="0.25">
      <c r="C11740" s="18"/>
    </row>
    <row r="11741" spans="3:3" x14ac:dyDescent="0.25">
      <c r="C11741" s="18"/>
    </row>
    <row r="11742" spans="3:3" x14ac:dyDescent="0.25">
      <c r="C11742" s="18"/>
    </row>
    <row r="11743" spans="3:3" x14ac:dyDescent="0.25">
      <c r="C11743" s="18"/>
    </row>
    <row r="11744" spans="3:3" x14ac:dyDescent="0.25">
      <c r="C11744" s="18"/>
    </row>
    <row r="11745" spans="3:3" x14ac:dyDescent="0.25">
      <c r="C11745" s="18"/>
    </row>
    <row r="11746" spans="3:3" x14ac:dyDescent="0.25">
      <c r="C11746" s="18"/>
    </row>
    <row r="11747" spans="3:3" x14ac:dyDescent="0.25">
      <c r="C11747" s="18"/>
    </row>
    <row r="11748" spans="3:3" x14ac:dyDescent="0.25">
      <c r="C11748" s="18"/>
    </row>
    <row r="11749" spans="3:3" x14ac:dyDescent="0.25">
      <c r="C11749" s="18"/>
    </row>
    <row r="11750" spans="3:3" x14ac:dyDescent="0.25">
      <c r="C11750" s="18"/>
    </row>
    <row r="11751" spans="3:3" x14ac:dyDescent="0.25">
      <c r="C11751" s="18"/>
    </row>
    <row r="11752" spans="3:3" x14ac:dyDescent="0.25">
      <c r="C11752" s="18"/>
    </row>
    <row r="11753" spans="3:3" x14ac:dyDescent="0.25">
      <c r="C11753" s="18"/>
    </row>
    <row r="11754" spans="3:3" x14ac:dyDescent="0.25">
      <c r="C11754" s="18"/>
    </row>
    <row r="11755" spans="3:3" x14ac:dyDescent="0.25">
      <c r="C11755" s="18"/>
    </row>
    <row r="11756" spans="3:3" x14ac:dyDescent="0.25">
      <c r="C11756" s="18"/>
    </row>
    <row r="11757" spans="3:3" x14ac:dyDescent="0.25">
      <c r="C11757" s="18"/>
    </row>
    <row r="11758" spans="3:3" x14ac:dyDescent="0.25">
      <c r="C11758" s="18"/>
    </row>
    <row r="11759" spans="3:3" x14ac:dyDescent="0.25">
      <c r="C11759" s="18"/>
    </row>
    <row r="11760" spans="3:3" x14ac:dyDescent="0.25">
      <c r="C11760" s="18"/>
    </row>
    <row r="11761" spans="3:3" x14ac:dyDescent="0.25">
      <c r="C11761" s="18"/>
    </row>
    <row r="11762" spans="3:3" x14ac:dyDescent="0.25">
      <c r="C11762" s="18"/>
    </row>
    <row r="11763" spans="3:3" x14ac:dyDescent="0.25">
      <c r="C11763" s="18"/>
    </row>
    <row r="11764" spans="3:3" x14ac:dyDescent="0.25">
      <c r="C11764" s="18"/>
    </row>
    <row r="11765" spans="3:3" x14ac:dyDescent="0.25">
      <c r="C11765" s="18"/>
    </row>
    <row r="11766" spans="3:3" x14ac:dyDescent="0.25">
      <c r="C11766" s="18"/>
    </row>
    <row r="11767" spans="3:3" x14ac:dyDescent="0.25">
      <c r="C11767" s="18"/>
    </row>
    <row r="11768" spans="3:3" x14ac:dyDescent="0.25">
      <c r="C11768" s="18"/>
    </row>
    <row r="11769" spans="3:3" x14ac:dyDescent="0.25">
      <c r="C11769" s="18"/>
    </row>
    <row r="11770" spans="3:3" x14ac:dyDescent="0.25">
      <c r="C11770" s="18"/>
    </row>
    <row r="11771" spans="3:3" x14ac:dyDescent="0.25">
      <c r="C11771" s="18"/>
    </row>
    <row r="11772" spans="3:3" x14ac:dyDescent="0.25">
      <c r="C11772" s="18"/>
    </row>
    <row r="11773" spans="3:3" x14ac:dyDescent="0.25">
      <c r="C11773" s="18"/>
    </row>
    <row r="11774" spans="3:3" x14ac:dyDescent="0.25">
      <c r="C11774" s="18"/>
    </row>
    <row r="11775" spans="3:3" x14ac:dyDescent="0.25">
      <c r="C11775" s="18"/>
    </row>
    <row r="11776" spans="3:3" x14ac:dyDescent="0.25">
      <c r="C11776" s="18"/>
    </row>
    <row r="11777" spans="3:3" x14ac:dyDescent="0.25">
      <c r="C11777" s="18"/>
    </row>
    <row r="11778" spans="3:3" x14ac:dyDescent="0.25">
      <c r="C11778" s="18"/>
    </row>
    <row r="11779" spans="3:3" x14ac:dyDescent="0.25">
      <c r="C11779" s="18"/>
    </row>
    <row r="11780" spans="3:3" x14ac:dyDescent="0.25">
      <c r="C11780" s="18"/>
    </row>
    <row r="11781" spans="3:3" x14ac:dyDescent="0.25">
      <c r="C11781" s="18"/>
    </row>
    <row r="11782" spans="3:3" x14ac:dyDescent="0.25">
      <c r="C11782" s="18"/>
    </row>
    <row r="11783" spans="3:3" x14ac:dyDescent="0.25">
      <c r="C11783" s="18"/>
    </row>
    <row r="11784" spans="3:3" x14ac:dyDescent="0.25">
      <c r="C11784" s="18"/>
    </row>
    <row r="11785" spans="3:3" x14ac:dyDescent="0.25">
      <c r="C11785" s="18"/>
    </row>
    <row r="11786" spans="3:3" x14ac:dyDescent="0.25">
      <c r="C11786" s="18"/>
    </row>
    <row r="11787" spans="3:3" x14ac:dyDescent="0.25">
      <c r="C11787" s="18"/>
    </row>
    <row r="11788" spans="3:3" x14ac:dyDescent="0.25">
      <c r="C11788" s="18"/>
    </row>
    <row r="11789" spans="3:3" x14ac:dyDescent="0.25">
      <c r="C11789" s="18"/>
    </row>
    <row r="11790" spans="3:3" x14ac:dyDescent="0.25">
      <c r="C11790" s="18"/>
    </row>
    <row r="11791" spans="3:3" x14ac:dyDescent="0.25">
      <c r="C11791" s="18"/>
    </row>
    <row r="11792" spans="3:3" x14ac:dyDescent="0.25">
      <c r="C11792" s="18"/>
    </row>
    <row r="11793" spans="3:3" x14ac:dyDescent="0.25">
      <c r="C11793" s="18"/>
    </row>
    <row r="11794" spans="3:3" x14ac:dyDescent="0.25">
      <c r="C11794" s="18"/>
    </row>
    <row r="11795" spans="3:3" x14ac:dyDescent="0.25">
      <c r="C11795" s="18"/>
    </row>
    <row r="11796" spans="3:3" x14ac:dyDescent="0.25">
      <c r="C11796" s="18"/>
    </row>
    <row r="11797" spans="3:3" x14ac:dyDescent="0.25">
      <c r="C11797" s="18"/>
    </row>
    <row r="11798" spans="3:3" x14ac:dyDescent="0.25">
      <c r="C11798" s="18"/>
    </row>
    <row r="11799" spans="3:3" x14ac:dyDescent="0.25">
      <c r="C11799" s="18"/>
    </row>
    <row r="11800" spans="3:3" x14ac:dyDescent="0.25">
      <c r="C11800" s="18"/>
    </row>
    <row r="11801" spans="3:3" x14ac:dyDescent="0.25">
      <c r="C11801" s="18"/>
    </row>
    <row r="11802" spans="3:3" x14ac:dyDescent="0.25">
      <c r="C11802" s="18"/>
    </row>
    <row r="11803" spans="3:3" x14ac:dyDescent="0.25">
      <c r="C11803" s="18"/>
    </row>
    <row r="11804" spans="3:3" x14ac:dyDescent="0.25">
      <c r="C11804" s="18"/>
    </row>
    <row r="11805" spans="3:3" x14ac:dyDescent="0.25">
      <c r="C11805" s="18"/>
    </row>
    <row r="11806" spans="3:3" x14ac:dyDescent="0.25">
      <c r="C11806" s="18"/>
    </row>
    <row r="11807" spans="3:3" x14ac:dyDescent="0.25">
      <c r="C11807" s="18"/>
    </row>
    <row r="11808" spans="3:3" x14ac:dyDescent="0.25">
      <c r="C11808" s="18"/>
    </row>
    <row r="11809" spans="3:3" x14ac:dyDescent="0.25">
      <c r="C11809" s="18"/>
    </row>
    <row r="11810" spans="3:3" x14ac:dyDescent="0.25">
      <c r="C11810" s="18"/>
    </row>
    <row r="11811" spans="3:3" x14ac:dyDescent="0.25">
      <c r="C11811" s="18"/>
    </row>
    <row r="11812" spans="3:3" x14ac:dyDescent="0.25">
      <c r="C11812" s="18"/>
    </row>
    <row r="11813" spans="3:3" x14ac:dyDescent="0.25">
      <c r="C11813" s="18"/>
    </row>
    <row r="11814" spans="3:3" x14ac:dyDescent="0.25">
      <c r="C11814" s="18"/>
    </row>
    <row r="11815" spans="3:3" x14ac:dyDescent="0.25">
      <c r="C11815" s="18"/>
    </row>
    <row r="11816" spans="3:3" x14ac:dyDescent="0.25">
      <c r="C11816" s="18"/>
    </row>
    <row r="11817" spans="3:3" x14ac:dyDescent="0.25">
      <c r="C11817" s="18"/>
    </row>
    <row r="11818" spans="3:3" x14ac:dyDescent="0.25">
      <c r="C11818" s="18"/>
    </row>
    <row r="11819" spans="3:3" x14ac:dyDescent="0.25">
      <c r="C11819" s="18"/>
    </row>
    <row r="11820" spans="3:3" x14ac:dyDescent="0.25">
      <c r="C11820" s="18"/>
    </row>
    <row r="11821" spans="3:3" x14ac:dyDescent="0.25">
      <c r="C11821" s="18"/>
    </row>
    <row r="11822" spans="3:3" x14ac:dyDescent="0.25">
      <c r="C11822" s="18"/>
    </row>
    <row r="11823" spans="3:3" x14ac:dyDescent="0.25">
      <c r="C11823" s="18"/>
    </row>
    <row r="11824" spans="3:3" x14ac:dyDescent="0.25">
      <c r="C11824" s="18"/>
    </row>
    <row r="11825" spans="3:3" x14ac:dyDescent="0.25">
      <c r="C11825" s="18"/>
    </row>
    <row r="11826" spans="3:3" x14ac:dyDescent="0.25">
      <c r="C11826" s="18"/>
    </row>
    <row r="11827" spans="3:3" x14ac:dyDescent="0.25">
      <c r="C11827" s="18"/>
    </row>
    <row r="11828" spans="3:3" x14ac:dyDescent="0.25">
      <c r="C11828" s="18"/>
    </row>
    <row r="11829" spans="3:3" x14ac:dyDescent="0.25">
      <c r="C11829" s="18"/>
    </row>
    <row r="11830" spans="3:3" x14ac:dyDescent="0.25">
      <c r="C11830" s="18"/>
    </row>
    <row r="11831" spans="3:3" x14ac:dyDescent="0.25">
      <c r="C11831" s="18"/>
    </row>
    <row r="11832" spans="3:3" x14ac:dyDescent="0.25">
      <c r="C11832" s="18"/>
    </row>
    <row r="11833" spans="3:3" x14ac:dyDescent="0.25">
      <c r="C11833" s="18"/>
    </row>
    <row r="11834" spans="3:3" x14ac:dyDescent="0.25">
      <c r="C11834" s="18"/>
    </row>
    <row r="11835" spans="3:3" x14ac:dyDescent="0.25">
      <c r="C11835" s="18"/>
    </row>
    <row r="11836" spans="3:3" x14ac:dyDescent="0.25">
      <c r="C11836" s="18"/>
    </row>
    <row r="11837" spans="3:3" x14ac:dyDescent="0.25">
      <c r="C11837" s="18"/>
    </row>
    <row r="11838" spans="3:3" x14ac:dyDescent="0.25">
      <c r="C11838" s="18"/>
    </row>
    <row r="11839" spans="3:3" x14ac:dyDescent="0.25">
      <c r="C11839" s="18"/>
    </row>
    <row r="11840" spans="3:3" x14ac:dyDescent="0.25">
      <c r="C11840" s="18"/>
    </row>
    <row r="11841" spans="3:3" x14ac:dyDescent="0.25">
      <c r="C11841" s="18"/>
    </row>
    <row r="11842" spans="3:3" x14ac:dyDescent="0.25">
      <c r="C11842" s="18"/>
    </row>
    <row r="11843" spans="3:3" x14ac:dyDescent="0.25">
      <c r="C11843" s="18"/>
    </row>
    <row r="11844" spans="3:3" x14ac:dyDescent="0.25">
      <c r="C11844" s="18"/>
    </row>
    <row r="11845" spans="3:3" x14ac:dyDescent="0.25">
      <c r="C11845" s="18"/>
    </row>
    <row r="11846" spans="3:3" x14ac:dyDescent="0.25">
      <c r="C11846" s="18"/>
    </row>
    <row r="11847" spans="3:3" x14ac:dyDescent="0.25">
      <c r="C11847" s="18"/>
    </row>
    <row r="11848" spans="3:3" x14ac:dyDescent="0.25">
      <c r="C11848" s="18"/>
    </row>
    <row r="11849" spans="3:3" x14ac:dyDescent="0.25">
      <c r="C11849" s="18"/>
    </row>
    <row r="11850" spans="3:3" x14ac:dyDescent="0.25">
      <c r="C11850" s="18"/>
    </row>
    <row r="11851" spans="3:3" x14ac:dyDescent="0.25">
      <c r="C11851" s="18"/>
    </row>
    <row r="11852" spans="3:3" x14ac:dyDescent="0.25">
      <c r="C11852" s="18"/>
    </row>
    <row r="11853" spans="3:3" x14ac:dyDescent="0.25">
      <c r="C11853" s="18"/>
    </row>
    <row r="11854" spans="3:3" x14ac:dyDescent="0.25">
      <c r="C11854" s="18"/>
    </row>
    <row r="11855" spans="3:3" x14ac:dyDescent="0.25">
      <c r="C11855" s="18"/>
    </row>
    <row r="11856" spans="3:3" x14ac:dyDescent="0.25">
      <c r="C11856" s="18"/>
    </row>
    <row r="11857" spans="3:3" x14ac:dyDescent="0.25">
      <c r="C11857" s="18"/>
    </row>
    <row r="11858" spans="3:3" x14ac:dyDescent="0.25">
      <c r="C11858" s="18"/>
    </row>
    <row r="11859" spans="3:3" x14ac:dyDescent="0.25">
      <c r="C11859" s="18"/>
    </row>
    <row r="11860" spans="3:3" x14ac:dyDescent="0.25">
      <c r="C11860" s="18"/>
    </row>
    <row r="11861" spans="3:3" x14ac:dyDescent="0.25">
      <c r="C11861" s="18"/>
    </row>
    <row r="11862" spans="3:3" x14ac:dyDescent="0.25">
      <c r="C11862" s="18"/>
    </row>
    <row r="11863" spans="3:3" x14ac:dyDescent="0.25">
      <c r="C11863" s="18"/>
    </row>
    <row r="11864" spans="3:3" x14ac:dyDescent="0.25">
      <c r="C11864" s="18"/>
    </row>
    <row r="11865" spans="3:3" x14ac:dyDescent="0.25">
      <c r="C11865" s="18"/>
    </row>
    <row r="11866" spans="3:3" x14ac:dyDescent="0.25">
      <c r="C11866" s="18"/>
    </row>
    <row r="11867" spans="3:3" x14ac:dyDescent="0.25">
      <c r="C11867" s="18"/>
    </row>
    <row r="11868" spans="3:3" x14ac:dyDescent="0.25">
      <c r="C11868" s="18"/>
    </row>
    <row r="11869" spans="3:3" x14ac:dyDescent="0.25">
      <c r="C11869" s="18"/>
    </row>
    <row r="11870" spans="3:3" x14ac:dyDescent="0.25">
      <c r="C11870" s="18"/>
    </row>
    <row r="11871" spans="3:3" x14ac:dyDescent="0.25">
      <c r="C11871" s="18"/>
    </row>
    <row r="11872" spans="3:3" x14ac:dyDescent="0.25">
      <c r="C11872" s="18"/>
    </row>
    <row r="11873" spans="3:3" x14ac:dyDescent="0.25">
      <c r="C11873" s="18"/>
    </row>
    <row r="11874" spans="3:3" x14ac:dyDescent="0.25">
      <c r="C11874" s="18"/>
    </row>
    <row r="11875" spans="3:3" x14ac:dyDescent="0.25">
      <c r="C11875" s="18"/>
    </row>
    <row r="11876" spans="3:3" x14ac:dyDescent="0.25">
      <c r="C11876" s="18"/>
    </row>
    <row r="11877" spans="3:3" x14ac:dyDescent="0.25">
      <c r="C11877" s="18"/>
    </row>
    <row r="11878" spans="3:3" x14ac:dyDescent="0.25">
      <c r="C11878" s="18"/>
    </row>
    <row r="11879" spans="3:3" x14ac:dyDescent="0.25">
      <c r="C11879" s="18"/>
    </row>
    <row r="11880" spans="3:3" x14ac:dyDescent="0.25">
      <c r="C11880" s="18"/>
    </row>
    <row r="11881" spans="3:3" x14ac:dyDescent="0.25">
      <c r="C11881" s="18"/>
    </row>
    <row r="11882" spans="3:3" x14ac:dyDescent="0.25">
      <c r="C11882" s="18"/>
    </row>
    <row r="11883" spans="3:3" x14ac:dyDescent="0.25">
      <c r="C11883" s="18"/>
    </row>
    <row r="11884" spans="3:3" x14ac:dyDescent="0.25">
      <c r="C11884" s="18"/>
    </row>
    <row r="11885" spans="3:3" x14ac:dyDescent="0.25">
      <c r="C11885" s="18"/>
    </row>
    <row r="11886" spans="3:3" x14ac:dyDescent="0.25">
      <c r="C11886" s="18"/>
    </row>
    <row r="11887" spans="3:3" x14ac:dyDescent="0.25">
      <c r="C11887" s="18"/>
    </row>
    <row r="11888" spans="3:3" x14ac:dyDescent="0.25">
      <c r="C11888" s="18"/>
    </row>
    <row r="11889" spans="3:3" x14ac:dyDescent="0.25">
      <c r="C11889" s="18"/>
    </row>
    <row r="11890" spans="3:3" x14ac:dyDescent="0.25">
      <c r="C11890" s="18"/>
    </row>
    <row r="11891" spans="3:3" x14ac:dyDescent="0.25">
      <c r="C11891" s="18"/>
    </row>
    <row r="11892" spans="3:3" x14ac:dyDescent="0.25">
      <c r="C11892" s="18"/>
    </row>
    <row r="11893" spans="3:3" x14ac:dyDescent="0.25">
      <c r="C11893" s="18"/>
    </row>
    <row r="11894" spans="3:3" x14ac:dyDescent="0.25">
      <c r="C11894" s="18"/>
    </row>
    <row r="11895" spans="3:3" x14ac:dyDescent="0.25">
      <c r="C11895" s="18"/>
    </row>
    <row r="11896" spans="3:3" x14ac:dyDescent="0.25">
      <c r="C11896" s="18"/>
    </row>
    <row r="11897" spans="3:3" x14ac:dyDescent="0.25">
      <c r="C11897" s="18"/>
    </row>
    <row r="11898" spans="3:3" x14ac:dyDescent="0.25">
      <c r="C11898" s="18"/>
    </row>
    <row r="11899" spans="3:3" x14ac:dyDescent="0.25">
      <c r="C11899" s="18"/>
    </row>
    <row r="11900" spans="3:3" x14ac:dyDescent="0.25">
      <c r="C11900" s="18"/>
    </row>
    <row r="11901" spans="3:3" x14ac:dyDescent="0.25">
      <c r="C11901" s="18"/>
    </row>
    <row r="11902" spans="3:3" x14ac:dyDescent="0.25">
      <c r="C11902" s="18"/>
    </row>
    <row r="11903" spans="3:3" x14ac:dyDescent="0.25">
      <c r="C11903" s="18"/>
    </row>
    <row r="11904" spans="3:3" x14ac:dyDescent="0.25">
      <c r="C11904" s="18"/>
    </row>
    <row r="11905" spans="3:3" x14ac:dyDescent="0.25">
      <c r="C11905" s="18"/>
    </row>
    <row r="11906" spans="3:3" x14ac:dyDescent="0.25">
      <c r="C11906" s="18"/>
    </row>
    <row r="11907" spans="3:3" x14ac:dyDescent="0.25">
      <c r="C11907" s="18"/>
    </row>
    <row r="11908" spans="3:3" x14ac:dyDescent="0.25">
      <c r="C11908" s="18"/>
    </row>
    <row r="11909" spans="3:3" x14ac:dyDescent="0.25">
      <c r="C11909" s="18"/>
    </row>
    <row r="11910" spans="3:3" x14ac:dyDescent="0.25">
      <c r="C11910" s="18"/>
    </row>
    <row r="11911" spans="3:3" x14ac:dyDescent="0.25">
      <c r="C11911" s="18"/>
    </row>
    <row r="11912" spans="3:3" x14ac:dyDescent="0.25">
      <c r="C11912" s="18"/>
    </row>
    <row r="11913" spans="3:3" x14ac:dyDescent="0.25">
      <c r="C11913" s="18"/>
    </row>
    <row r="11914" spans="3:3" x14ac:dyDescent="0.25">
      <c r="C11914" s="18"/>
    </row>
    <row r="11915" spans="3:3" x14ac:dyDescent="0.25">
      <c r="C11915" s="18"/>
    </row>
    <row r="11916" spans="3:3" x14ac:dyDescent="0.25">
      <c r="C11916" s="18"/>
    </row>
    <row r="11917" spans="3:3" x14ac:dyDescent="0.25">
      <c r="C11917" s="18"/>
    </row>
    <row r="11918" spans="3:3" x14ac:dyDescent="0.25">
      <c r="C11918" s="18"/>
    </row>
    <row r="11919" spans="3:3" x14ac:dyDescent="0.25">
      <c r="C11919" s="18"/>
    </row>
    <row r="11920" spans="3:3" x14ac:dyDescent="0.25">
      <c r="C11920" s="18"/>
    </row>
    <row r="11921" spans="3:3" x14ac:dyDescent="0.25">
      <c r="C11921" s="18"/>
    </row>
    <row r="11922" spans="3:3" x14ac:dyDescent="0.25">
      <c r="C11922" s="18"/>
    </row>
    <row r="11923" spans="3:3" x14ac:dyDescent="0.25">
      <c r="C11923" s="18"/>
    </row>
    <row r="11924" spans="3:3" x14ac:dyDescent="0.25">
      <c r="C11924" s="18"/>
    </row>
    <row r="11925" spans="3:3" x14ac:dyDescent="0.25">
      <c r="C11925" s="18"/>
    </row>
    <row r="11926" spans="3:3" x14ac:dyDescent="0.25">
      <c r="C11926" s="18"/>
    </row>
    <row r="11927" spans="3:3" x14ac:dyDescent="0.25">
      <c r="C11927" s="18"/>
    </row>
    <row r="11928" spans="3:3" x14ac:dyDescent="0.25">
      <c r="C11928" s="18"/>
    </row>
    <row r="11929" spans="3:3" x14ac:dyDescent="0.25">
      <c r="C11929" s="18"/>
    </row>
    <row r="11930" spans="3:3" x14ac:dyDescent="0.25">
      <c r="C11930" s="18"/>
    </row>
    <row r="11931" spans="3:3" x14ac:dyDescent="0.25">
      <c r="C11931" s="18"/>
    </row>
    <row r="11932" spans="3:3" x14ac:dyDescent="0.25">
      <c r="C11932" s="18"/>
    </row>
    <row r="11933" spans="3:3" x14ac:dyDescent="0.25">
      <c r="C11933" s="18"/>
    </row>
    <row r="11934" spans="3:3" x14ac:dyDescent="0.25">
      <c r="C11934" s="18"/>
    </row>
    <row r="11935" spans="3:3" x14ac:dyDescent="0.25">
      <c r="C11935" s="18"/>
    </row>
    <row r="11936" spans="3:3" x14ac:dyDescent="0.25">
      <c r="C11936" s="18"/>
    </row>
    <row r="11937" spans="3:3" x14ac:dyDescent="0.25">
      <c r="C11937" s="18"/>
    </row>
    <row r="11938" spans="3:3" x14ac:dyDescent="0.25">
      <c r="C11938" s="18"/>
    </row>
    <row r="11939" spans="3:3" x14ac:dyDescent="0.25">
      <c r="C11939" s="18"/>
    </row>
    <row r="11940" spans="3:3" x14ac:dyDescent="0.25">
      <c r="C11940" s="18"/>
    </row>
    <row r="11941" spans="3:3" x14ac:dyDescent="0.25">
      <c r="C11941" s="18"/>
    </row>
    <row r="11942" spans="3:3" x14ac:dyDescent="0.25">
      <c r="C11942" s="18"/>
    </row>
    <row r="11943" spans="3:3" x14ac:dyDescent="0.25">
      <c r="C11943" s="18"/>
    </row>
    <row r="11944" spans="3:3" x14ac:dyDescent="0.25">
      <c r="C11944" s="18"/>
    </row>
    <row r="11945" spans="3:3" x14ac:dyDescent="0.25">
      <c r="C11945" s="18"/>
    </row>
    <row r="11946" spans="3:3" x14ac:dyDescent="0.25">
      <c r="C11946" s="18"/>
    </row>
    <row r="11947" spans="3:3" x14ac:dyDescent="0.25">
      <c r="C11947" s="18"/>
    </row>
    <row r="11948" spans="3:3" x14ac:dyDescent="0.25">
      <c r="C11948" s="18"/>
    </row>
    <row r="11949" spans="3:3" x14ac:dyDescent="0.25">
      <c r="C11949" s="18"/>
    </row>
    <row r="11950" spans="3:3" x14ac:dyDescent="0.25">
      <c r="C11950" s="18"/>
    </row>
    <row r="11951" spans="3:3" x14ac:dyDescent="0.25">
      <c r="C11951" s="18"/>
    </row>
    <row r="11952" spans="3:3" x14ac:dyDescent="0.25">
      <c r="C11952" s="18"/>
    </row>
    <row r="11953" spans="3:3" x14ac:dyDescent="0.25">
      <c r="C11953" s="18"/>
    </row>
    <row r="11954" spans="3:3" x14ac:dyDescent="0.25">
      <c r="C11954" s="18"/>
    </row>
    <row r="11955" spans="3:3" x14ac:dyDescent="0.25">
      <c r="C11955" s="18"/>
    </row>
    <row r="11956" spans="3:3" x14ac:dyDescent="0.25">
      <c r="C11956" s="18"/>
    </row>
    <row r="11957" spans="3:3" x14ac:dyDescent="0.25">
      <c r="C11957" s="18"/>
    </row>
    <row r="11958" spans="3:3" x14ac:dyDescent="0.25">
      <c r="C11958" s="18"/>
    </row>
    <row r="11959" spans="3:3" x14ac:dyDescent="0.25">
      <c r="C11959" s="18"/>
    </row>
    <row r="11960" spans="3:3" x14ac:dyDescent="0.25">
      <c r="C11960" s="18"/>
    </row>
    <row r="11961" spans="3:3" x14ac:dyDescent="0.25">
      <c r="C11961" s="18"/>
    </row>
    <row r="11962" spans="3:3" x14ac:dyDescent="0.25">
      <c r="C11962" s="18"/>
    </row>
    <row r="11963" spans="3:3" x14ac:dyDescent="0.25">
      <c r="C11963" s="18"/>
    </row>
    <row r="11964" spans="3:3" x14ac:dyDescent="0.25">
      <c r="C11964" s="18"/>
    </row>
    <row r="11965" spans="3:3" x14ac:dyDescent="0.25">
      <c r="C11965" s="18"/>
    </row>
    <row r="11966" spans="3:3" x14ac:dyDescent="0.25">
      <c r="C11966" s="18"/>
    </row>
    <row r="11967" spans="3:3" x14ac:dyDescent="0.25">
      <c r="C11967" s="18"/>
    </row>
    <row r="11968" spans="3:3" x14ac:dyDescent="0.25">
      <c r="C11968" s="18"/>
    </row>
    <row r="11969" spans="3:3" x14ac:dyDescent="0.25">
      <c r="C11969" s="18"/>
    </row>
    <row r="11970" spans="3:3" x14ac:dyDescent="0.25">
      <c r="C11970" s="18"/>
    </row>
    <row r="11971" spans="3:3" x14ac:dyDescent="0.25">
      <c r="C11971" s="18"/>
    </row>
    <row r="11972" spans="3:3" x14ac:dyDescent="0.25">
      <c r="C11972" s="18"/>
    </row>
    <row r="11973" spans="3:3" x14ac:dyDescent="0.25">
      <c r="C11973" s="18"/>
    </row>
    <row r="11974" spans="3:3" x14ac:dyDescent="0.25">
      <c r="C11974" s="18"/>
    </row>
    <row r="11975" spans="3:3" x14ac:dyDescent="0.25">
      <c r="C11975" s="18"/>
    </row>
    <row r="11976" spans="3:3" x14ac:dyDescent="0.25">
      <c r="C11976" s="18"/>
    </row>
    <row r="11977" spans="3:3" x14ac:dyDescent="0.25">
      <c r="C11977" s="18"/>
    </row>
    <row r="11978" spans="3:3" x14ac:dyDescent="0.25">
      <c r="C11978" s="18"/>
    </row>
    <row r="11979" spans="3:3" x14ac:dyDescent="0.25">
      <c r="C11979" s="18"/>
    </row>
    <row r="11980" spans="3:3" x14ac:dyDescent="0.25">
      <c r="C11980" s="18"/>
    </row>
    <row r="11981" spans="3:3" x14ac:dyDescent="0.25">
      <c r="C11981" s="18"/>
    </row>
    <row r="11982" spans="3:3" x14ac:dyDescent="0.25">
      <c r="C11982" s="18"/>
    </row>
    <row r="11983" spans="3:3" x14ac:dyDescent="0.25">
      <c r="C11983" s="18"/>
    </row>
    <row r="11984" spans="3:3" x14ac:dyDescent="0.25">
      <c r="C11984" s="18"/>
    </row>
    <row r="11985" spans="3:3" x14ac:dyDescent="0.25">
      <c r="C11985" s="18"/>
    </row>
    <row r="11986" spans="3:3" x14ac:dyDescent="0.25">
      <c r="C11986" s="18"/>
    </row>
    <row r="11987" spans="3:3" x14ac:dyDescent="0.25">
      <c r="C11987" s="18"/>
    </row>
    <row r="11988" spans="3:3" x14ac:dyDescent="0.25">
      <c r="C11988" s="18"/>
    </row>
    <row r="11989" spans="3:3" x14ac:dyDescent="0.25">
      <c r="C11989" s="18"/>
    </row>
    <row r="11990" spans="3:3" x14ac:dyDescent="0.25">
      <c r="C11990" s="18"/>
    </row>
    <row r="11991" spans="3:3" x14ac:dyDescent="0.25">
      <c r="C11991" s="18"/>
    </row>
    <row r="11992" spans="3:3" x14ac:dyDescent="0.25">
      <c r="C11992" s="18"/>
    </row>
    <row r="11993" spans="3:3" x14ac:dyDescent="0.25">
      <c r="C11993" s="18"/>
    </row>
    <row r="11994" spans="3:3" x14ac:dyDescent="0.25">
      <c r="C11994" s="18"/>
    </row>
    <row r="11995" spans="3:3" x14ac:dyDescent="0.25">
      <c r="C11995" s="18"/>
    </row>
    <row r="11996" spans="3:3" x14ac:dyDescent="0.25">
      <c r="C11996" s="18"/>
    </row>
    <row r="11997" spans="3:3" x14ac:dyDescent="0.25">
      <c r="C11997" s="18"/>
    </row>
    <row r="11998" spans="3:3" x14ac:dyDescent="0.25">
      <c r="C11998" s="18"/>
    </row>
    <row r="11999" spans="3:3" x14ac:dyDescent="0.25">
      <c r="C11999" s="18"/>
    </row>
    <row r="12000" spans="3:3" x14ac:dyDescent="0.25">
      <c r="C12000" s="18"/>
    </row>
    <row r="12001" spans="3:3" x14ac:dyDescent="0.25">
      <c r="C12001" s="18"/>
    </row>
    <row r="12002" spans="3:3" x14ac:dyDescent="0.25">
      <c r="C12002" s="18"/>
    </row>
    <row r="12003" spans="3:3" x14ac:dyDescent="0.25">
      <c r="C12003" s="18"/>
    </row>
    <row r="12004" spans="3:3" x14ac:dyDescent="0.25">
      <c r="C12004" s="18"/>
    </row>
    <row r="12005" spans="3:3" x14ac:dyDescent="0.25">
      <c r="C12005" s="18"/>
    </row>
    <row r="12006" spans="3:3" x14ac:dyDescent="0.25">
      <c r="C12006" s="18"/>
    </row>
    <row r="12007" spans="3:3" x14ac:dyDescent="0.25">
      <c r="C12007" s="18"/>
    </row>
    <row r="12008" spans="3:3" x14ac:dyDescent="0.25">
      <c r="C12008" s="18"/>
    </row>
    <row r="12009" spans="3:3" x14ac:dyDescent="0.25">
      <c r="C12009" s="18"/>
    </row>
    <row r="12010" spans="3:3" x14ac:dyDescent="0.25">
      <c r="C12010" s="18"/>
    </row>
    <row r="12011" spans="3:3" x14ac:dyDescent="0.25">
      <c r="C12011" s="18"/>
    </row>
    <row r="12012" spans="3:3" x14ac:dyDescent="0.25">
      <c r="C12012" s="18"/>
    </row>
    <row r="12013" spans="3:3" x14ac:dyDescent="0.25">
      <c r="C12013" s="18"/>
    </row>
    <row r="12014" spans="3:3" x14ac:dyDescent="0.25">
      <c r="C12014" s="18"/>
    </row>
    <row r="12015" spans="3:3" x14ac:dyDescent="0.25">
      <c r="C12015" s="18"/>
    </row>
    <row r="12016" spans="3:3" x14ac:dyDescent="0.25">
      <c r="C12016" s="18"/>
    </row>
    <row r="12017" spans="3:3" x14ac:dyDescent="0.25">
      <c r="C12017" s="18"/>
    </row>
    <row r="12018" spans="3:3" x14ac:dyDescent="0.25">
      <c r="C12018" s="18"/>
    </row>
    <row r="12019" spans="3:3" x14ac:dyDescent="0.25">
      <c r="C12019" s="18"/>
    </row>
    <row r="12020" spans="3:3" x14ac:dyDescent="0.25">
      <c r="C12020" s="18"/>
    </row>
    <row r="12021" spans="3:3" x14ac:dyDescent="0.25">
      <c r="C12021" s="18"/>
    </row>
    <row r="12022" spans="3:3" x14ac:dyDescent="0.25">
      <c r="C12022" s="18"/>
    </row>
    <row r="12023" spans="3:3" x14ac:dyDescent="0.25">
      <c r="C12023" s="18"/>
    </row>
    <row r="12024" spans="3:3" x14ac:dyDescent="0.25">
      <c r="C12024" s="18"/>
    </row>
    <row r="12025" spans="3:3" x14ac:dyDescent="0.25">
      <c r="C12025" s="18"/>
    </row>
    <row r="12026" spans="3:3" x14ac:dyDescent="0.25">
      <c r="C12026" s="18"/>
    </row>
    <row r="12027" spans="3:3" x14ac:dyDescent="0.25">
      <c r="C12027" s="18"/>
    </row>
    <row r="12028" spans="3:3" x14ac:dyDescent="0.25">
      <c r="C12028" s="18"/>
    </row>
    <row r="12029" spans="3:3" x14ac:dyDescent="0.25">
      <c r="C12029" s="18"/>
    </row>
    <row r="12030" spans="3:3" x14ac:dyDescent="0.25">
      <c r="C12030" s="18"/>
    </row>
    <row r="12031" spans="3:3" x14ac:dyDescent="0.25">
      <c r="C12031" s="18"/>
    </row>
    <row r="12032" spans="3:3" x14ac:dyDescent="0.25">
      <c r="C12032" s="18"/>
    </row>
    <row r="12033" spans="3:3" x14ac:dyDescent="0.25">
      <c r="C12033" s="18"/>
    </row>
    <row r="12034" spans="3:3" x14ac:dyDescent="0.25">
      <c r="C12034" s="18"/>
    </row>
    <row r="12035" spans="3:3" x14ac:dyDescent="0.25">
      <c r="C12035" s="18"/>
    </row>
    <row r="12036" spans="3:3" x14ac:dyDescent="0.25">
      <c r="C12036" s="18"/>
    </row>
    <row r="12037" spans="3:3" x14ac:dyDescent="0.25">
      <c r="C12037" s="18"/>
    </row>
    <row r="12038" spans="3:3" x14ac:dyDescent="0.25">
      <c r="C12038" s="18"/>
    </row>
    <row r="12039" spans="3:3" x14ac:dyDescent="0.25">
      <c r="C12039" s="18"/>
    </row>
    <row r="12040" spans="3:3" x14ac:dyDescent="0.25">
      <c r="C12040" s="18"/>
    </row>
    <row r="12041" spans="3:3" x14ac:dyDescent="0.25">
      <c r="C12041" s="18"/>
    </row>
    <row r="12042" spans="3:3" x14ac:dyDescent="0.25">
      <c r="C12042" s="18"/>
    </row>
    <row r="12043" spans="3:3" x14ac:dyDescent="0.25">
      <c r="C12043" s="18"/>
    </row>
    <row r="12044" spans="3:3" x14ac:dyDescent="0.25">
      <c r="C12044" s="18"/>
    </row>
    <row r="12045" spans="3:3" x14ac:dyDescent="0.25">
      <c r="C12045" s="18"/>
    </row>
    <row r="12046" spans="3:3" x14ac:dyDescent="0.25">
      <c r="C12046" s="18"/>
    </row>
    <row r="12047" spans="3:3" x14ac:dyDescent="0.25">
      <c r="C12047" s="18"/>
    </row>
    <row r="12048" spans="3:3" x14ac:dyDescent="0.25">
      <c r="C12048" s="18"/>
    </row>
    <row r="12049" spans="3:3" x14ac:dyDescent="0.25">
      <c r="C12049" s="18"/>
    </row>
    <row r="12050" spans="3:3" x14ac:dyDescent="0.25">
      <c r="C12050" s="18"/>
    </row>
    <row r="12051" spans="3:3" x14ac:dyDescent="0.25">
      <c r="C12051" s="18"/>
    </row>
    <row r="12052" spans="3:3" x14ac:dyDescent="0.25">
      <c r="C12052" s="18"/>
    </row>
    <row r="12053" spans="3:3" x14ac:dyDescent="0.25">
      <c r="C12053" s="18"/>
    </row>
    <row r="12054" spans="3:3" x14ac:dyDescent="0.25">
      <c r="C12054" s="18"/>
    </row>
    <row r="12055" spans="3:3" x14ac:dyDescent="0.25">
      <c r="C12055" s="18"/>
    </row>
    <row r="12056" spans="3:3" x14ac:dyDescent="0.25">
      <c r="C12056" s="18"/>
    </row>
    <row r="12057" spans="3:3" x14ac:dyDescent="0.25">
      <c r="C12057" s="18"/>
    </row>
    <row r="12058" spans="3:3" x14ac:dyDescent="0.25">
      <c r="C12058" s="18"/>
    </row>
    <row r="12059" spans="3:3" x14ac:dyDescent="0.25">
      <c r="C12059" s="18"/>
    </row>
    <row r="12060" spans="3:3" x14ac:dyDescent="0.25">
      <c r="C12060" s="18"/>
    </row>
    <row r="12061" spans="3:3" x14ac:dyDescent="0.25">
      <c r="C12061" s="18"/>
    </row>
    <row r="12062" spans="3:3" x14ac:dyDescent="0.25">
      <c r="C12062" s="18"/>
    </row>
    <row r="12063" spans="3:3" x14ac:dyDescent="0.25">
      <c r="C12063" s="18"/>
    </row>
    <row r="12064" spans="3:3" x14ac:dyDescent="0.25">
      <c r="C12064" s="18"/>
    </row>
    <row r="12065" spans="3:3" x14ac:dyDescent="0.25">
      <c r="C12065" s="18"/>
    </row>
    <row r="12066" spans="3:3" x14ac:dyDescent="0.25">
      <c r="C12066" s="18"/>
    </row>
    <row r="12067" spans="3:3" x14ac:dyDescent="0.25">
      <c r="C12067" s="18"/>
    </row>
    <row r="12068" spans="3:3" x14ac:dyDescent="0.25">
      <c r="C12068" s="18"/>
    </row>
    <row r="12069" spans="3:3" x14ac:dyDescent="0.25">
      <c r="C12069" s="18"/>
    </row>
    <row r="12070" spans="3:3" x14ac:dyDescent="0.25">
      <c r="C12070" s="18"/>
    </row>
    <row r="12071" spans="3:3" x14ac:dyDescent="0.25">
      <c r="C12071" s="18"/>
    </row>
    <row r="12072" spans="3:3" x14ac:dyDescent="0.25">
      <c r="C12072" s="18"/>
    </row>
    <row r="12073" spans="3:3" x14ac:dyDescent="0.25">
      <c r="C12073" s="18"/>
    </row>
    <row r="12074" spans="3:3" x14ac:dyDescent="0.25">
      <c r="C12074" s="18"/>
    </row>
    <row r="12075" spans="3:3" x14ac:dyDescent="0.25">
      <c r="C12075" s="18"/>
    </row>
    <row r="12076" spans="3:3" x14ac:dyDescent="0.25">
      <c r="C12076" s="18"/>
    </row>
    <row r="12077" spans="3:3" x14ac:dyDescent="0.25">
      <c r="C12077" s="18"/>
    </row>
    <row r="12078" spans="3:3" x14ac:dyDescent="0.25">
      <c r="C12078" s="18"/>
    </row>
    <row r="12079" spans="3:3" x14ac:dyDescent="0.25">
      <c r="C12079" s="18"/>
    </row>
    <row r="12080" spans="3:3" x14ac:dyDescent="0.25">
      <c r="C12080" s="18"/>
    </row>
    <row r="12081" spans="3:3" x14ac:dyDescent="0.25">
      <c r="C12081" s="18"/>
    </row>
    <row r="12082" spans="3:3" x14ac:dyDescent="0.25">
      <c r="C12082" s="18"/>
    </row>
    <row r="12083" spans="3:3" x14ac:dyDescent="0.25">
      <c r="C12083" s="18"/>
    </row>
    <row r="12084" spans="3:3" x14ac:dyDescent="0.25">
      <c r="C12084" s="18"/>
    </row>
    <row r="12085" spans="3:3" x14ac:dyDescent="0.25">
      <c r="C12085" s="18"/>
    </row>
    <row r="12086" spans="3:3" x14ac:dyDescent="0.25">
      <c r="C12086" s="18"/>
    </row>
    <row r="12087" spans="3:3" x14ac:dyDescent="0.25">
      <c r="C12087" s="18"/>
    </row>
    <row r="12088" spans="3:3" x14ac:dyDescent="0.25">
      <c r="C12088" s="18"/>
    </row>
    <row r="12089" spans="3:3" x14ac:dyDescent="0.25">
      <c r="C12089" s="18"/>
    </row>
    <row r="12090" spans="3:3" x14ac:dyDescent="0.25">
      <c r="C12090" s="18"/>
    </row>
    <row r="12091" spans="3:3" x14ac:dyDescent="0.25">
      <c r="C12091" s="18"/>
    </row>
    <row r="12092" spans="3:3" x14ac:dyDescent="0.25">
      <c r="C12092" s="18"/>
    </row>
    <row r="12093" spans="3:3" x14ac:dyDescent="0.25">
      <c r="C12093" s="18"/>
    </row>
    <row r="12094" spans="3:3" x14ac:dyDescent="0.25">
      <c r="C12094" s="18"/>
    </row>
    <row r="12095" spans="3:3" x14ac:dyDescent="0.25">
      <c r="C12095" s="18"/>
    </row>
    <row r="12096" spans="3:3" x14ac:dyDescent="0.25">
      <c r="C12096" s="18"/>
    </row>
    <row r="12097" spans="3:3" x14ac:dyDescent="0.25">
      <c r="C12097" s="18"/>
    </row>
    <row r="12098" spans="3:3" x14ac:dyDescent="0.25">
      <c r="C12098" s="18"/>
    </row>
    <row r="12099" spans="3:3" x14ac:dyDescent="0.25">
      <c r="C12099" s="18"/>
    </row>
    <row r="12100" spans="3:3" x14ac:dyDescent="0.25">
      <c r="C12100" s="18"/>
    </row>
    <row r="12101" spans="3:3" x14ac:dyDescent="0.25">
      <c r="C12101" s="18"/>
    </row>
    <row r="12102" spans="3:3" x14ac:dyDescent="0.25">
      <c r="C12102" s="18"/>
    </row>
    <row r="12103" spans="3:3" x14ac:dyDescent="0.25">
      <c r="C12103" s="18"/>
    </row>
    <row r="12104" spans="3:3" x14ac:dyDescent="0.25">
      <c r="C12104" s="18"/>
    </row>
    <row r="12105" spans="3:3" x14ac:dyDescent="0.25">
      <c r="C12105" s="18"/>
    </row>
    <row r="12106" spans="3:3" x14ac:dyDescent="0.25">
      <c r="C12106" s="18"/>
    </row>
    <row r="12107" spans="3:3" x14ac:dyDescent="0.25">
      <c r="C12107" s="18"/>
    </row>
    <row r="12108" spans="3:3" x14ac:dyDescent="0.25">
      <c r="C12108" s="18"/>
    </row>
    <row r="12109" spans="3:3" x14ac:dyDescent="0.25">
      <c r="C12109" s="18"/>
    </row>
    <row r="12110" spans="3:3" x14ac:dyDescent="0.25">
      <c r="C12110" s="18"/>
    </row>
    <row r="12111" spans="3:3" x14ac:dyDescent="0.25">
      <c r="C12111" s="18"/>
    </row>
    <row r="12112" spans="3:3" x14ac:dyDescent="0.25">
      <c r="C12112" s="18"/>
    </row>
    <row r="12113" spans="3:3" x14ac:dyDescent="0.25">
      <c r="C12113" s="18"/>
    </row>
    <row r="12114" spans="3:3" x14ac:dyDescent="0.25">
      <c r="C12114" s="18"/>
    </row>
    <row r="12115" spans="3:3" x14ac:dyDescent="0.25">
      <c r="C12115" s="18"/>
    </row>
    <row r="12116" spans="3:3" x14ac:dyDescent="0.25">
      <c r="C12116" s="18"/>
    </row>
    <row r="12117" spans="3:3" x14ac:dyDescent="0.25">
      <c r="C12117" s="18"/>
    </row>
    <row r="12118" spans="3:3" x14ac:dyDescent="0.25">
      <c r="C12118" s="18"/>
    </row>
    <row r="12119" spans="3:3" x14ac:dyDescent="0.25">
      <c r="C12119" s="18"/>
    </row>
    <row r="12120" spans="3:3" x14ac:dyDescent="0.25">
      <c r="C12120" s="18"/>
    </row>
    <row r="12121" spans="3:3" x14ac:dyDescent="0.25">
      <c r="C12121" s="18"/>
    </row>
    <row r="12122" spans="3:3" x14ac:dyDescent="0.25">
      <c r="C12122" s="18"/>
    </row>
    <row r="12123" spans="3:3" x14ac:dyDescent="0.25">
      <c r="C12123" s="18"/>
    </row>
    <row r="12124" spans="3:3" x14ac:dyDescent="0.25">
      <c r="C12124" s="18"/>
    </row>
    <row r="12125" spans="3:3" x14ac:dyDescent="0.25">
      <c r="C12125" s="18"/>
    </row>
    <row r="12126" spans="3:3" x14ac:dyDescent="0.25">
      <c r="C12126" s="18"/>
    </row>
    <row r="12127" spans="3:3" x14ac:dyDescent="0.25">
      <c r="C12127" s="18"/>
    </row>
    <row r="12128" spans="3:3" x14ac:dyDescent="0.25">
      <c r="C12128" s="18"/>
    </row>
    <row r="12129" spans="3:3" x14ac:dyDescent="0.25">
      <c r="C12129" s="18"/>
    </row>
    <row r="12130" spans="3:3" x14ac:dyDescent="0.25">
      <c r="C12130" s="18"/>
    </row>
    <row r="12131" spans="3:3" x14ac:dyDescent="0.25">
      <c r="C12131" s="18"/>
    </row>
    <row r="12132" spans="3:3" x14ac:dyDescent="0.25">
      <c r="C12132" s="18"/>
    </row>
    <row r="12133" spans="3:3" x14ac:dyDescent="0.25">
      <c r="C12133" s="18"/>
    </row>
    <row r="12134" spans="3:3" x14ac:dyDescent="0.25">
      <c r="C12134" s="18"/>
    </row>
    <row r="12135" spans="3:3" x14ac:dyDescent="0.25">
      <c r="C12135" s="18"/>
    </row>
    <row r="12136" spans="3:3" x14ac:dyDescent="0.25">
      <c r="C12136" s="18"/>
    </row>
    <row r="12137" spans="3:3" x14ac:dyDescent="0.25">
      <c r="C12137" s="18"/>
    </row>
    <row r="12138" spans="3:3" x14ac:dyDescent="0.25">
      <c r="C12138" s="18"/>
    </row>
    <row r="12139" spans="3:3" x14ac:dyDescent="0.25">
      <c r="C12139" s="18"/>
    </row>
    <row r="12140" spans="3:3" x14ac:dyDescent="0.25">
      <c r="C12140" s="18"/>
    </row>
    <row r="12141" spans="3:3" x14ac:dyDescent="0.25">
      <c r="C12141" s="18"/>
    </row>
    <row r="12142" spans="3:3" x14ac:dyDescent="0.25">
      <c r="C12142" s="18"/>
    </row>
    <row r="12143" spans="3:3" x14ac:dyDescent="0.25">
      <c r="C12143" s="18"/>
    </row>
    <row r="12144" spans="3:3" x14ac:dyDescent="0.25">
      <c r="C12144" s="18"/>
    </row>
    <row r="12145" spans="3:3" x14ac:dyDescent="0.25">
      <c r="C12145" s="18"/>
    </row>
    <row r="12146" spans="3:3" x14ac:dyDescent="0.25">
      <c r="C12146" s="18"/>
    </row>
    <row r="12147" spans="3:3" x14ac:dyDescent="0.25">
      <c r="C12147" s="18"/>
    </row>
    <row r="12148" spans="3:3" x14ac:dyDescent="0.25">
      <c r="C12148" s="18"/>
    </row>
    <row r="12149" spans="3:3" x14ac:dyDescent="0.25">
      <c r="C12149" s="18"/>
    </row>
    <row r="12150" spans="3:3" x14ac:dyDescent="0.25">
      <c r="C12150" s="18"/>
    </row>
    <row r="12151" spans="3:3" x14ac:dyDescent="0.25">
      <c r="C12151" s="18"/>
    </row>
    <row r="12152" spans="3:3" x14ac:dyDescent="0.25">
      <c r="C12152" s="18"/>
    </row>
    <row r="12153" spans="3:3" x14ac:dyDescent="0.25">
      <c r="C12153" s="18"/>
    </row>
    <row r="12154" spans="3:3" x14ac:dyDescent="0.25">
      <c r="C12154" s="18"/>
    </row>
    <row r="12155" spans="3:3" x14ac:dyDescent="0.25">
      <c r="C12155" s="18"/>
    </row>
    <row r="12156" spans="3:3" x14ac:dyDescent="0.25">
      <c r="C12156" s="18"/>
    </row>
    <row r="12157" spans="3:3" x14ac:dyDescent="0.25">
      <c r="C12157" s="18"/>
    </row>
    <row r="12158" spans="3:3" x14ac:dyDescent="0.25">
      <c r="C12158" s="18"/>
    </row>
    <row r="12159" spans="3:3" x14ac:dyDescent="0.25">
      <c r="C12159" s="18"/>
    </row>
    <row r="12160" spans="3:3" x14ac:dyDescent="0.25">
      <c r="C12160" s="18"/>
    </row>
    <row r="12161" spans="3:3" x14ac:dyDescent="0.25">
      <c r="C12161" s="18"/>
    </row>
    <row r="12162" spans="3:3" x14ac:dyDescent="0.25">
      <c r="C12162" s="18"/>
    </row>
    <row r="12163" spans="3:3" x14ac:dyDescent="0.25">
      <c r="C12163" s="18"/>
    </row>
    <row r="12164" spans="3:3" x14ac:dyDescent="0.25">
      <c r="C12164" s="18"/>
    </row>
    <row r="12165" spans="3:3" x14ac:dyDescent="0.25">
      <c r="C12165" s="18"/>
    </row>
    <row r="12166" spans="3:3" x14ac:dyDescent="0.25">
      <c r="C12166" s="18"/>
    </row>
    <row r="12167" spans="3:3" x14ac:dyDescent="0.25">
      <c r="C12167" s="18"/>
    </row>
    <row r="12168" spans="3:3" x14ac:dyDescent="0.25">
      <c r="C12168" s="18"/>
    </row>
    <row r="12169" spans="3:3" x14ac:dyDescent="0.25">
      <c r="C12169" s="18"/>
    </row>
    <row r="12170" spans="3:3" x14ac:dyDescent="0.25">
      <c r="C12170" s="18"/>
    </row>
    <row r="12171" spans="3:3" x14ac:dyDescent="0.25">
      <c r="C12171" s="18"/>
    </row>
    <row r="12172" spans="3:3" x14ac:dyDescent="0.25">
      <c r="C12172" s="18"/>
    </row>
    <row r="12173" spans="3:3" x14ac:dyDescent="0.25">
      <c r="C12173" s="18"/>
    </row>
    <row r="12174" spans="3:3" x14ac:dyDescent="0.25">
      <c r="C12174" s="18"/>
    </row>
    <row r="12175" spans="3:3" x14ac:dyDescent="0.25">
      <c r="C12175" s="18"/>
    </row>
    <row r="12176" spans="3:3" x14ac:dyDescent="0.25">
      <c r="C12176" s="18"/>
    </row>
    <row r="12177" spans="3:3" x14ac:dyDescent="0.25">
      <c r="C12177" s="18"/>
    </row>
    <row r="12178" spans="3:3" x14ac:dyDescent="0.25">
      <c r="C12178" s="18"/>
    </row>
    <row r="12179" spans="3:3" x14ac:dyDescent="0.25">
      <c r="C12179" s="18"/>
    </row>
    <row r="12180" spans="3:3" x14ac:dyDescent="0.25">
      <c r="C12180" s="18"/>
    </row>
    <row r="12181" spans="3:3" x14ac:dyDescent="0.25">
      <c r="C12181" s="18"/>
    </row>
    <row r="12182" spans="3:3" x14ac:dyDescent="0.25">
      <c r="C12182" s="18"/>
    </row>
    <row r="12183" spans="3:3" x14ac:dyDescent="0.25">
      <c r="C12183" s="18"/>
    </row>
    <row r="12184" spans="3:3" x14ac:dyDescent="0.25">
      <c r="C12184" s="18"/>
    </row>
    <row r="12185" spans="3:3" x14ac:dyDescent="0.25">
      <c r="C12185" s="18"/>
    </row>
    <row r="12186" spans="3:3" x14ac:dyDescent="0.25">
      <c r="C12186" s="18"/>
    </row>
    <row r="12187" spans="3:3" x14ac:dyDescent="0.25">
      <c r="C12187" s="18"/>
    </row>
    <row r="12188" spans="3:3" x14ac:dyDescent="0.25">
      <c r="C12188" s="18"/>
    </row>
    <row r="12189" spans="3:3" x14ac:dyDescent="0.25">
      <c r="C12189" s="18"/>
    </row>
    <row r="12190" spans="3:3" x14ac:dyDescent="0.25">
      <c r="C12190" s="18"/>
    </row>
    <row r="12191" spans="3:3" x14ac:dyDescent="0.25">
      <c r="C12191" s="18"/>
    </row>
    <row r="12192" spans="3:3" x14ac:dyDescent="0.25">
      <c r="C12192" s="18"/>
    </row>
    <row r="12193" spans="3:3" x14ac:dyDescent="0.25">
      <c r="C12193" s="18"/>
    </row>
    <row r="12194" spans="3:3" x14ac:dyDescent="0.25">
      <c r="C12194" s="18"/>
    </row>
    <row r="12195" spans="3:3" x14ac:dyDescent="0.25">
      <c r="C12195" s="18"/>
    </row>
    <row r="12196" spans="3:3" x14ac:dyDescent="0.25">
      <c r="C12196" s="18"/>
    </row>
    <row r="12197" spans="3:3" x14ac:dyDescent="0.25">
      <c r="C12197" s="18"/>
    </row>
    <row r="12198" spans="3:3" x14ac:dyDescent="0.25">
      <c r="C12198" s="18"/>
    </row>
    <row r="12199" spans="3:3" x14ac:dyDescent="0.25">
      <c r="C12199" s="18"/>
    </row>
    <row r="12200" spans="3:3" x14ac:dyDescent="0.25">
      <c r="C12200" s="18"/>
    </row>
    <row r="12201" spans="3:3" x14ac:dyDescent="0.25">
      <c r="C12201" s="18"/>
    </row>
    <row r="12202" spans="3:3" x14ac:dyDescent="0.25">
      <c r="C12202" s="18"/>
    </row>
    <row r="12203" spans="3:3" x14ac:dyDescent="0.25">
      <c r="C12203" s="18"/>
    </row>
    <row r="12204" spans="3:3" x14ac:dyDescent="0.25">
      <c r="C12204" s="18"/>
    </row>
    <row r="12205" spans="3:3" x14ac:dyDescent="0.25">
      <c r="C12205" s="18"/>
    </row>
    <row r="12206" spans="3:3" x14ac:dyDescent="0.25">
      <c r="C12206" s="18"/>
    </row>
    <row r="12207" spans="3:3" x14ac:dyDescent="0.25">
      <c r="C12207" s="18"/>
    </row>
    <row r="12208" spans="3:3" x14ac:dyDescent="0.25">
      <c r="C12208" s="18"/>
    </row>
    <row r="12209" spans="3:3" x14ac:dyDescent="0.25">
      <c r="C12209" s="18"/>
    </row>
    <row r="12210" spans="3:3" x14ac:dyDescent="0.25">
      <c r="C12210" s="18"/>
    </row>
    <row r="12211" spans="3:3" x14ac:dyDescent="0.25">
      <c r="C12211" s="18"/>
    </row>
    <row r="12212" spans="3:3" x14ac:dyDescent="0.25">
      <c r="C12212" s="18"/>
    </row>
    <row r="12213" spans="3:3" x14ac:dyDescent="0.25">
      <c r="C12213" s="18"/>
    </row>
    <row r="12214" spans="3:3" x14ac:dyDescent="0.25">
      <c r="C12214" s="18"/>
    </row>
    <row r="12215" spans="3:3" x14ac:dyDescent="0.25">
      <c r="C12215" s="18"/>
    </row>
    <row r="12216" spans="3:3" x14ac:dyDescent="0.25">
      <c r="C12216" s="18"/>
    </row>
    <row r="12217" spans="3:3" x14ac:dyDescent="0.25">
      <c r="C12217" s="18"/>
    </row>
    <row r="12218" spans="3:3" x14ac:dyDescent="0.25">
      <c r="C12218" s="18"/>
    </row>
    <row r="12219" spans="3:3" x14ac:dyDescent="0.25">
      <c r="C12219" s="18"/>
    </row>
    <row r="12220" spans="3:3" x14ac:dyDescent="0.25">
      <c r="C12220" s="18"/>
    </row>
    <row r="12221" spans="3:3" x14ac:dyDescent="0.25">
      <c r="C12221" s="18"/>
    </row>
    <row r="12222" spans="3:3" x14ac:dyDescent="0.25">
      <c r="C12222" s="18"/>
    </row>
    <row r="12223" spans="3:3" x14ac:dyDescent="0.25">
      <c r="C12223" s="18"/>
    </row>
    <row r="12224" spans="3:3" x14ac:dyDescent="0.25">
      <c r="C12224" s="18"/>
    </row>
    <row r="12225" spans="3:3" x14ac:dyDescent="0.25">
      <c r="C12225" s="18"/>
    </row>
    <row r="12226" spans="3:3" x14ac:dyDescent="0.25">
      <c r="C12226" s="18"/>
    </row>
    <row r="12227" spans="3:3" x14ac:dyDescent="0.25">
      <c r="C12227" s="18"/>
    </row>
    <row r="12228" spans="3:3" x14ac:dyDescent="0.25">
      <c r="C12228" s="18"/>
    </row>
    <row r="12229" spans="3:3" x14ac:dyDescent="0.25">
      <c r="C12229" s="18"/>
    </row>
    <row r="12230" spans="3:3" x14ac:dyDescent="0.25">
      <c r="C12230" s="18"/>
    </row>
    <row r="12231" spans="3:3" x14ac:dyDescent="0.25">
      <c r="C12231" s="18"/>
    </row>
    <row r="12232" spans="3:3" x14ac:dyDescent="0.25">
      <c r="C12232" s="18"/>
    </row>
    <row r="12233" spans="3:3" x14ac:dyDescent="0.25">
      <c r="C12233" s="18"/>
    </row>
    <row r="12234" spans="3:3" x14ac:dyDescent="0.25">
      <c r="C12234" s="18"/>
    </row>
    <row r="12235" spans="3:3" x14ac:dyDescent="0.25">
      <c r="C12235" s="18"/>
    </row>
    <row r="12236" spans="3:3" x14ac:dyDescent="0.25">
      <c r="C12236" s="18"/>
    </row>
    <row r="12237" spans="3:3" x14ac:dyDescent="0.25">
      <c r="C12237" s="18"/>
    </row>
    <row r="12238" spans="3:3" x14ac:dyDescent="0.25">
      <c r="C12238" s="18"/>
    </row>
    <row r="12239" spans="3:3" x14ac:dyDescent="0.25">
      <c r="C12239" s="18"/>
    </row>
    <row r="12240" spans="3:3" x14ac:dyDescent="0.25">
      <c r="C12240" s="18"/>
    </row>
    <row r="12241" spans="3:3" x14ac:dyDescent="0.25">
      <c r="C12241" s="18"/>
    </row>
    <row r="12242" spans="3:3" x14ac:dyDescent="0.25">
      <c r="C12242" s="18"/>
    </row>
    <row r="12243" spans="3:3" x14ac:dyDescent="0.25">
      <c r="C12243" s="18"/>
    </row>
    <row r="12244" spans="3:3" x14ac:dyDescent="0.25">
      <c r="C12244" s="18"/>
    </row>
    <row r="12245" spans="3:3" x14ac:dyDescent="0.25">
      <c r="C12245" s="18"/>
    </row>
    <row r="12246" spans="3:3" x14ac:dyDescent="0.25">
      <c r="C12246" s="18"/>
    </row>
    <row r="12247" spans="3:3" x14ac:dyDescent="0.25">
      <c r="C12247" s="18"/>
    </row>
    <row r="12248" spans="3:3" x14ac:dyDescent="0.25">
      <c r="C12248" s="18"/>
    </row>
    <row r="12249" spans="3:3" x14ac:dyDescent="0.25">
      <c r="C12249" s="18"/>
    </row>
    <row r="12250" spans="3:3" x14ac:dyDescent="0.25">
      <c r="C12250" s="18"/>
    </row>
    <row r="12251" spans="3:3" x14ac:dyDescent="0.25">
      <c r="C12251" s="18"/>
    </row>
    <row r="12252" spans="3:3" x14ac:dyDescent="0.25">
      <c r="C12252" s="18"/>
    </row>
    <row r="12253" spans="3:3" x14ac:dyDescent="0.25">
      <c r="C12253" s="18"/>
    </row>
    <row r="12254" spans="3:3" x14ac:dyDescent="0.25">
      <c r="C12254" s="18"/>
    </row>
    <row r="12255" spans="3:3" x14ac:dyDescent="0.25">
      <c r="C12255" s="18"/>
    </row>
    <row r="12256" spans="3:3" x14ac:dyDescent="0.25">
      <c r="C12256" s="18"/>
    </row>
    <row r="12257" spans="3:3" x14ac:dyDescent="0.25">
      <c r="C12257" s="18"/>
    </row>
    <row r="12258" spans="3:3" x14ac:dyDescent="0.25">
      <c r="C12258" s="18"/>
    </row>
    <row r="12259" spans="3:3" x14ac:dyDescent="0.25">
      <c r="C12259" s="18"/>
    </row>
    <row r="12260" spans="3:3" x14ac:dyDescent="0.25">
      <c r="C12260" s="18"/>
    </row>
    <row r="12261" spans="3:3" x14ac:dyDescent="0.25">
      <c r="C12261" s="18"/>
    </row>
    <row r="12262" spans="3:3" x14ac:dyDescent="0.25">
      <c r="C12262" s="18"/>
    </row>
    <row r="12263" spans="3:3" x14ac:dyDescent="0.25">
      <c r="C12263" s="18"/>
    </row>
    <row r="12264" spans="3:3" x14ac:dyDescent="0.25">
      <c r="C12264" s="18"/>
    </row>
    <row r="12265" spans="3:3" x14ac:dyDescent="0.25">
      <c r="C12265" s="18"/>
    </row>
    <row r="12266" spans="3:3" x14ac:dyDescent="0.25">
      <c r="C12266" s="18"/>
    </row>
    <row r="12267" spans="3:3" x14ac:dyDescent="0.25">
      <c r="C12267" s="18"/>
    </row>
    <row r="12268" spans="3:3" x14ac:dyDescent="0.25">
      <c r="C12268" s="18"/>
    </row>
    <row r="12269" spans="3:3" x14ac:dyDescent="0.25">
      <c r="C12269" s="18"/>
    </row>
    <row r="12270" spans="3:3" x14ac:dyDescent="0.25">
      <c r="C12270" s="18"/>
    </row>
    <row r="12271" spans="3:3" x14ac:dyDescent="0.25">
      <c r="C12271" s="18"/>
    </row>
    <row r="12272" spans="3:3" x14ac:dyDescent="0.25">
      <c r="C12272" s="18"/>
    </row>
    <row r="12273" spans="3:3" x14ac:dyDescent="0.25">
      <c r="C12273" s="18"/>
    </row>
    <row r="12274" spans="3:3" x14ac:dyDescent="0.25">
      <c r="C12274" s="18"/>
    </row>
    <row r="12275" spans="3:3" x14ac:dyDescent="0.25">
      <c r="C12275" s="18"/>
    </row>
    <row r="12276" spans="3:3" x14ac:dyDescent="0.25">
      <c r="C12276" s="18"/>
    </row>
    <row r="12277" spans="3:3" x14ac:dyDescent="0.25">
      <c r="C12277" s="18"/>
    </row>
    <row r="12278" spans="3:3" x14ac:dyDescent="0.25">
      <c r="C12278" s="18"/>
    </row>
    <row r="12279" spans="3:3" x14ac:dyDescent="0.25">
      <c r="C12279" s="18"/>
    </row>
    <row r="12280" spans="3:3" x14ac:dyDescent="0.25">
      <c r="C12280" s="18"/>
    </row>
    <row r="12281" spans="3:3" x14ac:dyDescent="0.25">
      <c r="C12281" s="18"/>
    </row>
    <row r="12282" spans="3:3" x14ac:dyDescent="0.25">
      <c r="C12282" s="18"/>
    </row>
    <row r="12283" spans="3:3" x14ac:dyDescent="0.25">
      <c r="C12283" s="18"/>
    </row>
    <row r="12284" spans="3:3" x14ac:dyDescent="0.25">
      <c r="C12284" s="18"/>
    </row>
    <row r="12285" spans="3:3" x14ac:dyDescent="0.25">
      <c r="C12285" s="18"/>
    </row>
    <row r="12286" spans="3:3" x14ac:dyDescent="0.25">
      <c r="C12286" s="18"/>
    </row>
    <row r="12287" spans="3:3" x14ac:dyDescent="0.25">
      <c r="C12287" s="18"/>
    </row>
    <row r="12288" spans="3:3" x14ac:dyDescent="0.25">
      <c r="C12288" s="18"/>
    </row>
    <row r="12289" spans="3:3" x14ac:dyDescent="0.25">
      <c r="C12289" s="18"/>
    </row>
    <row r="12290" spans="3:3" x14ac:dyDescent="0.25">
      <c r="C12290" s="18"/>
    </row>
    <row r="12291" spans="3:3" x14ac:dyDescent="0.25">
      <c r="C12291" s="18"/>
    </row>
    <row r="12292" spans="3:3" x14ac:dyDescent="0.25">
      <c r="C12292" s="18"/>
    </row>
    <row r="12293" spans="3:3" x14ac:dyDescent="0.25">
      <c r="C12293" s="18"/>
    </row>
    <row r="12294" spans="3:3" x14ac:dyDescent="0.25">
      <c r="C12294" s="18"/>
    </row>
    <row r="12295" spans="3:3" x14ac:dyDescent="0.25">
      <c r="C12295" s="18"/>
    </row>
    <row r="12296" spans="3:3" x14ac:dyDescent="0.25">
      <c r="C12296" s="18"/>
    </row>
    <row r="12297" spans="3:3" x14ac:dyDescent="0.25">
      <c r="C12297" s="18"/>
    </row>
    <row r="12298" spans="3:3" x14ac:dyDescent="0.25">
      <c r="C12298" s="18"/>
    </row>
    <row r="12299" spans="3:3" x14ac:dyDescent="0.25">
      <c r="C12299" s="18"/>
    </row>
    <row r="12300" spans="3:3" x14ac:dyDescent="0.25">
      <c r="C12300" s="18"/>
    </row>
    <row r="12301" spans="3:3" x14ac:dyDescent="0.25">
      <c r="C12301" s="18"/>
    </row>
    <row r="12302" spans="3:3" x14ac:dyDescent="0.25">
      <c r="C12302" s="18"/>
    </row>
    <row r="12303" spans="3:3" x14ac:dyDescent="0.25">
      <c r="C12303" s="18"/>
    </row>
    <row r="12304" spans="3:3" x14ac:dyDescent="0.25">
      <c r="C12304" s="18"/>
    </row>
    <row r="12305" spans="3:3" x14ac:dyDescent="0.25">
      <c r="C12305" s="18"/>
    </row>
    <row r="12306" spans="3:3" x14ac:dyDescent="0.25">
      <c r="C12306" s="18"/>
    </row>
    <row r="12307" spans="3:3" x14ac:dyDescent="0.25">
      <c r="C12307" s="18"/>
    </row>
    <row r="12308" spans="3:3" x14ac:dyDescent="0.25">
      <c r="C12308" s="18"/>
    </row>
    <row r="12309" spans="3:3" x14ac:dyDescent="0.25">
      <c r="C12309" s="18"/>
    </row>
    <row r="12310" spans="3:3" x14ac:dyDescent="0.25">
      <c r="C12310" s="18"/>
    </row>
    <row r="12311" spans="3:3" x14ac:dyDescent="0.25">
      <c r="C12311" s="18"/>
    </row>
    <row r="12312" spans="3:3" x14ac:dyDescent="0.25">
      <c r="C12312" s="18"/>
    </row>
    <row r="12313" spans="3:3" x14ac:dyDescent="0.25">
      <c r="C12313" s="18"/>
    </row>
    <row r="12314" spans="3:3" x14ac:dyDescent="0.25">
      <c r="C12314" s="18"/>
    </row>
    <row r="12315" spans="3:3" x14ac:dyDescent="0.25">
      <c r="C12315" s="18"/>
    </row>
    <row r="12316" spans="3:3" x14ac:dyDescent="0.25">
      <c r="C12316" s="18"/>
    </row>
    <row r="12317" spans="3:3" x14ac:dyDescent="0.25">
      <c r="C12317" s="18"/>
    </row>
    <row r="12318" spans="3:3" x14ac:dyDescent="0.25">
      <c r="C12318" s="18"/>
    </row>
    <row r="12319" spans="3:3" x14ac:dyDescent="0.25">
      <c r="C12319" s="18"/>
    </row>
    <row r="12320" spans="3:3" x14ac:dyDescent="0.25">
      <c r="C12320" s="18"/>
    </row>
    <row r="12321" spans="3:3" x14ac:dyDescent="0.25">
      <c r="C12321" s="18"/>
    </row>
    <row r="12322" spans="3:3" x14ac:dyDescent="0.25">
      <c r="C12322" s="18"/>
    </row>
    <row r="12323" spans="3:3" x14ac:dyDescent="0.25">
      <c r="C12323" s="18"/>
    </row>
    <row r="12324" spans="3:3" x14ac:dyDescent="0.25">
      <c r="C12324" s="18"/>
    </row>
    <row r="12325" spans="3:3" x14ac:dyDescent="0.25">
      <c r="C12325" s="18"/>
    </row>
    <row r="12326" spans="3:3" x14ac:dyDescent="0.25">
      <c r="C12326" s="18"/>
    </row>
    <row r="12327" spans="3:3" x14ac:dyDescent="0.25">
      <c r="C12327" s="18"/>
    </row>
    <row r="12328" spans="3:3" x14ac:dyDescent="0.25">
      <c r="C12328" s="18"/>
    </row>
    <row r="12329" spans="3:3" x14ac:dyDescent="0.25">
      <c r="C12329" s="18"/>
    </row>
    <row r="12330" spans="3:3" x14ac:dyDescent="0.25">
      <c r="C12330" s="18"/>
    </row>
    <row r="12331" spans="3:3" x14ac:dyDescent="0.25">
      <c r="C12331" s="18"/>
    </row>
    <row r="12332" spans="3:3" x14ac:dyDescent="0.25">
      <c r="C12332" s="18"/>
    </row>
    <row r="12333" spans="3:3" x14ac:dyDescent="0.25">
      <c r="C12333" s="18"/>
    </row>
    <row r="12334" spans="3:3" x14ac:dyDescent="0.25">
      <c r="C12334" s="18"/>
    </row>
    <row r="12335" spans="3:3" x14ac:dyDescent="0.25">
      <c r="C12335" s="18"/>
    </row>
    <row r="12336" spans="3:3" x14ac:dyDescent="0.25">
      <c r="C12336" s="18"/>
    </row>
    <row r="12337" spans="3:3" x14ac:dyDescent="0.25">
      <c r="C12337" s="18"/>
    </row>
    <row r="12338" spans="3:3" x14ac:dyDescent="0.25">
      <c r="C12338" s="18"/>
    </row>
    <row r="12339" spans="3:3" x14ac:dyDescent="0.25">
      <c r="C12339" s="18"/>
    </row>
    <row r="12340" spans="3:3" x14ac:dyDescent="0.25">
      <c r="C12340" s="18"/>
    </row>
    <row r="12341" spans="3:3" x14ac:dyDescent="0.25">
      <c r="C12341" s="18"/>
    </row>
    <row r="12342" spans="3:3" x14ac:dyDescent="0.25">
      <c r="C12342" s="18"/>
    </row>
    <row r="12343" spans="3:3" x14ac:dyDescent="0.25">
      <c r="C12343" s="18"/>
    </row>
    <row r="12344" spans="3:3" x14ac:dyDescent="0.25">
      <c r="C12344" s="18"/>
    </row>
    <row r="12345" spans="3:3" x14ac:dyDescent="0.25">
      <c r="C12345" s="18"/>
    </row>
    <row r="12346" spans="3:3" x14ac:dyDescent="0.25">
      <c r="C12346" s="18"/>
    </row>
    <row r="12347" spans="3:3" x14ac:dyDescent="0.25">
      <c r="C12347" s="18"/>
    </row>
    <row r="12348" spans="3:3" x14ac:dyDescent="0.25">
      <c r="C12348" s="18"/>
    </row>
    <row r="12349" spans="3:3" x14ac:dyDescent="0.25">
      <c r="C12349" s="18"/>
    </row>
    <row r="12350" spans="3:3" x14ac:dyDescent="0.25">
      <c r="C12350" s="18"/>
    </row>
    <row r="12351" spans="3:3" x14ac:dyDescent="0.25">
      <c r="C12351" s="18"/>
    </row>
    <row r="12352" spans="3:3" x14ac:dyDescent="0.25">
      <c r="C12352" s="18"/>
    </row>
    <row r="12353" spans="3:3" x14ac:dyDescent="0.25">
      <c r="C12353" s="18"/>
    </row>
    <row r="12354" spans="3:3" x14ac:dyDescent="0.25">
      <c r="C12354" s="18"/>
    </row>
    <row r="12355" spans="3:3" x14ac:dyDescent="0.25">
      <c r="C12355" s="18"/>
    </row>
    <row r="12356" spans="3:3" x14ac:dyDescent="0.25">
      <c r="C12356" s="18"/>
    </row>
    <row r="12357" spans="3:3" x14ac:dyDescent="0.25">
      <c r="C12357" s="18"/>
    </row>
    <row r="12358" spans="3:3" x14ac:dyDescent="0.25">
      <c r="C12358" s="18"/>
    </row>
    <row r="12359" spans="3:3" x14ac:dyDescent="0.25">
      <c r="C12359" s="18"/>
    </row>
    <row r="12360" spans="3:3" x14ac:dyDescent="0.25">
      <c r="C12360" s="18"/>
    </row>
    <row r="12361" spans="3:3" x14ac:dyDescent="0.25">
      <c r="C12361" s="18"/>
    </row>
    <row r="12362" spans="3:3" x14ac:dyDescent="0.25">
      <c r="C12362" s="18"/>
    </row>
    <row r="12363" spans="3:3" x14ac:dyDescent="0.25">
      <c r="C12363" s="18"/>
    </row>
    <row r="12364" spans="3:3" x14ac:dyDescent="0.25">
      <c r="C12364" s="18"/>
    </row>
    <row r="12365" spans="3:3" x14ac:dyDescent="0.25">
      <c r="C12365" s="18"/>
    </row>
    <row r="12366" spans="3:3" x14ac:dyDescent="0.25">
      <c r="C12366" s="18"/>
    </row>
    <row r="12367" spans="3:3" x14ac:dyDescent="0.25">
      <c r="C12367" s="18"/>
    </row>
    <row r="12368" spans="3:3" x14ac:dyDescent="0.25">
      <c r="C12368" s="18"/>
    </row>
    <row r="12369" spans="3:3" x14ac:dyDescent="0.25">
      <c r="C12369" s="18"/>
    </row>
    <row r="12370" spans="3:3" x14ac:dyDescent="0.25">
      <c r="C12370" s="18"/>
    </row>
    <row r="12371" spans="3:3" x14ac:dyDescent="0.25">
      <c r="C12371" s="18"/>
    </row>
    <row r="12372" spans="3:3" x14ac:dyDescent="0.25">
      <c r="C12372" s="18"/>
    </row>
    <row r="12373" spans="3:3" x14ac:dyDescent="0.25">
      <c r="C12373" s="18"/>
    </row>
    <row r="12374" spans="3:3" x14ac:dyDescent="0.25">
      <c r="C12374" s="18"/>
    </row>
    <row r="12375" spans="3:3" x14ac:dyDescent="0.25">
      <c r="C12375" s="18"/>
    </row>
    <row r="12376" spans="3:3" x14ac:dyDescent="0.25">
      <c r="C12376" s="18"/>
    </row>
    <row r="12377" spans="3:3" x14ac:dyDescent="0.25">
      <c r="C12377" s="18"/>
    </row>
    <row r="12378" spans="3:3" x14ac:dyDescent="0.25">
      <c r="C12378" s="18"/>
    </row>
    <row r="12379" spans="3:3" x14ac:dyDescent="0.25">
      <c r="C12379" s="18"/>
    </row>
    <row r="12380" spans="3:3" x14ac:dyDescent="0.25">
      <c r="C12380" s="18"/>
    </row>
    <row r="12381" spans="3:3" x14ac:dyDescent="0.25">
      <c r="C12381" s="18"/>
    </row>
    <row r="12382" spans="3:3" x14ac:dyDescent="0.25">
      <c r="C12382" s="18"/>
    </row>
    <row r="12383" spans="3:3" x14ac:dyDescent="0.25">
      <c r="C12383" s="18"/>
    </row>
    <row r="12384" spans="3:3" x14ac:dyDescent="0.25">
      <c r="C12384" s="18"/>
    </row>
    <row r="12385" spans="3:3" x14ac:dyDescent="0.25">
      <c r="C12385" s="18"/>
    </row>
    <row r="12386" spans="3:3" x14ac:dyDescent="0.25">
      <c r="C12386" s="18"/>
    </row>
    <row r="12387" spans="3:3" x14ac:dyDescent="0.25">
      <c r="C12387" s="18"/>
    </row>
    <row r="12388" spans="3:3" x14ac:dyDescent="0.25">
      <c r="C12388" s="18"/>
    </row>
    <row r="12389" spans="3:3" x14ac:dyDescent="0.25">
      <c r="C12389" s="18"/>
    </row>
    <row r="12390" spans="3:3" x14ac:dyDescent="0.25">
      <c r="C12390" s="18"/>
    </row>
    <row r="12391" spans="3:3" x14ac:dyDescent="0.25">
      <c r="C12391" s="18"/>
    </row>
    <row r="12392" spans="3:3" x14ac:dyDescent="0.25">
      <c r="C12392" s="18"/>
    </row>
    <row r="12393" spans="3:3" x14ac:dyDescent="0.25">
      <c r="C12393" s="18"/>
    </row>
    <row r="12394" spans="3:3" x14ac:dyDescent="0.25">
      <c r="C12394" s="18"/>
    </row>
    <row r="12395" spans="3:3" x14ac:dyDescent="0.25">
      <c r="C12395" s="18"/>
    </row>
    <row r="12396" spans="3:3" x14ac:dyDescent="0.25">
      <c r="C12396" s="18"/>
    </row>
    <row r="12397" spans="3:3" x14ac:dyDescent="0.25">
      <c r="C12397" s="18"/>
    </row>
    <row r="12398" spans="3:3" x14ac:dyDescent="0.25">
      <c r="C12398" s="18"/>
    </row>
    <row r="12399" spans="3:3" x14ac:dyDescent="0.25">
      <c r="C12399" s="18"/>
    </row>
    <row r="12400" spans="3:3" x14ac:dyDescent="0.25">
      <c r="C12400" s="18"/>
    </row>
    <row r="12401" spans="3:3" x14ac:dyDescent="0.25">
      <c r="C12401" s="18"/>
    </row>
    <row r="12402" spans="3:3" x14ac:dyDescent="0.25">
      <c r="C12402" s="18"/>
    </row>
    <row r="12403" spans="3:3" x14ac:dyDescent="0.25">
      <c r="C12403" s="18"/>
    </row>
    <row r="12404" spans="3:3" x14ac:dyDescent="0.25">
      <c r="C12404" s="18"/>
    </row>
    <row r="12405" spans="3:3" x14ac:dyDescent="0.25">
      <c r="C12405" s="18"/>
    </row>
    <row r="12406" spans="3:3" x14ac:dyDescent="0.25">
      <c r="C12406" s="18"/>
    </row>
    <row r="12407" spans="3:3" x14ac:dyDescent="0.25">
      <c r="C12407" s="18"/>
    </row>
    <row r="12408" spans="3:3" x14ac:dyDescent="0.25">
      <c r="C12408" s="18"/>
    </row>
    <row r="12409" spans="3:3" x14ac:dyDescent="0.25">
      <c r="C12409" s="18"/>
    </row>
    <row r="12410" spans="3:3" x14ac:dyDescent="0.25">
      <c r="C12410" s="18"/>
    </row>
    <row r="12411" spans="3:3" x14ac:dyDescent="0.25">
      <c r="C12411" s="18"/>
    </row>
    <row r="12412" spans="3:3" x14ac:dyDescent="0.25">
      <c r="C12412" s="18"/>
    </row>
    <row r="12413" spans="3:3" x14ac:dyDescent="0.25">
      <c r="C12413" s="18"/>
    </row>
    <row r="12414" spans="3:3" x14ac:dyDescent="0.25">
      <c r="C12414" s="18"/>
    </row>
    <row r="12415" spans="3:3" x14ac:dyDescent="0.25">
      <c r="C12415" s="18"/>
    </row>
    <row r="12416" spans="3:3" x14ac:dyDescent="0.25">
      <c r="C12416" s="18"/>
    </row>
    <row r="12417" spans="3:3" x14ac:dyDescent="0.25">
      <c r="C12417" s="18"/>
    </row>
    <row r="12418" spans="3:3" x14ac:dyDescent="0.25">
      <c r="C12418" s="18"/>
    </row>
    <row r="12419" spans="3:3" x14ac:dyDescent="0.25">
      <c r="C12419" s="18"/>
    </row>
    <row r="12420" spans="3:3" x14ac:dyDescent="0.25">
      <c r="C12420" s="18"/>
    </row>
    <row r="12421" spans="3:3" x14ac:dyDescent="0.25">
      <c r="C12421" s="18"/>
    </row>
    <row r="12422" spans="3:3" x14ac:dyDescent="0.25">
      <c r="C12422" s="18"/>
    </row>
    <row r="12423" spans="3:3" x14ac:dyDescent="0.25">
      <c r="C12423" s="18"/>
    </row>
    <row r="12424" spans="3:3" x14ac:dyDescent="0.25">
      <c r="C12424" s="18"/>
    </row>
    <row r="12425" spans="3:3" x14ac:dyDescent="0.25">
      <c r="C12425" s="18"/>
    </row>
    <row r="12426" spans="3:3" x14ac:dyDescent="0.25">
      <c r="C12426" s="18"/>
    </row>
    <row r="12427" spans="3:3" x14ac:dyDescent="0.25">
      <c r="C12427" s="18"/>
    </row>
    <row r="12428" spans="3:3" x14ac:dyDescent="0.25">
      <c r="C12428" s="18"/>
    </row>
    <row r="12429" spans="3:3" x14ac:dyDescent="0.25">
      <c r="C12429" s="18"/>
    </row>
    <row r="12430" spans="3:3" x14ac:dyDescent="0.25">
      <c r="C12430" s="18"/>
    </row>
    <row r="12431" spans="3:3" x14ac:dyDescent="0.25">
      <c r="C12431" s="18"/>
    </row>
    <row r="12432" spans="3:3" x14ac:dyDescent="0.25">
      <c r="C12432" s="18"/>
    </row>
    <row r="12433" spans="3:3" x14ac:dyDescent="0.25">
      <c r="C12433" s="18"/>
    </row>
    <row r="12434" spans="3:3" x14ac:dyDescent="0.25">
      <c r="C12434" s="18"/>
    </row>
    <row r="12435" spans="3:3" x14ac:dyDescent="0.25">
      <c r="C12435" s="18"/>
    </row>
    <row r="12436" spans="3:3" x14ac:dyDescent="0.25">
      <c r="C12436" s="18"/>
    </row>
    <row r="12437" spans="3:3" x14ac:dyDescent="0.25">
      <c r="C12437" s="18"/>
    </row>
    <row r="12438" spans="3:3" x14ac:dyDescent="0.25">
      <c r="C12438" s="18"/>
    </row>
    <row r="12439" spans="3:3" x14ac:dyDescent="0.25">
      <c r="C12439" s="18"/>
    </row>
    <row r="12440" spans="3:3" x14ac:dyDescent="0.25">
      <c r="C12440" s="18"/>
    </row>
    <row r="12441" spans="3:3" x14ac:dyDescent="0.25">
      <c r="C12441" s="18"/>
    </row>
    <row r="12442" spans="3:3" x14ac:dyDescent="0.25">
      <c r="C12442" s="18"/>
    </row>
    <row r="12443" spans="3:3" x14ac:dyDescent="0.25">
      <c r="C12443" s="18"/>
    </row>
    <row r="12444" spans="3:3" x14ac:dyDescent="0.25">
      <c r="C12444" s="18"/>
    </row>
    <row r="12445" spans="3:3" x14ac:dyDescent="0.25">
      <c r="C12445" s="18"/>
    </row>
    <row r="12446" spans="3:3" x14ac:dyDescent="0.25">
      <c r="C12446" s="18"/>
    </row>
    <row r="12447" spans="3:3" x14ac:dyDescent="0.25">
      <c r="C12447" s="18"/>
    </row>
    <row r="12448" spans="3:3" x14ac:dyDescent="0.25">
      <c r="C12448" s="18"/>
    </row>
    <row r="12449" spans="3:3" x14ac:dyDescent="0.25">
      <c r="C12449" s="18"/>
    </row>
    <row r="12450" spans="3:3" x14ac:dyDescent="0.25">
      <c r="C12450" s="18"/>
    </row>
    <row r="12451" spans="3:3" x14ac:dyDescent="0.25">
      <c r="C12451" s="18"/>
    </row>
    <row r="12452" spans="3:3" x14ac:dyDescent="0.25">
      <c r="C12452" s="18"/>
    </row>
    <row r="12453" spans="3:3" x14ac:dyDescent="0.25">
      <c r="C12453" s="18"/>
    </row>
    <row r="12454" spans="3:3" x14ac:dyDescent="0.25">
      <c r="C12454" s="18"/>
    </row>
    <row r="12455" spans="3:3" x14ac:dyDescent="0.25">
      <c r="C12455" s="18"/>
    </row>
    <row r="12456" spans="3:3" x14ac:dyDescent="0.25">
      <c r="C12456" s="18"/>
    </row>
    <row r="12457" spans="3:3" x14ac:dyDescent="0.25">
      <c r="C12457" s="18"/>
    </row>
    <row r="12458" spans="3:3" x14ac:dyDescent="0.25">
      <c r="C12458" s="18"/>
    </row>
    <row r="12459" spans="3:3" x14ac:dyDescent="0.25">
      <c r="C12459" s="18"/>
    </row>
    <row r="12460" spans="3:3" x14ac:dyDescent="0.25">
      <c r="C12460" s="18"/>
    </row>
    <row r="12461" spans="3:3" x14ac:dyDescent="0.25">
      <c r="C12461" s="18"/>
    </row>
    <row r="12462" spans="3:3" x14ac:dyDescent="0.25">
      <c r="C12462" s="18"/>
    </row>
    <row r="12463" spans="3:3" x14ac:dyDescent="0.25">
      <c r="C12463" s="18"/>
    </row>
    <row r="12464" spans="3:3" x14ac:dyDescent="0.25">
      <c r="C12464" s="18"/>
    </row>
    <row r="12465" spans="3:3" x14ac:dyDescent="0.25">
      <c r="C12465" s="18"/>
    </row>
    <row r="12466" spans="3:3" x14ac:dyDescent="0.25">
      <c r="C12466" s="18"/>
    </row>
    <row r="12467" spans="3:3" x14ac:dyDescent="0.25">
      <c r="C12467" s="18"/>
    </row>
    <row r="12468" spans="3:3" x14ac:dyDescent="0.25">
      <c r="C12468" s="18"/>
    </row>
    <row r="12469" spans="3:3" x14ac:dyDescent="0.25">
      <c r="C12469" s="18"/>
    </row>
    <row r="12470" spans="3:3" x14ac:dyDescent="0.25">
      <c r="C12470" s="18"/>
    </row>
    <row r="12471" spans="3:3" x14ac:dyDescent="0.25">
      <c r="C12471" s="18"/>
    </row>
    <row r="12472" spans="3:3" x14ac:dyDescent="0.25">
      <c r="C12472" s="18"/>
    </row>
    <row r="12473" spans="3:3" x14ac:dyDescent="0.25">
      <c r="C12473" s="18"/>
    </row>
    <row r="12474" spans="3:3" x14ac:dyDescent="0.25">
      <c r="C12474" s="18"/>
    </row>
    <row r="12475" spans="3:3" x14ac:dyDescent="0.25">
      <c r="C12475" s="18"/>
    </row>
    <row r="12476" spans="3:3" x14ac:dyDescent="0.25">
      <c r="C12476" s="18"/>
    </row>
    <row r="12477" spans="3:3" x14ac:dyDescent="0.25">
      <c r="C12477" s="18"/>
    </row>
    <row r="12478" spans="3:3" x14ac:dyDescent="0.25">
      <c r="C12478" s="18"/>
    </row>
    <row r="12479" spans="3:3" x14ac:dyDescent="0.25">
      <c r="C12479" s="18"/>
    </row>
    <row r="12480" spans="3:3" x14ac:dyDescent="0.25">
      <c r="C12480" s="18"/>
    </row>
    <row r="12481" spans="3:3" x14ac:dyDescent="0.25">
      <c r="C12481" s="18"/>
    </row>
    <row r="12482" spans="3:3" x14ac:dyDescent="0.25">
      <c r="C12482" s="18"/>
    </row>
    <row r="12483" spans="3:3" x14ac:dyDescent="0.25">
      <c r="C12483" s="18"/>
    </row>
    <row r="12484" spans="3:3" x14ac:dyDescent="0.25">
      <c r="C12484" s="18"/>
    </row>
    <row r="12485" spans="3:3" x14ac:dyDescent="0.25">
      <c r="C12485" s="18"/>
    </row>
    <row r="12486" spans="3:3" x14ac:dyDescent="0.25">
      <c r="C12486" s="18"/>
    </row>
    <row r="12487" spans="3:3" x14ac:dyDescent="0.25">
      <c r="C12487" s="18"/>
    </row>
    <row r="12488" spans="3:3" x14ac:dyDescent="0.25">
      <c r="C12488" s="18"/>
    </row>
    <row r="12489" spans="3:3" x14ac:dyDescent="0.25">
      <c r="C12489" s="18"/>
    </row>
    <row r="12490" spans="3:3" x14ac:dyDescent="0.25">
      <c r="C12490" s="18"/>
    </row>
    <row r="12491" spans="3:3" x14ac:dyDescent="0.25">
      <c r="C12491" s="18"/>
    </row>
    <row r="12492" spans="3:3" x14ac:dyDescent="0.25">
      <c r="C12492" s="18"/>
    </row>
    <row r="12493" spans="3:3" x14ac:dyDescent="0.25">
      <c r="C12493" s="18"/>
    </row>
    <row r="12494" spans="3:3" x14ac:dyDescent="0.25">
      <c r="C12494" s="18"/>
    </row>
    <row r="12495" spans="3:3" x14ac:dyDescent="0.25">
      <c r="C12495" s="18"/>
    </row>
    <row r="12496" spans="3:3" x14ac:dyDescent="0.25">
      <c r="C12496" s="18"/>
    </row>
    <row r="12497" spans="3:3" x14ac:dyDescent="0.25">
      <c r="C12497" s="18"/>
    </row>
    <row r="12498" spans="3:3" x14ac:dyDescent="0.25">
      <c r="C12498" s="18"/>
    </row>
    <row r="12499" spans="3:3" x14ac:dyDescent="0.25">
      <c r="C12499" s="18"/>
    </row>
    <row r="12500" spans="3:3" x14ac:dyDescent="0.25">
      <c r="C12500" s="18"/>
    </row>
    <row r="12501" spans="3:3" x14ac:dyDescent="0.25">
      <c r="C12501" s="18"/>
    </row>
    <row r="12502" spans="3:3" x14ac:dyDescent="0.25">
      <c r="C12502" s="18"/>
    </row>
    <row r="12503" spans="3:3" x14ac:dyDescent="0.25">
      <c r="C12503" s="18"/>
    </row>
    <row r="12504" spans="3:3" x14ac:dyDescent="0.25">
      <c r="C12504" s="18"/>
    </row>
    <row r="12505" spans="3:3" x14ac:dyDescent="0.25">
      <c r="C12505" s="18"/>
    </row>
    <row r="12506" spans="3:3" x14ac:dyDescent="0.25">
      <c r="C12506" s="18"/>
    </row>
    <row r="12507" spans="3:3" x14ac:dyDescent="0.25">
      <c r="C12507" s="18"/>
    </row>
    <row r="12508" spans="3:3" x14ac:dyDescent="0.25">
      <c r="C12508" s="18"/>
    </row>
    <row r="12509" spans="3:3" x14ac:dyDescent="0.25">
      <c r="C12509" s="18"/>
    </row>
    <row r="12510" spans="3:3" x14ac:dyDescent="0.25">
      <c r="C12510" s="18"/>
    </row>
    <row r="12511" spans="3:3" x14ac:dyDescent="0.25">
      <c r="C12511" s="18"/>
    </row>
    <row r="12512" spans="3:3" x14ac:dyDescent="0.25">
      <c r="C12512" s="18"/>
    </row>
    <row r="12513" spans="3:3" x14ac:dyDescent="0.25">
      <c r="C12513" s="18"/>
    </row>
    <row r="12514" spans="3:3" x14ac:dyDescent="0.25">
      <c r="C12514" s="18"/>
    </row>
    <row r="12515" spans="3:3" x14ac:dyDescent="0.25">
      <c r="C12515" s="18"/>
    </row>
    <row r="12516" spans="3:3" x14ac:dyDescent="0.25">
      <c r="C12516" s="18"/>
    </row>
    <row r="12517" spans="3:3" x14ac:dyDescent="0.25">
      <c r="C12517" s="18"/>
    </row>
    <row r="12518" spans="3:3" x14ac:dyDescent="0.25">
      <c r="C12518" s="18"/>
    </row>
    <row r="12519" spans="3:3" x14ac:dyDescent="0.25">
      <c r="C12519" s="18"/>
    </row>
    <row r="12520" spans="3:3" x14ac:dyDescent="0.25">
      <c r="C12520" s="18"/>
    </row>
    <row r="12521" spans="3:3" x14ac:dyDescent="0.25">
      <c r="C12521" s="18"/>
    </row>
    <row r="12522" spans="3:3" x14ac:dyDescent="0.25">
      <c r="C12522" s="18"/>
    </row>
    <row r="12523" spans="3:3" x14ac:dyDescent="0.25">
      <c r="C12523" s="18"/>
    </row>
    <row r="12524" spans="3:3" x14ac:dyDescent="0.25">
      <c r="C12524" s="18"/>
    </row>
    <row r="12525" spans="3:3" x14ac:dyDescent="0.25">
      <c r="C12525" s="18"/>
    </row>
    <row r="12526" spans="3:3" x14ac:dyDescent="0.25">
      <c r="C12526" s="18"/>
    </row>
    <row r="12527" spans="3:3" x14ac:dyDescent="0.25">
      <c r="C12527" s="18"/>
    </row>
    <row r="12528" spans="3:3" x14ac:dyDescent="0.25">
      <c r="C12528" s="18"/>
    </row>
    <row r="12529" spans="3:3" x14ac:dyDescent="0.25">
      <c r="C12529" s="18"/>
    </row>
    <row r="12530" spans="3:3" x14ac:dyDescent="0.25">
      <c r="C12530" s="18"/>
    </row>
    <row r="12531" spans="3:3" x14ac:dyDescent="0.25">
      <c r="C12531" s="18"/>
    </row>
    <row r="12532" spans="3:3" x14ac:dyDescent="0.25">
      <c r="C12532" s="18"/>
    </row>
    <row r="12533" spans="3:3" x14ac:dyDescent="0.25">
      <c r="C12533" s="18"/>
    </row>
    <row r="12534" spans="3:3" x14ac:dyDescent="0.25">
      <c r="C12534" s="18"/>
    </row>
    <row r="12535" spans="3:3" x14ac:dyDescent="0.25">
      <c r="C12535" s="18"/>
    </row>
    <row r="12536" spans="3:3" x14ac:dyDescent="0.25">
      <c r="C12536" s="18"/>
    </row>
    <row r="12537" spans="3:3" x14ac:dyDescent="0.25">
      <c r="C12537" s="18"/>
    </row>
    <row r="12538" spans="3:3" x14ac:dyDescent="0.25">
      <c r="C12538" s="18"/>
    </row>
    <row r="12539" spans="3:3" x14ac:dyDescent="0.25">
      <c r="C12539" s="18"/>
    </row>
    <row r="12540" spans="3:3" x14ac:dyDescent="0.25">
      <c r="C12540" s="18"/>
    </row>
    <row r="12541" spans="3:3" x14ac:dyDescent="0.25">
      <c r="C12541" s="18"/>
    </row>
    <row r="12542" spans="3:3" x14ac:dyDescent="0.25">
      <c r="C12542" s="18"/>
    </row>
    <row r="12543" spans="3:3" x14ac:dyDescent="0.25">
      <c r="C12543" s="18"/>
    </row>
    <row r="12544" spans="3:3" x14ac:dyDescent="0.25">
      <c r="C12544" s="18"/>
    </row>
    <row r="12545" spans="3:3" x14ac:dyDescent="0.25">
      <c r="C12545" s="18"/>
    </row>
    <row r="12546" spans="3:3" x14ac:dyDescent="0.25">
      <c r="C12546" s="18"/>
    </row>
    <row r="12547" spans="3:3" x14ac:dyDescent="0.25">
      <c r="C12547" s="18"/>
    </row>
    <row r="12548" spans="3:3" x14ac:dyDescent="0.25">
      <c r="C12548" s="18"/>
    </row>
    <row r="12549" spans="3:3" x14ac:dyDescent="0.25">
      <c r="C12549" s="18"/>
    </row>
    <row r="12550" spans="3:3" x14ac:dyDescent="0.25">
      <c r="C12550" s="18"/>
    </row>
    <row r="12551" spans="3:3" x14ac:dyDescent="0.25">
      <c r="C12551" s="18"/>
    </row>
    <row r="12552" spans="3:3" x14ac:dyDescent="0.25">
      <c r="C12552" s="18"/>
    </row>
    <row r="12553" spans="3:3" x14ac:dyDescent="0.25">
      <c r="C12553" s="18"/>
    </row>
    <row r="12554" spans="3:3" x14ac:dyDescent="0.25">
      <c r="C12554" s="18"/>
    </row>
    <row r="12555" spans="3:3" x14ac:dyDescent="0.25">
      <c r="C12555" s="18"/>
    </row>
    <row r="12556" spans="3:3" x14ac:dyDescent="0.25">
      <c r="C12556" s="18"/>
    </row>
    <row r="12557" spans="3:3" x14ac:dyDescent="0.25">
      <c r="C12557" s="18"/>
    </row>
    <row r="12558" spans="3:3" x14ac:dyDescent="0.25">
      <c r="C12558" s="18"/>
    </row>
    <row r="12559" spans="3:3" x14ac:dyDescent="0.25">
      <c r="C12559" s="18"/>
    </row>
    <row r="12560" spans="3:3" x14ac:dyDescent="0.25">
      <c r="C12560" s="18"/>
    </row>
    <row r="12561" spans="3:3" x14ac:dyDescent="0.25">
      <c r="C12561" s="18"/>
    </row>
    <row r="12562" spans="3:3" x14ac:dyDescent="0.25">
      <c r="C12562" s="18"/>
    </row>
    <row r="12563" spans="3:3" x14ac:dyDescent="0.25">
      <c r="C12563" s="18"/>
    </row>
    <row r="12564" spans="3:3" x14ac:dyDescent="0.25">
      <c r="C12564" s="18"/>
    </row>
    <row r="12565" spans="3:3" x14ac:dyDescent="0.25">
      <c r="C12565" s="18"/>
    </row>
    <row r="12566" spans="3:3" x14ac:dyDescent="0.25">
      <c r="C12566" s="18"/>
    </row>
    <row r="12567" spans="3:3" x14ac:dyDescent="0.25">
      <c r="C12567" s="18"/>
    </row>
    <row r="12568" spans="3:3" x14ac:dyDescent="0.25">
      <c r="C12568" s="18"/>
    </row>
    <row r="12569" spans="3:3" x14ac:dyDescent="0.25">
      <c r="C12569" s="18"/>
    </row>
    <row r="12570" spans="3:3" x14ac:dyDescent="0.25">
      <c r="C12570" s="18"/>
    </row>
    <row r="12571" spans="3:3" x14ac:dyDescent="0.25">
      <c r="C12571" s="18"/>
    </row>
    <row r="12572" spans="3:3" x14ac:dyDescent="0.25">
      <c r="C12572" s="18"/>
    </row>
    <row r="12573" spans="3:3" x14ac:dyDescent="0.25">
      <c r="C12573" s="18"/>
    </row>
    <row r="12574" spans="3:3" x14ac:dyDescent="0.25">
      <c r="C12574" s="18"/>
    </row>
    <row r="12575" spans="3:3" x14ac:dyDescent="0.25">
      <c r="C12575" s="18"/>
    </row>
    <row r="12576" spans="3:3" x14ac:dyDescent="0.25">
      <c r="C12576" s="18"/>
    </row>
    <row r="12577" spans="3:3" x14ac:dyDescent="0.25">
      <c r="C12577" s="18"/>
    </row>
    <row r="12578" spans="3:3" x14ac:dyDescent="0.25">
      <c r="C12578" s="18"/>
    </row>
    <row r="12579" spans="3:3" x14ac:dyDescent="0.25">
      <c r="C12579" s="18"/>
    </row>
    <row r="12580" spans="3:3" x14ac:dyDescent="0.25">
      <c r="C12580" s="18"/>
    </row>
    <row r="12581" spans="3:3" x14ac:dyDescent="0.25">
      <c r="C12581" s="18"/>
    </row>
    <row r="12582" spans="3:3" x14ac:dyDescent="0.25">
      <c r="C12582" s="18"/>
    </row>
    <row r="12583" spans="3:3" x14ac:dyDescent="0.25">
      <c r="C12583" s="18"/>
    </row>
    <row r="12584" spans="3:3" x14ac:dyDescent="0.25">
      <c r="C12584" s="18"/>
    </row>
    <row r="12585" spans="3:3" x14ac:dyDescent="0.25">
      <c r="C12585" s="18"/>
    </row>
    <row r="12586" spans="3:3" x14ac:dyDescent="0.25">
      <c r="C12586" s="18"/>
    </row>
    <row r="12587" spans="3:3" x14ac:dyDescent="0.25">
      <c r="C12587" s="18"/>
    </row>
    <row r="12588" spans="3:3" x14ac:dyDescent="0.25">
      <c r="C12588" s="18"/>
    </row>
    <row r="12589" spans="3:3" x14ac:dyDescent="0.25">
      <c r="C12589" s="18"/>
    </row>
    <row r="12590" spans="3:3" x14ac:dyDescent="0.25">
      <c r="C12590" s="18"/>
    </row>
    <row r="12591" spans="3:3" x14ac:dyDescent="0.25">
      <c r="C12591" s="18"/>
    </row>
    <row r="12592" spans="3:3" x14ac:dyDescent="0.25">
      <c r="C12592" s="18"/>
    </row>
    <row r="12593" spans="3:3" x14ac:dyDescent="0.25">
      <c r="C12593" s="18"/>
    </row>
    <row r="12594" spans="3:3" x14ac:dyDescent="0.25">
      <c r="C12594" s="18"/>
    </row>
    <row r="12595" spans="3:3" x14ac:dyDescent="0.25">
      <c r="C12595" s="18"/>
    </row>
    <row r="12596" spans="3:3" x14ac:dyDescent="0.25">
      <c r="C12596" s="18"/>
    </row>
    <row r="12597" spans="3:3" x14ac:dyDescent="0.25">
      <c r="C12597" s="18"/>
    </row>
    <row r="12598" spans="3:3" x14ac:dyDescent="0.25">
      <c r="C12598" s="18"/>
    </row>
    <row r="12599" spans="3:3" x14ac:dyDescent="0.25">
      <c r="C12599" s="18"/>
    </row>
    <row r="12600" spans="3:3" x14ac:dyDescent="0.25">
      <c r="C12600" s="18"/>
    </row>
    <row r="12601" spans="3:3" x14ac:dyDescent="0.25">
      <c r="C12601" s="18"/>
    </row>
    <row r="12602" spans="3:3" x14ac:dyDescent="0.25">
      <c r="C12602" s="18"/>
    </row>
    <row r="12603" spans="3:3" x14ac:dyDescent="0.25">
      <c r="C12603" s="18"/>
    </row>
    <row r="12604" spans="3:3" x14ac:dyDescent="0.25">
      <c r="C12604" s="18"/>
    </row>
    <row r="12605" spans="3:3" x14ac:dyDescent="0.25">
      <c r="C12605" s="18"/>
    </row>
    <row r="12606" spans="3:3" x14ac:dyDescent="0.25">
      <c r="C12606" s="18"/>
    </row>
    <row r="12607" spans="3:3" x14ac:dyDescent="0.25">
      <c r="C12607" s="18"/>
    </row>
    <row r="12608" spans="3:3" x14ac:dyDescent="0.25">
      <c r="C12608" s="18"/>
    </row>
    <row r="12609" spans="3:3" x14ac:dyDescent="0.25">
      <c r="C12609" s="18"/>
    </row>
    <row r="12610" spans="3:3" x14ac:dyDescent="0.25">
      <c r="C12610" s="18"/>
    </row>
    <row r="12611" spans="3:3" x14ac:dyDescent="0.25">
      <c r="C12611" s="18"/>
    </row>
    <row r="12612" spans="3:3" x14ac:dyDescent="0.25">
      <c r="C12612" s="18"/>
    </row>
    <row r="12613" spans="3:3" x14ac:dyDescent="0.25">
      <c r="C12613" s="18"/>
    </row>
    <row r="12614" spans="3:3" x14ac:dyDescent="0.25">
      <c r="C12614" s="18"/>
    </row>
    <row r="12615" spans="3:3" x14ac:dyDescent="0.25">
      <c r="C12615" s="18"/>
    </row>
    <row r="12616" spans="3:3" x14ac:dyDescent="0.25">
      <c r="C12616" s="18"/>
    </row>
    <row r="12617" spans="3:3" x14ac:dyDescent="0.25">
      <c r="C12617" s="18"/>
    </row>
    <row r="12618" spans="3:3" x14ac:dyDescent="0.25">
      <c r="C12618" s="18"/>
    </row>
    <row r="12619" spans="3:3" x14ac:dyDescent="0.25">
      <c r="C12619" s="18"/>
    </row>
    <row r="12620" spans="3:3" x14ac:dyDescent="0.25">
      <c r="C12620" s="18"/>
    </row>
    <row r="12621" spans="3:3" x14ac:dyDescent="0.25">
      <c r="C12621" s="18"/>
    </row>
    <row r="12622" spans="3:3" x14ac:dyDescent="0.25">
      <c r="C12622" s="18"/>
    </row>
    <row r="12623" spans="3:3" x14ac:dyDescent="0.25">
      <c r="C12623" s="18"/>
    </row>
    <row r="12624" spans="3:3" x14ac:dyDescent="0.25">
      <c r="C12624" s="18"/>
    </row>
    <row r="12625" spans="3:3" x14ac:dyDescent="0.25">
      <c r="C12625" s="18"/>
    </row>
    <row r="12626" spans="3:3" x14ac:dyDescent="0.25">
      <c r="C12626" s="18"/>
    </row>
    <row r="12627" spans="3:3" x14ac:dyDescent="0.25">
      <c r="C12627" s="18"/>
    </row>
    <row r="12628" spans="3:3" x14ac:dyDescent="0.25">
      <c r="C12628" s="18"/>
    </row>
    <row r="12629" spans="3:3" x14ac:dyDescent="0.25">
      <c r="C12629" s="18"/>
    </row>
    <row r="12630" spans="3:3" x14ac:dyDescent="0.25">
      <c r="C12630" s="18"/>
    </row>
    <row r="12631" spans="3:3" x14ac:dyDescent="0.25">
      <c r="C12631" s="18"/>
    </row>
    <row r="12632" spans="3:3" x14ac:dyDescent="0.25">
      <c r="C12632" s="18"/>
    </row>
    <row r="12633" spans="3:3" x14ac:dyDescent="0.25">
      <c r="C12633" s="18"/>
    </row>
    <row r="12634" spans="3:3" x14ac:dyDescent="0.25">
      <c r="C12634" s="18"/>
    </row>
    <row r="12635" spans="3:3" x14ac:dyDescent="0.25">
      <c r="C12635" s="18"/>
    </row>
    <row r="12636" spans="3:3" x14ac:dyDescent="0.25">
      <c r="C12636" s="18"/>
    </row>
    <row r="12637" spans="3:3" x14ac:dyDescent="0.25">
      <c r="C12637" s="18"/>
    </row>
    <row r="12638" spans="3:3" x14ac:dyDescent="0.25">
      <c r="C12638" s="18"/>
    </row>
    <row r="12639" spans="3:3" x14ac:dyDescent="0.25">
      <c r="C12639" s="18"/>
    </row>
    <row r="12640" spans="3:3" x14ac:dyDescent="0.25">
      <c r="C12640" s="18"/>
    </row>
    <row r="12641" spans="3:3" x14ac:dyDescent="0.25">
      <c r="C12641" s="18"/>
    </row>
    <row r="12642" spans="3:3" x14ac:dyDescent="0.25">
      <c r="C12642" s="18"/>
    </row>
    <row r="12643" spans="3:3" x14ac:dyDescent="0.25">
      <c r="C12643" s="18"/>
    </row>
    <row r="12644" spans="3:3" x14ac:dyDescent="0.25">
      <c r="C12644" s="18"/>
    </row>
    <row r="12645" spans="3:3" x14ac:dyDescent="0.25">
      <c r="C12645" s="18"/>
    </row>
    <row r="12646" spans="3:3" x14ac:dyDescent="0.25">
      <c r="C12646" s="18"/>
    </row>
    <row r="12647" spans="3:3" x14ac:dyDescent="0.25">
      <c r="C12647" s="18"/>
    </row>
    <row r="12648" spans="3:3" x14ac:dyDescent="0.25">
      <c r="C12648" s="18"/>
    </row>
    <row r="12649" spans="3:3" x14ac:dyDescent="0.25">
      <c r="C12649" s="18"/>
    </row>
    <row r="12650" spans="3:3" x14ac:dyDescent="0.25">
      <c r="C12650" s="18"/>
    </row>
    <row r="12651" spans="3:3" x14ac:dyDescent="0.25">
      <c r="C12651" s="18"/>
    </row>
    <row r="12652" spans="3:3" x14ac:dyDescent="0.25">
      <c r="C12652" s="18"/>
    </row>
    <row r="12653" spans="3:3" x14ac:dyDescent="0.25">
      <c r="C12653" s="18"/>
    </row>
    <row r="12654" spans="3:3" x14ac:dyDescent="0.25">
      <c r="C12654" s="18"/>
    </row>
    <row r="12655" spans="3:3" x14ac:dyDescent="0.25">
      <c r="C12655" s="18"/>
    </row>
    <row r="12656" spans="3:3" x14ac:dyDescent="0.25">
      <c r="C12656" s="18"/>
    </row>
    <row r="12657" spans="3:3" x14ac:dyDescent="0.25">
      <c r="C12657" s="18"/>
    </row>
    <row r="12658" spans="3:3" x14ac:dyDescent="0.25">
      <c r="C12658" s="18"/>
    </row>
    <row r="12659" spans="3:3" x14ac:dyDescent="0.25">
      <c r="C12659" s="18"/>
    </row>
    <row r="12660" spans="3:3" x14ac:dyDescent="0.25">
      <c r="C12660" s="18"/>
    </row>
    <row r="12661" spans="3:3" x14ac:dyDescent="0.25">
      <c r="C12661" s="18"/>
    </row>
    <row r="12662" spans="3:3" x14ac:dyDescent="0.25">
      <c r="C12662" s="18"/>
    </row>
    <row r="12663" spans="3:3" x14ac:dyDescent="0.25">
      <c r="C12663" s="18"/>
    </row>
    <row r="12664" spans="3:3" x14ac:dyDescent="0.25">
      <c r="C12664" s="18"/>
    </row>
    <row r="12665" spans="3:3" x14ac:dyDescent="0.25">
      <c r="C12665" s="18"/>
    </row>
    <row r="12666" spans="3:3" x14ac:dyDescent="0.25">
      <c r="C12666" s="18"/>
    </row>
    <row r="12667" spans="3:3" x14ac:dyDescent="0.25">
      <c r="C12667" s="18"/>
    </row>
    <row r="12668" spans="3:3" x14ac:dyDescent="0.25">
      <c r="C12668" s="18"/>
    </row>
    <row r="12669" spans="3:3" x14ac:dyDescent="0.25">
      <c r="C12669" s="18"/>
    </row>
    <row r="12670" spans="3:3" x14ac:dyDescent="0.25">
      <c r="C12670" s="18"/>
    </row>
    <row r="12671" spans="3:3" x14ac:dyDescent="0.25">
      <c r="C12671" s="18"/>
    </row>
    <row r="12672" spans="3:3" x14ac:dyDescent="0.25">
      <c r="C12672" s="18"/>
    </row>
    <row r="12673" spans="3:3" x14ac:dyDescent="0.25">
      <c r="C12673" s="18"/>
    </row>
    <row r="12674" spans="3:3" x14ac:dyDescent="0.25">
      <c r="C12674" s="18"/>
    </row>
    <row r="12675" spans="3:3" x14ac:dyDescent="0.25">
      <c r="C12675" s="18"/>
    </row>
    <row r="12676" spans="3:3" x14ac:dyDescent="0.25">
      <c r="C12676" s="18"/>
    </row>
    <row r="12677" spans="3:3" x14ac:dyDescent="0.25">
      <c r="C12677" s="18"/>
    </row>
    <row r="12678" spans="3:3" x14ac:dyDescent="0.25">
      <c r="C12678" s="18"/>
    </row>
    <row r="12679" spans="3:3" x14ac:dyDescent="0.25">
      <c r="C12679" s="18"/>
    </row>
    <row r="12680" spans="3:3" x14ac:dyDescent="0.25">
      <c r="C12680" s="18"/>
    </row>
    <row r="12681" spans="3:3" x14ac:dyDescent="0.25">
      <c r="C12681" s="18"/>
    </row>
    <row r="12682" spans="3:3" x14ac:dyDescent="0.25">
      <c r="C12682" s="18"/>
    </row>
    <row r="12683" spans="3:3" x14ac:dyDescent="0.25">
      <c r="C12683" s="18"/>
    </row>
    <row r="12684" spans="3:3" x14ac:dyDescent="0.25">
      <c r="C12684" s="18"/>
    </row>
    <row r="12685" spans="3:3" x14ac:dyDescent="0.25">
      <c r="C12685" s="18"/>
    </row>
    <row r="12686" spans="3:3" x14ac:dyDescent="0.25">
      <c r="C12686" s="18"/>
    </row>
    <row r="12687" spans="3:3" x14ac:dyDescent="0.25">
      <c r="C12687" s="18"/>
    </row>
    <row r="12688" spans="3:3" x14ac:dyDescent="0.25">
      <c r="C12688" s="18"/>
    </row>
    <row r="12689" spans="3:3" x14ac:dyDescent="0.25">
      <c r="C12689" s="18"/>
    </row>
    <row r="12690" spans="3:3" x14ac:dyDescent="0.25">
      <c r="C12690" s="18"/>
    </row>
    <row r="12691" spans="3:3" x14ac:dyDescent="0.25">
      <c r="C12691" s="18"/>
    </row>
    <row r="12692" spans="3:3" x14ac:dyDescent="0.25">
      <c r="C12692" s="18"/>
    </row>
    <row r="12693" spans="3:3" x14ac:dyDescent="0.25">
      <c r="C12693" s="18"/>
    </row>
    <row r="12694" spans="3:3" x14ac:dyDescent="0.25">
      <c r="C12694" s="18"/>
    </row>
    <row r="12695" spans="3:3" x14ac:dyDescent="0.25">
      <c r="C12695" s="18"/>
    </row>
    <row r="12696" spans="3:3" x14ac:dyDescent="0.25">
      <c r="C12696" s="18"/>
    </row>
    <row r="12697" spans="3:3" x14ac:dyDescent="0.25">
      <c r="C12697" s="18"/>
    </row>
    <row r="12698" spans="3:3" x14ac:dyDescent="0.25">
      <c r="C12698" s="18"/>
    </row>
    <row r="12699" spans="3:3" x14ac:dyDescent="0.25">
      <c r="C12699" s="18"/>
    </row>
    <row r="12700" spans="3:3" x14ac:dyDescent="0.25">
      <c r="C12700" s="18"/>
    </row>
    <row r="12701" spans="3:3" x14ac:dyDescent="0.25">
      <c r="C12701" s="18"/>
    </row>
    <row r="12702" spans="3:3" x14ac:dyDescent="0.25">
      <c r="C12702" s="18"/>
    </row>
    <row r="12703" spans="3:3" x14ac:dyDescent="0.25">
      <c r="C12703" s="18"/>
    </row>
    <row r="12704" spans="3:3" x14ac:dyDescent="0.25">
      <c r="C12704" s="18"/>
    </row>
    <row r="12705" spans="3:3" x14ac:dyDescent="0.25">
      <c r="C12705" s="18"/>
    </row>
    <row r="12706" spans="3:3" x14ac:dyDescent="0.25">
      <c r="C12706" s="18"/>
    </row>
    <row r="12707" spans="3:3" x14ac:dyDescent="0.25">
      <c r="C12707" s="18"/>
    </row>
    <row r="12708" spans="3:3" x14ac:dyDescent="0.25">
      <c r="C12708" s="18"/>
    </row>
    <row r="12709" spans="3:3" x14ac:dyDescent="0.25">
      <c r="C12709" s="18"/>
    </row>
    <row r="12710" spans="3:3" x14ac:dyDescent="0.25">
      <c r="C12710" s="18"/>
    </row>
    <row r="12711" spans="3:3" x14ac:dyDescent="0.25">
      <c r="C12711" s="18"/>
    </row>
    <row r="12712" spans="3:3" x14ac:dyDescent="0.25">
      <c r="C12712" s="18"/>
    </row>
    <row r="12713" spans="3:3" x14ac:dyDescent="0.25">
      <c r="C12713" s="18"/>
    </row>
    <row r="12714" spans="3:3" x14ac:dyDescent="0.25">
      <c r="C12714" s="18"/>
    </row>
    <row r="12715" spans="3:3" x14ac:dyDescent="0.25">
      <c r="C12715" s="18"/>
    </row>
    <row r="12716" spans="3:3" x14ac:dyDescent="0.25">
      <c r="C12716" s="18"/>
    </row>
    <row r="12717" spans="3:3" x14ac:dyDescent="0.25">
      <c r="C12717" s="18"/>
    </row>
    <row r="12718" spans="3:3" x14ac:dyDescent="0.25">
      <c r="C12718" s="18"/>
    </row>
    <row r="12719" spans="3:3" x14ac:dyDescent="0.25">
      <c r="C12719" s="18"/>
    </row>
    <row r="12720" spans="3:3" x14ac:dyDescent="0.25">
      <c r="C12720" s="18"/>
    </row>
    <row r="12721" spans="3:3" x14ac:dyDescent="0.25">
      <c r="C12721" s="18"/>
    </row>
    <row r="12722" spans="3:3" x14ac:dyDescent="0.25">
      <c r="C12722" s="18"/>
    </row>
    <row r="12723" spans="3:3" x14ac:dyDescent="0.25">
      <c r="C12723" s="18"/>
    </row>
    <row r="12724" spans="3:3" x14ac:dyDescent="0.25">
      <c r="C12724" s="18"/>
    </row>
    <row r="12725" spans="3:3" x14ac:dyDescent="0.25">
      <c r="C12725" s="18"/>
    </row>
    <row r="12726" spans="3:3" x14ac:dyDescent="0.25">
      <c r="C12726" s="18"/>
    </row>
    <row r="12727" spans="3:3" x14ac:dyDescent="0.25">
      <c r="C12727" s="18"/>
    </row>
    <row r="12728" spans="3:3" x14ac:dyDescent="0.25">
      <c r="C12728" s="18"/>
    </row>
    <row r="12729" spans="3:3" x14ac:dyDescent="0.25">
      <c r="C12729" s="18"/>
    </row>
    <row r="12730" spans="3:3" x14ac:dyDescent="0.25">
      <c r="C12730" s="18"/>
    </row>
    <row r="12731" spans="3:3" x14ac:dyDescent="0.25">
      <c r="C12731" s="18"/>
    </row>
    <row r="12732" spans="3:3" x14ac:dyDescent="0.25">
      <c r="C12732" s="18"/>
    </row>
    <row r="12733" spans="3:3" x14ac:dyDescent="0.25">
      <c r="C12733" s="18"/>
    </row>
    <row r="12734" spans="3:3" x14ac:dyDescent="0.25">
      <c r="C12734" s="18"/>
    </row>
    <row r="12735" spans="3:3" x14ac:dyDescent="0.25">
      <c r="C12735" s="18"/>
    </row>
    <row r="12736" spans="3:3" x14ac:dyDescent="0.25">
      <c r="C12736" s="18"/>
    </row>
    <row r="12737" spans="3:3" x14ac:dyDescent="0.25">
      <c r="C12737" s="18"/>
    </row>
    <row r="12738" spans="3:3" x14ac:dyDescent="0.25">
      <c r="C12738" s="18"/>
    </row>
    <row r="12739" spans="3:3" x14ac:dyDescent="0.25">
      <c r="C12739" s="18"/>
    </row>
    <row r="12740" spans="3:3" x14ac:dyDescent="0.25">
      <c r="C12740" s="18"/>
    </row>
    <row r="12741" spans="3:3" x14ac:dyDescent="0.25">
      <c r="C12741" s="18"/>
    </row>
    <row r="12742" spans="3:3" x14ac:dyDescent="0.25">
      <c r="C12742" s="18"/>
    </row>
    <row r="12743" spans="3:3" x14ac:dyDescent="0.25">
      <c r="C12743" s="18"/>
    </row>
    <row r="12744" spans="3:3" x14ac:dyDescent="0.25">
      <c r="C12744" s="18"/>
    </row>
    <row r="12745" spans="3:3" x14ac:dyDescent="0.25">
      <c r="C12745" s="18"/>
    </row>
    <row r="12746" spans="3:3" x14ac:dyDescent="0.25">
      <c r="C12746" s="18"/>
    </row>
    <row r="12747" spans="3:3" x14ac:dyDescent="0.25">
      <c r="C12747" s="18"/>
    </row>
    <row r="12748" spans="3:3" x14ac:dyDescent="0.25">
      <c r="C12748" s="18"/>
    </row>
    <row r="12749" spans="3:3" x14ac:dyDescent="0.25">
      <c r="C12749" s="18"/>
    </row>
    <row r="12750" spans="3:3" x14ac:dyDescent="0.25">
      <c r="C12750" s="18"/>
    </row>
    <row r="12751" spans="3:3" x14ac:dyDescent="0.25">
      <c r="C12751" s="18"/>
    </row>
    <row r="12752" spans="3:3" x14ac:dyDescent="0.25">
      <c r="C12752" s="18"/>
    </row>
    <row r="12753" spans="3:3" x14ac:dyDescent="0.25">
      <c r="C12753" s="18"/>
    </row>
    <row r="12754" spans="3:3" x14ac:dyDescent="0.25">
      <c r="C12754" s="18"/>
    </row>
    <row r="12755" spans="3:3" x14ac:dyDescent="0.25">
      <c r="C12755" s="18"/>
    </row>
    <row r="12756" spans="3:3" x14ac:dyDescent="0.25">
      <c r="C12756" s="18"/>
    </row>
    <row r="12757" spans="3:3" x14ac:dyDescent="0.25">
      <c r="C12757" s="18"/>
    </row>
    <row r="12758" spans="3:3" x14ac:dyDescent="0.25">
      <c r="C12758" s="18"/>
    </row>
    <row r="12759" spans="3:3" x14ac:dyDescent="0.25">
      <c r="C12759" s="18"/>
    </row>
    <row r="12760" spans="3:3" x14ac:dyDescent="0.25">
      <c r="C12760" s="18"/>
    </row>
    <row r="12761" spans="3:3" x14ac:dyDescent="0.25">
      <c r="C12761" s="18"/>
    </row>
    <row r="12762" spans="3:3" x14ac:dyDescent="0.25">
      <c r="C12762" s="18"/>
    </row>
    <row r="12763" spans="3:3" x14ac:dyDescent="0.25">
      <c r="C12763" s="18"/>
    </row>
    <row r="12764" spans="3:3" x14ac:dyDescent="0.25">
      <c r="C12764" s="18"/>
    </row>
    <row r="12765" spans="3:3" x14ac:dyDescent="0.25">
      <c r="C12765" s="18"/>
    </row>
    <row r="12766" spans="3:3" x14ac:dyDescent="0.25">
      <c r="C12766" s="18"/>
    </row>
    <row r="12767" spans="3:3" x14ac:dyDescent="0.25">
      <c r="C12767" s="18"/>
    </row>
    <row r="12768" spans="3:3" x14ac:dyDescent="0.25">
      <c r="C12768" s="18"/>
    </row>
    <row r="12769" spans="3:3" x14ac:dyDescent="0.25">
      <c r="C12769" s="18"/>
    </row>
    <row r="12770" spans="3:3" x14ac:dyDescent="0.25">
      <c r="C12770" s="18"/>
    </row>
    <row r="12771" spans="3:3" x14ac:dyDescent="0.25">
      <c r="C12771" s="18"/>
    </row>
    <row r="12772" spans="3:3" x14ac:dyDescent="0.25">
      <c r="C12772" s="18"/>
    </row>
    <row r="12773" spans="3:3" x14ac:dyDescent="0.25">
      <c r="C12773" s="18"/>
    </row>
    <row r="12774" spans="3:3" x14ac:dyDescent="0.25">
      <c r="C12774" s="18"/>
    </row>
    <row r="12775" spans="3:3" x14ac:dyDescent="0.25">
      <c r="C12775" s="18"/>
    </row>
    <row r="12776" spans="3:3" x14ac:dyDescent="0.25">
      <c r="C12776" s="18"/>
    </row>
    <row r="12777" spans="3:3" x14ac:dyDescent="0.25">
      <c r="C12777" s="18"/>
    </row>
    <row r="12778" spans="3:3" x14ac:dyDescent="0.25">
      <c r="C12778" s="18"/>
    </row>
    <row r="12779" spans="3:3" x14ac:dyDescent="0.25">
      <c r="C12779" s="18"/>
    </row>
    <row r="12780" spans="3:3" x14ac:dyDescent="0.25">
      <c r="C12780" s="18"/>
    </row>
    <row r="12781" spans="3:3" x14ac:dyDescent="0.25">
      <c r="C12781" s="18"/>
    </row>
    <row r="12782" spans="3:3" x14ac:dyDescent="0.25">
      <c r="C12782" s="18"/>
    </row>
    <row r="12783" spans="3:3" x14ac:dyDescent="0.25">
      <c r="C12783" s="18"/>
    </row>
    <row r="12784" spans="3:3" x14ac:dyDescent="0.25">
      <c r="C12784" s="18"/>
    </row>
    <row r="12785" spans="3:3" x14ac:dyDescent="0.25">
      <c r="C12785" s="18"/>
    </row>
    <row r="12786" spans="3:3" x14ac:dyDescent="0.25">
      <c r="C12786" s="18"/>
    </row>
    <row r="12787" spans="3:3" x14ac:dyDescent="0.25">
      <c r="C12787" s="18"/>
    </row>
    <row r="12788" spans="3:3" x14ac:dyDescent="0.25">
      <c r="C12788" s="18"/>
    </row>
    <row r="12789" spans="3:3" x14ac:dyDescent="0.25">
      <c r="C12789" s="18"/>
    </row>
    <row r="12790" spans="3:3" x14ac:dyDescent="0.25">
      <c r="C12790" s="18"/>
    </row>
    <row r="12791" spans="3:3" x14ac:dyDescent="0.25">
      <c r="C12791" s="18"/>
    </row>
    <row r="12792" spans="3:3" x14ac:dyDescent="0.25">
      <c r="C12792" s="18"/>
    </row>
    <row r="12793" spans="3:3" x14ac:dyDescent="0.25">
      <c r="C12793" s="18"/>
    </row>
    <row r="12794" spans="3:3" x14ac:dyDescent="0.25">
      <c r="C12794" s="18"/>
    </row>
    <row r="12795" spans="3:3" x14ac:dyDescent="0.25">
      <c r="C12795" s="18"/>
    </row>
    <row r="12796" spans="3:3" x14ac:dyDescent="0.25">
      <c r="C12796" s="18"/>
    </row>
    <row r="12797" spans="3:3" x14ac:dyDescent="0.25">
      <c r="C12797" s="18"/>
    </row>
    <row r="12798" spans="3:3" x14ac:dyDescent="0.25">
      <c r="C12798" s="18"/>
    </row>
    <row r="12799" spans="3:3" x14ac:dyDescent="0.25">
      <c r="C12799" s="18"/>
    </row>
    <row r="12800" spans="3:3" x14ac:dyDescent="0.25">
      <c r="C12800" s="18"/>
    </row>
    <row r="12801" spans="3:3" x14ac:dyDescent="0.25">
      <c r="C12801" s="18"/>
    </row>
    <row r="12802" spans="3:3" x14ac:dyDescent="0.25">
      <c r="C12802" s="18"/>
    </row>
    <row r="12803" spans="3:3" x14ac:dyDescent="0.25">
      <c r="C12803" s="18"/>
    </row>
    <row r="12804" spans="3:3" x14ac:dyDescent="0.25">
      <c r="C12804" s="18"/>
    </row>
    <row r="12805" spans="3:3" x14ac:dyDescent="0.25">
      <c r="C12805" s="18"/>
    </row>
    <row r="12806" spans="3:3" x14ac:dyDescent="0.25">
      <c r="C12806" s="18"/>
    </row>
    <row r="12807" spans="3:3" x14ac:dyDescent="0.25">
      <c r="C12807" s="18"/>
    </row>
    <row r="12808" spans="3:3" x14ac:dyDescent="0.25">
      <c r="C12808" s="18"/>
    </row>
    <row r="12809" spans="3:3" x14ac:dyDescent="0.25">
      <c r="C12809" s="18"/>
    </row>
    <row r="12810" spans="3:3" x14ac:dyDescent="0.25">
      <c r="C12810" s="18"/>
    </row>
    <row r="12811" spans="3:3" x14ac:dyDescent="0.25">
      <c r="C12811" s="18"/>
    </row>
    <row r="12812" spans="3:3" x14ac:dyDescent="0.25">
      <c r="C12812" s="18"/>
    </row>
    <row r="12813" spans="3:3" x14ac:dyDescent="0.25">
      <c r="C12813" s="18"/>
    </row>
    <row r="12814" spans="3:3" x14ac:dyDescent="0.25">
      <c r="C12814" s="18"/>
    </row>
    <row r="12815" spans="3:3" x14ac:dyDescent="0.25">
      <c r="C12815" s="18"/>
    </row>
    <row r="12816" spans="3:3" x14ac:dyDescent="0.25">
      <c r="C12816" s="18"/>
    </row>
    <row r="12817" spans="3:3" x14ac:dyDescent="0.25">
      <c r="C12817" s="18"/>
    </row>
    <row r="12818" spans="3:3" x14ac:dyDescent="0.25">
      <c r="C12818" s="18"/>
    </row>
    <row r="12819" spans="3:3" x14ac:dyDescent="0.25">
      <c r="C12819" s="18"/>
    </row>
    <row r="12820" spans="3:3" x14ac:dyDescent="0.25">
      <c r="C12820" s="18"/>
    </row>
    <row r="12821" spans="3:3" x14ac:dyDescent="0.25">
      <c r="C12821" s="18"/>
    </row>
    <row r="12822" spans="3:3" x14ac:dyDescent="0.25">
      <c r="C12822" s="18"/>
    </row>
    <row r="12823" spans="3:3" x14ac:dyDescent="0.25">
      <c r="C12823" s="18"/>
    </row>
    <row r="12824" spans="3:3" x14ac:dyDescent="0.25">
      <c r="C12824" s="18"/>
    </row>
    <row r="12825" spans="3:3" x14ac:dyDescent="0.25">
      <c r="C12825" s="18"/>
    </row>
    <row r="12826" spans="3:3" x14ac:dyDescent="0.25">
      <c r="C12826" s="18"/>
    </row>
    <row r="12827" spans="3:3" x14ac:dyDescent="0.25">
      <c r="C12827" s="18"/>
    </row>
    <row r="12828" spans="3:3" x14ac:dyDescent="0.25">
      <c r="C12828" s="18"/>
    </row>
    <row r="12829" spans="3:3" x14ac:dyDescent="0.25">
      <c r="C12829" s="18"/>
    </row>
    <row r="12830" spans="3:3" x14ac:dyDescent="0.25">
      <c r="C12830" s="18"/>
    </row>
    <row r="12831" spans="3:3" x14ac:dyDescent="0.25">
      <c r="C12831" s="18"/>
    </row>
    <row r="12832" spans="3:3" x14ac:dyDescent="0.25">
      <c r="C12832" s="18"/>
    </row>
    <row r="12833" spans="3:3" x14ac:dyDescent="0.25">
      <c r="C12833" s="18"/>
    </row>
    <row r="12834" spans="3:3" x14ac:dyDescent="0.25">
      <c r="C12834" s="18"/>
    </row>
    <row r="12835" spans="3:3" x14ac:dyDescent="0.25">
      <c r="C12835" s="18"/>
    </row>
    <row r="12836" spans="3:3" x14ac:dyDescent="0.25">
      <c r="C12836" s="18"/>
    </row>
    <row r="12837" spans="3:3" x14ac:dyDescent="0.25">
      <c r="C12837" s="18"/>
    </row>
    <row r="12838" spans="3:3" x14ac:dyDescent="0.25">
      <c r="C12838" s="18"/>
    </row>
    <row r="12839" spans="3:3" x14ac:dyDescent="0.25">
      <c r="C12839" s="18"/>
    </row>
    <row r="12840" spans="3:3" x14ac:dyDescent="0.25">
      <c r="C12840" s="18"/>
    </row>
    <row r="12841" spans="3:3" x14ac:dyDescent="0.25">
      <c r="C12841" s="18"/>
    </row>
    <row r="12842" spans="3:3" x14ac:dyDescent="0.25">
      <c r="C12842" s="18"/>
    </row>
    <row r="12843" spans="3:3" x14ac:dyDescent="0.25">
      <c r="C12843" s="18"/>
    </row>
    <row r="12844" spans="3:3" x14ac:dyDescent="0.25">
      <c r="C12844" s="18"/>
    </row>
    <row r="12845" spans="3:3" x14ac:dyDescent="0.25">
      <c r="C12845" s="18"/>
    </row>
    <row r="12846" spans="3:3" x14ac:dyDescent="0.25">
      <c r="C12846" s="18"/>
    </row>
    <row r="12847" spans="3:3" x14ac:dyDescent="0.25">
      <c r="C12847" s="18"/>
    </row>
    <row r="12848" spans="3:3" x14ac:dyDescent="0.25">
      <c r="C12848" s="18"/>
    </row>
    <row r="12849" spans="3:3" x14ac:dyDescent="0.25">
      <c r="C12849" s="18"/>
    </row>
    <row r="12850" spans="3:3" x14ac:dyDescent="0.25">
      <c r="C12850" s="18"/>
    </row>
    <row r="12851" spans="3:3" x14ac:dyDescent="0.25">
      <c r="C12851" s="18"/>
    </row>
    <row r="12852" spans="3:3" x14ac:dyDescent="0.25">
      <c r="C12852" s="18"/>
    </row>
    <row r="12853" spans="3:3" x14ac:dyDescent="0.25">
      <c r="C12853" s="18"/>
    </row>
    <row r="12854" spans="3:3" x14ac:dyDescent="0.25">
      <c r="C12854" s="18"/>
    </row>
    <row r="12855" spans="3:3" x14ac:dyDescent="0.25">
      <c r="C12855" s="18"/>
    </row>
    <row r="12856" spans="3:3" x14ac:dyDescent="0.25">
      <c r="C12856" s="18"/>
    </row>
    <row r="12857" spans="3:3" x14ac:dyDescent="0.25">
      <c r="C12857" s="18"/>
    </row>
    <row r="12858" spans="3:3" x14ac:dyDescent="0.25">
      <c r="C12858" s="18"/>
    </row>
    <row r="12859" spans="3:3" x14ac:dyDescent="0.25">
      <c r="C12859" s="18"/>
    </row>
    <row r="12860" spans="3:3" x14ac:dyDescent="0.25">
      <c r="C12860" s="18"/>
    </row>
    <row r="12861" spans="3:3" x14ac:dyDescent="0.25">
      <c r="C12861" s="18"/>
    </row>
    <row r="12862" spans="3:3" x14ac:dyDescent="0.25">
      <c r="C12862" s="18"/>
    </row>
    <row r="12863" spans="3:3" x14ac:dyDescent="0.25">
      <c r="C12863" s="18"/>
    </row>
    <row r="12864" spans="3:3" x14ac:dyDescent="0.25">
      <c r="C12864" s="18"/>
    </row>
    <row r="12865" spans="3:3" x14ac:dyDescent="0.25">
      <c r="C12865" s="18"/>
    </row>
    <row r="12866" spans="3:3" x14ac:dyDescent="0.25">
      <c r="C12866" s="18"/>
    </row>
    <row r="12867" spans="3:3" x14ac:dyDescent="0.25">
      <c r="C12867" s="18"/>
    </row>
    <row r="12868" spans="3:3" x14ac:dyDescent="0.25">
      <c r="C12868" s="18"/>
    </row>
    <row r="12869" spans="3:3" x14ac:dyDescent="0.25">
      <c r="C12869" s="18"/>
    </row>
    <row r="12870" spans="3:3" x14ac:dyDescent="0.25">
      <c r="C12870" s="18"/>
    </row>
    <row r="12871" spans="3:3" x14ac:dyDescent="0.25">
      <c r="C12871" s="18"/>
    </row>
    <row r="12872" spans="3:3" x14ac:dyDescent="0.25">
      <c r="C12872" s="18"/>
    </row>
    <row r="12873" spans="3:3" x14ac:dyDescent="0.25">
      <c r="C12873" s="18"/>
    </row>
    <row r="12874" spans="3:3" x14ac:dyDescent="0.25">
      <c r="C12874" s="18"/>
    </row>
    <row r="12875" spans="3:3" x14ac:dyDescent="0.25">
      <c r="C12875" s="18"/>
    </row>
    <row r="12876" spans="3:3" x14ac:dyDescent="0.25">
      <c r="C12876" s="18"/>
    </row>
    <row r="12877" spans="3:3" x14ac:dyDescent="0.25">
      <c r="C12877" s="18"/>
    </row>
    <row r="12878" spans="3:3" x14ac:dyDescent="0.25">
      <c r="C12878" s="18"/>
    </row>
    <row r="12879" spans="3:3" x14ac:dyDescent="0.25">
      <c r="C12879" s="18"/>
    </row>
    <row r="12880" spans="3:3" x14ac:dyDescent="0.25">
      <c r="C12880" s="18"/>
    </row>
    <row r="12881" spans="3:3" x14ac:dyDescent="0.25">
      <c r="C12881" s="18"/>
    </row>
    <row r="12882" spans="3:3" x14ac:dyDescent="0.25">
      <c r="C12882" s="18"/>
    </row>
    <row r="12883" spans="3:3" x14ac:dyDescent="0.25">
      <c r="C12883" s="18"/>
    </row>
    <row r="12884" spans="3:3" x14ac:dyDescent="0.25">
      <c r="C12884" s="18"/>
    </row>
    <row r="12885" spans="3:3" x14ac:dyDescent="0.25">
      <c r="C12885" s="18"/>
    </row>
    <row r="12886" spans="3:3" x14ac:dyDescent="0.25">
      <c r="C12886" s="18"/>
    </row>
    <row r="12887" spans="3:3" x14ac:dyDescent="0.25">
      <c r="C12887" s="18"/>
    </row>
    <row r="12888" spans="3:3" x14ac:dyDescent="0.25">
      <c r="C12888" s="18"/>
    </row>
    <row r="12889" spans="3:3" x14ac:dyDescent="0.25">
      <c r="C12889" s="18"/>
    </row>
    <row r="12890" spans="3:3" x14ac:dyDescent="0.25">
      <c r="C12890" s="18"/>
    </row>
    <row r="12891" spans="3:3" x14ac:dyDescent="0.25">
      <c r="C12891" s="18"/>
    </row>
    <row r="12892" spans="3:3" x14ac:dyDescent="0.25">
      <c r="C12892" s="18"/>
    </row>
    <row r="12893" spans="3:3" x14ac:dyDescent="0.25">
      <c r="C12893" s="18"/>
    </row>
    <row r="12894" spans="3:3" x14ac:dyDescent="0.25">
      <c r="C12894" s="18"/>
    </row>
    <row r="12895" spans="3:3" x14ac:dyDescent="0.25">
      <c r="C12895" s="18"/>
    </row>
    <row r="12896" spans="3:3" x14ac:dyDescent="0.25">
      <c r="C12896" s="18"/>
    </row>
    <row r="12897" spans="3:3" x14ac:dyDescent="0.25">
      <c r="C12897" s="18"/>
    </row>
    <row r="12898" spans="3:3" x14ac:dyDescent="0.25">
      <c r="C12898" s="18"/>
    </row>
    <row r="12899" spans="3:3" x14ac:dyDescent="0.25">
      <c r="C12899" s="18"/>
    </row>
    <row r="12900" spans="3:3" x14ac:dyDescent="0.25">
      <c r="C12900" s="18"/>
    </row>
    <row r="12901" spans="3:3" x14ac:dyDescent="0.25">
      <c r="C12901" s="18"/>
    </row>
    <row r="12902" spans="3:3" x14ac:dyDescent="0.25">
      <c r="C12902" s="18"/>
    </row>
    <row r="12903" spans="3:3" x14ac:dyDescent="0.25">
      <c r="C12903" s="18"/>
    </row>
    <row r="12904" spans="3:3" x14ac:dyDescent="0.25">
      <c r="C12904" s="18"/>
    </row>
    <row r="12905" spans="3:3" x14ac:dyDescent="0.25">
      <c r="C12905" s="18"/>
    </row>
    <row r="12906" spans="3:3" x14ac:dyDescent="0.25">
      <c r="C12906" s="18"/>
    </row>
    <row r="12907" spans="3:3" x14ac:dyDescent="0.25">
      <c r="C12907" s="18"/>
    </row>
    <row r="12908" spans="3:3" x14ac:dyDescent="0.25">
      <c r="C12908" s="18"/>
    </row>
    <row r="12909" spans="3:3" x14ac:dyDescent="0.25">
      <c r="C12909" s="18"/>
    </row>
    <row r="12910" spans="3:3" x14ac:dyDescent="0.25">
      <c r="C12910" s="18"/>
    </row>
    <row r="12911" spans="3:3" x14ac:dyDescent="0.25">
      <c r="C12911" s="18"/>
    </row>
    <row r="12912" spans="3:3" x14ac:dyDescent="0.25">
      <c r="C12912" s="18"/>
    </row>
    <row r="12913" spans="3:3" x14ac:dyDescent="0.25">
      <c r="C12913" s="18"/>
    </row>
    <row r="12914" spans="3:3" x14ac:dyDescent="0.25">
      <c r="C12914" s="18"/>
    </row>
    <row r="12915" spans="3:3" x14ac:dyDescent="0.25">
      <c r="C12915" s="18"/>
    </row>
    <row r="12916" spans="3:3" x14ac:dyDescent="0.25">
      <c r="C12916" s="18"/>
    </row>
    <row r="12917" spans="3:3" x14ac:dyDescent="0.25">
      <c r="C12917" s="18"/>
    </row>
    <row r="12918" spans="3:3" x14ac:dyDescent="0.25">
      <c r="C12918" s="18"/>
    </row>
    <row r="12919" spans="3:3" x14ac:dyDescent="0.25">
      <c r="C12919" s="18"/>
    </row>
    <row r="12920" spans="3:3" x14ac:dyDescent="0.25">
      <c r="C12920" s="18"/>
    </row>
    <row r="12921" spans="3:3" x14ac:dyDescent="0.25">
      <c r="C12921" s="18"/>
    </row>
    <row r="12922" spans="3:3" x14ac:dyDescent="0.25">
      <c r="C12922" s="18"/>
    </row>
    <row r="12923" spans="3:3" x14ac:dyDescent="0.25">
      <c r="C12923" s="18"/>
    </row>
    <row r="12924" spans="3:3" x14ac:dyDescent="0.25">
      <c r="C12924" s="18"/>
    </row>
    <row r="12925" spans="3:3" x14ac:dyDescent="0.25">
      <c r="C12925" s="18"/>
    </row>
    <row r="12926" spans="3:3" x14ac:dyDescent="0.25">
      <c r="C12926" s="18"/>
    </row>
    <row r="12927" spans="3:3" x14ac:dyDescent="0.25">
      <c r="C12927" s="18"/>
    </row>
    <row r="12928" spans="3:3" x14ac:dyDescent="0.25">
      <c r="C12928" s="18"/>
    </row>
    <row r="12929" spans="3:3" x14ac:dyDescent="0.25">
      <c r="C12929" s="18"/>
    </row>
    <row r="12930" spans="3:3" x14ac:dyDescent="0.25">
      <c r="C12930" s="18"/>
    </row>
    <row r="12931" spans="3:3" x14ac:dyDescent="0.25">
      <c r="C12931" s="18"/>
    </row>
    <row r="12932" spans="3:3" x14ac:dyDescent="0.25">
      <c r="C12932" s="18"/>
    </row>
    <row r="12933" spans="3:3" x14ac:dyDescent="0.25">
      <c r="C12933" s="18"/>
    </row>
    <row r="12934" spans="3:3" x14ac:dyDescent="0.25">
      <c r="C12934" s="18"/>
    </row>
    <row r="12935" spans="3:3" x14ac:dyDescent="0.25">
      <c r="C12935" s="18"/>
    </row>
    <row r="12936" spans="3:3" x14ac:dyDescent="0.25">
      <c r="C12936" s="18"/>
    </row>
    <row r="12937" spans="3:3" x14ac:dyDescent="0.25">
      <c r="C12937" s="18"/>
    </row>
    <row r="12938" spans="3:3" x14ac:dyDescent="0.25">
      <c r="C12938" s="18"/>
    </row>
    <row r="12939" spans="3:3" x14ac:dyDescent="0.25">
      <c r="C12939" s="18"/>
    </row>
    <row r="12940" spans="3:3" x14ac:dyDescent="0.25">
      <c r="C12940" s="18"/>
    </row>
    <row r="12941" spans="3:3" x14ac:dyDescent="0.25">
      <c r="C12941" s="18"/>
    </row>
    <row r="12942" spans="3:3" x14ac:dyDescent="0.25">
      <c r="C12942" s="18"/>
    </row>
    <row r="12943" spans="3:3" x14ac:dyDescent="0.25">
      <c r="C12943" s="18"/>
    </row>
    <row r="12944" spans="3:3" x14ac:dyDescent="0.25">
      <c r="C12944" s="18"/>
    </row>
    <row r="12945" spans="3:3" x14ac:dyDescent="0.25">
      <c r="C12945" s="18"/>
    </row>
    <row r="12946" spans="3:3" x14ac:dyDescent="0.25">
      <c r="C12946" s="18"/>
    </row>
    <row r="12947" spans="3:3" x14ac:dyDescent="0.25">
      <c r="C12947" s="18"/>
    </row>
    <row r="12948" spans="3:3" x14ac:dyDescent="0.25">
      <c r="C12948" s="18"/>
    </row>
    <row r="12949" spans="3:3" x14ac:dyDescent="0.25">
      <c r="C12949" s="18"/>
    </row>
    <row r="12950" spans="3:3" x14ac:dyDescent="0.25">
      <c r="C12950" s="18"/>
    </row>
    <row r="12951" spans="3:3" x14ac:dyDescent="0.25">
      <c r="C12951" s="18"/>
    </row>
    <row r="12952" spans="3:3" x14ac:dyDescent="0.25">
      <c r="C12952" s="18"/>
    </row>
    <row r="12953" spans="3:3" x14ac:dyDescent="0.25">
      <c r="C12953" s="18"/>
    </row>
    <row r="12954" spans="3:3" x14ac:dyDescent="0.25">
      <c r="C12954" s="18"/>
    </row>
    <row r="12955" spans="3:3" x14ac:dyDescent="0.25">
      <c r="C12955" s="18"/>
    </row>
    <row r="12956" spans="3:3" x14ac:dyDescent="0.25">
      <c r="C12956" s="18"/>
    </row>
    <row r="12957" spans="3:3" x14ac:dyDescent="0.25">
      <c r="C12957" s="18"/>
    </row>
    <row r="12958" spans="3:3" x14ac:dyDescent="0.25">
      <c r="C12958" s="18"/>
    </row>
    <row r="12959" spans="3:3" x14ac:dyDescent="0.25">
      <c r="C12959" s="18"/>
    </row>
    <row r="12960" spans="3:3" x14ac:dyDescent="0.25">
      <c r="C12960" s="18"/>
    </row>
    <row r="12961" spans="3:3" x14ac:dyDescent="0.25">
      <c r="C12961" s="18"/>
    </row>
    <row r="12962" spans="3:3" x14ac:dyDescent="0.25">
      <c r="C12962" s="18"/>
    </row>
    <row r="12963" spans="3:3" x14ac:dyDescent="0.25">
      <c r="C12963" s="18"/>
    </row>
    <row r="12964" spans="3:3" x14ac:dyDescent="0.25">
      <c r="C12964" s="18"/>
    </row>
    <row r="12965" spans="3:3" x14ac:dyDescent="0.25">
      <c r="C12965" s="18"/>
    </row>
    <row r="12966" spans="3:3" x14ac:dyDescent="0.25">
      <c r="C12966" s="18"/>
    </row>
    <row r="12967" spans="3:3" x14ac:dyDescent="0.25">
      <c r="C12967" s="18"/>
    </row>
    <row r="12968" spans="3:3" x14ac:dyDescent="0.25">
      <c r="C12968" s="18"/>
    </row>
    <row r="12969" spans="3:3" x14ac:dyDescent="0.25">
      <c r="C12969" s="18"/>
    </row>
    <row r="12970" spans="3:3" x14ac:dyDescent="0.25">
      <c r="C12970" s="18"/>
    </row>
    <row r="12971" spans="3:3" x14ac:dyDescent="0.25">
      <c r="C12971" s="18"/>
    </row>
    <row r="12972" spans="3:3" x14ac:dyDescent="0.25">
      <c r="C12972" s="18"/>
    </row>
    <row r="12973" spans="3:3" x14ac:dyDescent="0.25">
      <c r="C12973" s="18"/>
    </row>
    <row r="12974" spans="3:3" x14ac:dyDescent="0.25">
      <c r="C12974" s="18"/>
    </row>
    <row r="12975" spans="3:3" x14ac:dyDescent="0.25">
      <c r="C12975" s="18"/>
    </row>
    <row r="12976" spans="3:3" x14ac:dyDescent="0.25">
      <c r="C12976" s="18"/>
    </row>
    <row r="12977" spans="3:3" x14ac:dyDescent="0.25">
      <c r="C12977" s="18"/>
    </row>
    <row r="12978" spans="3:3" x14ac:dyDescent="0.25">
      <c r="C12978" s="18"/>
    </row>
    <row r="12979" spans="3:3" x14ac:dyDescent="0.25">
      <c r="C12979" s="18"/>
    </row>
    <row r="12980" spans="3:3" x14ac:dyDescent="0.25">
      <c r="C12980" s="18"/>
    </row>
    <row r="12981" spans="3:3" x14ac:dyDescent="0.25">
      <c r="C12981" s="18"/>
    </row>
    <row r="12982" spans="3:3" x14ac:dyDescent="0.25">
      <c r="C12982" s="18"/>
    </row>
    <row r="12983" spans="3:3" x14ac:dyDescent="0.25">
      <c r="C12983" s="18"/>
    </row>
    <row r="12984" spans="3:3" x14ac:dyDescent="0.25">
      <c r="C12984" s="18"/>
    </row>
    <row r="12985" spans="3:3" x14ac:dyDescent="0.25">
      <c r="C12985" s="18"/>
    </row>
    <row r="12986" spans="3:3" x14ac:dyDescent="0.25">
      <c r="C12986" s="18"/>
    </row>
    <row r="12987" spans="3:3" x14ac:dyDescent="0.25">
      <c r="C12987" s="18"/>
    </row>
    <row r="12988" spans="3:3" x14ac:dyDescent="0.25">
      <c r="C12988" s="18"/>
    </row>
    <row r="12989" spans="3:3" x14ac:dyDescent="0.25">
      <c r="C12989" s="18"/>
    </row>
    <row r="12990" spans="3:3" x14ac:dyDescent="0.25">
      <c r="C12990" s="18"/>
    </row>
    <row r="12991" spans="3:3" x14ac:dyDescent="0.25">
      <c r="C12991" s="18"/>
    </row>
    <row r="12992" spans="3:3" x14ac:dyDescent="0.25">
      <c r="C12992" s="18"/>
    </row>
    <row r="12993" spans="3:3" x14ac:dyDescent="0.25">
      <c r="C12993" s="18"/>
    </row>
    <row r="12994" spans="3:3" x14ac:dyDescent="0.25">
      <c r="C12994" s="18"/>
    </row>
    <row r="12995" spans="3:3" x14ac:dyDescent="0.25">
      <c r="C12995" s="18"/>
    </row>
    <row r="12996" spans="3:3" x14ac:dyDescent="0.25">
      <c r="C12996" s="18"/>
    </row>
    <row r="12997" spans="3:3" x14ac:dyDescent="0.25">
      <c r="C12997" s="18"/>
    </row>
    <row r="12998" spans="3:3" x14ac:dyDescent="0.25">
      <c r="C12998" s="18"/>
    </row>
    <row r="12999" spans="3:3" x14ac:dyDescent="0.25">
      <c r="C12999" s="18"/>
    </row>
    <row r="13000" spans="3:3" x14ac:dyDescent="0.25">
      <c r="C13000" s="18"/>
    </row>
    <row r="13001" spans="3:3" x14ac:dyDescent="0.25">
      <c r="C13001" s="18"/>
    </row>
    <row r="13002" spans="3:3" x14ac:dyDescent="0.25">
      <c r="C13002" s="18"/>
    </row>
    <row r="13003" spans="3:3" x14ac:dyDescent="0.25">
      <c r="C13003" s="18"/>
    </row>
    <row r="13004" spans="3:3" x14ac:dyDescent="0.25">
      <c r="C13004" s="18"/>
    </row>
    <row r="13005" spans="3:3" x14ac:dyDescent="0.25">
      <c r="C13005" s="18"/>
    </row>
    <row r="13006" spans="3:3" x14ac:dyDescent="0.25">
      <c r="C13006" s="18"/>
    </row>
    <row r="13007" spans="3:3" x14ac:dyDescent="0.25">
      <c r="C13007" s="18"/>
    </row>
    <row r="13008" spans="3:3" x14ac:dyDescent="0.25">
      <c r="C13008" s="18"/>
    </row>
    <row r="13009" spans="3:3" x14ac:dyDescent="0.25">
      <c r="C13009" s="18"/>
    </row>
    <row r="13010" spans="3:3" x14ac:dyDescent="0.25">
      <c r="C13010" s="18"/>
    </row>
    <row r="13011" spans="3:3" x14ac:dyDescent="0.25">
      <c r="C13011" s="18"/>
    </row>
    <row r="13012" spans="3:3" x14ac:dyDescent="0.25">
      <c r="C13012" s="18"/>
    </row>
    <row r="13013" spans="3:3" x14ac:dyDescent="0.25">
      <c r="C13013" s="18"/>
    </row>
    <row r="13014" spans="3:3" x14ac:dyDescent="0.25">
      <c r="C13014" s="18"/>
    </row>
    <row r="13015" spans="3:3" x14ac:dyDescent="0.25">
      <c r="C13015" s="18"/>
    </row>
    <row r="13016" spans="3:3" x14ac:dyDescent="0.25">
      <c r="C13016" s="18"/>
    </row>
    <row r="13017" spans="3:3" x14ac:dyDescent="0.25">
      <c r="C13017" s="18"/>
    </row>
    <row r="13018" spans="3:3" x14ac:dyDescent="0.25">
      <c r="C13018" s="18"/>
    </row>
    <row r="13019" spans="3:3" x14ac:dyDescent="0.25">
      <c r="C13019" s="18"/>
    </row>
    <row r="13020" spans="3:3" x14ac:dyDescent="0.25">
      <c r="C13020" s="18"/>
    </row>
    <row r="13021" spans="3:3" x14ac:dyDescent="0.25">
      <c r="C13021" s="18"/>
    </row>
    <row r="13022" spans="3:3" x14ac:dyDescent="0.25">
      <c r="C13022" s="18"/>
    </row>
    <row r="13023" spans="3:3" x14ac:dyDescent="0.25">
      <c r="C13023" s="18"/>
    </row>
    <row r="13024" spans="3:3" x14ac:dyDescent="0.25">
      <c r="C13024" s="18"/>
    </row>
    <row r="13025" spans="3:3" x14ac:dyDescent="0.25">
      <c r="C13025" s="18"/>
    </row>
    <row r="13026" spans="3:3" x14ac:dyDescent="0.25">
      <c r="C13026" s="18"/>
    </row>
    <row r="13027" spans="3:3" x14ac:dyDescent="0.25">
      <c r="C13027" s="18"/>
    </row>
    <row r="13028" spans="3:3" x14ac:dyDescent="0.25">
      <c r="C13028" s="18"/>
    </row>
    <row r="13029" spans="3:3" x14ac:dyDescent="0.25">
      <c r="C13029" s="18"/>
    </row>
    <row r="13030" spans="3:3" x14ac:dyDescent="0.25">
      <c r="C13030" s="18"/>
    </row>
    <row r="13031" spans="3:3" x14ac:dyDescent="0.25">
      <c r="C13031" s="18"/>
    </row>
    <row r="13032" spans="3:3" x14ac:dyDescent="0.25">
      <c r="C13032" s="18"/>
    </row>
    <row r="13033" spans="3:3" x14ac:dyDescent="0.25">
      <c r="C13033" s="18"/>
    </row>
    <row r="13034" spans="3:3" x14ac:dyDescent="0.25">
      <c r="C13034" s="18"/>
    </row>
    <row r="13035" spans="3:3" x14ac:dyDescent="0.25">
      <c r="C13035" s="18"/>
    </row>
    <row r="13036" spans="3:3" x14ac:dyDescent="0.25">
      <c r="C13036" s="18"/>
    </row>
    <row r="13037" spans="3:3" x14ac:dyDescent="0.25">
      <c r="C13037" s="18"/>
    </row>
    <row r="13038" spans="3:3" x14ac:dyDescent="0.25">
      <c r="C13038" s="18"/>
    </row>
    <row r="13039" spans="3:3" x14ac:dyDescent="0.25">
      <c r="C13039" s="18"/>
    </row>
    <row r="13040" spans="3:3" x14ac:dyDescent="0.25">
      <c r="C13040" s="18"/>
    </row>
    <row r="13041" spans="3:3" x14ac:dyDescent="0.25">
      <c r="C13041" s="18"/>
    </row>
    <row r="13042" spans="3:3" x14ac:dyDescent="0.25">
      <c r="C13042" s="18"/>
    </row>
    <row r="13043" spans="3:3" x14ac:dyDescent="0.25">
      <c r="C13043" s="18"/>
    </row>
    <row r="13044" spans="3:3" x14ac:dyDescent="0.25">
      <c r="C13044" s="18"/>
    </row>
    <row r="13045" spans="3:3" x14ac:dyDescent="0.25">
      <c r="C13045" s="18"/>
    </row>
    <row r="13046" spans="3:3" x14ac:dyDescent="0.25">
      <c r="C13046" s="18"/>
    </row>
    <row r="13047" spans="3:3" x14ac:dyDescent="0.25">
      <c r="C13047" s="18"/>
    </row>
    <row r="13048" spans="3:3" x14ac:dyDescent="0.25">
      <c r="C13048" s="18"/>
    </row>
    <row r="13049" spans="3:3" x14ac:dyDescent="0.25">
      <c r="C13049" s="18"/>
    </row>
    <row r="13050" spans="3:3" x14ac:dyDescent="0.25">
      <c r="C13050" s="18"/>
    </row>
    <row r="13051" spans="3:3" x14ac:dyDescent="0.25">
      <c r="C13051" s="18"/>
    </row>
    <row r="13052" spans="3:3" x14ac:dyDescent="0.25">
      <c r="C13052" s="18"/>
    </row>
    <row r="13053" spans="3:3" x14ac:dyDescent="0.25">
      <c r="C13053" s="18"/>
    </row>
    <row r="13054" spans="3:3" x14ac:dyDescent="0.25">
      <c r="C13054" s="18"/>
    </row>
    <row r="13055" spans="3:3" x14ac:dyDescent="0.25">
      <c r="C13055" s="18"/>
    </row>
    <row r="13056" spans="3:3" x14ac:dyDescent="0.25">
      <c r="C13056" s="18"/>
    </row>
    <row r="13057" spans="3:3" x14ac:dyDescent="0.25">
      <c r="C13057" s="18"/>
    </row>
    <row r="13058" spans="3:3" x14ac:dyDescent="0.25">
      <c r="C13058" s="18"/>
    </row>
    <row r="13059" spans="3:3" x14ac:dyDescent="0.25">
      <c r="C13059" s="18"/>
    </row>
    <row r="13060" spans="3:3" x14ac:dyDescent="0.25">
      <c r="C13060" s="18"/>
    </row>
    <row r="13061" spans="3:3" x14ac:dyDescent="0.25">
      <c r="C13061" s="18"/>
    </row>
    <row r="13062" spans="3:3" x14ac:dyDescent="0.25">
      <c r="C13062" s="18"/>
    </row>
    <row r="13063" spans="3:3" x14ac:dyDescent="0.25">
      <c r="C13063" s="18"/>
    </row>
    <row r="13064" spans="3:3" x14ac:dyDescent="0.25">
      <c r="C13064" s="18"/>
    </row>
    <row r="13065" spans="3:3" x14ac:dyDescent="0.25">
      <c r="C13065" s="18"/>
    </row>
    <row r="13066" spans="3:3" x14ac:dyDescent="0.25">
      <c r="C13066" s="18"/>
    </row>
    <row r="13067" spans="3:3" x14ac:dyDescent="0.25">
      <c r="C13067" s="18"/>
    </row>
    <row r="13068" spans="3:3" x14ac:dyDescent="0.25">
      <c r="C13068" s="18"/>
    </row>
    <row r="13069" spans="3:3" x14ac:dyDescent="0.25">
      <c r="C13069" s="18"/>
    </row>
    <row r="13070" spans="3:3" x14ac:dyDescent="0.25">
      <c r="C13070" s="18"/>
    </row>
    <row r="13071" spans="3:3" x14ac:dyDescent="0.25">
      <c r="C13071" s="18"/>
    </row>
    <row r="13072" spans="3:3" x14ac:dyDescent="0.25">
      <c r="C13072" s="18"/>
    </row>
    <row r="13073" spans="3:3" x14ac:dyDescent="0.25">
      <c r="C13073" s="18"/>
    </row>
    <row r="13074" spans="3:3" x14ac:dyDescent="0.25">
      <c r="C13074" s="18"/>
    </row>
    <row r="13075" spans="3:3" x14ac:dyDescent="0.25">
      <c r="C13075" s="18"/>
    </row>
    <row r="13076" spans="3:3" x14ac:dyDescent="0.25">
      <c r="C13076" s="18"/>
    </row>
    <row r="13077" spans="3:3" x14ac:dyDescent="0.25">
      <c r="C13077" s="18"/>
    </row>
    <row r="13078" spans="3:3" x14ac:dyDescent="0.25">
      <c r="C13078" s="18"/>
    </row>
    <row r="13079" spans="3:3" x14ac:dyDescent="0.25">
      <c r="C13079" s="18"/>
    </row>
    <row r="13080" spans="3:3" x14ac:dyDescent="0.25">
      <c r="C13080" s="18"/>
    </row>
    <row r="13081" spans="3:3" x14ac:dyDescent="0.25">
      <c r="C13081" s="18"/>
    </row>
    <row r="13082" spans="3:3" x14ac:dyDescent="0.25">
      <c r="C13082" s="18"/>
    </row>
    <row r="13083" spans="3:3" x14ac:dyDescent="0.25">
      <c r="C13083" s="18"/>
    </row>
    <row r="13084" spans="3:3" x14ac:dyDescent="0.25">
      <c r="C13084" s="18"/>
    </row>
    <row r="13085" spans="3:3" x14ac:dyDescent="0.25">
      <c r="C13085" s="18"/>
    </row>
    <row r="13086" spans="3:3" x14ac:dyDescent="0.25">
      <c r="C13086" s="18"/>
    </row>
    <row r="13087" spans="3:3" x14ac:dyDescent="0.25">
      <c r="C13087" s="18"/>
    </row>
    <row r="13088" spans="3:3" x14ac:dyDescent="0.25">
      <c r="C13088" s="18"/>
    </row>
    <row r="13089" spans="3:3" x14ac:dyDescent="0.25">
      <c r="C13089" s="18"/>
    </row>
    <row r="13090" spans="3:3" x14ac:dyDescent="0.25">
      <c r="C13090" s="18"/>
    </row>
    <row r="13091" spans="3:3" x14ac:dyDescent="0.25">
      <c r="C13091" s="18"/>
    </row>
    <row r="13092" spans="3:3" x14ac:dyDescent="0.25">
      <c r="C13092" s="18"/>
    </row>
    <row r="13093" spans="3:3" x14ac:dyDescent="0.25">
      <c r="C13093" s="18"/>
    </row>
    <row r="13094" spans="3:3" x14ac:dyDescent="0.25">
      <c r="C13094" s="18"/>
    </row>
    <row r="13095" spans="3:3" x14ac:dyDescent="0.25">
      <c r="C13095" s="18"/>
    </row>
    <row r="13096" spans="3:3" x14ac:dyDescent="0.25">
      <c r="C13096" s="18"/>
    </row>
    <row r="13097" spans="3:3" x14ac:dyDescent="0.25">
      <c r="C13097" s="18"/>
    </row>
    <row r="13098" spans="3:3" x14ac:dyDescent="0.25">
      <c r="C13098" s="18"/>
    </row>
    <row r="13099" spans="3:3" x14ac:dyDescent="0.25">
      <c r="C13099" s="18"/>
    </row>
    <row r="13100" spans="3:3" x14ac:dyDescent="0.25">
      <c r="C13100" s="18"/>
    </row>
    <row r="13101" spans="3:3" x14ac:dyDescent="0.25">
      <c r="C13101" s="18"/>
    </row>
    <row r="13102" spans="3:3" x14ac:dyDescent="0.25">
      <c r="C13102" s="18"/>
    </row>
    <row r="13103" spans="3:3" x14ac:dyDescent="0.25">
      <c r="C13103" s="18"/>
    </row>
    <row r="13104" spans="3:3" x14ac:dyDescent="0.25">
      <c r="C13104" s="18"/>
    </row>
    <row r="13105" spans="3:3" x14ac:dyDescent="0.25">
      <c r="C13105" s="18"/>
    </row>
    <row r="13106" spans="3:3" x14ac:dyDescent="0.25">
      <c r="C13106" s="18"/>
    </row>
    <row r="13107" spans="3:3" x14ac:dyDescent="0.25">
      <c r="C13107" s="18"/>
    </row>
    <row r="13108" spans="3:3" x14ac:dyDescent="0.25">
      <c r="C13108" s="18"/>
    </row>
    <row r="13109" spans="3:3" x14ac:dyDescent="0.25">
      <c r="C13109" s="18"/>
    </row>
    <row r="13110" spans="3:3" x14ac:dyDescent="0.25">
      <c r="C13110" s="18"/>
    </row>
    <row r="13111" spans="3:3" x14ac:dyDescent="0.25">
      <c r="C13111" s="18"/>
    </row>
    <row r="13112" spans="3:3" x14ac:dyDescent="0.25">
      <c r="C13112" s="18"/>
    </row>
    <row r="13113" spans="3:3" x14ac:dyDescent="0.25">
      <c r="C13113" s="18"/>
    </row>
    <row r="13114" spans="3:3" x14ac:dyDescent="0.25">
      <c r="C13114" s="18"/>
    </row>
    <row r="13115" spans="3:3" x14ac:dyDescent="0.25">
      <c r="C13115" s="18"/>
    </row>
    <row r="13116" spans="3:3" x14ac:dyDescent="0.25">
      <c r="C13116" s="18"/>
    </row>
    <row r="13117" spans="3:3" x14ac:dyDescent="0.25">
      <c r="C13117" s="18"/>
    </row>
    <row r="13118" spans="3:3" x14ac:dyDescent="0.25">
      <c r="C13118" s="18"/>
    </row>
    <row r="13119" spans="3:3" x14ac:dyDescent="0.25">
      <c r="C13119" s="18"/>
    </row>
    <row r="13120" spans="3:3" x14ac:dyDescent="0.25">
      <c r="C13120" s="18"/>
    </row>
    <row r="13121" spans="3:3" x14ac:dyDescent="0.25">
      <c r="C13121" s="18"/>
    </row>
    <row r="13122" spans="3:3" x14ac:dyDescent="0.25">
      <c r="C13122" s="18"/>
    </row>
    <row r="13123" spans="3:3" x14ac:dyDescent="0.25">
      <c r="C13123" s="18"/>
    </row>
    <row r="13124" spans="3:3" x14ac:dyDescent="0.25">
      <c r="C13124" s="18"/>
    </row>
    <row r="13125" spans="3:3" x14ac:dyDescent="0.25">
      <c r="C13125" s="18"/>
    </row>
    <row r="13126" spans="3:3" x14ac:dyDescent="0.25">
      <c r="C13126" s="18"/>
    </row>
    <row r="13127" spans="3:3" x14ac:dyDescent="0.25">
      <c r="C13127" s="18"/>
    </row>
    <row r="13128" spans="3:3" x14ac:dyDescent="0.25">
      <c r="C13128" s="18"/>
    </row>
    <row r="13129" spans="3:3" x14ac:dyDescent="0.25">
      <c r="C13129" s="18"/>
    </row>
    <row r="13130" spans="3:3" x14ac:dyDescent="0.25">
      <c r="C13130" s="18"/>
    </row>
    <row r="13131" spans="3:3" x14ac:dyDescent="0.25">
      <c r="C13131" s="18"/>
    </row>
    <row r="13132" spans="3:3" x14ac:dyDescent="0.25">
      <c r="C13132" s="18"/>
    </row>
    <row r="13133" spans="3:3" x14ac:dyDescent="0.25">
      <c r="C13133" s="18"/>
    </row>
    <row r="13134" spans="3:3" x14ac:dyDescent="0.25">
      <c r="C13134" s="18"/>
    </row>
    <row r="13135" spans="3:3" x14ac:dyDescent="0.25">
      <c r="C13135" s="18"/>
    </row>
    <row r="13136" spans="3:3" x14ac:dyDescent="0.25">
      <c r="C13136" s="18"/>
    </row>
    <row r="13137" spans="3:3" x14ac:dyDescent="0.25">
      <c r="C13137" s="18"/>
    </row>
    <row r="13138" spans="3:3" x14ac:dyDescent="0.25">
      <c r="C13138" s="18"/>
    </row>
    <row r="13139" spans="3:3" x14ac:dyDescent="0.25">
      <c r="C13139" s="18"/>
    </row>
    <row r="13140" spans="3:3" x14ac:dyDescent="0.25">
      <c r="C13140" s="18"/>
    </row>
    <row r="13141" spans="3:3" x14ac:dyDescent="0.25">
      <c r="C13141" s="18"/>
    </row>
    <row r="13142" spans="3:3" x14ac:dyDescent="0.25">
      <c r="C13142" s="18"/>
    </row>
    <row r="13143" spans="3:3" x14ac:dyDescent="0.25">
      <c r="C13143" s="18"/>
    </row>
    <row r="13144" spans="3:3" x14ac:dyDescent="0.25">
      <c r="C13144" s="18"/>
    </row>
    <row r="13145" spans="3:3" x14ac:dyDescent="0.25">
      <c r="C13145" s="18"/>
    </row>
    <row r="13146" spans="3:3" x14ac:dyDescent="0.25">
      <c r="C13146" s="18"/>
    </row>
    <row r="13147" spans="3:3" x14ac:dyDescent="0.25">
      <c r="C13147" s="18"/>
    </row>
    <row r="13148" spans="3:3" x14ac:dyDescent="0.25">
      <c r="C13148" s="18"/>
    </row>
    <row r="13149" spans="3:3" x14ac:dyDescent="0.25">
      <c r="C13149" s="18"/>
    </row>
    <row r="13150" spans="3:3" x14ac:dyDescent="0.25">
      <c r="C13150" s="18"/>
    </row>
    <row r="13151" spans="3:3" x14ac:dyDescent="0.25">
      <c r="C13151" s="18"/>
    </row>
    <row r="13152" spans="3:3" x14ac:dyDescent="0.25">
      <c r="C13152" s="18"/>
    </row>
    <row r="13153" spans="3:3" x14ac:dyDescent="0.25">
      <c r="C13153" s="18"/>
    </row>
    <row r="13154" spans="3:3" x14ac:dyDescent="0.25">
      <c r="C13154" s="18"/>
    </row>
    <row r="13155" spans="3:3" x14ac:dyDescent="0.25">
      <c r="C13155" s="18"/>
    </row>
    <row r="13156" spans="3:3" x14ac:dyDescent="0.25">
      <c r="C13156" s="18"/>
    </row>
    <row r="13157" spans="3:3" x14ac:dyDescent="0.25">
      <c r="C13157" s="18"/>
    </row>
    <row r="13158" spans="3:3" x14ac:dyDescent="0.25">
      <c r="C13158" s="18"/>
    </row>
    <row r="13159" spans="3:3" x14ac:dyDescent="0.25">
      <c r="C13159" s="18"/>
    </row>
    <row r="13160" spans="3:3" x14ac:dyDescent="0.25">
      <c r="C13160" s="18"/>
    </row>
    <row r="13161" spans="3:3" x14ac:dyDescent="0.25">
      <c r="C13161" s="18"/>
    </row>
    <row r="13162" spans="3:3" x14ac:dyDescent="0.25">
      <c r="C13162" s="18"/>
    </row>
    <row r="13163" spans="3:3" x14ac:dyDescent="0.25">
      <c r="C13163" s="18"/>
    </row>
    <row r="13164" spans="3:3" x14ac:dyDescent="0.25">
      <c r="C13164" s="18"/>
    </row>
    <row r="13165" spans="3:3" x14ac:dyDescent="0.25">
      <c r="C13165" s="18"/>
    </row>
    <row r="13166" spans="3:3" x14ac:dyDescent="0.25">
      <c r="C13166" s="18"/>
    </row>
    <row r="13167" spans="3:3" x14ac:dyDescent="0.25">
      <c r="C13167" s="18"/>
    </row>
    <row r="13168" spans="3:3" x14ac:dyDescent="0.25">
      <c r="C13168" s="18"/>
    </row>
    <row r="13169" spans="3:3" x14ac:dyDescent="0.25">
      <c r="C13169" s="18"/>
    </row>
    <row r="13170" spans="3:3" x14ac:dyDescent="0.25">
      <c r="C13170" s="18"/>
    </row>
    <row r="13171" spans="3:3" x14ac:dyDescent="0.25">
      <c r="C13171" s="18"/>
    </row>
    <row r="13172" spans="3:3" x14ac:dyDescent="0.25">
      <c r="C13172" s="18"/>
    </row>
    <row r="13173" spans="3:3" x14ac:dyDescent="0.25">
      <c r="C13173" s="18"/>
    </row>
    <row r="13174" spans="3:3" x14ac:dyDescent="0.25">
      <c r="C13174" s="18"/>
    </row>
    <row r="13175" spans="3:3" x14ac:dyDescent="0.25">
      <c r="C13175" s="18"/>
    </row>
    <row r="13176" spans="3:3" x14ac:dyDescent="0.25">
      <c r="C13176" s="18"/>
    </row>
    <row r="13177" spans="3:3" x14ac:dyDescent="0.25">
      <c r="C13177" s="18"/>
    </row>
    <row r="13178" spans="3:3" x14ac:dyDescent="0.25">
      <c r="C13178" s="18"/>
    </row>
    <row r="13179" spans="3:3" x14ac:dyDescent="0.25">
      <c r="C13179" s="18"/>
    </row>
    <row r="13180" spans="3:3" x14ac:dyDescent="0.25">
      <c r="C13180" s="18"/>
    </row>
    <row r="13181" spans="3:3" x14ac:dyDescent="0.25">
      <c r="C13181" s="18"/>
    </row>
    <row r="13182" spans="3:3" x14ac:dyDescent="0.25">
      <c r="C13182" s="18"/>
    </row>
    <row r="13183" spans="3:3" x14ac:dyDescent="0.25">
      <c r="C13183" s="18"/>
    </row>
    <row r="13184" spans="3:3" x14ac:dyDescent="0.25">
      <c r="C13184" s="18"/>
    </row>
    <row r="13185" spans="3:3" x14ac:dyDescent="0.25">
      <c r="C13185" s="18"/>
    </row>
    <row r="13186" spans="3:3" x14ac:dyDescent="0.25">
      <c r="C13186" s="18"/>
    </row>
    <row r="13187" spans="3:3" x14ac:dyDescent="0.25">
      <c r="C13187" s="18"/>
    </row>
    <row r="13188" spans="3:3" x14ac:dyDescent="0.25">
      <c r="C13188" s="18"/>
    </row>
    <row r="13189" spans="3:3" x14ac:dyDescent="0.25">
      <c r="C13189" s="18"/>
    </row>
    <row r="13190" spans="3:3" x14ac:dyDescent="0.25">
      <c r="C13190" s="18"/>
    </row>
    <row r="13191" spans="3:3" x14ac:dyDescent="0.25">
      <c r="C13191" s="18"/>
    </row>
    <row r="13192" spans="3:3" x14ac:dyDescent="0.25">
      <c r="C13192" s="18"/>
    </row>
    <row r="13193" spans="3:3" x14ac:dyDescent="0.25">
      <c r="C13193" s="18"/>
    </row>
    <row r="13194" spans="3:3" x14ac:dyDescent="0.25">
      <c r="C13194" s="18"/>
    </row>
    <row r="13195" spans="3:3" x14ac:dyDescent="0.25">
      <c r="C13195" s="18"/>
    </row>
    <row r="13196" spans="3:3" x14ac:dyDescent="0.25">
      <c r="C13196" s="18"/>
    </row>
    <row r="13197" spans="3:3" x14ac:dyDescent="0.25">
      <c r="C13197" s="18"/>
    </row>
    <row r="13198" spans="3:3" x14ac:dyDescent="0.25">
      <c r="C13198" s="18"/>
    </row>
    <row r="13199" spans="3:3" x14ac:dyDescent="0.25">
      <c r="C13199" s="18"/>
    </row>
    <row r="13200" spans="3:3" x14ac:dyDescent="0.25">
      <c r="C13200" s="18"/>
    </row>
    <row r="13201" spans="3:3" x14ac:dyDescent="0.25">
      <c r="C13201" s="18"/>
    </row>
    <row r="13202" spans="3:3" x14ac:dyDescent="0.25">
      <c r="C13202" s="18"/>
    </row>
    <row r="13203" spans="3:3" x14ac:dyDescent="0.25">
      <c r="C13203" s="18"/>
    </row>
    <row r="13204" spans="3:3" x14ac:dyDescent="0.25">
      <c r="C13204" s="18"/>
    </row>
    <row r="13205" spans="3:3" x14ac:dyDescent="0.25">
      <c r="C13205" s="18"/>
    </row>
    <row r="13206" spans="3:3" x14ac:dyDescent="0.25">
      <c r="C13206" s="18"/>
    </row>
    <row r="13207" spans="3:3" x14ac:dyDescent="0.25">
      <c r="C13207" s="18"/>
    </row>
    <row r="13208" spans="3:3" x14ac:dyDescent="0.25">
      <c r="C13208" s="18"/>
    </row>
    <row r="13209" spans="3:3" x14ac:dyDescent="0.25">
      <c r="C13209" s="18"/>
    </row>
    <row r="13210" spans="3:3" x14ac:dyDescent="0.25">
      <c r="C13210" s="18"/>
    </row>
    <row r="13211" spans="3:3" x14ac:dyDescent="0.25">
      <c r="C13211" s="18"/>
    </row>
    <row r="13212" spans="3:3" x14ac:dyDescent="0.25">
      <c r="C13212" s="18"/>
    </row>
    <row r="13213" spans="3:3" x14ac:dyDescent="0.25">
      <c r="C13213" s="18"/>
    </row>
    <row r="13214" spans="3:3" x14ac:dyDescent="0.25">
      <c r="C13214" s="18"/>
    </row>
    <row r="13215" spans="3:3" x14ac:dyDescent="0.25">
      <c r="C13215" s="18"/>
    </row>
    <row r="13216" spans="3:3" x14ac:dyDescent="0.25">
      <c r="C13216" s="18"/>
    </row>
    <row r="13217" spans="3:3" x14ac:dyDescent="0.25">
      <c r="C13217" s="18"/>
    </row>
    <row r="13218" spans="3:3" x14ac:dyDescent="0.25">
      <c r="C13218" s="18"/>
    </row>
    <row r="13219" spans="3:3" x14ac:dyDescent="0.25">
      <c r="C13219" s="18"/>
    </row>
    <row r="13220" spans="3:3" x14ac:dyDescent="0.25">
      <c r="C13220" s="18"/>
    </row>
    <row r="13221" spans="3:3" x14ac:dyDescent="0.25">
      <c r="C13221" s="18"/>
    </row>
    <row r="13222" spans="3:3" x14ac:dyDescent="0.25">
      <c r="C13222" s="18"/>
    </row>
    <row r="13223" spans="3:3" x14ac:dyDescent="0.25">
      <c r="C13223" s="18"/>
    </row>
    <row r="13224" spans="3:3" x14ac:dyDescent="0.25">
      <c r="C13224" s="18"/>
    </row>
    <row r="13225" spans="3:3" x14ac:dyDescent="0.25">
      <c r="C13225" s="18"/>
    </row>
    <row r="13226" spans="3:3" x14ac:dyDescent="0.25">
      <c r="C13226" s="18"/>
    </row>
    <row r="13227" spans="3:3" x14ac:dyDescent="0.25">
      <c r="C13227" s="18"/>
    </row>
    <row r="13228" spans="3:3" x14ac:dyDescent="0.25">
      <c r="C13228" s="18"/>
    </row>
    <row r="13229" spans="3:3" x14ac:dyDescent="0.25">
      <c r="C13229" s="18"/>
    </row>
    <row r="13230" spans="3:3" x14ac:dyDescent="0.25">
      <c r="C13230" s="18"/>
    </row>
    <row r="13231" spans="3:3" x14ac:dyDescent="0.25">
      <c r="C13231" s="18"/>
    </row>
    <row r="13232" spans="3:3" x14ac:dyDescent="0.25">
      <c r="C13232" s="18"/>
    </row>
    <row r="13233" spans="3:3" x14ac:dyDescent="0.25">
      <c r="C13233" s="18"/>
    </row>
    <row r="13234" spans="3:3" x14ac:dyDescent="0.25">
      <c r="C13234" s="18"/>
    </row>
    <row r="13235" spans="3:3" x14ac:dyDescent="0.25">
      <c r="C13235" s="18"/>
    </row>
    <row r="13236" spans="3:3" x14ac:dyDescent="0.25">
      <c r="C13236" s="18"/>
    </row>
    <row r="13237" spans="3:3" x14ac:dyDescent="0.25">
      <c r="C13237" s="18"/>
    </row>
    <row r="13238" spans="3:3" x14ac:dyDescent="0.25">
      <c r="C13238" s="18"/>
    </row>
    <row r="13239" spans="3:3" x14ac:dyDescent="0.25">
      <c r="C13239" s="18"/>
    </row>
    <row r="13240" spans="3:3" x14ac:dyDescent="0.25">
      <c r="C13240" s="18"/>
    </row>
    <row r="13241" spans="3:3" x14ac:dyDescent="0.25">
      <c r="C13241" s="18"/>
    </row>
    <row r="13242" spans="3:3" x14ac:dyDescent="0.25">
      <c r="C13242" s="18"/>
    </row>
    <row r="13243" spans="3:3" x14ac:dyDescent="0.25">
      <c r="C13243" s="18"/>
    </row>
    <row r="13244" spans="3:3" x14ac:dyDescent="0.25">
      <c r="C13244" s="18"/>
    </row>
    <row r="13245" spans="3:3" x14ac:dyDescent="0.25">
      <c r="C13245" s="18"/>
    </row>
    <row r="13246" spans="3:3" x14ac:dyDescent="0.25">
      <c r="C13246" s="18"/>
    </row>
    <row r="13247" spans="3:3" x14ac:dyDescent="0.25">
      <c r="C13247" s="18"/>
    </row>
    <row r="13248" spans="3:3" x14ac:dyDescent="0.25">
      <c r="C13248" s="18"/>
    </row>
    <row r="13249" spans="3:3" x14ac:dyDescent="0.25">
      <c r="C13249" s="18"/>
    </row>
    <row r="13250" spans="3:3" x14ac:dyDescent="0.25">
      <c r="C13250" s="18"/>
    </row>
    <row r="13251" spans="3:3" x14ac:dyDescent="0.25">
      <c r="C13251" s="18"/>
    </row>
    <row r="13252" spans="3:3" x14ac:dyDescent="0.25">
      <c r="C13252" s="18"/>
    </row>
    <row r="13253" spans="3:3" x14ac:dyDescent="0.25">
      <c r="C13253" s="18"/>
    </row>
    <row r="13254" spans="3:3" x14ac:dyDescent="0.25">
      <c r="C13254" s="18"/>
    </row>
    <row r="13255" spans="3:3" x14ac:dyDescent="0.25">
      <c r="C13255" s="18"/>
    </row>
    <row r="13256" spans="3:3" x14ac:dyDescent="0.25">
      <c r="C13256" s="18"/>
    </row>
    <row r="13257" spans="3:3" x14ac:dyDescent="0.25">
      <c r="C13257" s="18"/>
    </row>
    <row r="13258" spans="3:3" x14ac:dyDescent="0.25">
      <c r="C13258" s="18"/>
    </row>
    <row r="13259" spans="3:3" x14ac:dyDescent="0.25">
      <c r="C13259" s="18"/>
    </row>
    <row r="13260" spans="3:3" x14ac:dyDescent="0.25">
      <c r="C13260" s="18"/>
    </row>
    <row r="13261" spans="3:3" x14ac:dyDescent="0.25">
      <c r="C13261" s="18"/>
    </row>
    <row r="13262" spans="3:3" x14ac:dyDescent="0.25">
      <c r="C13262" s="18"/>
    </row>
    <row r="13263" spans="3:3" x14ac:dyDescent="0.25">
      <c r="C13263" s="18"/>
    </row>
    <row r="13264" spans="3:3" x14ac:dyDescent="0.25">
      <c r="C13264" s="18"/>
    </row>
    <row r="13265" spans="3:3" x14ac:dyDescent="0.25">
      <c r="C13265" s="18"/>
    </row>
    <row r="13266" spans="3:3" x14ac:dyDescent="0.25">
      <c r="C13266" s="18"/>
    </row>
    <row r="13267" spans="3:3" x14ac:dyDescent="0.25">
      <c r="C13267" s="18"/>
    </row>
    <row r="13268" spans="3:3" x14ac:dyDescent="0.25">
      <c r="C13268" s="18"/>
    </row>
    <row r="13269" spans="3:3" x14ac:dyDescent="0.25">
      <c r="C13269" s="18"/>
    </row>
    <row r="13270" spans="3:3" x14ac:dyDescent="0.25">
      <c r="C13270" s="18"/>
    </row>
    <row r="13271" spans="3:3" x14ac:dyDescent="0.25">
      <c r="C13271" s="18"/>
    </row>
    <row r="13272" spans="3:3" x14ac:dyDescent="0.25">
      <c r="C13272" s="18"/>
    </row>
    <row r="13273" spans="3:3" x14ac:dyDescent="0.25">
      <c r="C13273" s="18"/>
    </row>
    <row r="13274" spans="3:3" x14ac:dyDescent="0.25">
      <c r="C13274" s="18"/>
    </row>
    <row r="13275" spans="3:3" x14ac:dyDescent="0.25">
      <c r="C13275" s="18"/>
    </row>
    <row r="13276" spans="3:3" x14ac:dyDescent="0.25">
      <c r="C13276" s="18"/>
    </row>
    <row r="13277" spans="3:3" x14ac:dyDescent="0.25">
      <c r="C13277" s="18"/>
    </row>
    <row r="13278" spans="3:3" x14ac:dyDescent="0.25">
      <c r="C13278" s="18"/>
    </row>
    <row r="13279" spans="3:3" x14ac:dyDescent="0.25">
      <c r="C13279" s="18"/>
    </row>
    <row r="13280" spans="3:3" x14ac:dyDescent="0.25">
      <c r="C13280" s="18"/>
    </row>
    <row r="13281" spans="3:3" x14ac:dyDescent="0.25">
      <c r="C13281" s="18"/>
    </row>
    <row r="13282" spans="3:3" x14ac:dyDescent="0.25">
      <c r="C13282" s="18"/>
    </row>
    <row r="13283" spans="3:3" x14ac:dyDescent="0.25">
      <c r="C13283" s="18"/>
    </row>
    <row r="13284" spans="3:3" x14ac:dyDescent="0.25">
      <c r="C13284" s="18"/>
    </row>
    <row r="13285" spans="3:3" x14ac:dyDescent="0.25">
      <c r="C13285" s="18"/>
    </row>
    <row r="13286" spans="3:3" x14ac:dyDescent="0.25">
      <c r="C13286" s="18"/>
    </row>
    <row r="13287" spans="3:3" x14ac:dyDescent="0.25">
      <c r="C13287" s="18"/>
    </row>
    <row r="13288" spans="3:3" x14ac:dyDescent="0.25">
      <c r="C13288" s="18"/>
    </row>
    <row r="13289" spans="3:3" x14ac:dyDescent="0.25">
      <c r="C13289" s="18"/>
    </row>
    <row r="13290" spans="3:3" x14ac:dyDescent="0.25">
      <c r="C13290" s="18"/>
    </row>
    <row r="13291" spans="3:3" x14ac:dyDescent="0.25">
      <c r="C13291" s="18"/>
    </row>
    <row r="13292" spans="3:3" x14ac:dyDescent="0.25">
      <c r="C13292" s="18"/>
    </row>
    <row r="13293" spans="3:3" x14ac:dyDescent="0.25">
      <c r="C13293" s="18"/>
    </row>
    <row r="13294" spans="3:3" x14ac:dyDescent="0.25">
      <c r="C13294" s="18"/>
    </row>
    <row r="13295" spans="3:3" x14ac:dyDescent="0.25">
      <c r="C13295" s="18"/>
    </row>
    <row r="13296" spans="3:3" x14ac:dyDescent="0.25">
      <c r="C13296" s="18"/>
    </row>
    <row r="13297" spans="3:3" x14ac:dyDescent="0.25">
      <c r="C13297" s="18"/>
    </row>
    <row r="13298" spans="3:3" x14ac:dyDescent="0.25">
      <c r="C13298" s="18"/>
    </row>
    <row r="13299" spans="3:3" x14ac:dyDescent="0.25">
      <c r="C13299" s="18"/>
    </row>
    <row r="13300" spans="3:3" x14ac:dyDescent="0.25">
      <c r="C13300" s="18"/>
    </row>
    <row r="13301" spans="3:3" x14ac:dyDescent="0.25">
      <c r="C13301" s="18"/>
    </row>
    <row r="13302" spans="3:3" x14ac:dyDescent="0.25">
      <c r="C13302" s="18"/>
    </row>
    <row r="13303" spans="3:3" x14ac:dyDescent="0.25">
      <c r="C13303" s="18"/>
    </row>
    <row r="13304" spans="3:3" x14ac:dyDescent="0.25">
      <c r="C13304" s="18"/>
    </row>
    <row r="13305" spans="3:3" x14ac:dyDescent="0.25">
      <c r="C13305" s="18"/>
    </row>
    <row r="13306" spans="3:3" x14ac:dyDescent="0.25">
      <c r="C13306" s="18"/>
    </row>
    <row r="13307" spans="3:3" x14ac:dyDescent="0.25">
      <c r="C13307" s="18"/>
    </row>
    <row r="13308" spans="3:3" x14ac:dyDescent="0.25">
      <c r="C13308" s="18"/>
    </row>
    <row r="13309" spans="3:3" x14ac:dyDescent="0.25">
      <c r="C13309" s="18"/>
    </row>
    <row r="13310" spans="3:3" x14ac:dyDescent="0.25">
      <c r="C13310" s="18"/>
    </row>
    <row r="13311" spans="3:3" x14ac:dyDescent="0.25">
      <c r="C13311" s="18"/>
    </row>
    <row r="13312" spans="3:3" x14ac:dyDescent="0.25">
      <c r="C13312" s="18"/>
    </row>
    <row r="13313" spans="3:3" x14ac:dyDescent="0.25">
      <c r="C13313" s="18"/>
    </row>
    <row r="13314" spans="3:3" x14ac:dyDescent="0.25">
      <c r="C13314" s="18"/>
    </row>
    <row r="13315" spans="3:3" x14ac:dyDescent="0.25">
      <c r="C13315" s="18"/>
    </row>
    <row r="13316" spans="3:3" x14ac:dyDescent="0.25">
      <c r="C13316" s="18"/>
    </row>
    <row r="13317" spans="3:3" x14ac:dyDescent="0.25">
      <c r="C13317" s="18"/>
    </row>
    <row r="13318" spans="3:3" x14ac:dyDescent="0.25">
      <c r="C13318" s="18"/>
    </row>
    <row r="13319" spans="3:3" x14ac:dyDescent="0.25">
      <c r="C13319" s="18"/>
    </row>
    <row r="13320" spans="3:3" x14ac:dyDescent="0.25">
      <c r="C13320" s="18"/>
    </row>
    <row r="13321" spans="3:3" x14ac:dyDescent="0.25">
      <c r="C13321" s="18"/>
    </row>
    <row r="13322" spans="3:3" x14ac:dyDescent="0.25">
      <c r="C13322" s="18"/>
    </row>
    <row r="13323" spans="3:3" x14ac:dyDescent="0.25">
      <c r="C13323" s="18"/>
    </row>
    <row r="13324" spans="3:3" x14ac:dyDescent="0.25">
      <c r="C13324" s="18"/>
    </row>
    <row r="13325" spans="3:3" x14ac:dyDescent="0.25">
      <c r="C13325" s="18"/>
    </row>
    <row r="13326" spans="3:3" x14ac:dyDescent="0.25">
      <c r="C13326" s="18"/>
    </row>
    <row r="13327" spans="3:3" x14ac:dyDescent="0.25">
      <c r="C13327" s="18"/>
    </row>
    <row r="13328" spans="3:3" x14ac:dyDescent="0.25">
      <c r="C13328" s="18"/>
    </row>
    <row r="13329" spans="3:3" x14ac:dyDescent="0.25">
      <c r="C13329" s="18"/>
    </row>
    <row r="13330" spans="3:3" x14ac:dyDescent="0.25">
      <c r="C13330" s="18"/>
    </row>
    <row r="13331" spans="3:3" x14ac:dyDescent="0.25">
      <c r="C13331" s="18"/>
    </row>
    <row r="13332" spans="3:3" x14ac:dyDescent="0.25">
      <c r="C13332" s="18"/>
    </row>
    <row r="13333" spans="3:3" x14ac:dyDescent="0.25">
      <c r="C13333" s="18"/>
    </row>
    <row r="13334" spans="3:3" x14ac:dyDescent="0.25">
      <c r="C13334" s="18"/>
    </row>
    <row r="13335" spans="3:3" x14ac:dyDescent="0.25">
      <c r="C13335" s="18"/>
    </row>
    <row r="13336" spans="3:3" x14ac:dyDescent="0.25">
      <c r="C13336" s="18"/>
    </row>
    <row r="13337" spans="3:3" x14ac:dyDescent="0.25">
      <c r="C13337" s="18"/>
    </row>
    <row r="13338" spans="3:3" x14ac:dyDescent="0.25">
      <c r="C13338" s="18"/>
    </row>
    <row r="13339" spans="3:3" x14ac:dyDescent="0.25">
      <c r="C13339" s="18"/>
    </row>
    <row r="13340" spans="3:3" x14ac:dyDescent="0.25">
      <c r="C13340" s="18"/>
    </row>
    <row r="13341" spans="3:3" x14ac:dyDescent="0.25">
      <c r="C13341" s="18"/>
    </row>
    <row r="13342" spans="3:3" x14ac:dyDescent="0.25">
      <c r="C13342" s="18"/>
    </row>
    <row r="13343" spans="3:3" x14ac:dyDescent="0.25">
      <c r="C13343" s="18"/>
    </row>
    <row r="13344" spans="3:3" x14ac:dyDescent="0.25">
      <c r="C13344" s="18"/>
    </row>
    <row r="13345" spans="3:3" x14ac:dyDescent="0.25">
      <c r="C13345" s="18"/>
    </row>
    <row r="13346" spans="3:3" x14ac:dyDescent="0.25">
      <c r="C13346" s="18"/>
    </row>
    <row r="13347" spans="3:3" x14ac:dyDescent="0.25">
      <c r="C13347" s="18"/>
    </row>
    <row r="13348" spans="3:3" x14ac:dyDescent="0.25">
      <c r="C13348" s="18"/>
    </row>
    <row r="13349" spans="3:3" x14ac:dyDescent="0.25">
      <c r="C13349" s="18"/>
    </row>
    <row r="13350" spans="3:3" x14ac:dyDescent="0.25">
      <c r="C13350" s="18"/>
    </row>
    <row r="13351" spans="3:3" x14ac:dyDescent="0.25">
      <c r="C13351" s="18"/>
    </row>
    <row r="13352" spans="3:3" x14ac:dyDescent="0.25">
      <c r="C13352" s="18"/>
    </row>
    <row r="13353" spans="3:3" x14ac:dyDescent="0.25">
      <c r="C13353" s="18"/>
    </row>
    <row r="13354" spans="3:3" x14ac:dyDescent="0.25">
      <c r="C13354" s="18"/>
    </row>
    <row r="13355" spans="3:3" x14ac:dyDescent="0.25">
      <c r="C13355" s="18"/>
    </row>
    <row r="13356" spans="3:3" x14ac:dyDescent="0.25">
      <c r="C13356" s="18"/>
    </row>
    <row r="13357" spans="3:3" x14ac:dyDescent="0.25">
      <c r="C13357" s="18"/>
    </row>
    <row r="13358" spans="3:3" x14ac:dyDescent="0.25">
      <c r="C13358" s="18"/>
    </row>
    <row r="13359" spans="3:3" x14ac:dyDescent="0.25">
      <c r="C13359" s="18"/>
    </row>
    <row r="13360" spans="3:3" x14ac:dyDescent="0.25">
      <c r="C13360" s="18"/>
    </row>
    <row r="13361" spans="3:3" x14ac:dyDescent="0.25">
      <c r="C13361" s="18"/>
    </row>
    <row r="13362" spans="3:3" x14ac:dyDescent="0.25">
      <c r="C13362" s="18"/>
    </row>
    <row r="13363" spans="3:3" x14ac:dyDescent="0.25">
      <c r="C13363" s="18"/>
    </row>
    <row r="13364" spans="3:3" x14ac:dyDescent="0.25">
      <c r="C13364" s="18"/>
    </row>
    <row r="13365" spans="3:3" x14ac:dyDescent="0.25">
      <c r="C13365" s="18"/>
    </row>
    <row r="13366" spans="3:3" x14ac:dyDescent="0.25">
      <c r="C13366" s="18"/>
    </row>
    <row r="13367" spans="3:3" x14ac:dyDescent="0.25">
      <c r="C13367" s="18"/>
    </row>
    <row r="13368" spans="3:3" x14ac:dyDescent="0.25">
      <c r="C13368" s="18"/>
    </row>
    <row r="13369" spans="3:3" x14ac:dyDescent="0.25">
      <c r="C13369" s="18"/>
    </row>
    <row r="13370" spans="3:3" x14ac:dyDescent="0.25">
      <c r="C13370" s="18"/>
    </row>
    <row r="13371" spans="3:3" x14ac:dyDescent="0.25">
      <c r="C13371" s="18"/>
    </row>
    <row r="13372" spans="3:3" x14ac:dyDescent="0.25">
      <c r="C13372" s="18"/>
    </row>
    <row r="13373" spans="3:3" x14ac:dyDescent="0.25">
      <c r="C13373" s="18"/>
    </row>
    <row r="13374" spans="3:3" x14ac:dyDescent="0.25">
      <c r="C13374" s="18"/>
    </row>
    <row r="13375" spans="3:3" x14ac:dyDescent="0.25">
      <c r="C13375" s="18"/>
    </row>
    <row r="13376" spans="3:3" x14ac:dyDescent="0.25">
      <c r="C13376" s="18"/>
    </row>
    <row r="13377" spans="3:3" x14ac:dyDescent="0.25">
      <c r="C13377" s="18"/>
    </row>
    <row r="13378" spans="3:3" x14ac:dyDescent="0.25">
      <c r="C13378" s="18"/>
    </row>
    <row r="13379" spans="3:3" x14ac:dyDescent="0.25">
      <c r="C13379" s="18"/>
    </row>
    <row r="13380" spans="3:3" x14ac:dyDescent="0.25">
      <c r="C13380" s="18"/>
    </row>
    <row r="13381" spans="3:3" x14ac:dyDescent="0.25">
      <c r="C13381" s="18"/>
    </row>
    <row r="13382" spans="3:3" x14ac:dyDescent="0.25">
      <c r="C13382" s="18"/>
    </row>
    <row r="13383" spans="3:3" x14ac:dyDescent="0.25">
      <c r="C13383" s="18"/>
    </row>
    <row r="13384" spans="3:3" x14ac:dyDescent="0.25">
      <c r="C13384" s="18"/>
    </row>
    <row r="13385" spans="3:3" x14ac:dyDescent="0.25">
      <c r="C13385" s="18"/>
    </row>
    <row r="13386" spans="3:3" x14ac:dyDescent="0.25">
      <c r="C13386" s="18"/>
    </row>
    <row r="13387" spans="3:3" x14ac:dyDescent="0.25">
      <c r="C13387" s="18"/>
    </row>
    <row r="13388" spans="3:3" x14ac:dyDescent="0.25">
      <c r="C13388" s="18"/>
    </row>
    <row r="13389" spans="3:3" x14ac:dyDescent="0.25">
      <c r="C13389" s="18"/>
    </row>
    <row r="13390" spans="3:3" x14ac:dyDescent="0.25">
      <c r="C13390" s="18"/>
    </row>
    <row r="13391" spans="3:3" x14ac:dyDescent="0.25">
      <c r="C13391" s="18"/>
    </row>
    <row r="13392" spans="3:3" x14ac:dyDescent="0.25">
      <c r="C13392" s="18"/>
    </row>
    <row r="13393" spans="3:3" x14ac:dyDescent="0.25">
      <c r="C13393" s="18"/>
    </row>
    <row r="13394" spans="3:3" x14ac:dyDescent="0.25">
      <c r="C13394" s="18"/>
    </row>
    <row r="13395" spans="3:3" x14ac:dyDescent="0.25">
      <c r="C13395" s="18"/>
    </row>
    <row r="13396" spans="3:3" x14ac:dyDescent="0.25">
      <c r="C13396" s="18"/>
    </row>
    <row r="13397" spans="3:3" x14ac:dyDescent="0.25">
      <c r="C13397" s="18"/>
    </row>
    <row r="13398" spans="3:3" x14ac:dyDescent="0.25">
      <c r="C13398" s="18"/>
    </row>
    <row r="13399" spans="3:3" x14ac:dyDescent="0.25">
      <c r="C13399" s="18"/>
    </row>
    <row r="13400" spans="3:3" x14ac:dyDescent="0.25">
      <c r="C13400" s="18"/>
    </row>
    <row r="13401" spans="3:3" x14ac:dyDescent="0.25">
      <c r="C13401" s="18"/>
    </row>
    <row r="13402" spans="3:3" x14ac:dyDescent="0.25">
      <c r="C13402" s="18"/>
    </row>
    <row r="13403" spans="3:3" x14ac:dyDescent="0.25">
      <c r="C13403" s="18"/>
    </row>
    <row r="13404" spans="3:3" x14ac:dyDescent="0.25">
      <c r="C13404" s="18"/>
    </row>
    <row r="13405" spans="3:3" x14ac:dyDescent="0.25">
      <c r="C13405" s="18"/>
    </row>
    <row r="13406" spans="3:3" x14ac:dyDescent="0.25">
      <c r="C13406" s="18"/>
    </row>
    <row r="13407" spans="3:3" x14ac:dyDescent="0.25">
      <c r="C13407" s="18"/>
    </row>
    <row r="13408" spans="3:3" x14ac:dyDescent="0.25">
      <c r="C13408" s="18"/>
    </row>
    <row r="13409" spans="3:3" x14ac:dyDescent="0.25">
      <c r="C13409" s="18"/>
    </row>
    <row r="13410" spans="3:3" x14ac:dyDescent="0.25">
      <c r="C13410" s="18"/>
    </row>
    <row r="13411" spans="3:3" x14ac:dyDescent="0.25">
      <c r="C13411" s="18"/>
    </row>
    <row r="13412" spans="3:3" x14ac:dyDescent="0.25">
      <c r="C13412" s="18"/>
    </row>
    <row r="13413" spans="3:3" x14ac:dyDescent="0.25">
      <c r="C13413" s="18"/>
    </row>
    <row r="13414" spans="3:3" x14ac:dyDescent="0.25">
      <c r="C13414" s="18"/>
    </row>
    <row r="13415" spans="3:3" x14ac:dyDescent="0.25">
      <c r="C13415" s="18"/>
    </row>
    <row r="13416" spans="3:3" x14ac:dyDescent="0.25">
      <c r="C13416" s="18"/>
    </row>
    <row r="13417" spans="3:3" x14ac:dyDescent="0.25">
      <c r="C13417" s="18"/>
    </row>
    <row r="13418" spans="3:3" x14ac:dyDescent="0.25">
      <c r="C13418" s="18"/>
    </row>
    <row r="13419" spans="3:3" x14ac:dyDescent="0.25">
      <c r="C13419" s="18"/>
    </row>
    <row r="13420" spans="3:3" x14ac:dyDescent="0.25">
      <c r="C13420" s="18"/>
    </row>
    <row r="13421" spans="3:3" x14ac:dyDescent="0.25">
      <c r="C13421" s="18"/>
    </row>
    <row r="13422" spans="3:3" x14ac:dyDescent="0.25">
      <c r="C13422" s="18"/>
    </row>
    <row r="13423" spans="3:3" x14ac:dyDescent="0.25">
      <c r="C13423" s="18"/>
    </row>
    <row r="13424" spans="3:3" x14ac:dyDescent="0.25">
      <c r="C13424" s="18"/>
    </row>
    <row r="13425" spans="3:3" x14ac:dyDescent="0.25">
      <c r="C13425" s="18"/>
    </row>
    <row r="13426" spans="3:3" x14ac:dyDescent="0.25">
      <c r="C13426" s="18"/>
    </row>
    <row r="13427" spans="3:3" x14ac:dyDescent="0.25">
      <c r="C13427" s="18"/>
    </row>
    <row r="13428" spans="3:3" x14ac:dyDescent="0.25">
      <c r="C13428" s="18"/>
    </row>
    <row r="13429" spans="3:3" x14ac:dyDescent="0.25">
      <c r="C13429" s="18"/>
    </row>
    <row r="13430" spans="3:3" x14ac:dyDescent="0.25">
      <c r="C13430" s="18"/>
    </row>
    <row r="13431" spans="3:3" x14ac:dyDescent="0.25">
      <c r="C13431" s="18"/>
    </row>
    <row r="13432" spans="3:3" x14ac:dyDescent="0.25">
      <c r="C13432" s="18"/>
    </row>
    <row r="13433" spans="3:3" x14ac:dyDescent="0.25">
      <c r="C13433" s="18"/>
    </row>
    <row r="13434" spans="3:3" x14ac:dyDescent="0.25">
      <c r="C13434" s="18"/>
    </row>
    <row r="13435" spans="3:3" x14ac:dyDescent="0.25">
      <c r="C13435" s="18"/>
    </row>
    <row r="13436" spans="3:3" x14ac:dyDescent="0.25">
      <c r="C13436" s="18"/>
    </row>
    <row r="13437" spans="3:3" x14ac:dyDescent="0.25">
      <c r="C13437" s="18"/>
    </row>
    <row r="13438" spans="3:3" x14ac:dyDescent="0.25">
      <c r="C13438" s="18"/>
    </row>
    <row r="13439" spans="3:3" x14ac:dyDescent="0.25">
      <c r="C13439" s="18"/>
    </row>
    <row r="13440" spans="3:3" x14ac:dyDescent="0.25">
      <c r="C13440" s="18"/>
    </row>
    <row r="13441" spans="3:3" x14ac:dyDescent="0.25">
      <c r="C13441" s="18"/>
    </row>
    <row r="13442" spans="3:3" x14ac:dyDescent="0.25">
      <c r="C13442" s="18"/>
    </row>
    <row r="13443" spans="3:3" x14ac:dyDescent="0.25">
      <c r="C13443" s="18"/>
    </row>
    <row r="13444" spans="3:3" x14ac:dyDescent="0.25">
      <c r="C13444" s="18"/>
    </row>
    <row r="13445" spans="3:3" x14ac:dyDescent="0.25">
      <c r="C13445" s="18"/>
    </row>
    <row r="13446" spans="3:3" x14ac:dyDescent="0.25">
      <c r="C13446" s="18"/>
    </row>
    <row r="13447" spans="3:3" x14ac:dyDescent="0.25">
      <c r="C13447" s="18"/>
    </row>
    <row r="13448" spans="3:3" x14ac:dyDescent="0.25">
      <c r="C13448" s="18"/>
    </row>
    <row r="13449" spans="3:3" x14ac:dyDescent="0.25">
      <c r="C13449" s="18"/>
    </row>
    <row r="13450" spans="3:3" x14ac:dyDescent="0.25">
      <c r="C13450" s="18"/>
    </row>
    <row r="13451" spans="3:3" x14ac:dyDescent="0.25">
      <c r="C13451" s="18"/>
    </row>
    <row r="13452" spans="3:3" x14ac:dyDescent="0.25">
      <c r="C13452" s="18"/>
    </row>
    <row r="13453" spans="3:3" x14ac:dyDescent="0.25">
      <c r="C13453" s="18"/>
    </row>
    <row r="13454" spans="3:3" x14ac:dyDescent="0.25">
      <c r="C13454" s="18"/>
    </row>
    <row r="13455" spans="3:3" x14ac:dyDescent="0.25">
      <c r="C13455" s="18"/>
    </row>
    <row r="13456" spans="3:3" x14ac:dyDescent="0.25">
      <c r="C13456" s="18"/>
    </row>
    <row r="13457" spans="3:3" x14ac:dyDescent="0.25">
      <c r="C13457" s="18"/>
    </row>
    <row r="13458" spans="3:3" x14ac:dyDescent="0.25">
      <c r="C13458" s="18"/>
    </row>
    <row r="13459" spans="3:3" x14ac:dyDescent="0.25">
      <c r="C13459" s="18"/>
    </row>
    <row r="13460" spans="3:3" x14ac:dyDescent="0.25">
      <c r="C13460" s="18"/>
    </row>
    <row r="13461" spans="3:3" x14ac:dyDescent="0.25">
      <c r="C13461" s="18"/>
    </row>
    <row r="13462" spans="3:3" x14ac:dyDescent="0.25">
      <c r="C13462" s="18"/>
    </row>
    <row r="13463" spans="3:3" x14ac:dyDescent="0.25">
      <c r="C13463" s="18"/>
    </row>
    <row r="13464" spans="3:3" x14ac:dyDescent="0.25">
      <c r="C13464" s="18"/>
    </row>
    <row r="13465" spans="3:3" x14ac:dyDescent="0.25">
      <c r="C13465" s="18"/>
    </row>
    <row r="13466" spans="3:3" x14ac:dyDescent="0.25">
      <c r="C13466" s="18"/>
    </row>
    <row r="13467" spans="3:3" x14ac:dyDescent="0.25">
      <c r="C13467" s="18"/>
    </row>
    <row r="13468" spans="3:3" x14ac:dyDescent="0.25">
      <c r="C13468" s="18"/>
    </row>
    <row r="13469" spans="3:3" x14ac:dyDescent="0.25">
      <c r="C13469" s="18"/>
    </row>
    <row r="13470" spans="3:3" x14ac:dyDescent="0.25">
      <c r="C13470" s="18"/>
    </row>
    <row r="13471" spans="3:3" x14ac:dyDescent="0.25">
      <c r="C13471" s="18"/>
    </row>
    <row r="13472" spans="3:3" x14ac:dyDescent="0.25">
      <c r="C13472" s="18"/>
    </row>
    <row r="13473" spans="3:3" x14ac:dyDescent="0.25">
      <c r="C13473" s="18"/>
    </row>
    <row r="13474" spans="3:3" x14ac:dyDescent="0.25">
      <c r="C13474" s="18"/>
    </row>
    <row r="13475" spans="3:3" x14ac:dyDescent="0.25">
      <c r="C13475" s="18"/>
    </row>
    <row r="13476" spans="3:3" x14ac:dyDescent="0.25">
      <c r="C13476" s="18"/>
    </row>
    <row r="13477" spans="3:3" x14ac:dyDescent="0.25">
      <c r="C13477" s="18"/>
    </row>
    <row r="13478" spans="3:3" x14ac:dyDescent="0.25">
      <c r="C13478" s="18"/>
    </row>
    <row r="13479" spans="3:3" x14ac:dyDescent="0.25">
      <c r="C13479" s="18"/>
    </row>
    <row r="13480" spans="3:3" x14ac:dyDescent="0.25">
      <c r="C13480" s="18"/>
    </row>
    <row r="13481" spans="3:3" x14ac:dyDescent="0.25">
      <c r="C13481" s="18"/>
    </row>
    <row r="13482" spans="3:3" x14ac:dyDescent="0.25">
      <c r="C13482" s="18"/>
    </row>
    <row r="13483" spans="3:3" x14ac:dyDescent="0.25">
      <c r="C13483" s="18"/>
    </row>
    <row r="13484" spans="3:3" x14ac:dyDescent="0.25">
      <c r="C13484" s="18"/>
    </row>
    <row r="13485" spans="3:3" x14ac:dyDescent="0.25">
      <c r="C13485" s="18"/>
    </row>
    <row r="13486" spans="3:3" x14ac:dyDescent="0.25">
      <c r="C13486" s="18"/>
    </row>
    <row r="13487" spans="3:3" x14ac:dyDescent="0.25">
      <c r="C13487" s="18"/>
    </row>
    <row r="13488" spans="3:3" x14ac:dyDescent="0.25">
      <c r="C13488" s="18"/>
    </row>
    <row r="13489" spans="3:3" x14ac:dyDescent="0.25">
      <c r="C13489" s="18"/>
    </row>
    <row r="13490" spans="3:3" x14ac:dyDescent="0.25">
      <c r="C13490" s="18"/>
    </row>
    <row r="13491" spans="3:3" x14ac:dyDescent="0.25">
      <c r="C13491" s="18"/>
    </row>
    <row r="13492" spans="3:3" x14ac:dyDescent="0.25">
      <c r="C13492" s="18"/>
    </row>
    <row r="13493" spans="3:3" x14ac:dyDescent="0.25">
      <c r="C13493" s="18"/>
    </row>
    <row r="13494" spans="3:3" x14ac:dyDescent="0.25">
      <c r="C13494" s="18"/>
    </row>
    <row r="13495" spans="3:3" x14ac:dyDescent="0.25">
      <c r="C13495" s="18"/>
    </row>
    <row r="13496" spans="3:3" x14ac:dyDescent="0.25">
      <c r="C13496" s="18"/>
    </row>
    <row r="13497" spans="3:3" x14ac:dyDescent="0.25">
      <c r="C13497" s="18"/>
    </row>
    <row r="13498" spans="3:3" x14ac:dyDescent="0.25">
      <c r="C13498" s="18"/>
    </row>
    <row r="13499" spans="3:3" x14ac:dyDescent="0.25">
      <c r="C13499" s="18"/>
    </row>
    <row r="13500" spans="3:3" x14ac:dyDescent="0.25">
      <c r="C13500" s="18"/>
    </row>
    <row r="13501" spans="3:3" x14ac:dyDescent="0.25">
      <c r="C13501" s="18"/>
    </row>
    <row r="13502" spans="3:3" x14ac:dyDescent="0.25">
      <c r="C13502" s="18"/>
    </row>
    <row r="13503" spans="3:3" x14ac:dyDescent="0.25">
      <c r="C13503" s="18"/>
    </row>
    <row r="13504" spans="3:3" x14ac:dyDescent="0.25">
      <c r="C13504" s="18"/>
    </row>
    <row r="13505" spans="3:3" x14ac:dyDescent="0.25">
      <c r="C13505" s="18"/>
    </row>
    <row r="13506" spans="3:3" x14ac:dyDescent="0.25">
      <c r="C13506" s="18"/>
    </row>
    <row r="13507" spans="3:3" x14ac:dyDescent="0.25">
      <c r="C13507" s="18"/>
    </row>
    <row r="13508" spans="3:3" x14ac:dyDescent="0.25">
      <c r="C13508" s="18"/>
    </row>
    <row r="13509" spans="3:3" x14ac:dyDescent="0.25">
      <c r="C13509" s="18"/>
    </row>
    <row r="13510" spans="3:3" x14ac:dyDescent="0.25">
      <c r="C13510" s="18"/>
    </row>
    <row r="13511" spans="3:3" x14ac:dyDescent="0.25">
      <c r="C13511" s="18"/>
    </row>
    <row r="13512" spans="3:3" x14ac:dyDescent="0.25">
      <c r="C13512" s="18"/>
    </row>
    <row r="13513" spans="3:3" x14ac:dyDescent="0.25">
      <c r="C13513" s="18"/>
    </row>
    <row r="13514" spans="3:3" x14ac:dyDescent="0.25">
      <c r="C13514" s="18"/>
    </row>
    <row r="13515" spans="3:3" x14ac:dyDescent="0.25">
      <c r="C13515" s="18"/>
    </row>
    <row r="13516" spans="3:3" x14ac:dyDescent="0.25">
      <c r="C13516" s="18"/>
    </row>
    <row r="13517" spans="3:3" x14ac:dyDescent="0.25">
      <c r="C13517" s="18"/>
    </row>
    <row r="13518" spans="3:3" x14ac:dyDescent="0.25">
      <c r="C13518" s="18"/>
    </row>
    <row r="13519" spans="3:3" x14ac:dyDescent="0.25">
      <c r="C13519" s="18"/>
    </row>
    <row r="13520" spans="3:3" x14ac:dyDescent="0.25">
      <c r="C13520" s="18"/>
    </row>
    <row r="13521" spans="3:3" x14ac:dyDescent="0.25">
      <c r="C13521" s="18"/>
    </row>
    <row r="13522" spans="3:3" x14ac:dyDescent="0.25">
      <c r="C13522" s="18"/>
    </row>
    <row r="13523" spans="3:3" x14ac:dyDescent="0.25">
      <c r="C13523" s="18"/>
    </row>
    <row r="13524" spans="3:3" x14ac:dyDescent="0.25">
      <c r="C13524" s="18"/>
    </row>
    <row r="13525" spans="3:3" x14ac:dyDescent="0.25">
      <c r="C13525" s="18"/>
    </row>
    <row r="13526" spans="3:3" x14ac:dyDescent="0.25">
      <c r="C13526" s="18"/>
    </row>
    <row r="13527" spans="3:3" x14ac:dyDescent="0.25">
      <c r="C13527" s="18"/>
    </row>
    <row r="13528" spans="3:3" x14ac:dyDescent="0.25">
      <c r="C13528" s="18"/>
    </row>
    <row r="13529" spans="3:3" x14ac:dyDescent="0.25">
      <c r="C13529" s="18"/>
    </row>
    <row r="13530" spans="3:3" x14ac:dyDescent="0.25">
      <c r="C13530" s="18"/>
    </row>
    <row r="13531" spans="3:3" x14ac:dyDescent="0.25">
      <c r="C13531" s="18"/>
    </row>
    <row r="13532" spans="3:3" x14ac:dyDescent="0.25">
      <c r="C13532" s="18"/>
    </row>
    <row r="13533" spans="3:3" x14ac:dyDescent="0.25">
      <c r="C13533" s="18"/>
    </row>
    <row r="13534" spans="3:3" x14ac:dyDescent="0.25">
      <c r="C13534" s="18"/>
    </row>
    <row r="13535" spans="3:3" x14ac:dyDescent="0.25">
      <c r="C13535" s="18"/>
    </row>
    <row r="13536" spans="3:3" x14ac:dyDescent="0.25">
      <c r="C13536" s="18"/>
    </row>
    <row r="13537" spans="3:3" x14ac:dyDescent="0.25">
      <c r="C13537" s="18"/>
    </row>
    <row r="13538" spans="3:3" x14ac:dyDescent="0.25">
      <c r="C13538" s="18"/>
    </row>
    <row r="13539" spans="3:3" x14ac:dyDescent="0.25">
      <c r="C13539" s="18"/>
    </row>
    <row r="13540" spans="3:3" x14ac:dyDescent="0.25">
      <c r="C13540" s="18"/>
    </row>
    <row r="13541" spans="3:3" x14ac:dyDescent="0.25">
      <c r="C13541" s="18"/>
    </row>
    <row r="13542" spans="3:3" x14ac:dyDescent="0.25">
      <c r="C13542" s="18"/>
    </row>
    <row r="13543" spans="3:3" x14ac:dyDescent="0.25">
      <c r="C13543" s="18"/>
    </row>
    <row r="13544" spans="3:3" x14ac:dyDescent="0.25">
      <c r="C13544" s="18"/>
    </row>
    <row r="13545" spans="3:3" x14ac:dyDescent="0.25">
      <c r="C13545" s="18"/>
    </row>
    <row r="13546" spans="3:3" x14ac:dyDescent="0.25">
      <c r="C13546" s="18"/>
    </row>
    <row r="13547" spans="3:3" x14ac:dyDescent="0.25">
      <c r="C13547" s="18"/>
    </row>
    <row r="13548" spans="3:3" x14ac:dyDescent="0.25">
      <c r="C13548" s="18"/>
    </row>
    <row r="13549" spans="3:3" x14ac:dyDescent="0.25">
      <c r="C13549" s="18"/>
    </row>
    <row r="13550" spans="3:3" x14ac:dyDescent="0.25">
      <c r="C13550" s="18"/>
    </row>
    <row r="13551" spans="3:3" x14ac:dyDescent="0.25">
      <c r="C13551" s="18"/>
    </row>
    <row r="13552" spans="3:3" x14ac:dyDescent="0.25">
      <c r="C13552" s="18"/>
    </row>
    <row r="13553" spans="3:3" x14ac:dyDescent="0.25">
      <c r="C13553" s="18"/>
    </row>
    <row r="13554" spans="3:3" x14ac:dyDescent="0.25">
      <c r="C13554" s="18"/>
    </row>
    <row r="13555" spans="3:3" x14ac:dyDescent="0.25">
      <c r="C13555" s="18"/>
    </row>
    <row r="13556" spans="3:3" x14ac:dyDescent="0.25">
      <c r="C13556" s="18"/>
    </row>
    <row r="13557" spans="3:3" x14ac:dyDescent="0.25">
      <c r="C13557" s="18"/>
    </row>
    <row r="13558" spans="3:3" x14ac:dyDescent="0.25">
      <c r="C13558" s="18"/>
    </row>
    <row r="13559" spans="3:3" x14ac:dyDescent="0.25">
      <c r="C13559" s="18"/>
    </row>
    <row r="13560" spans="3:3" x14ac:dyDescent="0.25">
      <c r="C13560" s="18"/>
    </row>
    <row r="13561" spans="3:3" x14ac:dyDescent="0.25">
      <c r="C13561" s="18"/>
    </row>
    <row r="13562" spans="3:3" x14ac:dyDescent="0.25">
      <c r="C13562" s="18"/>
    </row>
    <row r="13563" spans="3:3" x14ac:dyDescent="0.25">
      <c r="C13563" s="18"/>
    </row>
    <row r="13564" spans="3:3" x14ac:dyDescent="0.25">
      <c r="C13564" s="18"/>
    </row>
    <row r="13565" spans="3:3" x14ac:dyDescent="0.25">
      <c r="C13565" s="18"/>
    </row>
    <row r="13566" spans="3:3" x14ac:dyDescent="0.25">
      <c r="C13566" s="18"/>
    </row>
    <row r="13567" spans="3:3" x14ac:dyDescent="0.25">
      <c r="C13567" s="18"/>
    </row>
    <row r="13568" spans="3:3" x14ac:dyDescent="0.25">
      <c r="C13568" s="18"/>
    </row>
    <row r="13569" spans="3:3" x14ac:dyDescent="0.25">
      <c r="C13569" s="18"/>
    </row>
    <row r="13570" spans="3:3" x14ac:dyDescent="0.25">
      <c r="C13570" s="18"/>
    </row>
    <row r="13571" spans="3:3" x14ac:dyDescent="0.25">
      <c r="C13571" s="18"/>
    </row>
    <row r="13572" spans="3:3" x14ac:dyDescent="0.25">
      <c r="C13572" s="18"/>
    </row>
    <row r="13573" spans="3:3" x14ac:dyDescent="0.25">
      <c r="C13573" s="18"/>
    </row>
    <row r="13574" spans="3:3" x14ac:dyDescent="0.25">
      <c r="C13574" s="18"/>
    </row>
    <row r="13575" spans="3:3" x14ac:dyDescent="0.25">
      <c r="C13575" s="18"/>
    </row>
    <row r="13576" spans="3:3" x14ac:dyDescent="0.25">
      <c r="C13576" s="18"/>
    </row>
    <row r="13577" spans="3:3" x14ac:dyDescent="0.25">
      <c r="C13577" s="18"/>
    </row>
    <row r="13578" spans="3:3" x14ac:dyDescent="0.25">
      <c r="C13578" s="18"/>
    </row>
    <row r="13579" spans="3:3" x14ac:dyDescent="0.25">
      <c r="C13579" s="18"/>
    </row>
    <row r="13580" spans="3:3" x14ac:dyDescent="0.25">
      <c r="C13580" s="18"/>
    </row>
    <row r="13581" spans="3:3" x14ac:dyDescent="0.25">
      <c r="C13581" s="18"/>
    </row>
    <row r="13582" spans="3:3" x14ac:dyDescent="0.25">
      <c r="C13582" s="18"/>
    </row>
    <row r="13583" spans="3:3" x14ac:dyDescent="0.25">
      <c r="C13583" s="18"/>
    </row>
    <row r="13584" spans="3:3" x14ac:dyDescent="0.25">
      <c r="C13584" s="18"/>
    </row>
    <row r="13585" spans="3:3" x14ac:dyDescent="0.25">
      <c r="C13585" s="18"/>
    </row>
    <row r="13586" spans="3:3" x14ac:dyDescent="0.25">
      <c r="C13586" s="18"/>
    </row>
    <row r="13587" spans="3:3" x14ac:dyDescent="0.25">
      <c r="C13587" s="18"/>
    </row>
    <row r="13588" spans="3:3" x14ac:dyDescent="0.25">
      <c r="C13588" s="18"/>
    </row>
    <row r="13589" spans="3:3" x14ac:dyDescent="0.25">
      <c r="C13589" s="18"/>
    </row>
    <row r="13590" spans="3:3" x14ac:dyDescent="0.25">
      <c r="C13590" s="18"/>
    </row>
    <row r="13591" spans="3:3" x14ac:dyDescent="0.25">
      <c r="C13591" s="18"/>
    </row>
    <row r="13592" spans="3:3" x14ac:dyDescent="0.25">
      <c r="C13592" s="18"/>
    </row>
    <row r="13593" spans="3:3" x14ac:dyDescent="0.25">
      <c r="C13593" s="18"/>
    </row>
    <row r="13594" spans="3:3" x14ac:dyDescent="0.25">
      <c r="C13594" s="18"/>
    </row>
    <row r="13595" spans="3:3" x14ac:dyDescent="0.25">
      <c r="C13595" s="18"/>
    </row>
    <row r="13596" spans="3:3" x14ac:dyDescent="0.25">
      <c r="C13596" s="18"/>
    </row>
    <row r="13597" spans="3:3" x14ac:dyDescent="0.25">
      <c r="C13597" s="18"/>
    </row>
    <row r="13598" spans="3:3" x14ac:dyDescent="0.25">
      <c r="C13598" s="18"/>
    </row>
    <row r="13599" spans="3:3" x14ac:dyDescent="0.25">
      <c r="C13599" s="18"/>
    </row>
    <row r="13600" spans="3:3" x14ac:dyDescent="0.25">
      <c r="C13600" s="18"/>
    </row>
    <row r="13601" spans="3:3" x14ac:dyDescent="0.25">
      <c r="C13601" s="18"/>
    </row>
    <row r="13602" spans="3:3" x14ac:dyDescent="0.25">
      <c r="C13602" s="18"/>
    </row>
    <row r="13603" spans="3:3" x14ac:dyDescent="0.25">
      <c r="C13603" s="18"/>
    </row>
    <row r="13604" spans="3:3" x14ac:dyDescent="0.25">
      <c r="C13604" s="18"/>
    </row>
    <row r="13605" spans="3:3" x14ac:dyDescent="0.25">
      <c r="C13605" s="18"/>
    </row>
    <row r="13606" spans="3:3" x14ac:dyDescent="0.25">
      <c r="C13606" s="18"/>
    </row>
    <row r="13607" spans="3:3" x14ac:dyDescent="0.25">
      <c r="C13607" s="18"/>
    </row>
    <row r="13608" spans="3:3" x14ac:dyDescent="0.25">
      <c r="C13608" s="18"/>
    </row>
    <row r="13609" spans="3:3" x14ac:dyDescent="0.25">
      <c r="C13609" s="18"/>
    </row>
    <row r="13610" spans="3:3" x14ac:dyDescent="0.25">
      <c r="C13610" s="18"/>
    </row>
    <row r="13611" spans="3:3" x14ac:dyDescent="0.25">
      <c r="C13611" s="18"/>
    </row>
    <row r="13612" spans="3:3" x14ac:dyDescent="0.25">
      <c r="C13612" s="18"/>
    </row>
    <row r="13613" spans="3:3" x14ac:dyDescent="0.25">
      <c r="C13613" s="18"/>
    </row>
    <row r="13614" spans="3:3" x14ac:dyDescent="0.25">
      <c r="C13614" s="18"/>
    </row>
    <row r="13615" spans="3:3" x14ac:dyDescent="0.25">
      <c r="C13615" s="18"/>
    </row>
    <row r="13616" spans="3:3" x14ac:dyDescent="0.25">
      <c r="C13616" s="18"/>
    </row>
    <row r="13617" spans="3:3" x14ac:dyDescent="0.25">
      <c r="C13617" s="18"/>
    </row>
    <row r="13618" spans="3:3" x14ac:dyDescent="0.25">
      <c r="C13618" s="18"/>
    </row>
    <row r="13619" spans="3:3" x14ac:dyDescent="0.25">
      <c r="C13619" s="18"/>
    </row>
    <row r="13620" spans="3:3" x14ac:dyDescent="0.25">
      <c r="C13620" s="18"/>
    </row>
    <row r="13621" spans="3:3" x14ac:dyDescent="0.25">
      <c r="C13621" s="18"/>
    </row>
    <row r="13622" spans="3:3" x14ac:dyDescent="0.25">
      <c r="C13622" s="18"/>
    </row>
    <row r="13623" spans="3:3" x14ac:dyDescent="0.25">
      <c r="C13623" s="18"/>
    </row>
    <row r="13624" spans="3:3" x14ac:dyDescent="0.25">
      <c r="C13624" s="18"/>
    </row>
    <row r="13625" spans="3:3" x14ac:dyDescent="0.25">
      <c r="C13625" s="18"/>
    </row>
    <row r="13626" spans="3:3" x14ac:dyDescent="0.25">
      <c r="C13626" s="18"/>
    </row>
    <row r="13627" spans="3:3" x14ac:dyDescent="0.25">
      <c r="C13627" s="18"/>
    </row>
    <row r="13628" spans="3:3" x14ac:dyDescent="0.25">
      <c r="C13628" s="18"/>
    </row>
    <row r="13629" spans="3:3" x14ac:dyDescent="0.25">
      <c r="C13629" s="18"/>
    </row>
    <row r="13630" spans="3:3" x14ac:dyDescent="0.25">
      <c r="C13630" s="18"/>
    </row>
    <row r="13631" spans="3:3" x14ac:dyDescent="0.25">
      <c r="C13631" s="18"/>
    </row>
    <row r="13632" spans="3:3" x14ac:dyDescent="0.25">
      <c r="C13632" s="18"/>
    </row>
    <row r="13633" spans="3:3" x14ac:dyDescent="0.25">
      <c r="C13633" s="18"/>
    </row>
    <row r="13634" spans="3:3" x14ac:dyDescent="0.25">
      <c r="C13634" s="18"/>
    </row>
    <row r="13635" spans="3:3" x14ac:dyDescent="0.25">
      <c r="C13635" s="18"/>
    </row>
    <row r="13636" spans="3:3" x14ac:dyDescent="0.25">
      <c r="C13636" s="18"/>
    </row>
    <row r="13637" spans="3:3" x14ac:dyDescent="0.25">
      <c r="C13637" s="18"/>
    </row>
    <row r="13638" spans="3:3" x14ac:dyDescent="0.25">
      <c r="C13638" s="18"/>
    </row>
    <row r="13639" spans="3:3" x14ac:dyDescent="0.25">
      <c r="C13639" s="18"/>
    </row>
    <row r="13640" spans="3:3" x14ac:dyDescent="0.25">
      <c r="C13640" s="18"/>
    </row>
    <row r="13641" spans="3:3" x14ac:dyDescent="0.25">
      <c r="C13641" s="18"/>
    </row>
    <row r="13642" spans="3:3" x14ac:dyDescent="0.25">
      <c r="C13642" s="18"/>
    </row>
    <row r="13643" spans="3:3" x14ac:dyDescent="0.25">
      <c r="C13643" s="18"/>
    </row>
    <row r="13644" spans="3:3" x14ac:dyDescent="0.25">
      <c r="C13644" s="18"/>
    </row>
    <row r="13645" spans="3:3" x14ac:dyDescent="0.25">
      <c r="C13645" s="18"/>
    </row>
    <row r="13646" spans="3:3" x14ac:dyDescent="0.25">
      <c r="C13646" s="18"/>
    </row>
    <row r="13647" spans="3:3" x14ac:dyDescent="0.25">
      <c r="C13647" s="18"/>
    </row>
    <row r="13648" spans="3:3" x14ac:dyDescent="0.25">
      <c r="C13648" s="18"/>
    </row>
    <row r="13649" spans="3:3" x14ac:dyDescent="0.25">
      <c r="C13649" s="18"/>
    </row>
    <row r="13650" spans="3:3" x14ac:dyDescent="0.25">
      <c r="C13650" s="18"/>
    </row>
    <row r="13651" spans="3:3" x14ac:dyDescent="0.25">
      <c r="C13651" s="18"/>
    </row>
    <row r="13652" spans="3:3" x14ac:dyDescent="0.25">
      <c r="C13652" s="18"/>
    </row>
    <row r="13653" spans="3:3" x14ac:dyDescent="0.25">
      <c r="C13653" s="18"/>
    </row>
    <row r="13654" spans="3:3" x14ac:dyDescent="0.25">
      <c r="C13654" s="18"/>
    </row>
    <row r="13655" spans="3:3" x14ac:dyDescent="0.25">
      <c r="C13655" s="18"/>
    </row>
    <row r="13656" spans="3:3" x14ac:dyDescent="0.25">
      <c r="C13656" s="18"/>
    </row>
    <row r="13657" spans="3:3" x14ac:dyDescent="0.25">
      <c r="C13657" s="18"/>
    </row>
    <row r="13658" spans="3:3" x14ac:dyDescent="0.25">
      <c r="C13658" s="18"/>
    </row>
    <row r="13659" spans="3:3" x14ac:dyDescent="0.25">
      <c r="C13659" s="18"/>
    </row>
    <row r="13660" spans="3:3" x14ac:dyDescent="0.25">
      <c r="C13660" s="18"/>
    </row>
    <row r="13661" spans="3:3" x14ac:dyDescent="0.25">
      <c r="C13661" s="18"/>
    </row>
    <row r="13662" spans="3:3" x14ac:dyDescent="0.25">
      <c r="C13662" s="18"/>
    </row>
    <row r="13663" spans="3:3" x14ac:dyDescent="0.25">
      <c r="C13663" s="18"/>
    </row>
    <row r="13664" spans="3:3" x14ac:dyDescent="0.25">
      <c r="C13664" s="18"/>
    </row>
    <row r="13665" spans="3:3" x14ac:dyDescent="0.25">
      <c r="C13665" s="18"/>
    </row>
    <row r="13666" spans="3:3" x14ac:dyDescent="0.25">
      <c r="C13666" s="18"/>
    </row>
    <row r="13667" spans="3:3" x14ac:dyDescent="0.25">
      <c r="C13667" s="18"/>
    </row>
    <row r="13668" spans="3:3" x14ac:dyDescent="0.25">
      <c r="C13668" s="18"/>
    </row>
    <row r="13669" spans="3:3" x14ac:dyDescent="0.25">
      <c r="C13669" s="18"/>
    </row>
    <row r="13670" spans="3:3" x14ac:dyDescent="0.25">
      <c r="C13670" s="18"/>
    </row>
    <row r="13671" spans="3:3" x14ac:dyDescent="0.25">
      <c r="C13671" s="18"/>
    </row>
    <row r="13672" spans="3:3" x14ac:dyDescent="0.25">
      <c r="C13672" s="18"/>
    </row>
    <row r="13673" spans="3:3" x14ac:dyDescent="0.25">
      <c r="C13673" s="18"/>
    </row>
    <row r="13674" spans="3:3" x14ac:dyDescent="0.25">
      <c r="C13674" s="18"/>
    </row>
    <row r="13675" spans="3:3" x14ac:dyDescent="0.25">
      <c r="C13675" s="18"/>
    </row>
    <row r="13676" spans="3:3" x14ac:dyDescent="0.25">
      <c r="C13676" s="18"/>
    </row>
    <row r="13677" spans="3:3" x14ac:dyDescent="0.25">
      <c r="C13677" s="18"/>
    </row>
    <row r="13678" spans="3:3" x14ac:dyDescent="0.25">
      <c r="C13678" s="18"/>
    </row>
    <row r="13679" spans="3:3" x14ac:dyDescent="0.25">
      <c r="C13679" s="18"/>
    </row>
    <row r="13680" spans="3:3" x14ac:dyDescent="0.25">
      <c r="C13680" s="18"/>
    </row>
    <row r="13681" spans="3:3" x14ac:dyDescent="0.25">
      <c r="C13681" s="18"/>
    </row>
    <row r="13682" spans="3:3" x14ac:dyDescent="0.25">
      <c r="C13682" s="18"/>
    </row>
    <row r="13683" spans="3:3" x14ac:dyDescent="0.25">
      <c r="C13683" s="18"/>
    </row>
    <row r="13684" spans="3:3" x14ac:dyDescent="0.25">
      <c r="C13684" s="18"/>
    </row>
    <row r="13685" spans="3:3" x14ac:dyDescent="0.25">
      <c r="C13685" s="18"/>
    </row>
    <row r="13686" spans="3:3" x14ac:dyDescent="0.25">
      <c r="C13686" s="18"/>
    </row>
    <row r="13687" spans="3:3" x14ac:dyDescent="0.25">
      <c r="C13687" s="18"/>
    </row>
    <row r="13688" spans="3:3" x14ac:dyDescent="0.25">
      <c r="C13688" s="18"/>
    </row>
    <row r="13689" spans="3:3" x14ac:dyDescent="0.25">
      <c r="C13689" s="18"/>
    </row>
    <row r="13690" spans="3:3" x14ac:dyDescent="0.25">
      <c r="C13690" s="18"/>
    </row>
    <row r="13691" spans="3:3" x14ac:dyDescent="0.25">
      <c r="C13691" s="18"/>
    </row>
    <row r="13692" spans="3:3" x14ac:dyDescent="0.25">
      <c r="C13692" s="18"/>
    </row>
    <row r="13693" spans="3:3" x14ac:dyDescent="0.25">
      <c r="C13693" s="18"/>
    </row>
    <row r="13694" spans="3:3" x14ac:dyDescent="0.25">
      <c r="C13694" s="18"/>
    </row>
    <row r="13695" spans="3:3" x14ac:dyDescent="0.25">
      <c r="C13695" s="18"/>
    </row>
    <row r="13696" spans="3:3" x14ac:dyDescent="0.25">
      <c r="C13696" s="18"/>
    </row>
    <row r="13697" spans="3:3" x14ac:dyDescent="0.25">
      <c r="C13697" s="18"/>
    </row>
    <row r="13698" spans="3:3" x14ac:dyDescent="0.25">
      <c r="C13698" s="18"/>
    </row>
    <row r="13699" spans="3:3" x14ac:dyDescent="0.25">
      <c r="C13699" s="18"/>
    </row>
    <row r="13700" spans="3:3" x14ac:dyDescent="0.25">
      <c r="C13700" s="18"/>
    </row>
    <row r="13701" spans="3:3" x14ac:dyDescent="0.25">
      <c r="C13701" s="18"/>
    </row>
    <row r="13702" spans="3:3" x14ac:dyDescent="0.25">
      <c r="C13702" s="18"/>
    </row>
    <row r="13703" spans="3:3" x14ac:dyDescent="0.25">
      <c r="C13703" s="18"/>
    </row>
    <row r="13704" spans="3:3" x14ac:dyDescent="0.25">
      <c r="C13704" s="18"/>
    </row>
    <row r="13705" spans="3:3" x14ac:dyDescent="0.25">
      <c r="C13705" s="18"/>
    </row>
    <row r="13706" spans="3:3" x14ac:dyDescent="0.25">
      <c r="C13706" s="18"/>
    </row>
    <row r="13707" spans="3:3" x14ac:dyDescent="0.25">
      <c r="C13707" s="18"/>
    </row>
    <row r="13708" spans="3:3" x14ac:dyDescent="0.25">
      <c r="C13708" s="18"/>
    </row>
    <row r="13709" spans="3:3" x14ac:dyDescent="0.25">
      <c r="C13709" s="18"/>
    </row>
    <row r="13710" spans="3:3" x14ac:dyDescent="0.25">
      <c r="C13710" s="18"/>
    </row>
    <row r="13711" spans="3:3" x14ac:dyDescent="0.25">
      <c r="C13711" s="18"/>
    </row>
    <row r="13712" spans="3:3" x14ac:dyDescent="0.25">
      <c r="C13712" s="18"/>
    </row>
    <row r="13713" spans="3:3" x14ac:dyDescent="0.25">
      <c r="C13713" s="18"/>
    </row>
    <row r="13714" spans="3:3" x14ac:dyDescent="0.25">
      <c r="C13714" s="18"/>
    </row>
    <row r="13715" spans="3:3" x14ac:dyDescent="0.25">
      <c r="C13715" s="18"/>
    </row>
    <row r="13716" spans="3:3" x14ac:dyDescent="0.25">
      <c r="C13716" s="18"/>
    </row>
    <row r="13717" spans="3:3" x14ac:dyDescent="0.25">
      <c r="C13717" s="18"/>
    </row>
    <row r="13718" spans="3:3" x14ac:dyDescent="0.25">
      <c r="C13718" s="18"/>
    </row>
    <row r="13719" spans="3:3" x14ac:dyDescent="0.25">
      <c r="C13719" s="18"/>
    </row>
    <row r="13720" spans="3:3" x14ac:dyDescent="0.25">
      <c r="C13720" s="18"/>
    </row>
    <row r="13721" spans="3:3" x14ac:dyDescent="0.25">
      <c r="C13721" s="18"/>
    </row>
    <row r="13722" spans="3:3" x14ac:dyDescent="0.25">
      <c r="C13722" s="18"/>
    </row>
    <row r="13723" spans="3:3" x14ac:dyDescent="0.25">
      <c r="C13723" s="18"/>
    </row>
    <row r="13724" spans="3:3" x14ac:dyDescent="0.25">
      <c r="C13724" s="18"/>
    </row>
    <row r="13725" spans="3:3" x14ac:dyDescent="0.25">
      <c r="C13725" s="18"/>
    </row>
    <row r="13726" spans="3:3" x14ac:dyDescent="0.25">
      <c r="C13726" s="18"/>
    </row>
    <row r="13727" spans="3:3" x14ac:dyDescent="0.25">
      <c r="C13727" s="18"/>
    </row>
    <row r="13728" spans="3:3" x14ac:dyDescent="0.25">
      <c r="C13728" s="18"/>
    </row>
    <row r="13729" spans="3:3" x14ac:dyDescent="0.25">
      <c r="C13729" s="18"/>
    </row>
    <row r="13730" spans="3:3" x14ac:dyDescent="0.25">
      <c r="C13730" s="18"/>
    </row>
    <row r="13731" spans="3:3" x14ac:dyDescent="0.25">
      <c r="C13731" s="18"/>
    </row>
    <row r="13732" spans="3:3" x14ac:dyDescent="0.25">
      <c r="C13732" s="18"/>
    </row>
    <row r="13733" spans="3:3" x14ac:dyDescent="0.25">
      <c r="C13733" s="18"/>
    </row>
    <row r="13734" spans="3:3" x14ac:dyDescent="0.25">
      <c r="C13734" s="18"/>
    </row>
    <row r="13735" spans="3:3" x14ac:dyDescent="0.25">
      <c r="C13735" s="18"/>
    </row>
    <row r="13736" spans="3:3" x14ac:dyDescent="0.25">
      <c r="C13736" s="18"/>
    </row>
    <row r="13737" spans="3:3" x14ac:dyDescent="0.25">
      <c r="C13737" s="18"/>
    </row>
    <row r="13738" spans="3:3" x14ac:dyDescent="0.25">
      <c r="C13738" s="18"/>
    </row>
    <row r="13739" spans="3:3" x14ac:dyDescent="0.25">
      <c r="C13739" s="18"/>
    </row>
    <row r="13740" spans="3:3" x14ac:dyDescent="0.25">
      <c r="C13740" s="18"/>
    </row>
    <row r="13741" spans="3:3" x14ac:dyDescent="0.25">
      <c r="C13741" s="18"/>
    </row>
    <row r="13742" spans="3:3" x14ac:dyDescent="0.25">
      <c r="C13742" s="18"/>
    </row>
    <row r="13743" spans="3:3" x14ac:dyDescent="0.25">
      <c r="C13743" s="18"/>
    </row>
    <row r="13744" spans="3:3" x14ac:dyDescent="0.25">
      <c r="C13744" s="18"/>
    </row>
    <row r="13745" spans="3:3" x14ac:dyDescent="0.25">
      <c r="C13745" s="18"/>
    </row>
    <row r="13746" spans="3:3" x14ac:dyDescent="0.25">
      <c r="C13746" s="18"/>
    </row>
    <row r="13747" spans="3:3" x14ac:dyDescent="0.25">
      <c r="C13747" s="18"/>
    </row>
    <row r="13748" spans="3:3" x14ac:dyDescent="0.25">
      <c r="C13748" s="18"/>
    </row>
    <row r="13749" spans="3:3" x14ac:dyDescent="0.25">
      <c r="C13749" s="18"/>
    </row>
    <row r="13750" spans="3:3" x14ac:dyDescent="0.25">
      <c r="C13750" s="18"/>
    </row>
    <row r="13751" spans="3:3" x14ac:dyDescent="0.25">
      <c r="C13751" s="18"/>
    </row>
    <row r="13752" spans="3:3" x14ac:dyDescent="0.25">
      <c r="C13752" s="18"/>
    </row>
    <row r="13753" spans="3:3" x14ac:dyDescent="0.25">
      <c r="C13753" s="18"/>
    </row>
    <row r="13754" spans="3:3" x14ac:dyDescent="0.25">
      <c r="C13754" s="18"/>
    </row>
    <row r="13755" spans="3:3" x14ac:dyDescent="0.25">
      <c r="C13755" s="18"/>
    </row>
    <row r="13756" spans="3:3" x14ac:dyDescent="0.25">
      <c r="C13756" s="18"/>
    </row>
    <row r="13757" spans="3:3" x14ac:dyDescent="0.25">
      <c r="C13757" s="18"/>
    </row>
    <row r="13758" spans="3:3" x14ac:dyDescent="0.25">
      <c r="C13758" s="18"/>
    </row>
    <row r="13759" spans="3:3" x14ac:dyDescent="0.25">
      <c r="C13759" s="18"/>
    </row>
    <row r="13760" spans="3:3" x14ac:dyDescent="0.25">
      <c r="C13760" s="18"/>
    </row>
    <row r="13761" spans="3:3" x14ac:dyDescent="0.25">
      <c r="C13761" s="18"/>
    </row>
    <row r="13762" spans="3:3" x14ac:dyDescent="0.25">
      <c r="C13762" s="18"/>
    </row>
    <row r="13763" spans="3:3" x14ac:dyDescent="0.25">
      <c r="C13763" s="18"/>
    </row>
    <row r="13764" spans="3:3" x14ac:dyDescent="0.25">
      <c r="C13764" s="18"/>
    </row>
    <row r="13765" spans="3:3" x14ac:dyDescent="0.25">
      <c r="C13765" s="18"/>
    </row>
    <row r="13766" spans="3:3" x14ac:dyDescent="0.25">
      <c r="C13766" s="18"/>
    </row>
    <row r="13767" spans="3:3" x14ac:dyDescent="0.25">
      <c r="C13767" s="18"/>
    </row>
    <row r="13768" spans="3:3" x14ac:dyDescent="0.25">
      <c r="C13768" s="18"/>
    </row>
    <row r="13769" spans="3:3" x14ac:dyDescent="0.25">
      <c r="C13769" s="18"/>
    </row>
    <row r="13770" spans="3:3" x14ac:dyDescent="0.25">
      <c r="C13770" s="18"/>
    </row>
    <row r="13771" spans="3:3" x14ac:dyDescent="0.25">
      <c r="C13771" s="18"/>
    </row>
    <row r="13772" spans="3:3" x14ac:dyDescent="0.25">
      <c r="C13772" s="18"/>
    </row>
    <row r="13773" spans="3:3" x14ac:dyDescent="0.25">
      <c r="C13773" s="18"/>
    </row>
    <row r="13774" spans="3:3" x14ac:dyDescent="0.25">
      <c r="C13774" s="18"/>
    </row>
    <row r="13775" spans="3:3" x14ac:dyDescent="0.25">
      <c r="C13775" s="18"/>
    </row>
    <row r="13776" spans="3:3" x14ac:dyDescent="0.25">
      <c r="C13776" s="18"/>
    </row>
    <row r="13777" spans="3:3" x14ac:dyDescent="0.25">
      <c r="C13777" s="18"/>
    </row>
    <row r="13778" spans="3:3" x14ac:dyDescent="0.25">
      <c r="C13778" s="18"/>
    </row>
    <row r="13779" spans="3:3" x14ac:dyDescent="0.25">
      <c r="C13779" s="18"/>
    </row>
    <row r="13780" spans="3:3" x14ac:dyDescent="0.25">
      <c r="C13780" s="18"/>
    </row>
    <row r="13781" spans="3:3" x14ac:dyDescent="0.25">
      <c r="C13781" s="18"/>
    </row>
    <row r="13782" spans="3:3" x14ac:dyDescent="0.25">
      <c r="C13782" s="18"/>
    </row>
    <row r="13783" spans="3:3" x14ac:dyDescent="0.25">
      <c r="C13783" s="18"/>
    </row>
    <row r="13784" spans="3:3" x14ac:dyDescent="0.25">
      <c r="C13784" s="18"/>
    </row>
    <row r="13785" spans="3:3" x14ac:dyDescent="0.25">
      <c r="C13785" s="18"/>
    </row>
    <row r="13786" spans="3:3" x14ac:dyDescent="0.25">
      <c r="C13786" s="18"/>
    </row>
    <row r="13787" spans="3:3" x14ac:dyDescent="0.25">
      <c r="C13787" s="18"/>
    </row>
    <row r="13788" spans="3:3" x14ac:dyDescent="0.25">
      <c r="C13788" s="18"/>
    </row>
    <row r="13789" spans="3:3" x14ac:dyDescent="0.25">
      <c r="C13789" s="18"/>
    </row>
    <row r="13790" spans="3:3" x14ac:dyDescent="0.25">
      <c r="C13790" s="18"/>
    </row>
    <row r="13791" spans="3:3" x14ac:dyDescent="0.25">
      <c r="C13791" s="18"/>
    </row>
    <row r="13792" spans="3:3" x14ac:dyDescent="0.25">
      <c r="C13792" s="18"/>
    </row>
    <row r="13793" spans="3:3" x14ac:dyDescent="0.25">
      <c r="C13793" s="18"/>
    </row>
    <row r="13794" spans="3:3" x14ac:dyDescent="0.25">
      <c r="C13794" s="18"/>
    </row>
    <row r="13795" spans="3:3" x14ac:dyDescent="0.25">
      <c r="C13795" s="18"/>
    </row>
    <row r="13796" spans="3:3" x14ac:dyDescent="0.25">
      <c r="C13796" s="18"/>
    </row>
    <row r="13797" spans="3:3" x14ac:dyDescent="0.25">
      <c r="C13797" s="18"/>
    </row>
    <row r="13798" spans="3:3" x14ac:dyDescent="0.25">
      <c r="C13798" s="18"/>
    </row>
    <row r="13799" spans="3:3" x14ac:dyDescent="0.25">
      <c r="C13799" s="18"/>
    </row>
    <row r="13800" spans="3:3" x14ac:dyDescent="0.25">
      <c r="C13800" s="18"/>
    </row>
    <row r="13801" spans="3:3" x14ac:dyDescent="0.25">
      <c r="C13801" s="18"/>
    </row>
    <row r="13802" spans="3:3" x14ac:dyDescent="0.25">
      <c r="C13802" s="18"/>
    </row>
    <row r="13803" spans="3:3" x14ac:dyDescent="0.25">
      <c r="C13803" s="18"/>
    </row>
    <row r="13804" spans="3:3" x14ac:dyDescent="0.25">
      <c r="C13804" s="18"/>
    </row>
    <row r="13805" spans="3:3" x14ac:dyDescent="0.25">
      <c r="C13805" s="18"/>
    </row>
    <row r="13806" spans="3:3" x14ac:dyDescent="0.25">
      <c r="C13806" s="18"/>
    </row>
    <row r="13807" spans="3:3" x14ac:dyDescent="0.25">
      <c r="C13807" s="18"/>
    </row>
    <row r="13808" spans="3:3" x14ac:dyDescent="0.25">
      <c r="C13808" s="18"/>
    </row>
    <row r="13809" spans="3:3" x14ac:dyDescent="0.25">
      <c r="C13809" s="18"/>
    </row>
    <row r="13810" spans="3:3" x14ac:dyDescent="0.25">
      <c r="C13810" s="18"/>
    </row>
    <row r="13811" spans="3:3" x14ac:dyDescent="0.25">
      <c r="C13811" s="18"/>
    </row>
    <row r="13812" spans="3:3" x14ac:dyDescent="0.25">
      <c r="C13812" s="18"/>
    </row>
    <row r="13813" spans="3:3" x14ac:dyDescent="0.25">
      <c r="C13813" s="18"/>
    </row>
    <row r="13814" spans="3:3" x14ac:dyDescent="0.25">
      <c r="C13814" s="18"/>
    </row>
    <row r="13815" spans="3:3" x14ac:dyDescent="0.25">
      <c r="C13815" s="18"/>
    </row>
    <row r="13816" spans="3:3" x14ac:dyDescent="0.25">
      <c r="C13816" s="18"/>
    </row>
    <row r="13817" spans="3:3" x14ac:dyDescent="0.25">
      <c r="C13817" s="18"/>
    </row>
    <row r="13818" spans="3:3" x14ac:dyDescent="0.25">
      <c r="C13818" s="18"/>
    </row>
    <row r="13819" spans="3:3" x14ac:dyDescent="0.25">
      <c r="C13819" s="18"/>
    </row>
    <row r="13820" spans="3:3" x14ac:dyDescent="0.25">
      <c r="C13820" s="18"/>
    </row>
    <row r="13821" spans="3:3" x14ac:dyDescent="0.25">
      <c r="C13821" s="18"/>
    </row>
    <row r="13822" spans="3:3" x14ac:dyDescent="0.25">
      <c r="C13822" s="18"/>
    </row>
    <row r="13823" spans="3:3" x14ac:dyDescent="0.25">
      <c r="C13823" s="18"/>
    </row>
    <row r="13824" spans="3:3" x14ac:dyDescent="0.25">
      <c r="C13824" s="18"/>
    </row>
    <row r="13825" spans="3:3" x14ac:dyDescent="0.25">
      <c r="C13825" s="18"/>
    </row>
    <row r="13826" spans="3:3" x14ac:dyDescent="0.25">
      <c r="C13826" s="18"/>
    </row>
    <row r="13827" spans="3:3" x14ac:dyDescent="0.25">
      <c r="C13827" s="18"/>
    </row>
    <row r="13828" spans="3:3" x14ac:dyDescent="0.25">
      <c r="C13828" s="18"/>
    </row>
    <row r="13829" spans="3:3" x14ac:dyDescent="0.25">
      <c r="C13829" s="18"/>
    </row>
    <row r="13830" spans="3:3" x14ac:dyDescent="0.25">
      <c r="C13830" s="18"/>
    </row>
    <row r="13831" spans="3:3" x14ac:dyDescent="0.25">
      <c r="C13831" s="18"/>
    </row>
    <row r="13832" spans="3:3" x14ac:dyDescent="0.25">
      <c r="C13832" s="18"/>
    </row>
    <row r="13833" spans="3:3" x14ac:dyDescent="0.25">
      <c r="C13833" s="18"/>
    </row>
    <row r="13834" spans="3:3" x14ac:dyDescent="0.25">
      <c r="C13834" s="18"/>
    </row>
    <row r="13835" spans="3:3" x14ac:dyDescent="0.25">
      <c r="C13835" s="18"/>
    </row>
    <row r="13836" spans="3:3" x14ac:dyDescent="0.25">
      <c r="C13836" s="18"/>
    </row>
    <row r="13837" spans="3:3" x14ac:dyDescent="0.25">
      <c r="C13837" s="18"/>
    </row>
    <row r="13838" spans="3:3" x14ac:dyDescent="0.25">
      <c r="C13838" s="18"/>
    </row>
    <row r="13839" spans="3:3" x14ac:dyDescent="0.25">
      <c r="C13839" s="18"/>
    </row>
    <row r="13840" spans="3:3" x14ac:dyDescent="0.25">
      <c r="C13840" s="18"/>
    </row>
    <row r="13841" spans="3:3" x14ac:dyDescent="0.25">
      <c r="C13841" s="18"/>
    </row>
    <row r="13842" spans="3:3" x14ac:dyDescent="0.25">
      <c r="C13842" s="18"/>
    </row>
    <row r="13843" spans="3:3" x14ac:dyDescent="0.25">
      <c r="C13843" s="18"/>
    </row>
    <row r="13844" spans="3:3" x14ac:dyDescent="0.25">
      <c r="C13844" s="18"/>
    </row>
    <row r="13845" spans="3:3" x14ac:dyDescent="0.25">
      <c r="C13845" s="18"/>
    </row>
    <row r="13846" spans="3:3" x14ac:dyDescent="0.25">
      <c r="C13846" s="18"/>
    </row>
    <row r="13847" spans="3:3" x14ac:dyDescent="0.25">
      <c r="C13847" s="18"/>
    </row>
    <row r="13848" spans="3:3" x14ac:dyDescent="0.25">
      <c r="C13848" s="18"/>
    </row>
    <row r="13849" spans="3:3" x14ac:dyDescent="0.25">
      <c r="C13849" s="18"/>
    </row>
    <row r="13850" spans="3:3" x14ac:dyDescent="0.25">
      <c r="C13850" s="18"/>
    </row>
    <row r="13851" spans="3:3" x14ac:dyDescent="0.25">
      <c r="C13851" s="18"/>
    </row>
    <row r="13852" spans="3:3" x14ac:dyDescent="0.25">
      <c r="C13852" s="18"/>
    </row>
    <row r="13853" spans="3:3" x14ac:dyDescent="0.25">
      <c r="C13853" s="18"/>
    </row>
    <row r="13854" spans="3:3" x14ac:dyDescent="0.25">
      <c r="C13854" s="18"/>
    </row>
    <row r="13855" spans="3:3" x14ac:dyDescent="0.25">
      <c r="C13855" s="18"/>
    </row>
    <row r="13856" spans="3:3" x14ac:dyDescent="0.25">
      <c r="C13856" s="18"/>
    </row>
    <row r="13857" spans="3:3" x14ac:dyDescent="0.25">
      <c r="C13857" s="18"/>
    </row>
    <row r="13858" spans="3:3" x14ac:dyDescent="0.25">
      <c r="C13858" s="18"/>
    </row>
    <row r="13859" spans="3:3" x14ac:dyDescent="0.25">
      <c r="C13859" s="18"/>
    </row>
    <row r="13860" spans="3:3" x14ac:dyDescent="0.25">
      <c r="C13860" s="18"/>
    </row>
    <row r="13861" spans="3:3" x14ac:dyDescent="0.25">
      <c r="C13861" s="18"/>
    </row>
    <row r="13862" spans="3:3" x14ac:dyDescent="0.25">
      <c r="C13862" s="18"/>
    </row>
    <row r="13863" spans="3:3" x14ac:dyDescent="0.25">
      <c r="C13863" s="18"/>
    </row>
    <row r="13864" spans="3:3" x14ac:dyDescent="0.25">
      <c r="C13864" s="18"/>
    </row>
    <row r="13865" spans="3:3" x14ac:dyDescent="0.25">
      <c r="C13865" s="18"/>
    </row>
    <row r="13866" spans="3:3" x14ac:dyDescent="0.25">
      <c r="C13866" s="18"/>
    </row>
    <row r="13867" spans="3:3" x14ac:dyDescent="0.25">
      <c r="C13867" s="18"/>
    </row>
    <row r="13868" spans="3:3" x14ac:dyDescent="0.25">
      <c r="C13868" s="18"/>
    </row>
    <row r="13869" spans="3:3" x14ac:dyDescent="0.25">
      <c r="C13869" s="18"/>
    </row>
    <row r="13870" spans="3:3" x14ac:dyDescent="0.25">
      <c r="C13870" s="18"/>
    </row>
    <row r="13871" spans="3:3" x14ac:dyDescent="0.25">
      <c r="C13871" s="18"/>
    </row>
    <row r="13872" spans="3:3" x14ac:dyDescent="0.25">
      <c r="C13872" s="18"/>
    </row>
    <row r="13873" spans="3:3" x14ac:dyDescent="0.25">
      <c r="C13873" s="18"/>
    </row>
    <row r="13874" spans="3:3" x14ac:dyDescent="0.25">
      <c r="C13874" s="18"/>
    </row>
    <row r="13875" spans="3:3" x14ac:dyDescent="0.25">
      <c r="C13875" s="18"/>
    </row>
    <row r="13876" spans="3:3" x14ac:dyDescent="0.25">
      <c r="C13876" s="18"/>
    </row>
    <row r="13877" spans="3:3" x14ac:dyDescent="0.25">
      <c r="C13877" s="18"/>
    </row>
    <row r="13878" spans="3:3" x14ac:dyDescent="0.25">
      <c r="C13878" s="18"/>
    </row>
    <row r="13879" spans="3:3" x14ac:dyDescent="0.25">
      <c r="C13879" s="18"/>
    </row>
    <row r="13880" spans="3:3" x14ac:dyDescent="0.25">
      <c r="C13880" s="18"/>
    </row>
    <row r="13881" spans="3:3" x14ac:dyDescent="0.25">
      <c r="C13881" s="18"/>
    </row>
    <row r="13882" spans="3:3" x14ac:dyDescent="0.25">
      <c r="C13882" s="18"/>
    </row>
    <row r="13883" spans="3:3" x14ac:dyDescent="0.25">
      <c r="C13883" s="18"/>
    </row>
    <row r="13884" spans="3:3" x14ac:dyDescent="0.25">
      <c r="C13884" s="18"/>
    </row>
    <row r="13885" spans="3:3" x14ac:dyDescent="0.25">
      <c r="C13885" s="18"/>
    </row>
    <row r="13886" spans="3:3" x14ac:dyDescent="0.25">
      <c r="C13886" s="18"/>
    </row>
    <row r="13887" spans="3:3" x14ac:dyDescent="0.25">
      <c r="C13887" s="18"/>
    </row>
    <row r="13888" spans="3:3" x14ac:dyDescent="0.25">
      <c r="C13888" s="18"/>
    </row>
    <row r="13889" spans="3:3" x14ac:dyDescent="0.25">
      <c r="C13889" s="18"/>
    </row>
    <row r="13890" spans="3:3" x14ac:dyDescent="0.25">
      <c r="C13890" s="18"/>
    </row>
    <row r="13891" spans="3:3" x14ac:dyDescent="0.25">
      <c r="C13891" s="18"/>
    </row>
    <row r="13892" spans="3:3" x14ac:dyDescent="0.25">
      <c r="C13892" s="18"/>
    </row>
    <row r="13893" spans="3:3" x14ac:dyDescent="0.25">
      <c r="C13893" s="18"/>
    </row>
    <row r="13894" spans="3:3" x14ac:dyDescent="0.25">
      <c r="C13894" s="18"/>
    </row>
    <row r="13895" spans="3:3" x14ac:dyDescent="0.25">
      <c r="C13895" s="18"/>
    </row>
    <row r="13896" spans="3:3" x14ac:dyDescent="0.25">
      <c r="C13896" s="18"/>
    </row>
    <row r="13897" spans="3:3" x14ac:dyDescent="0.25">
      <c r="C13897" s="18"/>
    </row>
    <row r="13898" spans="3:3" x14ac:dyDescent="0.25">
      <c r="C13898" s="18"/>
    </row>
    <row r="13899" spans="3:3" x14ac:dyDescent="0.25">
      <c r="C13899" s="18"/>
    </row>
    <row r="13900" spans="3:3" x14ac:dyDescent="0.25">
      <c r="C13900" s="18"/>
    </row>
    <row r="13901" spans="3:3" x14ac:dyDescent="0.25">
      <c r="C13901" s="18"/>
    </row>
    <row r="13902" spans="3:3" x14ac:dyDescent="0.25">
      <c r="C13902" s="18"/>
    </row>
    <row r="13903" spans="3:3" x14ac:dyDescent="0.25">
      <c r="C13903" s="18"/>
    </row>
    <row r="13904" spans="3:3" x14ac:dyDescent="0.25">
      <c r="C13904" s="18"/>
    </row>
    <row r="13905" spans="3:3" x14ac:dyDescent="0.25">
      <c r="C13905" s="18"/>
    </row>
    <row r="13906" spans="3:3" x14ac:dyDescent="0.25">
      <c r="C13906" s="18"/>
    </row>
    <row r="13907" spans="3:3" x14ac:dyDescent="0.25">
      <c r="C13907" s="18"/>
    </row>
    <row r="13908" spans="3:3" x14ac:dyDescent="0.25">
      <c r="C13908" s="18"/>
    </row>
    <row r="13909" spans="3:3" x14ac:dyDescent="0.25">
      <c r="C13909" s="18"/>
    </row>
    <row r="13910" spans="3:3" x14ac:dyDescent="0.25">
      <c r="C13910" s="18"/>
    </row>
    <row r="13911" spans="3:3" x14ac:dyDescent="0.25">
      <c r="C13911" s="18"/>
    </row>
    <row r="13912" spans="3:3" x14ac:dyDescent="0.25">
      <c r="C13912" s="18"/>
    </row>
    <row r="13913" spans="3:3" x14ac:dyDescent="0.25">
      <c r="C13913" s="18"/>
    </row>
    <row r="13914" spans="3:3" x14ac:dyDescent="0.25">
      <c r="C13914" s="18"/>
    </row>
    <row r="13915" spans="3:3" x14ac:dyDescent="0.25">
      <c r="C13915" s="18"/>
    </row>
    <row r="13916" spans="3:3" x14ac:dyDescent="0.25">
      <c r="C13916" s="18"/>
    </row>
    <row r="13917" spans="3:3" x14ac:dyDescent="0.25">
      <c r="C13917" s="18"/>
    </row>
    <row r="13918" spans="3:3" x14ac:dyDescent="0.25">
      <c r="C13918" s="18"/>
    </row>
    <row r="13919" spans="3:3" x14ac:dyDescent="0.25">
      <c r="C13919" s="18"/>
    </row>
    <row r="13920" spans="3:3" x14ac:dyDescent="0.25">
      <c r="C13920" s="18"/>
    </row>
    <row r="13921" spans="3:3" x14ac:dyDescent="0.25">
      <c r="C13921" s="18"/>
    </row>
    <row r="13922" spans="3:3" x14ac:dyDescent="0.25">
      <c r="C13922" s="18"/>
    </row>
    <row r="13923" spans="3:3" x14ac:dyDescent="0.25">
      <c r="C13923" s="18"/>
    </row>
    <row r="13924" spans="3:3" x14ac:dyDescent="0.25">
      <c r="C13924" s="18"/>
    </row>
    <row r="13925" spans="3:3" x14ac:dyDescent="0.25">
      <c r="C13925" s="18"/>
    </row>
    <row r="13926" spans="3:3" x14ac:dyDescent="0.25">
      <c r="C13926" s="18"/>
    </row>
    <row r="13927" spans="3:3" x14ac:dyDescent="0.25">
      <c r="C13927" s="18"/>
    </row>
    <row r="13928" spans="3:3" x14ac:dyDescent="0.25">
      <c r="C13928" s="18"/>
    </row>
    <row r="13929" spans="3:3" x14ac:dyDescent="0.25">
      <c r="C13929" s="18"/>
    </row>
    <row r="13930" spans="3:3" x14ac:dyDescent="0.25">
      <c r="C13930" s="18"/>
    </row>
    <row r="13931" spans="3:3" x14ac:dyDescent="0.25">
      <c r="C13931" s="18"/>
    </row>
    <row r="13932" spans="3:3" x14ac:dyDescent="0.25">
      <c r="C13932" s="18"/>
    </row>
    <row r="13933" spans="3:3" x14ac:dyDescent="0.25">
      <c r="C13933" s="18"/>
    </row>
    <row r="13934" spans="3:3" x14ac:dyDescent="0.25">
      <c r="C13934" s="18"/>
    </row>
    <row r="13935" spans="3:3" x14ac:dyDescent="0.25">
      <c r="C13935" s="18"/>
    </row>
    <row r="13936" spans="3:3" x14ac:dyDescent="0.25">
      <c r="C13936" s="18"/>
    </row>
    <row r="13937" spans="3:3" x14ac:dyDescent="0.25">
      <c r="C13937" s="18"/>
    </row>
    <row r="13938" spans="3:3" x14ac:dyDescent="0.25">
      <c r="C13938" s="18"/>
    </row>
    <row r="13939" spans="3:3" x14ac:dyDescent="0.25">
      <c r="C13939" s="18"/>
    </row>
    <row r="13940" spans="3:3" x14ac:dyDescent="0.25">
      <c r="C13940" s="18"/>
    </row>
    <row r="13941" spans="3:3" x14ac:dyDescent="0.25">
      <c r="C13941" s="18"/>
    </row>
    <row r="13942" spans="3:3" x14ac:dyDescent="0.25">
      <c r="C13942" s="18"/>
    </row>
    <row r="13943" spans="3:3" x14ac:dyDescent="0.25">
      <c r="C13943" s="18"/>
    </row>
    <row r="13944" spans="3:3" x14ac:dyDescent="0.25">
      <c r="C13944" s="18"/>
    </row>
    <row r="13945" spans="3:3" x14ac:dyDescent="0.25">
      <c r="C13945" s="18"/>
    </row>
    <row r="13946" spans="3:3" x14ac:dyDescent="0.25">
      <c r="C13946" s="18"/>
    </row>
    <row r="13947" spans="3:3" x14ac:dyDescent="0.25">
      <c r="C13947" s="18"/>
    </row>
    <row r="13948" spans="3:3" x14ac:dyDescent="0.25">
      <c r="C13948" s="18"/>
    </row>
    <row r="13949" spans="3:3" x14ac:dyDescent="0.25">
      <c r="C13949" s="18"/>
    </row>
    <row r="13950" spans="3:3" x14ac:dyDescent="0.25">
      <c r="C13950" s="18"/>
    </row>
    <row r="13951" spans="3:3" x14ac:dyDescent="0.25">
      <c r="C13951" s="18"/>
    </row>
    <row r="13952" spans="3:3" x14ac:dyDescent="0.25">
      <c r="C13952" s="18"/>
    </row>
    <row r="13953" spans="3:3" x14ac:dyDescent="0.25">
      <c r="C13953" s="18"/>
    </row>
    <row r="13954" spans="3:3" x14ac:dyDescent="0.25">
      <c r="C13954" s="18"/>
    </row>
    <row r="13955" spans="3:3" x14ac:dyDescent="0.25">
      <c r="C13955" s="18"/>
    </row>
    <row r="13956" spans="3:3" x14ac:dyDescent="0.25">
      <c r="C13956" s="18"/>
    </row>
    <row r="13957" spans="3:3" x14ac:dyDescent="0.25">
      <c r="C13957" s="18"/>
    </row>
    <row r="13958" spans="3:3" x14ac:dyDescent="0.25">
      <c r="C13958" s="18"/>
    </row>
    <row r="13959" spans="3:3" x14ac:dyDescent="0.25">
      <c r="C13959" s="18"/>
    </row>
    <row r="13960" spans="3:3" x14ac:dyDescent="0.25">
      <c r="C13960" s="18"/>
    </row>
    <row r="13961" spans="3:3" x14ac:dyDescent="0.25">
      <c r="C13961" s="18"/>
    </row>
    <row r="13962" spans="3:3" x14ac:dyDescent="0.25">
      <c r="C13962" s="18"/>
    </row>
    <row r="13963" spans="3:3" x14ac:dyDescent="0.25">
      <c r="C13963" s="18"/>
    </row>
    <row r="13964" spans="3:3" x14ac:dyDescent="0.25">
      <c r="C13964" s="18"/>
    </row>
    <row r="13965" spans="3:3" x14ac:dyDescent="0.25">
      <c r="C13965" s="18"/>
    </row>
    <row r="13966" spans="3:3" x14ac:dyDescent="0.25">
      <c r="C13966" s="18"/>
    </row>
    <row r="13967" spans="3:3" x14ac:dyDescent="0.25">
      <c r="C13967" s="18"/>
    </row>
    <row r="13968" spans="3:3" x14ac:dyDescent="0.25">
      <c r="C13968" s="18"/>
    </row>
    <row r="13969" spans="3:3" x14ac:dyDescent="0.25">
      <c r="C13969" s="18"/>
    </row>
    <row r="13970" spans="3:3" x14ac:dyDescent="0.25">
      <c r="C13970" s="18"/>
    </row>
    <row r="13971" spans="3:3" x14ac:dyDescent="0.25">
      <c r="C13971" s="18"/>
    </row>
    <row r="13972" spans="3:3" x14ac:dyDescent="0.25">
      <c r="C13972" s="18"/>
    </row>
    <row r="13973" spans="3:3" x14ac:dyDescent="0.25">
      <c r="C13973" s="18"/>
    </row>
    <row r="13974" spans="3:3" x14ac:dyDescent="0.25">
      <c r="C13974" s="18"/>
    </row>
    <row r="13975" spans="3:3" x14ac:dyDescent="0.25">
      <c r="C13975" s="18"/>
    </row>
    <row r="13976" spans="3:3" x14ac:dyDescent="0.25">
      <c r="C13976" s="18"/>
    </row>
    <row r="13977" spans="3:3" x14ac:dyDescent="0.25">
      <c r="C13977" s="18"/>
    </row>
    <row r="13978" spans="3:3" x14ac:dyDescent="0.25">
      <c r="C13978" s="18"/>
    </row>
    <row r="13979" spans="3:3" x14ac:dyDescent="0.25">
      <c r="C13979" s="18"/>
    </row>
    <row r="13980" spans="3:3" x14ac:dyDescent="0.25">
      <c r="C13980" s="18"/>
    </row>
    <row r="13981" spans="3:3" x14ac:dyDescent="0.25">
      <c r="C13981" s="18"/>
    </row>
    <row r="13982" spans="3:3" x14ac:dyDescent="0.25">
      <c r="C13982" s="18"/>
    </row>
    <row r="13983" spans="3:3" x14ac:dyDescent="0.25">
      <c r="C13983" s="18"/>
    </row>
    <row r="13984" spans="3:3" x14ac:dyDescent="0.25">
      <c r="C13984" s="18"/>
    </row>
    <row r="13985" spans="3:3" x14ac:dyDescent="0.25">
      <c r="C13985" s="18"/>
    </row>
    <row r="13986" spans="3:3" x14ac:dyDescent="0.25">
      <c r="C13986" s="18"/>
    </row>
    <row r="13987" spans="3:3" x14ac:dyDescent="0.25">
      <c r="C13987" s="18"/>
    </row>
    <row r="13988" spans="3:3" x14ac:dyDescent="0.25">
      <c r="C13988" s="18"/>
    </row>
    <row r="13989" spans="3:3" x14ac:dyDescent="0.25">
      <c r="C13989" s="18"/>
    </row>
    <row r="13990" spans="3:3" x14ac:dyDescent="0.25">
      <c r="C13990" s="18"/>
    </row>
    <row r="13991" spans="3:3" x14ac:dyDescent="0.25">
      <c r="C13991" s="18"/>
    </row>
    <row r="13992" spans="3:3" x14ac:dyDescent="0.25">
      <c r="C13992" s="18"/>
    </row>
    <row r="13993" spans="3:3" x14ac:dyDescent="0.25">
      <c r="C13993" s="18"/>
    </row>
    <row r="13994" spans="3:3" x14ac:dyDescent="0.25">
      <c r="C13994" s="18"/>
    </row>
    <row r="13995" spans="3:3" x14ac:dyDescent="0.25">
      <c r="C13995" s="18"/>
    </row>
    <row r="13996" spans="3:3" x14ac:dyDescent="0.25">
      <c r="C13996" s="18"/>
    </row>
    <row r="13997" spans="3:3" x14ac:dyDescent="0.25">
      <c r="C13997" s="18"/>
    </row>
    <row r="13998" spans="3:3" x14ac:dyDescent="0.25">
      <c r="C13998" s="18"/>
    </row>
    <row r="13999" spans="3:3" x14ac:dyDescent="0.25">
      <c r="C13999" s="18"/>
    </row>
    <row r="14000" spans="3:3" x14ac:dyDescent="0.25">
      <c r="C14000" s="18"/>
    </row>
    <row r="14001" spans="3:3" x14ac:dyDescent="0.25">
      <c r="C14001" s="18"/>
    </row>
    <row r="14002" spans="3:3" x14ac:dyDescent="0.25">
      <c r="C14002" s="18"/>
    </row>
    <row r="14003" spans="3:3" x14ac:dyDescent="0.25">
      <c r="C14003" s="18"/>
    </row>
    <row r="14004" spans="3:3" x14ac:dyDescent="0.25">
      <c r="C14004" s="18"/>
    </row>
    <row r="14005" spans="3:3" x14ac:dyDescent="0.25">
      <c r="C14005" s="18"/>
    </row>
    <row r="14006" spans="3:3" x14ac:dyDescent="0.25">
      <c r="C14006" s="18"/>
    </row>
    <row r="14007" spans="3:3" x14ac:dyDescent="0.25">
      <c r="C14007" s="18"/>
    </row>
    <row r="14008" spans="3:3" x14ac:dyDescent="0.25">
      <c r="C14008" s="18"/>
    </row>
    <row r="14009" spans="3:3" x14ac:dyDescent="0.25">
      <c r="C14009" s="18"/>
    </row>
    <row r="14010" spans="3:3" x14ac:dyDescent="0.25">
      <c r="C14010" s="18"/>
    </row>
    <row r="14011" spans="3:3" x14ac:dyDescent="0.25">
      <c r="C14011" s="18"/>
    </row>
    <row r="14012" spans="3:3" x14ac:dyDescent="0.25">
      <c r="C14012" s="18"/>
    </row>
    <row r="14013" spans="3:3" x14ac:dyDescent="0.25">
      <c r="C14013" s="18"/>
    </row>
    <row r="14014" spans="3:3" x14ac:dyDescent="0.25">
      <c r="C14014" s="18"/>
    </row>
    <row r="14015" spans="3:3" x14ac:dyDescent="0.25">
      <c r="C14015" s="18"/>
    </row>
    <row r="14016" spans="3:3" x14ac:dyDescent="0.25">
      <c r="C14016" s="18"/>
    </row>
    <row r="14017" spans="3:3" x14ac:dyDescent="0.25">
      <c r="C14017" s="18"/>
    </row>
    <row r="14018" spans="3:3" x14ac:dyDescent="0.25">
      <c r="C14018" s="18"/>
    </row>
    <row r="14019" spans="3:3" x14ac:dyDescent="0.25">
      <c r="C14019" s="18"/>
    </row>
    <row r="14020" spans="3:3" x14ac:dyDescent="0.25">
      <c r="C14020" s="18"/>
    </row>
    <row r="14021" spans="3:3" x14ac:dyDescent="0.25">
      <c r="C14021" s="18"/>
    </row>
    <row r="14022" spans="3:3" x14ac:dyDescent="0.25">
      <c r="C14022" s="18"/>
    </row>
    <row r="14023" spans="3:3" x14ac:dyDescent="0.25">
      <c r="C14023" s="18"/>
    </row>
    <row r="14024" spans="3:3" x14ac:dyDescent="0.25">
      <c r="C14024" s="18"/>
    </row>
    <row r="14025" spans="3:3" x14ac:dyDescent="0.25">
      <c r="C14025" s="18"/>
    </row>
    <row r="14026" spans="3:3" x14ac:dyDescent="0.25">
      <c r="C14026" s="18"/>
    </row>
    <row r="14027" spans="3:3" x14ac:dyDescent="0.25">
      <c r="C14027" s="18"/>
    </row>
    <row r="14028" spans="3:3" x14ac:dyDescent="0.25">
      <c r="C14028" s="18"/>
    </row>
    <row r="14029" spans="3:3" x14ac:dyDescent="0.25">
      <c r="C14029" s="18"/>
    </row>
    <row r="14030" spans="3:3" x14ac:dyDescent="0.25">
      <c r="C14030" s="18"/>
    </row>
    <row r="14031" spans="3:3" x14ac:dyDescent="0.25">
      <c r="C14031" s="18"/>
    </row>
    <row r="14032" spans="3:3" x14ac:dyDescent="0.25">
      <c r="C14032" s="18"/>
    </row>
    <row r="14033" spans="3:3" x14ac:dyDescent="0.25">
      <c r="C14033" s="18"/>
    </row>
    <row r="14034" spans="3:3" x14ac:dyDescent="0.25">
      <c r="C14034" s="18"/>
    </row>
    <row r="14035" spans="3:3" x14ac:dyDescent="0.25">
      <c r="C14035" s="18"/>
    </row>
    <row r="14036" spans="3:3" x14ac:dyDescent="0.25">
      <c r="C14036" s="18"/>
    </row>
    <row r="14037" spans="3:3" x14ac:dyDescent="0.25">
      <c r="C14037" s="18"/>
    </row>
    <row r="14038" spans="3:3" x14ac:dyDescent="0.25">
      <c r="C14038" s="18"/>
    </row>
    <row r="14039" spans="3:3" x14ac:dyDescent="0.25">
      <c r="C14039" s="18"/>
    </row>
    <row r="14040" spans="3:3" x14ac:dyDescent="0.25">
      <c r="C14040" s="18"/>
    </row>
    <row r="14041" spans="3:3" x14ac:dyDescent="0.25">
      <c r="C14041" s="18"/>
    </row>
    <row r="14042" spans="3:3" x14ac:dyDescent="0.25">
      <c r="C14042" s="18"/>
    </row>
    <row r="14043" spans="3:3" x14ac:dyDescent="0.25">
      <c r="C14043" s="18"/>
    </row>
    <row r="14044" spans="3:3" x14ac:dyDescent="0.25">
      <c r="C14044" s="18"/>
    </row>
    <row r="14045" spans="3:3" x14ac:dyDescent="0.25">
      <c r="C14045" s="18"/>
    </row>
    <row r="14046" spans="3:3" x14ac:dyDescent="0.25">
      <c r="C14046" s="18"/>
    </row>
    <row r="14047" spans="3:3" x14ac:dyDescent="0.25">
      <c r="C14047" s="18"/>
    </row>
    <row r="14048" spans="3:3" x14ac:dyDescent="0.25">
      <c r="C14048" s="18"/>
    </row>
    <row r="14049" spans="3:3" x14ac:dyDescent="0.25">
      <c r="C14049" s="18"/>
    </row>
    <row r="14050" spans="3:3" x14ac:dyDescent="0.25">
      <c r="C14050" s="18"/>
    </row>
    <row r="14051" spans="3:3" x14ac:dyDescent="0.25">
      <c r="C14051" s="18"/>
    </row>
    <row r="14052" spans="3:3" x14ac:dyDescent="0.25">
      <c r="C14052" s="18"/>
    </row>
    <row r="14053" spans="3:3" x14ac:dyDescent="0.25">
      <c r="C14053" s="18"/>
    </row>
    <row r="14054" spans="3:3" x14ac:dyDescent="0.25">
      <c r="C14054" s="18"/>
    </row>
    <row r="14055" spans="3:3" x14ac:dyDescent="0.25">
      <c r="C14055" s="18"/>
    </row>
    <row r="14056" spans="3:3" x14ac:dyDescent="0.25">
      <c r="C14056" s="18"/>
    </row>
    <row r="14057" spans="3:3" x14ac:dyDescent="0.25">
      <c r="C14057" s="18"/>
    </row>
    <row r="14058" spans="3:3" x14ac:dyDescent="0.25">
      <c r="C14058" s="18"/>
    </row>
    <row r="14059" spans="3:3" x14ac:dyDescent="0.25">
      <c r="C14059" s="18"/>
    </row>
    <row r="14060" spans="3:3" x14ac:dyDescent="0.25">
      <c r="C14060" s="18"/>
    </row>
    <row r="14061" spans="3:3" x14ac:dyDescent="0.25">
      <c r="C14061" s="18"/>
    </row>
    <row r="14062" spans="3:3" x14ac:dyDescent="0.25">
      <c r="C14062" s="18"/>
    </row>
    <row r="14063" spans="3:3" x14ac:dyDescent="0.25">
      <c r="C14063" s="18"/>
    </row>
    <row r="14064" spans="3:3" x14ac:dyDescent="0.25">
      <c r="C14064" s="18"/>
    </row>
    <row r="14065" spans="3:3" x14ac:dyDescent="0.25">
      <c r="C14065" s="18"/>
    </row>
    <row r="14066" spans="3:3" x14ac:dyDescent="0.25">
      <c r="C14066" s="18"/>
    </row>
    <row r="14067" spans="3:3" x14ac:dyDescent="0.25">
      <c r="C14067" s="18"/>
    </row>
    <row r="14068" spans="3:3" x14ac:dyDescent="0.25">
      <c r="C14068" s="18"/>
    </row>
    <row r="14069" spans="3:3" x14ac:dyDescent="0.25">
      <c r="C14069" s="18"/>
    </row>
    <row r="14070" spans="3:3" x14ac:dyDescent="0.25">
      <c r="C14070" s="18"/>
    </row>
    <row r="14071" spans="3:3" x14ac:dyDescent="0.25">
      <c r="C14071" s="18"/>
    </row>
    <row r="14072" spans="3:3" x14ac:dyDescent="0.25">
      <c r="C14072" s="18"/>
    </row>
    <row r="14073" spans="3:3" x14ac:dyDescent="0.25">
      <c r="C14073" s="18"/>
    </row>
    <row r="14074" spans="3:3" x14ac:dyDescent="0.25">
      <c r="C14074" s="18"/>
    </row>
    <row r="14075" spans="3:3" x14ac:dyDescent="0.25">
      <c r="C14075" s="18"/>
    </row>
    <row r="14076" spans="3:3" x14ac:dyDescent="0.25">
      <c r="C14076" s="18"/>
    </row>
    <row r="14077" spans="3:3" x14ac:dyDescent="0.25">
      <c r="C14077" s="18"/>
    </row>
    <row r="14078" spans="3:3" x14ac:dyDescent="0.25">
      <c r="C14078" s="18"/>
    </row>
    <row r="14079" spans="3:3" x14ac:dyDescent="0.25">
      <c r="C14079" s="18"/>
    </row>
    <row r="14080" spans="3:3" x14ac:dyDescent="0.25">
      <c r="C14080" s="18"/>
    </row>
    <row r="14081" spans="3:3" x14ac:dyDescent="0.25">
      <c r="C14081" s="18"/>
    </row>
    <row r="14082" spans="3:3" x14ac:dyDescent="0.25">
      <c r="C14082" s="18"/>
    </row>
    <row r="14083" spans="3:3" x14ac:dyDescent="0.25">
      <c r="C14083" s="18"/>
    </row>
    <row r="14084" spans="3:3" x14ac:dyDescent="0.25">
      <c r="C14084" s="18"/>
    </row>
    <row r="14085" spans="3:3" x14ac:dyDescent="0.25">
      <c r="C14085" s="18"/>
    </row>
    <row r="14086" spans="3:3" x14ac:dyDescent="0.25">
      <c r="C14086" s="18"/>
    </row>
    <row r="14087" spans="3:3" x14ac:dyDescent="0.25">
      <c r="C14087" s="18"/>
    </row>
    <row r="14088" spans="3:3" x14ac:dyDescent="0.25">
      <c r="C14088" s="18"/>
    </row>
    <row r="14089" spans="3:3" x14ac:dyDescent="0.25">
      <c r="C14089" s="18"/>
    </row>
    <row r="14090" spans="3:3" x14ac:dyDescent="0.25">
      <c r="C14090" s="18"/>
    </row>
    <row r="14091" spans="3:3" x14ac:dyDescent="0.25">
      <c r="C14091" s="18"/>
    </row>
    <row r="14092" spans="3:3" x14ac:dyDescent="0.25">
      <c r="C14092" s="18"/>
    </row>
    <row r="14093" spans="3:3" x14ac:dyDescent="0.25">
      <c r="C14093" s="18"/>
    </row>
    <row r="14094" spans="3:3" x14ac:dyDescent="0.25">
      <c r="C14094" s="18"/>
    </row>
    <row r="14095" spans="3:3" x14ac:dyDescent="0.25">
      <c r="C14095" s="18"/>
    </row>
    <row r="14096" spans="3:3" x14ac:dyDescent="0.25">
      <c r="C14096" s="18"/>
    </row>
    <row r="14097" spans="3:3" x14ac:dyDescent="0.25">
      <c r="C14097" s="18"/>
    </row>
    <row r="14098" spans="3:3" x14ac:dyDescent="0.25">
      <c r="C14098" s="18"/>
    </row>
    <row r="14099" spans="3:3" x14ac:dyDescent="0.25">
      <c r="C14099" s="18"/>
    </row>
    <row r="14100" spans="3:3" x14ac:dyDescent="0.25">
      <c r="C14100" s="18"/>
    </row>
    <row r="14101" spans="3:3" x14ac:dyDescent="0.25">
      <c r="C14101" s="18"/>
    </row>
    <row r="14102" spans="3:3" x14ac:dyDescent="0.25">
      <c r="C14102" s="18"/>
    </row>
    <row r="14103" spans="3:3" x14ac:dyDescent="0.25">
      <c r="C14103" s="18"/>
    </row>
    <row r="14104" spans="3:3" x14ac:dyDescent="0.25">
      <c r="C14104" s="18"/>
    </row>
    <row r="14105" spans="3:3" x14ac:dyDescent="0.25">
      <c r="C14105" s="18"/>
    </row>
    <row r="14106" spans="3:3" x14ac:dyDescent="0.25">
      <c r="C14106" s="18"/>
    </row>
    <row r="14107" spans="3:3" x14ac:dyDescent="0.25">
      <c r="C14107" s="18"/>
    </row>
    <row r="14108" spans="3:3" x14ac:dyDescent="0.25">
      <c r="C14108" s="18"/>
    </row>
    <row r="14109" spans="3:3" x14ac:dyDescent="0.25">
      <c r="C14109" s="18"/>
    </row>
    <row r="14110" spans="3:3" x14ac:dyDescent="0.25">
      <c r="C14110" s="18"/>
    </row>
    <row r="14111" spans="3:3" x14ac:dyDescent="0.25">
      <c r="C14111" s="18"/>
    </row>
    <row r="14112" spans="3:3" x14ac:dyDescent="0.25">
      <c r="C14112" s="18"/>
    </row>
    <row r="14113" spans="3:3" x14ac:dyDescent="0.25">
      <c r="C14113" s="18"/>
    </row>
    <row r="14114" spans="3:3" x14ac:dyDescent="0.25">
      <c r="C14114" s="18"/>
    </row>
    <row r="14115" spans="3:3" x14ac:dyDescent="0.25">
      <c r="C14115" s="18"/>
    </row>
    <row r="14116" spans="3:3" x14ac:dyDescent="0.25">
      <c r="C14116" s="18"/>
    </row>
    <row r="14117" spans="3:3" x14ac:dyDescent="0.25">
      <c r="C14117" s="18"/>
    </row>
    <row r="14118" spans="3:3" x14ac:dyDescent="0.25">
      <c r="C14118" s="18"/>
    </row>
    <row r="14119" spans="3:3" x14ac:dyDescent="0.25">
      <c r="C14119" s="18"/>
    </row>
    <row r="14120" spans="3:3" x14ac:dyDescent="0.25">
      <c r="C14120" s="18"/>
    </row>
    <row r="14121" spans="3:3" x14ac:dyDescent="0.25">
      <c r="C14121" s="18"/>
    </row>
    <row r="14122" spans="3:3" x14ac:dyDescent="0.25">
      <c r="C14122" s="18"/>
    </row>
    <row r="14123" spans="3:3" x14ac:dyDescent="0.25">
      <c r="C14123" s="18"/>
    </row>
    <row r="14124" spans="3:3" x14ac:dyDescent="0.25">
      <c r="C14124" s="18"/>
    </row>
    <row r="14125" spans="3:3" x14ac:dyDescent="0.25">
      <c r="C14125" s="18"/>
    </row>
    <row r="14126" spans="3:3" x14ac:dyDescent="0.25">
      <c r="C14126" s="18"/>
    </row>
    <row r="14127" spans="3:3" x14ac:dyDescent="0.25">
      <c r="C14127" s="18"/>
    </row>
    <row r="14128" spans="3:3" x14ac:dyDescent="0.25">
      <c r="C14128" s="18"/>
    </row>
    <row r="14129" spans="3:3" x14ac:dyDescent="0.25">
      <c r="C14129" s="18"/>
    </row>
    <row r="14130" spans="3:3" x14ac:dyDescent="0.25">
      <c r="C14130" s="18"/>
    </row>
    <row r="14131" spans="3:3" x14ac:dyDescent="0.25">
      <c r="C14131" s="18"/>
    </row>
    <row r="14132" spans="3:3" x14ac:dyDescent="0.25">
      <c r="C14132" s="18"/>
    </row>
    <row r="14133" spans="3:3" x14ac:dyDescent="0.25">
      <c r="C14133" s="18"/>
    </row>
    <row r="14134" spans="3:3" x14ac:dyDescent="0.25">
      <c r="C14134" s="18"/>
    </row>
    <row r="14135" spans="3:3" x14ac:dyDescent="0.25">
      <c r="C14135" s="18"/>
    </row>
    <row r="14136" spans="3:3" x14ac:dyDescent="0.25">
      <c r="C14136" s="18"/>
    </row>
    <row r="14137" spans="3:3" x14ac:dyDescent="0.25">
      <c r="C14137" s="18"/>
    </row>
    <row r="14138" spans="3:3" x14ac:dyDescent="0.25">
      <c r="C14138" s="18"/>
    </row>
    <row r="14139" spans="3:3" x14ac:dyDescent="0.25">
      <c r="C14139" s="18"/>
    </row>
    <row r="14140" spans="3:3" x14ac:dyDescent="0.25">
      <c r="C14140" s="18"/>
    </row>
    <row r="14141" spans="3:3" x14ac:dyDescent="0.25">
      <c r="C14141" s="18"/>
    </row>
    <row r="14142" spans="3:3" x14ac:dyDescent="0.25">
      <c r="C14142" s="18"/>
    </row>
    <row r="14143" spans="3:3" x14ac:dyDescent="0.25">
      <c r="C14143" s="18"/>
    </row>
    <row r="14144" spans="3:3" x14ac:dyDescent="0.25">
      <c r="C14144" s="18"/>
    </row>
    <row r="14145" spans="3:3" x14ac:dyDescent="0.25">
      <c r="C14145" s="18"/>
    </row>
    <row r="14146" spans="3:3" x14ac:dyDescent="0.25">
      <c r="C14146" s="18"/>
    </row>
    <row r="14147" spans="3:3" x14ac:dyDescent="0.25">
      <c r="C14147" s="18"/>
    </row>
    <row r="14148" spans="3:3" x14ac:dyDescent="0.25">
      <c r="C14148" s="18"/>
    </row>
    <row r="14149" spans="3:3" x14ac:dyDescent="0.25">
      <c r="C14149" s="18"/>
    </row>
    <row r="14150" spans="3:3" x14ac:dyDescent="0.25">
      <c r="C14150" s="18"/>
    </row>
    <row r="14151" spans="3:3" x14ac:dyDescent="0.25">
      <c r="C14151" s="18"/>
    </row>
    <row r="14152" spans="3:3" x14ac:dyDescent="0.25">
      <c r="C14152" s="18"/>
    </row>
    <row r="14153" spans="3:3" x14ac:dyDescent="0.25">
      <c r="C14153" s="18"/>
    </row>
    <row r="14154" spans="3:3" x14ac:dyDescent="0.25">
      <c r="C14154" s="18"/>
    </row>
    <row r="14155" spans="3:3" x14ac:dyDescent="0.25">
      <c r="C14155" s="18"/>
    </row>
    <row r="14156" spans="3:3" x14ac:dyDescent="0.25">
      <c r="C14156" s="18"/>
    </row>
    <row r="14157" spans="3:3" x14ac:dyDescent="0.25">
      <c r="C14157" s="18"/>
    </row>
    <row r="14158" spans="3:3" x14ac:dyDescent="0.25">
      <c r="C14158" s="18"/>
    </row>
    <row r="14159" spans="3:3" x14ac:dyDescent="0.25">
      <c r="C14159" s="18"/>
    </row>
    <row r="14160" spans="3:3" x14ac:dyDescent="0.25">
      <c r="C14160" s="18"/>
    </row>
    <row r="14161" spans="3:3" x14ac:dyDescent="0.25">
      <c r="C14161" s="18"/>
    </row>
    <row r="14162" spans="3:3" x14ac:dyDescent="0.25">
      <c r="C14162" s="18"/>
    </row>
    <row r="14163" spans="3:3" x14ac:dyDescent="0.25">
      <c r="C14163" s="18"/>
    </row>
    <row r="14164" spans="3:3" x14ac:dyDescent="0.25">
      <c r="C14164" s="18"/>
    </row>
    <row r="14165" spans="3:3" x14ac:dyDescent="0.25">
      <c r="C14165" s="18"/>
    </row>
    <row r="14166" spans="3:3" x14ac:dyDescent="0.25">
      <c r="C14166" s="18"/>
    </row>
    <row r="14167" spans="3:3" x14ac:dyDescent="0.25">
      <c r="C14167" s="18"/>
    </row>
    <row r="14168" spans="3:3" x14ac:dyDescent="0.25">
      <c r="C14168" s="18"/>
    </row>
    <row r="14169" spans="3:3" x14ac:dyDescent="0.25">
      <c r="C14169" s="18"/>
    </row>
    <row r="14170" spans="3:3" x14ac:dyDescent="0.25">
      <c r="C14170" s="18"/>
    </row>
    <row r="14171" spans="3:3" x14ac:dyDescent="0.25">
      <c r="C14171" s="18"/>
    </row>
    <row r="14172" spans="3:3" x14ac:dyDescent="0.25">
      <c r="C14172" s="18"/>
    </row>
    <row r="14173" spans="3:3" x14ac:dyDescent="0.25">
      <c r="C14173" s="18"/>
    </row>
    <row r="14174" spans="3:3" x14ac:dyDescent="0.25">
      <c r="C14174" s="18"/>
    </row>
    <row r="14175" spans="3:3" x14ac:dyDescent="0.25">
      <c r="C14175" s="18"/>
    </row>
    <row r="14176" spans="3:3" x14ac:dyDescent="0.25">
      <c r="C14176" s="18"/>
    </row>
    <row r="14177" spans="3:3" x14ac:dyDescent="0.25">
      <c r="C14177" s="18"/>
    </row>
    <row r="14178" spans="3:3" x14ac:dyDescent="0.25">
      <c r="C14178" s="18"/>
    </row>
    <row r="14179" spans="3:3" x14ac:dyDescent="0.25">
      <c r="C14179" s="18"/>
    </row>
    <row r="14180" spans="3:3" x14ac:dyDescent="0.25">
      <c r="C14180" s="18"/>
    </row>
    <row r="14181" spans="3:3" x14ac:dyDescent="0.25">
      <c r="C14181" s="18"/>
    </row>
    <row r="14182" spans="3:3" x14ac:dyDescent="0.25">
      <c r="C14182" s="18"/>
    </row>
    <row r="14183" spans="3:3" x14ac:dyDescent="0.25">
      <c r="C14183" s="18"/>
    </row>
    <row r="14184" spans="3:3" x14ac:dyDescent="0.25">
      <c r="C14184" s="18"/>
    </row>
    <row r="14185" spans="3:3" x14ac:dyDescent="0.25">
      <c r="C14185" s="18"/>
    </row>
    <row r="14186" spans="3:3" x14ac:dyDescent="0.25">
      <c r="C14186" s="18"/>
    </row>
    <row r="14187" spans="3:3" x14ac:dyDescent="0.25">
      <c r="C14187" s="18"/>
    </row>
    <row r="14188" spans="3:3" x14ac:dyDescent="0.25">
      <c r="C14188" s="18"/>
    </row>
    <row r="14189" spans="3:3" x14ac:dyDescent="0.25">
      <c r="C14189" s="18"/>
    </row>
    <row r="14190" spans="3:3" x14ac:dyDescent="0.25">
      <c r="C14190" s="18"/>
    </row>
    <row r="14191" spans="3:3" x14ac:dyDescent="0.25">
      <c r="C14191" s="18"/>
    </row>
    <row r="14192" spans="3:3" x14ac:dyDescent="0.25">
      <c r="C14192" s="18"/>
    </row>
    <row r="14193" spans="3:3" x14ac:dyDescent="0.25">
      <c r="C14193" s="18"/>
    </row>
    <row r="14194" spans="3:3" x14ac:dyDescent="0.25">
      <c r="C14194" s="18"/>
    </row>
    <row r="14195" spans="3:3" x14ac:dyDescent="0.25">
      <c r="C14195" s="18"/>
    </row>
    <row r="14196" spans="3:3" x14ac:dyDescent="0.25">
      <c r="C14196" s="18"/>
    </row>
    <row r="14197" spans="3:3" x14ac:dyDescent="0.25">
      <c r="C14197" s="18"/>
    </row>
    <row r="14198" spans="3:3" x14ac:dyDescent="0.25">
      <c r="C14198" s="18"/>
    </row>
    <row r="14199" spans="3:3" x14ac:dyDescent="0.25">
      <c r="C14199" s="18"/>
    </row>
    <row r="14200" spans="3:3" x14ac:dyDescent="0.25">
      <c r="C14200" s="18"/>
    </row>
    <row r="14201" spans="3:3" x14ac:dyDescent="0.25">
      <c r="C14201" s="18"/>
    </row>
    <row r="14202" spans="3:3" x14ac:dyDescent="0.25">
      <c r="C14202" s="18"/>
    </row>
    <row r="14203" spans="3:3" x14ac:dyDescent="0.25">
      <c r="C14203" s="18"/>
    </row>
    <row r="14204" spans="3:3" x14ac:dyDescent="0.25">
      <c r="C14204" s="18"/>
    </row>
    <row r="14205" spans="3:3" x14ac:dyDescent="0.25">
      <c r="C14205" s="18"/>
    </row>
    <row r="14206" spans="3:3" x14ac:dyDescent="0.25">
      <c r="C14206" s="18"/>
    </row>
    <row r="14207" spans="3:3" x14ac:dyDescent="0.25">
      <c r="C14207" s="18"/>
    </row>
    <row r="14208" spans="3:3" x14ac:dyDescent="0.25">
      <c r="C14208" s="18"/>
    </row>
    <row r="14209" spans="3:3" x14ac:dyDescent="0.25">
      <c r="C14209" s="18"/>
    </row>
    <row r="14210" spans="3:3" x14ac:dyDescent="0.25">
      <c r="C14210" s="18"/>
    </row>
    <row r="14211" spans="3:3" x14ac:dyDescent="0.25">
      <c r="C14211" s="18"/>
    </row>
    <row r="14212" spans="3:3" x14ac:dyDescent="0.25">
      <c r="C14212" s="18"/>
    </row>
    <row r="14213" spans="3:3" x14ac:dyDescent="0.25">
      <c r="C14213" s="18"/>
    </row>
    <row r="14214" spans="3:3" x14ac:dyDescent="0.25">
      <c r="C14214" s="18"/>
    </row>
    <row r="14215" spans="3:3" x14ac:dyDescent="0.25">
      <c r="C14215" s="18"/>
    </row>
    <row r="14216" spans="3:3" x14ac:dyDescent="0.25">
      <c r="C14216" s="18"/>
    </row>
    <row r="14217" spans="3:3" x14ac:dyDescent="0.25">
      <c r="C14217" s="18"/>
    </row>
    <row r="14218" spans="3:3" x14ac:dyDescent="0.25">
      <c r="C14218" s="18"/>
    </row>
    <row r="14219" spans="3:3" x14ac:dyDescent="0.25">
      <c r="C14219" s="18"/>
    </row>
    <row r="14220" spans="3:3" x14ac:dyDescent="0.25">
      <c r="C14220" s="18"/>
    </row>
    <row r="14221" spans="3:3" x14ac:dyDescent="0.25">
      <c r="C14221" s="18"/>
    </row>
    <row r="14222" spans="3:3" x14ac:dyDescent="0.25">
      <c r="C14222" s="18"/>
    </row>
    <row r="14223" spans="3:3" x14ac:dyDescent="0.25">
      <c r="C14223" s="18"/>
    </row>
    <row r="14224" spans="3:3" x14ac:dyDescent="0.25">
      <c r="C14224" s="18"/>
    </row>
    <row r="14225" spans="3:3" x14ac:dyDescent="0.25">
      <c r="C14225" s="18"/>
    </row>
    <row r="14226" spans="3:3" x14ac:dyDescent="0.25">
      <c r="C14226" s="18"/>
    </row>
    <row r="14227" spans="3:3" x14ac:dyDescent="0.25">
      <c r="C14227" s="18"/>
    </row>
    <row r="14228" spans="3:3" x14ac:dyDescent="0.25">
      <c r="C14228" s="18"/>
    </row>
    <row r="14229" spans="3:3" x14ac:dyDescent="0.25">
      <c r="C14229" s="18"/>
    </row>
    <row r="14230" spans="3:3" x14ac:dyDescent="0.25">
      <c r="C14230" s="18"/>
    </row>
    <row r="14231" spans="3:3" x14ac:dyDescent="0.25">
      <c r="C14231" s="18"/>
    </row>
    <row r="14232" spans="3:3" x14ac:dyDescent="0.25">
      <c r="C14232" s="18"/>
    </row>
    <row r="14233" spans="3:3" x14ac:dyDescent="0.25">
      <c r="C14233" s="18"/>
    </row>
    <row r="14234" spans="3:3" x14ac:dyDescent="0.25">
      <c r="C14234" s="18"/>
    </row>
    <row r="14235" spans="3:3" x14ac:dyDescent="0.25">
      <c r="C14235" s="18"/>
    </row>
    <row r="14236" spans="3:3" x14ac:dyDescent="0.25">
      <c r="C14236" s="18"/>
    </row>
    <row r="14237" spans="3:3" x14ac:dyDescent="0.25">
      <c r="C14237" s="18"/>
    </row>
    <row r="14238" spans="3:3" x14ac:dyDescent="0.25">
      <c r="C14238" s="18"/>
    </row>
    <row r="14239" spans="3:3" x14ac:dyDescent="0.25">
      <c r="C14239" s="18"/>
    </row>
    <row r="14240" spans="3:3" x14ac:dyDescent="0.25">
      <c r="C14240" s="18"/>
    </row>
    <row r="14241" spans="3:3" x14ac:dyDescent="0.25">
      <c r="C14241" s="18"/>
    </row>
    <row r="14242" spans="3:3" x14ac:dyDescent="0.25">
      <c r="C14242" s="18"/>
    </row>
    <row r="14243" spans="3:3" x14ac:dyDescent="0.25">
      <c r="C14243" s="18"/>
    </row>
    <row r="14244" spans="3:3" x14ac:dyDescent="0.25">
      <c r="C14244" s="18"/>
    </row>
    <row r="14245" spans="3:3" x14ac:dyDescent="0.25">
      <c r="C14245" s="18"/>
    </row>
    <row r="14246" spans="3:3" x14ac:dyDescent="0.25">
      <c r="C14246" s="18"/>
    </row>
    <row r="14247" spans="3:3" x14ac:dyDescent="0.25">
      <c r="C14247" s="18"/>
    </row>
    <row r="14248" spans="3:3" x14ac:dyDescent="0.25">
      <c r="C14248" s="18"/>
    </row>
    <row r="14249" spans="3:3" x14ac:dyDescent="0.25">
      <c r="C14249" s="18"/>
    </row>
    <row r="14250" spans="3:3" x14ac:dyDescent="0.25">
      <c r="C14250" s="18"/>
    </row>
    <row r="14251" spans="3:3" x14ac:dyDescent="0.25">
      <c r="C14251" s="18"/>
    </row>
    <row r="14252" spans="3:3" x14ac:dyDescent="0.25">
      <c r="C14252" s="18"/>
    </row>
    <row r="14253" spans="3:3" x14ac:dyDescent="0.25">
      <c r="C14253" s="18"/>
    </row>
    <row r="14254" spans="3:3" x14ac:dyDescent="0.25">
      <c r="C14254" s="18"/>
    </row>
    <row r="14255" spans="3:3" x14ac:dyDescent="0.25">
      <c r="C14255" s="18"/>
    </row>
    <row r="14256" spans="3:3" x14ac:dyDescent="0.25">
      <c r="C14256" s="18"/>
    </row>
    <row r="14257" spans="3:3" x14ac:dyDescent="0.25">
      <c r="C14257" s="18"/>
    </row>
    <row r="14258" spans="3:3" x14ac:dyDescent="0.25">
      <c r="C14258" s="18"/>
    </row>
    <row r="14259" spans="3:3" x14ac:dyDescent="0.25">
      <c r="C14259" s="18"/>
    </row>
    <row r="14260" spans="3:3" x14ac:dyDescent="0.25">
      <c r="C14260" s="18"/>
    </row>
    <row r="14261" spans="3:3" x14ac:dyDescent="0.25">
      <c r="C14261" s="18"/>
    </row>
    <row r="14262" spans="3:3" x14ac:dyDescent="0.25">
      <c r="C14262" s="18"/>
    </row>
    <row r="14263" spans="3:3" x14ac:dyDescent="0.25">
      <c r="C14263" s="18"/>
    </row>
    <row r="14264" spans="3:3" x14ac:dyDescent="0.25">
      <c r="C14264" s="18"/>
    </row>
    <row r="14265" spans="3:3" x14ac:dyDescent="0.25">
      <c r="C14265" s="18"/>
    </row>
    <row r="14266" spans="3:3" x14ac:dyDescent="0.25">
      <c r="C14266" s="18"/>
    </row>
    <row r="14267" spans="3:3" x14ac:dyDescent="0.25">
      <c r="C14267" s="18"/>
    </row>
    <row r="14268" spans="3:3" x14ac:dyDescent="0.25">
      <c r="C14268" s="18"/>
    </row>
    <row r="14269" spans="3:3" x14ac:dyDescent="0.25">
      <c r="C14269" s="18"/>
    </row>
    <row r="14270" spans="3:3" x14ac:dyDescent="0.25">
      <c r="C14270" s="18"/>
    </row>
    <row r="14271" spans="3:3" x14ac:dyDescent="0.25">
      <c r="C14271" s="18"/>
    </row>
    <row r="14272" spans="3:3" x14ac:dyDescent="0.25">
      <c r="C14272" s="18"/>
    </row>
    <row r="14273" spans="3:3" x14ac:dyDescent="0.25">
      <c r="C14273" s="18"/>
    </row>
    <row r="14274" spans="3:3" x14ac:dyDescent="0.25">
      <c r="C14274" s="18"/>
    </row>
    <row r="14275" spans="3:3" x14ac:dyDescent="0.25">
      <c r="C14275" s="18"/>
    </row>
    <row r="14276" spans="3:3" x14ac:dyDescent="0.25">
      <c r="C14276" s="18"/>
    </row>
    <row r="14277" spans="3:3" x14ac:dyDescent="0.25">
      <c r="C14277" s="18"/>
    </row>
    <row r="14278" spans="3:3" x14ac:dyDescent="0.25">
      <c r="C14278" s="18"/>
    </row>
    <row r="14279" spans="3:3" x14ac:dyDescent="0.25">
      <c r="C14279" s="18"/>
    </row>
    <row r="14280" spans="3:3" x14ac:dyDescent="0.25">
      <c r="C14280" s="18"/>
    </row>
    <row r="14281" spans="3:3" x14ac:dyDescent="0.25">
      <c r="C14281" s="18"/>
    </row>
    <row r="14282" spans="3:3" x14ac:dyDescent="0.25">
      <c r="C14282" s="18"/>
    </row>
    <row r="14283" spans="3:3" x14ac:dyDescent="0.25">
      <c r="C14283" s="18"/>
    </row>
    <row r="14284" spans="3:3" x14ac:dyDescent="0.25">
      <c r="C14284" s="18"/>
    </row>
    <row r="14285" spans="3:3" x14ac:dyDescent="0.25">
      <c r="C14285" s="18"/>
    </row>
    <row r="14286" spans="3:3" x14ac:dyDescent="0.25">
      <c r="C14286" s="18"/>
    </row>
    <row r="14287" spans="3:3" x14ac:dyDescent="0.25">
      <c r="C14287" s="18"/>
    </row>
    <row r="14288" spans="3:3" x14ac:dyDescent="0.25">
      <c r="C14288" s="18"/>
    </row>
    <row r="14289" spans="3:3" x14ac:dyDescent="0.25">
      <c r="C14289" s="18"/>
    </row>
    <row r="14290" spans="3:3" x14ac:dyDescent="0.25">
      <c r="C14290" s="18"/>
    </row>
    <row r="14291" spans="3:3" x14ac:dyDescent="0.25">
      <c r="C14291" s="18"/>
    </row>
    <row r="14292" spans="3:3" x14ac:dyDescent="0.25">
      <c r="C14292" s="18"/>
    </row>
    <row r="14293" spans="3:3" x14ac:dyDescent="0.25">
      <c r="C14293" s="18"/>
    </row>
    <row r="14294" spans="3:3" x14ac:dyDescent="0.25">
      <c r="C14294" s="18"/>
    </row>
    <row r="14295" spans="3:3" x14ac:dyDescent="0.25">
      <c r="C14295" s="18"/>
    </row>
    <row r="14296" spans="3:3" x14ac:dyDescent="0.25">
      <c r="C14296" s="18"/>
    </row>
    <row r="14297" spans="3:3" x14ac:dyDescent="0.25">
      <c r="C14297" s="18"/>
    </row>
    <row r="14298" spans="3:3" x14ac:dyDescent="0.25">
      <c r="C14298" s="18"/>
    </row>
    <row r="14299" spans="3:3" x14ac:dyDescent="0.25">
      <c r="C14299" s="18"/>
    </row>
    <row r="14300" spans="3:3" x14ac:dyDescent="0.25">
      <c r="C14300" s="18"/>
    </row>
    <row r="14301" spans="3:3" x14ac:dyDescent="0.25">
      <c r="C14301" s="18"/>
    </row>
    <row r="14302" spans="3:3" x14ac:dyDescent="0.25">
      <c r="C14302" s="18"/>
    </row>
    <row r="14303" spans="3:3" x14ac:dyDescent="0.25">
      <c r="C14303" s="18"/>
    </row>
    <row r="14304" spans="3:3" x14ac:dyDescent="0.25">
      <c r="C14304" s="18"/>
    </row>
    <row r="14305" spans="3:3" x14ac:dyDescent="0.25">
      <c r="C14305" s="18"/>
    </row>
    <row r="14306" spans="3:3" x14ac:dyDescent="0.25">
      <c r="C14306" s="18"/>
    </row>
    <row r="14307" spans="3:3" x14ac:dyDescent="0.25">
      <c r="C14307" s="18"/>
    </row>
    <row r="14308" spans="3:3" x14ac:dyDescent="0.25">
      <c r="C14308" s="18"/>
    </row>
    <row r="14309" spans="3:3" x14ac:dyDescent="0.25">
      <c r="C14309" s="18"/>
    </row>
    <row r="14310" spans="3:3" x14ac:dyDescent="0.25">
      <c r="C14310" s="18"/>
    </row>
    <row r="14311" spans="3:3" x14ac:dyDescent="0.25">
      <c r="C14311" s="18"/>
    </row>
    <row r="14312" spans="3:3" x14ac:dyDescent="0.25">
      <c r="C14312" s="18"/>
    </row>
    <row r="14313" spans="3:3" x14ac:dyDescent="0.25">
      <c r="C14313" s="18"/>
    </row>
    <row r="14314" spans="3:3" x14ac:dyDescent="0.25">
      <c r="C14314" s="18"/>
    </row>
    <row r="14315" spans="3:3" x14ac:dyDescent="0.25">
      <c r="C14315" s="18"/>
    </row>
    <row r="14316" spans="3:3" x14ac:dyDescent="0.25">
      <c r="C14316" s="18"/>
    </row>
    <row r="14317" spans="3:3" x14ac:dyDescent="0.25">
      <c r="C14317" s="18"/>
    </row>
    <row r="14318" spans="3:3" x14ac:dyDescent="0.25">
      <c r="C14318" s="18"/>
    </row>
    <row r="14319" spans="3:3" x14ac:dyDescent="0.25">
      <c r="C14319" s="18"/>
    </row>
    <row r="14320" spans="3:3" x14ac:dyDescent="0.25">
      <c r="C14320" s="18"/>
    </row>
    <row r="14321" spans="3:3" x14ac:dyDescent="0.25">
      <c r="C14321" s="18"/>
    </row>
    <row r="14322" spans="3:3" x14ac:dyDescent="0.25">
      <c r="C14322" s="18"/>
    </row>
    <row r="14323" spans="3:3" x14ac:dyDescent="0.25">
      <c r="C14323" s="18"/>
    </row>
    <row r="14324" spans="3:3" x14ac:dyDescent="0.25">
      <c r="C14324" s="18"/>
    </row>
    <row r="14325" spans="3:3" x14ac:dyDescent="0.25">
      <c r="C14325" s="18"/>
    </row>
    <row r="14326" spans="3:3" x14ac:dyDescent="0.25">
      <c r="C14326" s="18"/>
    </row>
    <row r="14327" spans="3:3" x14ac:dyDescent="0.25">
      <c r="C14327" s="18"/>
    </row>
    <row r="14328" spans="3:3" x14ac:dyDescent="0.25">
      <c r="C14328" s="18"/>
    </row>
    <row r="14329" spans="3:3" x14ac:dyDescent="0.25">
      <c r="C14329" s="18"/>
    </row>
    <row r="14330" spans="3:3" x14ac:dyDescent="0.25">
      <c r="C14330" s="18"/>
    </row>
    <row r="14331" spans="3:3" x14ac:dyDescent="0.25">
      <c r="C14331" s="18"/>
    </row>
    <row r="14332" spans="3:3" x14ac:dyDescent="0.25">
      <c r="C14332" s="18"/>
    </row>
    <row r="14333" spans="3:3" x14ac:dyDescent="0.25">
      <c r="C14333" s="18"/>
    </row>
    <row r="14334" spans="3:3" x14ac:dyDescent="0.25">
      <c r="C14334" s="18"/>
    </row>
    <row r="14335" spans="3:3" x14ac:dyDescent="0.25">
      <c r="C14335" s="18"/>
    </row>
    <row r="14336" spans="3:3" x14ac:dyDescent="0.25">
      <c r="C14336" s="18"/>
    </row>
    <row r="14337" spans="3:3" x14ac:dyDescent="0.25">
      <c r="C14337" s="18"/>
    </row>
    <row r="14338" spans="3:3" x14ac:dyDescent="0.25">
      <c r="C14338" s="18"/>
    </row>
    <row r="14339" spans="3:3" x14ac:dyDescent="0.25">
      <c r="C14339" s="18"/>
    </row>
    <row r="14340" spans="3:3" x14ac:dyDescent="0.25">
      <c r="C14340" s="18"/>
    </row>
    <row r="14341" spans="3:3" x14ac:dyDescent="0.25">
      <c r="C14341" s="18"/>
    </row>
    <row r="14342" spans="3:3" x14ac:dyDescent="0.25">
      <c r="C14342" s="18"/>
    </row>
    <row r="14343" spans="3:3" x14ac:dyDescent="0.25">
      <c r="C14343" s="18"/>
    </row>
    <row r="14344" spans="3:3" x14ac:dyDescent="0.25">
      <c r="C14344" s="18"/>
    </row>
    <row r="14345" spans="3:3" x14ac:dyDescent="0.25">
      <c r="C14345" s="18"/>
    </row>
    <row r="14346" spans="3:3" x14ac:dyDescent="0.25">
      <c r="C14346" s="18"/>
    </row>
    <row r="14347" spans="3:3" x14ac:dyDescent="0.25">
      <c r="C14347" s="18"/>
    </row>
    <row r="14348" spans="3:3" x14ac:dyDescent="0.25">
      <c r="C14348" s="18"/>
    </row>
    <row r="14349" spans="3:3" x14ac:dyDescent="0.25">
      <c r="C14349" s="18"/>
    </row>
    <row r="14350" spans="3:3" x14ac:dyDescent="0.25">
      <c r="C14350" s="18"/>
    </row>
    <row r="14351" spans="3:3" x14ac:dyDescent="0.25">
      <c r="C14351" s="18"/>
    </row>
    <row r="14352" spans="3:3" x14ac:dyDescent="0.25">
      <c r="C14352" s="18"/>
    </row>
    <row r="14353" spans="3:3" x14ac:dyDescent="0.25">
      <c r="C14353" s="18"/>
    </row>
    <row r="14354" spans="3:3" x14ac:dyDescent="0.25">
      <c r="C14354" s="18"/>
    </row>
    <row r="14355" spans="3:3" x14ac:dyDescent="0.25">
      <c r="C14355" s="18"/>
    </row>
    <row r="14356" spans="3:3" x14ac:dyDescent="0.25">
      <c r="C14356" s="18"/>
    </row>
    <row r="14357" spans="3:3" x14ac:dyDescent="0.25">
      <c r="C14357" s="18"/>
    </row>
    <row r="14358" spans="3:3" x14ac:dyDescent="0.25">
      <c r="C14358" s="18"/>
    </row>
    <row r="14359" spans="3:3" x14ac:dyDescent="0.25">
      <c r="C14359" s="18"/>
    </row>
    <row r="14360" spans="3:3" x14ac:dyDescent="0.25">
      <c r="C14360" s="18"/>
    </row>
    <row r="14361" spans="3:3" x14ac:dyDescent="0.25">
      <c r="C14361" s="18"/>
    </row>
    <row r="14362" spans="3:3" x14ac:dyDescent="0.25">
      <c r="C14362" s="18"/>
    </row>
    <row r="14363" spans="3:3" x14ac:dyDescent="0.25">
      <c r="C14363" s="18"/>
    </row>
    <row r="14364" spans="3:3" x14ac:dyDescent="0.25">
      <c r="C14364" s="18"/>
    </row>
    <row r="14365" spans="3:3" x14ac:dyDescent="0.25">
      <c r="C14365" s="18"/>
    </row>
    <row r="14366" spans="3:3" x14ac:dyDescent="0.25">
      <c r="C14366" s="18"/>
    </row>
    <row r="14367" spans="3:3" x14ac:dyDescent="0.25">
      <c r="C14367" s="18"/>
    </row>
    <row r="14368" spans="3:3" x14ac:dyDescent="0.25">
      <c r="C14368" s="18"/>
    </row>
    <row r="14369" spans="3:3" x14ac:dyDescent="0.25">
      <c r="C14369" s="18"/>
    </row>
    <row r="14370" spans="3:3" x14ac:dyDescent="0.25">
      <c r="C14370" s="18"/>
    </row>
    <row r="14371" spans="3:3" x14ac:dyDescent="0.25">
      <c r="C14371" s="18"/>
    </row>
    <row r="14372" spans="3:3" x14ac:dyDescent="0.25">
      <c r="C14372" s="18"/>
    </row>
    <row r="14373" spans="3:3" x14ac:dyDescent="0.25">
      <c r="C14373" s="18"/>
    </row>
    <row r="14374" spans="3:3" x14ac:dyDescent="0.25">
      <c r="C14374" s="18"/>
    </row>
    <row r="14375" spans="3:3" x14ac:dyDescent="0.25">
      <c r="C14375" s="18"/>
    </row>
    <row r="14376" spans="3:3" x14ac:dyDescent="0.25">
      <c r="C14376" s="18"/>
    </row>
    <row r="14377" spans="3:3" x14ac:dyDescent="0.25">
      <c r="C14377" s="18"/>
    </row>
    <row r="14378" spans="3:3" x14ac:dyDescent="0.25">
      <c r="C14378" s="18"/>
    </row>
    <row r="14379" spans="3:3" x14ac:dyDescent="0.25">
      <c r="C14379" s="18"/>
    </row>
    <row r="14380" spans="3:3" x14ac:dyDescent="0.25">
      <c r="C14380" s="18"/>
    </row>
    <row r="14381" spans="3:3" x14ac:dyDescent="0.25">
      <c r="C14381" s="18"/>
    </row>
    <row r="14382" spans="3:3" x14ac:dyDescent="0.25">
      <c r="C14382" s="18"/>
    </row>
    <row r="14383" spans="3:3" x14ac:dyDescent="0.25">
      <c r="C14383" s="18"/>
    </row>
    <row r="14384" spans="3:3" x14ac:dyDescent="0.25">
      <c r="C14384" s="18"/>
    </row>
    <row r="14385" spans="3:3" x14ac:dyDescent="0.25">
      <c r="C14385" s="18"/>
    </row>
    <row r="14386" spans="3:3" x14ac:dyDescent="0.25">
      <c r="C14386" s="18"/>
    </row>
    <row r="14387" spans="3:3" x14ac:dyDescent="0.25">
      <c r="C14387" s="18"/>
    </row>
    <row r="14388" spans="3:3" x14ac:dyDescent="0.25">
      <c r="C14388" s="18"/>
    </row>
    <row r="14389" spans="3:3" x14ac:dyDescent="0.25">
      <c r="C14389" s="18"/>
    </row>
    <row r="14390" spans="3:3" x14ac:dyDescent="0.25">
      <c r="C14390" s="18"/>
    </row>
    <row r="14391" spans="3:3" x14ac:dyDescent="0.25">
      <c r="C14391" s="18"/>
    </row>
    <row r="14392" spans="3:3" x14ac:dyDescent="0.25">
      <c r="C14392" s="18"/>
    </row>
    <row r="14393" spans="3:3" x14ac:dyDescent="0.25">
      <c r="C14393" s="18"/>
    </row>
    <row r="14394" spans="3:3" x14ac:dyDescent="0.25">
      <c r="C14394" s="18"/>
    </row>
    <row r="14395" spans="3:3" x14ac:dyDescent="0.25">
      <c r="C14395" s="18"/>
    </row>
    <row r="14396" spans="3:3" x14ac:dyDescent="0.25">
      <c r="C14396" s="18"/>
    </row>
    <row r="14397" spans="3:3" x14ac:dyDescent="0.25">
      <c r="C14397" s="18"/>
    </row>
    <row r="14398" spans="3:3" x14ac:dyDescent="0.25">
      <c r="C14398" s="18"/>
    </row>
    <row r="14399" spans="3:3" x14ac:dyDescent="0.25">
      <c r="C14399" s="18"/>
    </row>
    <row r="14400" spans="3:3" x14ac:dyDescent="0.25">
      <c r="C14400" s="18"/>
    </row>
    <row r="14401" spans="3:3" x14ac:dyDescent="0.25">
      <c r="C14401" s="18"/>
    </row>
    <row r="14402" spans="3:3" x14ac:dyDescent="0.25">
      <c r="C14402" s="18"/>
    </row>
    <row r="14403" spans="3:3" x14ac:dyDescent="0.25">
      <c r="C14403" s="18"/>
    </row>
    <row r="14404" spans="3:3" x14ac:dyDescent="0.25">
      <c r="C14404" s="18"/>
    </row>
    <row r="14405" spans="3:3" x14ac:dyDescent="0.25">
      <c r="C14405" s="18"/>
    </row>
    <row r="14406" spans="3:3" x14ac:dyDescent="0.25">
      <c r="C14406" s="18"/>
    </row>
    <row r="14407" spans="3:3" x14ac:dyDescent="0.25">
      <c r="C14407" s="18"/>
    </row>
    <row r="14408" spans="3:3" x14ac:dyDescent="0.25">
      <c r="C14408" s="18"/>
    </row>
    <row r="14409" spans="3:3" x14ac:dyDescent="0.25">
      <c r="C14409" s="18"/>
    </row>
    <row r="14410" spans="3:3" x14ac:dyDescent="0.25">
      <c r="C14410" s="18"/>
    </row>
    <row r="14411" spans="3:3" x14ac:dyDescent="0.25">
      <c r="C14411" s="18"/>
    </row>
    <row r="14412" spans="3:3" x14ac:dyDescent="0.25">
      <c r="C14412" s="18"/>
    </row>
    <row r="14413" spans="3:3" x14ac:dyDescent="0.25">
      <c r="C14413" s="18"/>
    </row>
    <row r="14414" spans="3:3" x14ac:dyDescent="0.25">
      <c r="C14414" s="18"/>
    </row>
    <row r="14415" spans="3:3" x14ac:dyDescent="0.25">
      <c r="C14415" s="18"/>
    </row>
    <row r="14416" spans="3:3" x14ac:dyDescent="0.25">
      <c r="C14416" s="18"/>
    </row>
    <row r="14417" spans="3:3" x14ac:dyDescent="0.25">
      <c r="C14417" s="18"/>
    </row>
    <row r="14418" spans="3:3" x14ac:dyDescent="0.25">
      <c r="C14418" s="18"/>
    </row>
    <row r="14419" spans="3:3" x14ac:dyDescent="0.25">
      <c r="C14419" s="18"/>
    </row>
    <row r="14420" spans="3:3" x14ac:dyDescent="0.25">
      <c r="C14420" s="18"/>
    </row>
    <row r="14421" spans="3:3" x14ac:dyDescent="0.25">
      <c r="C14421" s="18"/>
    </row>
    <row r="14422" spans="3:3" x14ac:dyDescent="0.25">
      <c r="C14422" s="18"/>
    </row>
    <row r="14423" spans="3:3" x14ac:dyDescent="0.25">
      <c r="C14423" s="18"/>
    </row>
    <row r="14424" spans="3:3" x14ac:dyDescent="0.25">
      <c r="C14424" s="18"/>
    </row>
    <row r="14425" spans="3:3" x14ac:dyDescent="0.25">
      <c r="C14425" s="18"/>
    </row>
    <row r="14426" spans="3:3" x14ac:dyDescent="0.25">
      <c r="C14426" s="18"/>
    </row>
    <row r="14427" spans="3:3" x14ac:dyDescent="0.25">
      <c r="C14427" s="18"/>
    </row>
    <row r="14428" spans="3:3" x14ac:dyDescent="0.25">
      <c r="C14428" s="18"/>
    </row>
    <row r="14429" spans="3:3" x14ac:dyDescent="0.25">
      <c r="C14429" s="18"/>
    </row>
    <row r="14430" spans="3:3" x14ac:dyDescent="0.25">
      <c r="C14430" s="18"/>
    </row>
    <row r="14431" spans="3:3" x14ac:dyDescent="0.25">
      <c r="C14431" s="18"/>
    </row>
    <row r="14432" spans="3:3" x14ac:dyDescent="0.25">
      <c r="C14432" s="18"/>
    </row>
    <row r="14433" spans="3:3" x14ac:dyDescent="0.25">
      <c r="C14433" s="18"/>
    </row>
    <row r="14434" spans="3:3" x14ac:dyDescent="0.25">
      <c r="C14434" s="18"/>
    </row>
    <row r="14435" spans="3:3" x14ac:dyDescent="0.25">
      <c r="C14435" s="18"/>
    </row>
    <row r="14436" spans="3:3" x14ac:dyDescent="0.25">
      <c r="C14436" s="18"/>
    </row>
    <row r="14437" spans="3:3" x14ac:dyDescent="0.25">
      <c r="C14437" s="18"/>
    </row>
    <row r="14438" spans="3:3" x14ac:dyDescent="0.25">
      <c r="C14438" s="18"/>
    </row>
    <row r="14439" spans="3:3" x14ac:dyDescent="0.25">
      <c r="C14439" s="18"/>
    </row>
    <row r="14440" spans="3:3" x14ac:dyDescent="0.25">
      <c r="C14440" s="18"/>
    </row>
    <row r="14441" spans="3:3" x14ac:dyDescent="0.25">
      <c r="C14441" s="18"/>
    </row>
    <row r="14442" spans="3:3" x14ac:dyDescent="0.25">
      <c r="C14442" s="18"/>
    </row>
    <row r="14443" spans="3:3" x14ac:dyDescent="0.25">
      <c r="C14443" s="18"/>
    </row>
    <row r="14444" spans="3:3" x14ac:dyDescent="0.25">
      <c r="C14444" s="18"/>
    </row>
    <row r="14445" spans="3:3" x14ac:dyDescent="0.25">
      <c r="C14445" s="18"/>
    </row>
    <row r="14446" spans="3:3" x14ac:dyDescent="0.25">
      <c r="C14446" s="18"/>
    </row>
    <row r="14447" spans="3:3" x14ac:dyDescent="0.25">
      <c r="C14447" s="18"/>
    </row>
    <row r="14448" spans="3:3" x14ac:dyDescent="0.25">
      <c r="C14448" s="18"/>
    </row>
    <row r="14449" spans="3:3" x14ac:dyDescent="0.25">
      <c r="C14449" s="18"/>
    </row>
    <row r="14450" spans="3:3" x14ac:dyDescent="0.25">
      <c r="C14450" s="18"/>
    </row>
    <row r="14451" spans="3:3" x14ac:dyDescent="0.25">
      <c r="C14451" s="18"/>
    </row>
    <row r="14452" spans="3:3" x14ac:dyDescent="0.25">
      <c r="C14452" s="18"/>
    </row>
    <row r="14453" spans="3:3" x14ac:dyDescent="0.25">
      <c r="C14453" s="18"/>
    </row>
    <row r="14454" spans="3:3" x14ac:dyDescent="0.25">
      <c r="C14454" s="18"/>
    </row>
    <row r="14455" spans="3:3" x14ac:dyDescent="0.25">
      <c r="C14455" s="18"/>
    </row>
    <row r="14456" spans="3:3" x14ac:dyDescent="0.25">
      <c r="C14456" s="18"/>
    </row>
    <row r="14457" spans="3:3" x14ac:dyDescent="0.25">
      <c r="C14457" s="18"/>
    </row>
    <row r="14458" spans="3:3" x14ac:dyDescent="0.25">
      <c r="C14458" s="18"/>
    </row>
    <row r="14459" spans="3:3" x14ac:dyDescent="0.25">
      <c r="C14459" s="18"/>
    </row>
    <row r="14460" spans="3:3" x14ac:dyDescent="0.25">
      <c r="C14460" s="18"/>
    </row>
    <row r="14461" spans="3:3" x14ac:dyDescent="0.25">
      <c r="C14461" s="18"/>
    </row>
    <row r="14462" spans="3:3" x14ac:dyDescent="0.25">
      <c r="C14462" s="18"/>
    </row>
    <row r="14463" spans="3:3" x14ac:dyDescent="0.25">
      <c r="C14463" s="18"/>
    </row>
    <row r="14464" spans="3:3" x14ac:dyDescent="0.25">
      <c r="C14464" s="18"/>
    </row>
    <row r="14465" spans="3:3" x14ac:dyDescent="0.25">
      <c r="C14465" s="18"/>
    </row>
    <row r="14466" spans="3:3" x14ac:dyDescent="0.25">
      <c r="C14466" s="18"/>
    </row>
    <row r="14467" spans="3:3" x14ac:dyDescent="0.25">
      <c r="C14467" s="18"/>
    </row>
    <row r="14468" spans="3:3" x14ac:dyDescent="0.25">
      <c r="C14468" s="18"/>
    </row>
    <row r="14469" spans="3:3" x14ac:dyDescent="0.25">
      <c r="C14469" s="18"/>
    </row>
    <row r="14470" spans="3:3" x14ac:dyDescent="0.25">
      <c r="C14470" s="18"/>
    </row>
    <row r="14471" spans="3:3" x14ac:dyDescent="0.25">
      <c r="C14471" s="18"/>
    </row>
    <row r="14472" spans="3:3" x14ac:dyDescent="0.25">
      <c r="C14472" s="18"/>
    </row>
    <row r="14473" spans="3:3" x14ac:dyDescent="0.25">
      <c r="C14473" s="18"/>
    </row>
    <row r="14474" spans="3:3" x14ac:dyDescent="0.25">
      <c r="C14474" s="18"/>
    </row>
    <row r="14475" spans="3:3" x14ac:dyDescent="0.25">
      <c r="C14475" s="18"/>
    </row>
    <row r="14476" spans="3:3" x14ac:dyDescent="0.25">
      <c r="C14476" s="18"/>
    </row>
    <row r="14477" spans="3:3" x14ac:dyDescent="0.25">
      <c r="C14477" s="18"/>
    </row>
    <row r="14478" spans="3:3" x14ac:dyDescent="0.25">
      <c r="C14478" s="18"/>
    </row>
    <row r="14479" spans="3:3" x14ac:dyDescent="0.25">
      <c r="C14479" s="18"/>
    </row>
    <row r="14480" spans="3:3" x14ac:dyDescent="0.25">
      <c r="C14480" s="18"/>
    </row>
    <row r="14481" spans="3:3" x14ac:dyDescent="0.25">
      <c r="C14481" s="18"/>
    </row>
    <row r="14482" spans="3:3" x14ac:dyDescent="0.25">
      <c r="C14482" s="18"/>
    </row>
    <row r="14483" spans="3:3" x14ac:dyDescent="0.25">
      <c r="C14483" s="18"/>
    </row>
    <row r="14484" spans="3:3" x14ac:dyDescent="0.25">
      <c r="C14484" s="18"/>
    </row>
    <row r="14485" spans="3:3" x14ac:dyDescent="0.25">
      <c r="C14485" s="18"/>
    </row>
    <row r="14486" spans="3:3" x14ac:dyDescent="0.25">
      <c r="C14486" s="18"/>
    </row>
    <row r="14487" spans="3:3" x14ac:dyDescent="0.25">
      <c r="C14487" s="18"/>
    </row>
    <row r="14488" spans="3:3" x14ac:dyDescent="0.25">
      <c r="C14488" s="18"/>
    </row>
    <row r="14489" spans="3:3" x14ac:dyDescent="0.25">
      <c r="C14489" s="18"/>
    </row>
    <row r="14490" spans="3:3" x14ac:dyDescent="0.25">
      <c r="C14490" s="18"/>
    </row>
    <row r="14491" spans="3:3" x14ac:dyDescent="0.25">
      <c r="C14491" s="18"/>
    </row>
    <row r="14492" spans="3:3" x14ac:dyDescent="0.25">
      <c r="C14492" s="18"/>
    </row>
    <row r="14493" spans="3:3" x14ac:dyDescent="0.25">
      <c r="C14493" s="18"/>
    </row>
    <row r="14494" spans="3:3" x14ac:dyDescent="0.25">
      <c r="C14494" s="18"/>
    </row>
    <row r="14495" spans="3:3" x14ac:dyDescent="0.25">
      <c r="C14495" s="18"/>
    </row>
    <row r="14496" spans="3:3" x14ac:dyDescent="0.25">
      <c r="C14496" s="18"/>
    </row>
    <row r="14497" spans="3:3" x14ac:dyDescent="0.25">
      <c r="C14497" s="18"/>
    </row>
    <row r="14498" spans="3:3" x14ac:dyDescent="0.25">
      <c r="C14498" s="18"/>
    </row>
    <row r="14499" spans="3:3" x14ac:dyDescent="0.25">
      <c r="C14499" s="18"/>
    </row>
    <row r="14500" spans="3:3" x14ac:dyDescent="0.25">
      <c r="C14500" s="18"/>
    </row>
    <row r="14501" spans="3:3" x14ac:dyDescent="0.25">
      <c r="C14501" s="18"/>
    </row>
    <row r="14502" spans="3:3" x14ac:dyDescent="0.25">
      <c r="C14502" s="18"/>
    </row>
    <row r="14503" spans="3:3" x14ac:dyDescent="0.25">
      <c r="C14503" s="18"/>
    </row>
    <row r="14504" spans="3:3" x14ac:dyDescent="0.25">
      <c r="C14504" s="18"/>
    </row>
    <row r="14505" spans="3:3" x14ac:dyDescent="0.25">
      <c r="C14505" s="18"/>
    </row>
    <row r="14506" spans="3:3" x14ac:dyDescent="0.25">
      <c r="C14506" s="18"/>
    </row>
    <row r="14507" spans="3:3" x14ac:dyDescent="0.25">
      <c r="C14507" s="18"/>
    </row>
    <row r="14508" spans="3:3" x14ac:dyDescent="0.25">
      <c r="C14508" s="18"/>
    </row>
    <row r="14509" spans="3:3" x14ac:dyDescent="0.25">
      <c r="C14509" s="18"/>
    </row>
    <row r="14510" spans="3:3" x14ac:dyDescent="0.25">
      <c r="C14510" s="18"/>
    </row>
    <row r="14511" spans="3:3" x14ac:dyDescent="0.25">
      <c r="C14511" s="18"/>
    </row>
    <row r="14512" spans="3:3" x14ac:dyDescent="0.25">
      <c r="C14512" s="18"/>
    </row>
    <row r="14513" spans="3:3" x14ac:dyDescent="0.25">
      <c r="C14513" s="18"/>
    </row>
    <row r="14514" spans="3:3" x14ac:dyDescent="0.25">
      <c r="C14514" s="18"/>
    </row>
    <row r="14515" spans="3:3" x14ac:dyDescent="0.25">
      <c r="C14515" s="18"/>
    </row>
    <row r="14516" spans="3:3" x14ac:dyDescent="0.25">
      <c r="C14516" s="18"/>
    </row>
    <row r="14517" spans="3:3" x14ac:dyDescent="0.25">
      <c r="C14517" s="18"/>
    </row>
    <row r="14518" spans="3:3" x14ac:dyDescent="0.25">
      <c r="C14518" s="18"/>
    </row>
    <row r="14519" spans="3:3" x14ac:dyDescent="0.25">
      <c r="C14519" s="18"/>
    </row>
    <row r="14520" spans="3:3" x14ac:dyDescent="0.25">
      <c r="C14520" s="18"/>
    </row>
    <row r="14521" spans="3:3" x14ac:dyDescent="0.25">
      <c r="C14521" s="18"/>
    </row>
    <row r="14522" spans="3:3" x14ac:dyDescent="0.25">
      <c r="C14522" s="18"/>
    </row>
    <row r="14523" spans="3:3" x14ac:dyDescent="0.25">
      <c r="C14523" s="18"/>
    </row>
    <row r="14524" spans="3:3" x14ac:dyDescent="0.25">
      <c r="C14524" s="18"/>
    </row>
    <row r="14525" spans="3:3" x14ac:dyDescent="0.25">
      <c r="C14525" s="18"/>
    </row>
    <row r="14526" spans="3:3" x14ac:dyDescent="0.25">
      <c r="C14526" s="18"/>
    </row>
    <row r="14527" spans="3:3" x14ac:dyDescent="0.25">
      <c r="C14527" s="18"/>
    </row>
    <row r="14528" spans="3:3" x14ac:dyDescent="0.25">
      <c r="C14528" s="18"/>
    </row>
    <row r="14529" spans="3:3" x14ac:dyDescent="0.25">
      <c r="C14529" s="18"/>
    </row>
    <row r="14530" spans="3:3" x14ac:dyDescent="0.25">
      <c r="C14530" s="18"/>
    </row>
    <row r="14531" spans="3:3" x14ac:dyDescent="0.25">
      <c r="C14531" s="18"/>
    </row>
    <row r="14532" spans="3:3" x14ac:dyDescent="0.25">
      <c r="C14532" s="18"/>
    </row>
    <row r="14533" spans="3:3" x14ac:dyDescent="0.25">
      <c r="C14533" s="18"/>
    </row>
    <row r="14534" spans="3:3" x14ac:dyDescent="0.25">
      <c r="C14534" s="18"/>
    </row>
    <row r="14535" spans="3:3" x14ac:dyDescent="0.25">
      <c r="C14535" s="18"/>
    </row>
    <row r="14536" spans="3:3" x14ac:dyDescent="0.25">
      <c r="C14536" s="18"/>
    </row>
    <row r="14537" spans="3:3" x14ac:dyDescent="0.25">
      <c r="C14537" s="18"/>
    </row>
    <row r="14538" spans="3:3" x14ac:dyDescent="0.25">
      <c r="C14538" s="18"/>
    </row>
    <row r="14539" spans="3:3" x14ac:dyDescent="0.25">
      <c r="C14539" s="18"/>
    </row>
    <row r="14540" spans="3:3" x14ac:dyDescent="0.25">
      <c r="C14540" s="18"/>
    </row>
    <row r="14541" spans="3:3" x14ac:dyDescent="0.25">
      <c r="C14541" s="18"/>
    </row>
    <row r="14542" spans="3:3" x14ac:dyDescent="0.25">
      <c r="C14542" s="18"/>
    </row>
    <row r="14543" spans="3:3" x14ac:dyDescent="0.25">
      <c r="C14543" s="18"/>
    </row>
    <row r="14544" spans="3:3" x14ac:dyDescent="0.25">
      <c r="C14544" s="18"/>
    </row>
    <row r="14545" spans="3:3" x14ac:dyDescent="0.25">
      <c r="C14545" s="18"/>
    </row>
    <row r="14546" spans="3:3" x14ac:dyDescent="0.25">
      <c r="C14546" s="18"/>
    </row>
    <row r="14547" spans="3:3" x14ac:dyDescent="0.25">
      <c r="C14547" s="18"/>
    </row>
    <row r="14548" spans="3:3" x14ac:dyDescent="0.25">
      <c r="C14548" s="18"/>
    </row>
    <row r="14549" spans="3:3" x14ac:dyDescent="0.25">
      <c r="C14549" s="18"/>
    </row>
    <row r="14550" spans="3:3" x14ac:dyDescent="0.25">
      <c r="C14550" s="18"/>
    </row>
    <row r="14551" spans="3:3" x14ac:dyDescent="0.25">
      <c r="C14551" s="18"/>
    </row>
    <row r="14552" spans="3:3" x14ac:dyDescent="0.25">
      <c r="C14552" s="18"/>
    </row>
    <row r="14553" spans="3:3" x14ac:dyDescent="0.25">
      <c r="C14553" s="18"/>
    </row>
    <row r="14554" spans="3:3" x14ac:dyDescent="0.25">
      <c r="C14554" s="18"/>
    </row>
    <row r="14555" spans="3:3" x14ac:dyDescent="0.25">
      <c r="C14555" s="18"/>
    </row>
    <row r="14556" spans="3:3" x14ac:dyDescent="0.25">
      <c r="C14556" s="18"/>
    </row>
    <row r="14557" spans="3:3" x14ac:dyDescent="0.25">
      <c r="C14557" s="18"/>
    </row>
    <row r="14558" spans="3:3" x14ac:dyDescent="0.25">
      <c r="C14558" s="18"/>
    </row>
    <row r="14559" spans="3:3" x14ac:dyDescent="0.25">
      <c r="C14559" s="18"/>
    </row>
    <row r="14560" spans="3:3" x14ac:dyDescent="0.25">
      <c r="C14560" s="18"/>
    </row>
    <row r="14561" spans="3:3" x14ac:dyDescent="0.25">
      <c r="C14561" s="18"/>
    </row>
    <row r="14562" spans="3:3" x14ac:dyDescent="0.25">
      <c r="C14562" s="18"/>
    </row>
    <row r="14563" spans="3:3" x14ac:dyDescent="0.25">
      <c r="C14563" s="18"/>
    </row>
    <row r="14564" spans="3:3" x14ac:dyDescent="0.25">
      <c r="C14564" s="18"/>
    </row>
    <row r="14565" spans="3:3" x14ac:dyDescent="0.25">
      <c r="C14565" s="18"/>
    </row>
    <row r="14566" spans="3:3" x14ac:dyDescent="0.25">
      <c r="C14566" s="18"/>
    </row>
    <row r="14567" spans="3:3" x14ac:dyDescent="0.25">
      <c r="C14567" s="18"/>
    </row>
    <row r="14568" spans="3:3" x14ac:dyDescent="0.25">
      <c r="C14568" s="18"/>
    </row>
    <row r="14569" spans="3:3" x14ac:dyDescent="0.25">
      <c r="C14569" s="18"/>
    </row>
    <row r="14570" spans="3:3" x14ac:dyDescent="0.25">
      <c r="C14570" s="18"/>
    </row>
    <row r="14571" spans="3:3" x14ac:dyDescent="0.25">
      <c r="C14571" s="18"/>
    </row>
    <row r="14572" spans="3:3" x14ac:dyDescent="0.25">
      <c r="C14572" s="18"/>
    </row>
    <row r="14573" spans="3:3" x14ac:dyDescent="0.25">
      <c r="C14573" s="18"/>
    </row>
    <row r="14574" spans="3:3" x14ac:dyDescent="0.25">
      <c r="C14574" s="18"/>
    </row>
    <row r="14575" spans="3:3" x14ac:dyDescent="0.25">
      <c r="C14575" s="18"/>
    </row>
    <row r="14576" spans="3:3" x14ac:dyDescent="0.25">
      <c r="C14576" s="18"/>
    </row>
    <row r="14577" spans="3:3" x14ac:dyDescent="0.25">
      <c r="C14577" s="18"/>
    </row>
    <row r="14578" spans="3:3" x14ac:dyDescent="0.25">
      <c r="C14578" s="18"/>
    </row>
    <row r="14579" spans="3:3" x14ac:dyDescent="0.25">
      <c r="C14579" s="18"/>
    </row>
    <row r="14580" spans="3:3" x14ac:dyDescent="0.25">
      <c r="C14580" s="18"/>
    </row>
    <row r="14581" spans="3:3" x14ac:dyDescent="0.25">
      <c r="C14581" s="18"/>
    </row>
    <row r="14582" spans="3:3" x14ac:dyDescent="0.25">
      <c r="C14582" s="18"/>
    </row>
    <row r="14583" spans="3:3" x14ac:dyDescent="0.25">
      <c r="C14583" s="18"/>
    </row>
    <row r="14584" spans="3:3" x14ac:dyDescent="0.25">
      <c r="C14584" s="18"/>
    </row>
    <row r="14585" spans="3:3" x14ac:dyDescent="0.25">
      <c r="C14585" s="18"/>
    </row>
    <row r="14586" spans="3:3" x14ac:dyDescent="0.25">
      <c r="C14586" s="18"/>
    </row>
    <row r="14587" spans="3:3" x14ac:dyDescent="0.25">
      <c r="C14587" s="18"/>
    </row>
    <row r="14588" spans="3:3" x14ac:dyDescent="0.25">
      <c r="C14588" s="18"/>
    </row>
    <row r="14589" spans="3:3" x14ac:dyDescent="0.25">
      <c r="C14589" s="18"/>
    </row>
    <row r="14590" spans="3:3" x14ac:dyDescent="0.25">
      <c r="C14590" s="18"/>
    </row>
    <row r="14591" spans="3:3" x14ac:dyDescent="0.25">
      <c r="C14591" s="18"/>
    </row>
    <row r="14592" spans="3:3" x14ac:dyDescent="0.25">
      <c r="C14592" s="18"/>
    </row>
    <row r="14593" spans="3:3" x14ac:dyDescent="0.25">
      <c r="C14593" s="18"/>
    </row>
    <row r="14594" spans="3:3" x14ac:dyDescent="0.25">
      <c r="C14594" s="18"/>
    </row>
    <row r="14595" spans="3:3" x14ac:dyDescent="0.25">
      <c r="C14595" s="18"/>
    </row>
    <row r="14596" spans="3:3" x14ac:dyDescent="0.25">
      <c r="C14596" s="18"/>
    </row>
    <row r="14597" spans="3:3" x14ac:dyDescent="0.25">
      <c r="C14597" s="18"/>
    </row>
    <row r="14598" spans="3:3" x14ac:dyDescent="0.25">
      <c r="C14598" s="18"/>
    </row>
    <row r="14599" spans="3:3" x14ac:dyDescent="0.25">
      <c r="C14599" s="18"/>
    </row>
    <row r="14600" spans="3:3" x14ac:dyDescent="0.25">
      <c r="C14600" s="18"/>
    </row>
    <row r="14601" spans="3:3" x14ac:dyDescent="0.25">
      <c r="C14601" s="18"/>
    </row>
    <row r="14602" spans="3:3" x14ac:dyDescent="0.25">
      <c r="C14602" s="18"/>
    </row>
    <row r="14603" spans="3:3" x14ac:dyDescent="0.25">
      <c r="C14603" s="18"/>
    </row>
    <row r="14604" spans="3:3" x14ac:dyDescent="0.25">
      <c r="C14604" s="18"/>
    </row>
    <row r="14605" spans="3:3" x14ac:dyDescent="0.25">
      <c r="C14605" s="18"/>
    </row>
    <row r="14606" spans="3:3" x14ac:dyDescent="0.25">
      <c r="C14606" s="18"/>
    </row>
    <row r="14607" spans="3:3" x14ac:dyDescent="0.25">
      <c r="C14607" s="18"/>
    </row>
    <row r="14608" spans="3:3" x14ac:dyDescent="0.25">
      <c r="C14608" s="18"/>
    </row>
    <row r="14609" spans="3:3" x14ac:dyDescent="0.25">
      <c r="C14609" s="18"/>
    </row>
    <row r="14610" spans="3:3" x14ac:dyDescent="0.25">
      <c r="C14610" s="18"/>
    </row>
    <row r="14611" spans="3:3" x14ac:dyDescent="0.25">
      <c r="C14611" s="18"/>
    </row>
    <row r="14612" spans="3:3" x14ac:dyDescent="0.25">
      <c r="C14612" s="18"/>
    </row>
    <row r="14613" spans="3:3" x14ac:dyDescent="0.25">
      <c r="C14613" s="18"/>
    </row>
    <row r="14614" spans="3:3" x14ac:dyDescent="0.25">
      <c r="C14614" s="18"/>
    </row>
    <row r="14615" spans="3:3" x14ac:dyDescent="0.25">
      <c r="C14615" s="18"/>
    </row>
    <row r="14616" spans="3:3" x14ac:dyDescent="0.25">
      <c r="C14616" s="18"/>
    </row>
    <row r="14617" spans="3:3" x14ac:dyDescent="0.25">
      <c r="C14617" s="18"/>
    </row>
    <row r="14618" spans="3:3" x14ac:dyDescent="0.25">
      <c r="C14618" s="18"/>
    </row>
    <row r="14619" spans="3:3" x14ac:dyDescent="0.25">
      <c r="C14619" s="18"/>
    </row>
    <row r="14620" spans="3:3" x14ac:dyDescent="0.25">
      <c r="C14620" s="18"/>
    </row>
    <row r="14621" spans="3:3" x14ac:dyDescent="0.25">
      <c r="C14621" s="18"/>
    </row>
    <row r="14622" spans="3:3" x14ac:dyDescent="0.25">
      <c r="C14622" s="18"/>
    </row>
    <row r="14623" spans="3:3" x14ac:dyDescent="0.25">
      <c r="C14623" s="18"/>
    </row>
    <row r="14624" spans="3:3" x14ac:dyDescent="0.25">
      <c r="C14624" s="18"/>
    </row>
    <row r="14625" spans="3:3" x14ac:dyDescent="0.25">
      <c r="C14625" s="18"/>
    </row>
    <row r="14626" spans="3:3" x14ac:dyDescent="0.25">
      <c r="C14626" s="18"/>
    </row>
    <row r="14627" spans="3:3" x14ac:dyDescent="0.25">
      <c r="C14627" s="18"/>
    </row>
    <row r="14628" spans="3:3" x14ac:dyDescent="0.25">
      <c r="C14628" s="18"/>
    </row>
    <row r="14629" spans="3:3" x14ac:dyDescent="0.25">
      <c r="C14629" s="18"/>
    </row>
    <row r="14630" spans="3:3" x14ac:dyDescent="0.25">
      <c r="C14630" s="18"/>
    </row>
    <row r="14631" spans="3:3" x14ac:dyDescent="0.25">
      <c r="C14631" s="18"/>
    </row>
    <row r="14632" spans="3:3" x14ac:dyDescent="0.25">
      <c r="C14632" s="18"/>
    </row>
    <row r="14633" spans="3:3" x14ac:dyDescent="0.25">
      <c r="C14633" s="18"/>
    </row>
    <row r="14634" spans="3:3" x14ac:dyDescent="0.25">
      <c r="C14634" s="18"/>
    </row>
    <row r="14635" spans="3:3" x14ac:dyDescent="0.25">
      <c r="C14635" s="18"/>
    </row>
    <row r="14636" spans="3:3" x14ac:dyDescent="0.25">
      <c r="C14636" s="18"/>
    </row>
    <row r="14637" spans="3:3" x14ac:dyDescent="0.25">
      <c r="C14637" s="18"/>
    </row>
    <row r="14638" spans="3:3" x14ac:dyDescent="0.25">
      <c r="C14638" s="18"/>
    </row>
    <row r="14639" spans="3:3" x14ac:dyDescent="0.25">
      <c r="C14639" s="18"/>
    </row>
    <row r="14640" spans="3:3" x14ac:dyDescent="0.25">
      <c r="C14640" s="18"/>
    </row>
    <row r="14641" spans="3:3" x14ac:dyDescent="0.25">
      <c r="C14641" s="18"/>
    </row>
    <row r="14642" spans="3:3" x14ac:dyDescent="0.25">
      <c r="C14642" s="18"/>
    </row>
    <row r="14643" spans="3:3" x14ac:dyDescent="0.25">
      <c r="C14643" s="18"/>
    </row>
    <row r="14644" spans="3:3" x14ac:dyDescent="0.25">
      <c r="C14644" s="18"/>
    </row>
    <row r="14645" spans="3:3" x14ac:dyDescent="0.25">
      <c r="C14645" s="18"/>
    </row>
    <row r="14646" spans="3:3" x14ac:dyDescent="0.25">
      <c r="C14646" s="18"/>
    </row>
    <row r="14647" spans="3:3" x14ac:dyDescent="0.25">
      <c r="C14647" s="18"/>
    </row>
    <row r="14648" spans="3:3" x14ac:dyDescent="0.25">
      <c r="C14648" s="18"/>
    </row>
    <row r="14649" spans="3:3" x14ac:dyDescent="0.25">
      <c r="C14649" s="18"/>
    </row>
    <row r="14650" spans="3:3" x14ac:dyDescent="0.25">
      <c r="C14650" s="18"/>
    </row>
    <row r="14651" spans="3:3" x14ac:dyDescent="0.25">
      <c r="C14651" s="18"/>
    </row>
    <row r="14652" spans="3:3" x14ac:dyDescent="0.25">
      <c r="C14652" s="18"/>
    </row>
    <row r="14653" spans="3:3" x14ac:dyDescent="0.25">
      <c r="C14653" s="18"/>
    </row>
    <row r="14654" spans="3:3" x14ac:dyDescent="0.25">
      <c r="C14654" s="18"/>
    </row>
    <row r="14655" spans="3:3" x14ac:dyDescent="0.25">
      <c r="C14655" s="18"/>
    </row>
    <row r="14656" spans="3:3" x14ac:dyDescent="0.25">
      <c r="C14656" s="18"/>
    </row>
    <row r="14657" spans="3:3" x14ac:dyDescent="0.25">
      <c r="C14657" s="18"/>
    </row>
    <row r="14658" spans="3:3" x14ac:dyDescent="0.25">
      <c r="C14658" s="18"/>
    </row>
    <row r="14659" spans="3:3" x14ac:dyDescent="0.25">
      <c r="C14659" s="18"/>
    </row>
    <row r="14660" spans="3:3" x14ac:dyDescent="0.25">
      <c r="C14660" s="18"/>
    </row>
    <row r="14661" spans="3:3" x14ac:dyDescent="0.25">
      <c r="C14661" s="18"/>
    </row>
    <row r="14662" spans="3:3" x14ac:dyDescent="0.25">
      <c r="C14662" s="18"/>
    </row>
    <row r="14663" spans="3:3" x14ac:dyDescent="0.25">
      <c r="C14663" s="18"/>
    </row>
    <row r="14664" spans="3:3" x14ac:dyDescent="0.25">
      <c r="C14664" s="18"/>
    </row>
    <row r="14665" spans="3:3" x14ac:dyDescent="0.25">
      <c r="C14665" s="18"/>
    </row>
    <row r="14666" spans="3:3" x14ac:dyDescent="0.25">
      <c r="C14666" s="18"/>
    </row>
    <row r="14667" spans="3:3" x14ac:dyDescent="0.25">
      <c r="C14667" s="18"/>
    </row>
    <row r="14668" spans="3:3" x14ac:dyDescent="0.25">
      <c r="C14668" s="18"/>
    </row>
    <row r="14669" spans="3:3" x14ac:dyDescent="0.25">
      <c r="C14669" s="18"/>
    </row>
    <row r="14670" spans="3:3" x14ac:dyDescent="0.25">
      <c r="C14670" s="18"/>
    </row>
    <row r="14671" spans="3:3" x14ac:dyDescent="0.25">
      <c r="C14671" s="18"/>
    </row>
    <row r="14672" spans="3:3" x14ac:dyDescent="0.25">
      <c r="C14672" s="18"/>
    </row>
    <row r="14673" spans="3:3" x14ac:dyDescent="0.25">
      <c r="C14673" s="18"/>
    </row>
    <row r="14674" spans="3:3" x14ac:dyDescent="0.25">
      <c r="C14674" s="18"/>
    </row>
    <row r="14675" spans="3:3" x14ac:dyDescent="0.25">
      <c r="C14675" s="18"/>
    </row>
    <row r="14676" spans="3:3" x14ac:dyDescent="0.25">
      <c r="C14676" s="18"/>
    </row>
    <row r="14677" spans="3:3" x14ac:dyDescent="0.25">
      <c r="C14677" s="18"/>
    </row>
    <row r="14678" spans="3:3" x14ac:dyDescent="0.25">
      <c r="C14678" s="18"/>
    </row>
    <row r="14679" spans="3:3" x14ac:dyDescent="0.25">
      <c r="C14679" s="18"/>
    </row>
    <row r="14680" spans="3:3" x14ac:dyDescent="0.25">
      <c r="C14680" s="18"/>
    </row>
    <row r="14681" spans="3:3" x14ac:dyDescent="0.25">
      <c r="C14681" s="18"/>
    </row>
    <row r="14682" spans="3:3" x14ac:dyDescent="0.25">
      <c r="C14682" s="18"/>
    </row>
    <row r="14683" spans="3:3" x14ac:dyDescent="0.25">
      <c r="C14683" s="18"/>
    </row>
    <row r="14684" spans="3:3" x14ac:dyDescent="0.25">
      <c r="C14684" s="18"/>
    </row>
    <row r="14685" spans="3:3" x14ac:dyDescent="0.25">
      <c r="C14685" s="18"/>
    </row>
    <row r="14686" spans="3:3" x14ac:dyDescent="0.25">
      <c r="C14686" s="18"/>
    </row>
    <row r="14687" spans="3:3" x14ac:dyDescent="0.25">
      <c r="C14687" s="18"/>
    </row>
    <row r="14688" spans="3:3" x14ac:dyDescent="0.25">
      <c r="C14688" s="18"/>
    </row>
    <row r="14689" spans="3:3" x14ac:dyDescent="0.25">
      <c r="C14689" s="18"/>
    </row>
    <row r="14690" spans="3:3" x14ac:dyDescent="0.25">
      <c r="C14690" s="18"/>
    </row>
    <row r="14691" spans="3:3" x14ac:dyDescent="0.25">
      <c r="C14691" s="18"/>
    </row>
    <row r="14692" spans="3:3" x14ac:dyDescent="0.25">
      <c r="C14692" s="18"/>
    </row>
    <row r="14693" spans="3:3" x14ac:dyDescent="0.25">
      <c r="C14693" s="18"/>
    </row>
    <row r="14694" spans="3:3" x14ac:dyDescent="0.25">
      <c r="C14694" s="18"/>
    </row>
    <row r="14695" spans="3:3" x14ac:dyDescent="0.25">
      <c r="C14695" s="18"/>
    </row>
    <row r="14696" spans="3:3" x14ac:dyDescent="0.25">
      <c r="C14696" s="18"/>
    </row>
    <row r="14697" spans="3:3" x14ac:dyDescent="0.25">
      <c r="C14697" s="18"/>
    </row>
    <row r="14698" spans="3:3" x14ac:dyDescent="0.25">
      <c r="C14698" s="18"/>
    </row>
    <row r="14699" spans="3:3" x14ac:dyDescent="0.25">
      <c r="C14699" s="18"/>
    </row>
    <row r="14700" spans="3:3" x14ac:dyDescent="0.25">
      <c r="C14700" s="18"/>
    </row>
    <row r="14701" spans="3:3" x14ac:dyDescent="0.25">
      <c r="C14701" s="18"/>
    </row>
    <row r="14702" spans="3:3" x14ac:dyDescent="0.25">
      <c r="C14702" s="18"/>
    </row>
    <row r="14703" spans="3:3" x14ac:dyDescent="0.25">
      <c r="C14703" s="18"/>
    </row>
    <row r="14704" spans="3:3" x14ac:dyDescent="0.25">
      <c r="C14704" s="18"/>
    </row>
    <row r="14705" spans="3:3" x14ac:dyDescent="0.25">
      <c r="C14705" s="18"/>
    </row>
    <row r="14706" spans="3:3" x14ac:dyDescent="0.25">
      <c r="C14706" s="18"/>
    </row>
    <row r="14707" spans="3:3" x14ac:dyDescent="0.25">
      <c r="C14707" s="18"/>
    </row>
    <row r="14708" spans="3:3" x14ac:dyDescent="0.25">
      <c r="C14708" s="18"/>
    </row>
    <row r="14709" spans="3:3" x14ac:dyDescent="0.25">
      <c r="C14709" s="18"/>
    </row>
    <row r="14710" spans="3:3" x14ac:dyDescent="0.25">
      <c r="C14710" s="18"/>
    </row>
    <row r="14711" spans="3:3" x14ac:dyDescent="0.25">
      <c r="C14711" s="18"/>
    </row>
    <row r="14712" spans="3:3" x14ac:dyDescent="0.25">
      <c r="C14712" s="18"/>
    </row>
    <row r="14713" spans="3:3" x14ac:dyDescent="0.25">
      <c r="C14713" s="18"/>
    </row>
    <row r="14714" spans="3:3" x14ac:dyDescent="0.25">
      <c r="C14714" s="18"/>
    </row>
    <row r="14715" spans="3:3" x14ac:dyDescent="0.25">
      <c r="C14715" s="18"/>
    </row>
    <row r="14716" spans="3:3" x14ac:dyDescent="0.25">
      <c r="C14716" s="18"/>
    </row>
    <row r="14717" spans="3:3" x14ac:dyDescent="0.25">
      <c r="C14717" s="18"/>
    </row>
    <row r="14718" spans="3:3" x14ac:dyDescent="0.25">
      <c r="C14718" s="18"/>
    </row>
    <row r="14719" spans="3:3" x14ac:dyDescent="0.25">
      <c r="C14719" s="18"/>
    </row>
    <row r="14720" spans="3:3" x14ac:dyDescent="0.25">
      <c r="C14720" s="18"/>
    </row>
    <row r="14721" spans="3:3" x14ac:dyDescent="0.25">
      <c r="C14721" s="18"/>
    </row>
    <row r="14722" spans="3:3" x14ac:dyDescent="0.25">
      <c r="C14722" s="18"/>
    </row>
    <row r="14723" spans="3:3" x14ac:dyDescent="0.25">
      <c r="C14723" s="18"/>
    </row>
    <row r="14724" spans="3:3" x14ac:dyDescent="0.25">
      <c r="C14724" s="18"/>
    </row>
    <row r="14725" spans="3:3" x14ac:dyDescent="0.25">
      <c r="C14725" s="18"/>
    </row>
    <row r="14726" spans="3:3" x14ac:dyDescent="0.25">
      <c r="C14726" s="18"/>
    </row>
    <row r="14727" spans="3:3" x14ac:dyDescent="0.25">
      <c r="C14727" s="18"/>
    </row>
    <row r="14728" spans="3:3" x14ac:dyDescent="0.25">
      <c r="C14728" s="18"/>
    </row>
    <row r="14729" spans="3:3" x14ac:dyDescent="0.25">
      <c r="C14729" s="18"/>
    </row>
    <row r="14730" spans="3:3" x14ac:dyDescent="0.25">
      <c r="C14730" s="18"/>
    </row>
    <row r="14731" spans="3:3" x14ac:dyDescent="0.25">
      <c r="C14731" s="18"/>
    </row>
    <row r="14732" spans="3:3" x14ac:dyDescent="0.25">
      <c r="C14732" s="18"/>
    </row>
    <row r="14733" spans="3:3" x14ac:dyDescent="0.25">
      <c r="C14733" s="18"/>
    </row>
    <row r="14734" spans="3:3" x14ac:dyDescent="0.25">
      <c r="C14734" s="18"/>
    </row>
    <row r="14735" spans="3:3" x14ac:dyDescent="0.25">
      <c r="C14735" s="18"/>
    </row>
    <row r="14736" spans="3:3" x14ac:dyDescent="0.25">
      <c r="C14736" s="18"/>
    </row>
    <row r="14737" spans="3:3" x14ac:dyDescent="0.25">
      <c r="C14737" s="18"/>
    </row>
    <row r="14738" spans="3:3" x14ac:dyDescent="0.25">
      <c r="C14738" s="18"/>
    </row>
    <row r="14739" spans="3:3" x14ac:dyDescent="0.25">
      <c r="C14739" s="18"/>
    </row>
    <row r="14740" spans="3:3" x14ac:dyDescent="0.25">
      <c r="C14740" s="18"/>
    </row>
    <row r="14741" spans="3:3" x14ac:dyDescent="0.25">
      <c r="C14741" s="18"/>
    </row>
    <row r="14742" spans="3:3" x14ac:dyDescent="0.25">
      <c r="C14742" s="18"/>
    </row>
    <row r="14743" spans="3:3" x14ac:dyDescent="0.25">
      <c r="C14743" s="18"/>
    </row>
    <row r="14744" spans="3:3" x14ac:dyDescent="0.25">
      <c r="C14744" s="18"/>
    </row>
    <row r="14745" spans="3:3" x14ac:dyDescent="0.25">
      <c r="C14745" s="18"/>
    </row>
    <row r="14746" spans="3:3" x14ac:dyDescent="0.25">
      <c r="C14746" s="18"/>
    </row>
    <row r="14747" spans="3:3" x14ac:dyDescent="0.25">
      <c r="C14747" s="18"/>
    </row>
    <row r="14748" spans="3:3" x14ac:dyDescent="0.25">
      <c r="C14748" s="18"/>
    </row>
    <row r="14749" spans="3:3" x14ac:dyDescent="0.25">
      <c r="C14749" s="18"/>
    </row>
    <row r="14750" spans="3:3" x14ac:dyDescent="0.25">
      <c r="C14750" s="18"/>
    </row>
    <row r="14751" spans="3:3" x14ac:dyDescent="0.25">
      <c r="C14751" s="18"/>
    </row>
    <row r="14752" spans="3:3" x14ac:dyDescent="0.25">
      <c r="C14752" s="18"/>
    </row>
    <row r="14753" spans="3:3" x14ac:dyDescent="0.25">
      <c r="C14753" s="18"/>
    </row>
    <row r="14754" spans="3:3" x14ac:dyDescent="0.25">
      <c r="C14754" s="18"/>
    </row>
    <row r="14755" spans="3:3" x14ac:dyDescent="0.25">
      <c r="C14755" s="18"/>
    </row>
    <row r="14756" spans="3:3" x14ac:dyDescent="0.25">
      <c r="C14756" s="18"/>
    </row>
    <row r="14757" spans="3:3" x14ac:dyDescent="0.25">
      <c r="C14757" s="18"/>
    </row>
    <row r="14758" spans="3:3" x14ac:dyDescent="0.25">
      <c r="C14758" s="18"/>
    </row>
    <row r="14759" spans="3:3" x14ac:dyDescent="0.25">
      <c r="C14759" s="18"/>
    </row>
    <row r="14760" spans="3:3" x14ac:dyDescent="0.25">
      <c r="C14760" s="18"/>
    </row>
    <row r="14761" spans="3:3" x14ac:dyDescent="0.25">
      <c r="C14761" s="18"/>
    </row>
    <row r="14762" spans="3:3" x14ac:dyDescent="0.25">
      <c r="C14762" s="18"/>
    </row>
    <row r="14763" spans="3:3" x14ac:dyDescent="0.25">
      <c r="C14763" s="18"/>
    </row>
    <row r="14764" spans="3:3" x14ac:dyDescent="0.25">
      <c r="C14764" s="18"/>
    </row>
    <row r="14765" spans="3:3" x14ac:dyDescent="0.25">
      <c r="C14765" s="18"/>
    </row>
    <row r="14766" spans="3:3" x14ac:dyDescent="0.25">
      <c r="C14766" s="18"/>
    </row>
    <row r="14767" spans="3:3" x14ac:dyDescent="0.25">
      <c r="C14767" s="18"/>
    </row>
    <row r="14768" spans="3:3" x14ac:dyDescent="0.25">
      <c r="C14768" s="18"/>
    </row>
    <row r="14769" spans="3:3" x14ac:dyDescent="0.25">
      <c r="C14769" s="18"/>
    </row>
    <row r="14770" spans="3:3" x14ac:dyDescent="0.25">
      <c r="C14770" s="18"/>
    </row>
    <row r="14771" spans="3:3" x14ac:dyDescent="0.25">
      <c r="C14771" s="18"/>
    </row>
    <row r="14772" spans="3:3" x14ac:dyDescent="0.25">
      <c r="C14772" s="18"/>
    </row>
    <row r="14773" spans="3:3" x14ac:dyDescent="0.25">
      <c r="C14773" s="18"/>
    </row>
    <row r="14774" spans="3:3" x14ac:dyDescent="0.25">
      <c r="C14774" s="18"/>
    </row>
    <row r="14775" spans="3:3" x14ac:dyDescent="0.25">
      <c r="C14775" s="18"/>
    </row>
    <row r="14776" spans="3:3" x14ac:dyDescent="0.25">
      <c r="C14776" s="18"/>
    </row>
    <row r="14777" spans="3:3" x14ac:dyDescent="0.25">
      <c r="C14777" s="18"/>
    </row>
    <row r="14778" spans="3:3" x14ac:dyDescent="0.25">
      <c r="C14778" s="18"/>
    </row>
    <row r="14779" spans="3:3" x14ac:dyDescent="0.25">
      <c r="C14779" s="18"/>
    </row>
    <row r="14780" spans="3:3" x14ac:dyDescent="0.25">
      <c r="C14780" s="18"/>
    </row>
    <row r="14781" spans="3:3" x14ac:dyDescent="0.25">
      <c r="C14781" s="18"/>
    </row>
    <row r="14782" spans="3:3" x14ac:dyDescent="0.25">
      <c r="C14782" s="18"/>
    </row>
    <row r="14783" spans="3:3" x14ac:dyDescent="0.25">
      <c r="C14783" s="18"/>
    </row>
    <row r="14784" spans="3:3" x14ac:dyDescent="0.25">
      <c r="C14784" s="18"/>
    </row>
    <row r="14785" spans="3:3" x14ac:dyDescent="0.25">
      <c r="C14785" s="18"/>
    </row>
    <row r="14786" spans="3:3" x14ac:dyDescent="0.25">
      <c r="C14786" s="18"/>
    </row>
    <row r="14787" spans="3:3" x14ac:dyDescent="0.25">
      <c r="C14787" s="18"/>
    </row>
    <row r="14788" spans="3:3" x14ac:dyDescent="0.25">
      <c r="C14788" s="18"/>
    </row>
    <row r="14789" spans="3:3" x14ac:dyDescent="0.25">
      <c r="C14789" s="18"/>
    </row>
    <row r="14790" spans="3:3" x14ac:dyDescent="0.25">
      <c r="C14790" s="18"/>
    </row>
    <row r="14791" spans="3:3" x14ac:dyDescent="0.25">
      <c r="C14791" s="18"/>
    </row>
    <row r="14792" spans="3:3" x14ac:dyDescent="0.25">
      <c r="C14792" s="18"/>
    </row>
    <row r="14793" spans="3:3" x14ac:dyDescent="0.25">
      <c r="C14793" s="18"/>
    </row>
    <row r="14794" spans="3:3" x14ac:dyDescent="0.25">
      <c r="C14794" s="18"/>
    </row>
    <row r="14795" spans="3:3" x14ac:dyDescent="0.25">
      <c r="C14795" s="18"/>
    </row>
    <row r="14796" spans="3:3" x14ac:dyDescent="0.25">
      <c r="C14796" s="18"/>
    </row>
    <row r="14797" spans="3:3" x14ac:dyDescent="0.25">
      <c r="C14797" s="18"/>
    </row>
    <row r="14798" spans="3:3" x14ac:dyDescent="0.25">
      <c r="C14798" s="18"/>
    </row>
    <row r="14799" spans="3:3" x14ac:dyDescent="0.25">
      <c r="C14799" s="18"/>
    </row>
    <row r="14800" spans="3:3" x14ac:dyDescent="0.25">
      <c r="C14800" s="18"/>
    </row>
    <row r="14801" spans="3:3" x14ac:dyDescent="0.25">
      <c r="C14801" s="18"/>
    </row>
    <row r="14802" spans="3:3" x14ac:dyDescent="0.25">
      <c r="C14802" s="18"/>
    </row>
    <row r="14803" spans="3:3" x14ac:dyDescent="0.25">
      <c r="C14803" s="18"/>
    </row>
    <row r="14804" spans="3:3" x14ac:dyDescent="0.25">
      <c r="C14804" s="18"/>
    </row>
    <row r="14805" spans="3:3" x14ac:dyDescent="0.25">
      <c r="C14805" s="18"/>
    </row>
    <row r="14806" spans="3:3" x14ac:dyDescent="0.25">
      <c r="C14806" s="18"/>
    </row>
    <row r="14807" spans="3:3" x14ac:dyDescent="0.25">
      <c r="C14807" s="18"/>
    </row>
    <row r="14808" spans="3:3" x14ac:dyDescent="0.25">
      <c r="C14808" s="18"/>
    </row>
    <row r="14809" spans="3:3" x14ac:dyDescent="0.25">
      <c r="C14809" s="18"/>
    </row>
    <row r="14810" spans="3:3" x14ac:dyDescent="0.25">
      <c r="C14810" s="18"/>
    </row>
    <row r="14811" spans="3:3" x14ac:dyDescent="0.25">
      <c r="C14811" s="18"/>
    </row>
    <row r="14812" spans="3:3" x14ac:dyDescent="0.25">
      <c r="C14812" s="18"/>
    </row>
    <row r="14813" spans="3:3" x14ac:dyDescent="0.25">
      <c r="C14813" s="18"/>
    </row>
    <row r="14814" spans="3:3" x14ac:dyDescent="0.25">
      <c r="C14814" s="18"/>
    </row>
    <row r="14815" spans="3:3" x14ac:dyDescent="0.25">
      <c r="C14815" s="18"/>
    </row>
    <row r="14816" spans="3:3" x14ac:dyDescent="0.25">
      <c r="C14816" s="18"/>
    </row>
    <row r="14817" spans="3:3" x14ac:dyDescent="0.25">
      <c r="C14817" s="18"/>
    </row>
    <row r="14818" spans="3:3" x14ac:dyDescent="0.25">
      <c r="C14818" s="18"/>
    </row>
    <row r="14819" spans="3:3" x14ac:dyDescent="0.25">
      <c r="C14819" s="18"/>
    </row>
    <row r="14820" spans="3:3" x14ac:dyDescent="0.25">
      <c r="C14820" s="18"/>
    </row>
    <row r="14821" spans="3:3" x14ac:dyDescent="0.25">
      <c r="C14821" s="18"/>
    </row>
    <row r="14822" spans="3:3" x14ac:dyDescent="0.25">
      <c r="C14822" s="18"/>
    </row>
    <row r="14823" spans="3:3" x14ac:dyDescent="0.25">
      <c r="C14823" s="18"/>
    </row>
    <row r="14824" spans="3:3" x14ac:dyDescent="0.25">
      <c r="C14824" s="18"/>
    </row>
    <row r="14825" spans="3:3" x14ac:dyDescent="0.25">
      <c r="C14825" s="18"/>
    </row>
    <row r="14826" spans="3:3" x14ac:dyDescent="0.25">
      <c r="C14826" s="18"/>
    </row>
    <row r="14827" spans="3:3" x14ac:dyDescent="0.25">
      <c r="C14827" s="18"/>
    </row>
    <row r="14828" spans="3:3" x14ac:dyDescent="0.25">
      <c r="C14828" s="18"/>
    </row>
    <row r="14829" spans="3:3" x14ac:dyDescent="0.25">
      <c r="C14829" s="18"/>
    </row>
    <row r="14830" spans="3:3" x14ac:dyDescent="0.25">
      <c r="C14830" s="18"/>
    </row>
    <row r="14831" spans="3:3" x14ac:dyDescent="0.25">
      <c r="C14831" s="18"/>
    </row>
    <row r="14832" spans="3:3" x14ac:dyDescent="0.25">
      <c r="C14832" s="18"/>
    </row>
    <row r="14833" spans="3:3" x14ac:dyDescent="0.25">
      <c r="C14833" s="18"/>
    </row>
    <row r="14834" spans="3:3" x14ac:dyDescent="0.25">
      <c r="C14834" s="18"/>
    </row>
    <row r="14835" spans="3:3" x14ac:dyDescent="0.25">
      <c r="C14835" s="18"/>
    </row>
    <row r="14836" spans="3:3" x14ac:dyDescent="0.25">
      <c r="C14836" s="18"/>
    </row>
    <row r="14837" spans="3:3" x14ac:dyDescent="0.25">
      <c r="C14837" s="18"/>
    </row>
    <row r="14838" spans="3:3" x14ac:dyDescent="0.25">
      <c r="C14838" s="18"/>
    </row>
    <row r="14839" spans="3:3" x14ac:dyDescent="0.25">
      <c r="C14839" s="18"/>
    </row>
    <row r="14840" spans="3:3" x14ac:dyDescent="0.25">
      <c r="C14840" s="18"/>
    </row>
    <row r="14841" spans="3:3" x14ac:dyDescent="0.25">
      <c r="C14841" s="18"/>
    </row>
    <row r="14842" spans="3:3" x14ac:dyDescent="0.25">
      <c r="C14842" s="18"/>
    </row>
    <row r="14843" spans="3:3" x14ac:dyDescent="0.25">
      <c r="C14843" s="18"/>
    </row>
    <row r="14844" spans="3:3" x14ac:dyDescent="0.25">
      <c r="C14844" s="18"/>
    </row>
    <row r="14845" spans="3:3" x14ac:dyDescent="0.25">
      <c r="C14845" s="18"/>
    </row>
    <row r="14846" spans="3:3" x14ac:dyDescent="0.25">
      <c r="C14846" s="18"/>
    </row>
    <row r="14847" spans="3:3" x14ac:dyDescent="0.25">
      <c r="C14847" s="18"/>
    </row>
    <row r="14848" spans="3:3" x14ac:dyDescent="0.25">
      <c r="C14848" s="18"/>
    </row>
    <row r="14849" spans="3:3" x14ac:dyDescent="0.25">
      <c r="C14849" s="18"/>
    </row>
    <row r="14850" spans="3:3" x14ac:dyDescent="0.25">
      <c r="C14850" s="18"/>
    </row>
    <row r="14851" spans="3:3" x14ac:dyDescent="0.25">
      <c r="C14851" s="18"/>
    </row>
    <row r="14852" spans="3:3" x14ac:dyDescent="0.25">
      <c r="C14852" s="18"/>
    </row>
    <row r="14853" spans="3:3" x14ac:dyDescent="0.25">
      <c r="C14853" s="18"/>
    </row>
    <row r="14854" spans="3:3" x14ac:dyDescent="0.25">
      <c r="C14854" s="18"/>
    </row>
    <row r="14855" spans="3:3" x14ac:dyDescent="0.25">
      <c r="C14855" s="18"/>
    </row>
    <row r="14856" spans="3:3" x14ac:dyDescent="0.25">
      <c r="C14856" s="18"/>
    </row>
    <row r="14857" spans="3:3" x14ac:dyDescent="0.25">
      <c r="C14857" s="18"/>
    </row>
    <row r="14858" spans="3:3" x14ac:dyDescent="0.25">
      <c r="C14858" s="18"/>
    </row>
    <row r="14859" spans="3:3" x14ac:dyDescent="0.25">
      <c r="C14859" s="18"/>
    </row>
    <row r="14860" spans="3:3" x14ac:dyDescent="0.25">
      <c r="C14860" s="18"/>
    </row>
    <row r="14861" spans="3:3" x14ac:dyDescent="0.25">
      <c r="C14861" s="18"/>
    </row>
    <row r="14862" spans="3:3" x14ac:dyDescent="0.25">
      <c r="C14862" s="18"/>
    </row>
    <row r="14863" spans="3:3" x14ac:dyDescent="0.25">
      <c r="C14863" s="18"/>
    </row>
    <row r="14864" spans="3:3" x14ac:dyDescent="0.25">
      <c r="C14864" s="18"/>
    </row>
    <row r="14865" spans="3:3" x14ac:dyDescent="0.25">
      <c r="C14865" s="18"/>
    </row>
    <row r="14866" spans="3:3" x14ac:dyDescent="0.25">
      <c r="C14866" s="18"/>
    </row>
    <row r="14867" spans="3:3" x14ac:dyDescent="0.25">
      <c r="C14867" s="18"/>
    </row>
    <row r="14868" spans="3:3" x14ac:dyDescent="0.25">
      <c r="C14868" s="18"/>
    </row>
    <row r="14869" spans="3:3" x14ac:dyDescent="0.25">
      <c r="C14869" s="18"/>
    </row>
    <row r="14870" spans="3:3" x14ac:dyDescent="0.25">
      <c r="C14870" s="18"/>
    </row>
    <row r="14871" spans="3:3" x14ac:dyDescent="0.25">
      <c r="C14871" s="18"/>
    </row>
    <row r="14872" spans="3:3" x14ac:dyDescent="0.25">
      <c r="C14872" s="18"/>
    </row>
    <row r="14873" spans="3:3" x14ac:dyDescent="0.25">
      <c r="C14873" s="18"/>
    </row>
    <row r="14874" spans="3:3" x14ac:dyDescent="0.25">
      <c r="C14874" s="18"/>
    </row>
    <row r="14875" spans="3:3" x14ac:dyDescent="0.25">
      <c r="C14875" s="18"/>
    </row>
    <row r="14876" spans="3:3" x14ac:dyDescent="0.25">
      <c r="C14876" s="18"/>
    </row>
    <row r="14877" spans="3:3" x14ac:dyDescent="0.25">
      <c r="C14877" s="18"/>
    </row>
    <row r="14878" spans="3:3" x14ac:dyDescent="0.25">
      <c r="C14878" s="18"/>
    </row>
    <row r="14879" spans="3:3" x14ac:dyDescent="0.25">
      <c r="C14879" s="18"/>
    </row>
    <row r="14880" spans="3:3" x14ac:dyDescent="0.25">
      <c r="C14880" s="18"/>
    </row>
    <row r="14881" spans="3:3" x14ac:dyDescent="0.25">
      <c r="C14881" s="18"/>
    </row>
    <row r="14882" spans="3:3" x14ac:dyDescent="0.25">
      <c r="C14882" s="18"/>
    </row>
    <row r="14883" spans="3:3" x14ac:dyDescent="0.25">
      <c r="C14883" s="18"/>
    </row>
    <row r="14884" spans="3:3" x14ac:dyDescent="0.25">
      <c r="C14884" s="18"/>
    </row>
    <row r="14885" spans="3:3" x14ac:dyDescent="0.25">
      <c r="C14885" s="18"/>
    </row>
    <row r="14886" spans="3:3" x14ac:dyDescent="0.25">
      <c r="C14886" s="18"/>
    </row>
    <row r="14887" spans="3:3" x14ac:dyDescent="0.25">
      <c r="C14887" s="18"/>
    </row>
    <row r="14888" spans="3:3" x14ac:dyDescent="0.25">
      <c r="C14888" s="18"/>
    </row>
    <row r="14889" spans="3:3" x14ac:dyDescent="0.25">
      <c r="C14889" s="18"/>
    </row>
    <row r="14890" spans="3:3" x14ac:dyDescent="0.25">
      <c r="C14890" s="18"/>
    </row>
    <row r="14891" spans="3:3" x14ac:dyDescent="0.25">
      <c r="C14891" s="18"/>
    </row>
    <row r="14892" spans="3:3" x14ac:dyDescent="0.25">
      <c r="C14892" s="18"/>
    </row>
    <row r="14893" spans="3:3" x14ac:dyDescent="0.25">
      <c r="C14893" s="18"/>
    </row>
    <row r="14894" spans="3:3" x14ac:dyDescent="0.25">
      <c r="C14894" s="18"/>
    </row>
    <row r="14895" spans="3:3" x14ac:dyDescent="0.25">
      <c r="C14895" s="18"/>
    </row>
    <row r="14896" spans="3:3" x14ac:dyDescent="0.25">
      <c r="C14896" s="18"/>
    </row>
    <row r="14897" spans="3:3" x14ac:dyDescent="0.25">
      <c r="C14897" s="18"/>
    </row>
    <row r="14898" spans="3:3" x14ac:dyDescent="0.25">
      <c r="C14898" s="18"/>
    </row>
    <row r="14899" spans="3:3" x14ac:dyDescent="0.25">
      <c r="C14899" s="18"/>
    </row>
    <row r="14900" spans="3:3" x14ac:dyDescent="0.25">
      <c r="C14900" s="18"/>
    </row>
    <row r="14901" spans="3:3" x14ac:dyDescent="0.25">
      <c r="C14901" s="18"/>
    </row>
    <row r="14902" spans="3:3" x14ac:dyDescent="0.25">
      <c r="C14902" s="18"/>
    </row>
    <row r="14903" spans="3:3" x14ac:dyDescent="0.25">
      <c r="C14903" s="18"/>
    </row>
    <row r="14904" spans="3:3" x14ac:dyDescent="0.25">
      <c r="C14904" s="18"/>
    </row>
    <row r="14905" spans="3:3" x14ac:dyDescent="0.25">
      <c r="C14905" s="18"/>
    </row>
    <row r="14906" spans="3:3" x14ac:dyDescent="0.25">
      <c r="C14906" s="18"/>
    </row>
    <row r="14907" spans="3:3" x14ac:dyDescent="0.25">
      <c r="C14907" s="18"/>
    </row>
    <row r="14908" spans="3:3" x14ac:dyDescent="0.25">
      <c r="C14908" s="18"/>
    </row>
    <row r="14909" spans="3:3" x14ac:dyDescent="0.25">
      <c r="C14909" s="18"/>
    </row>
    <row r="14910" spans="3:3" x14ac:dyDescent="0.25">
      <c r="C14910" s="18"/>
    </row>
    <row r="14911" spans="3:3" x14ac:dyDescent="0.25">
      <c r="C14911" s="18"/>
    </row>
    <row r="14912" spans="3:3" x14ac:dyDescent="0.25">
      <c r="C14912" s="18"/>
    </row>
    <row r="14913" spans="3:3" x14ac:dyDescent="0.25">
      <c r="C14913" s="18"/>
    </row>
    <row r="14914" spans="3:3" x14ac:dyDescent="0.25">
      <c r="C14914" s="18"/>
    </row>
    <row r="14915" spans="3:3" x14ac:dyDescent="0.25">
      <c r="C14915" s="18"/>
    </row>
    <row r="14916" spans="3:3" x14ac:dyDescent="0.25">
      <c r="C14916" s="18"/>
    </row>
    <row r="14917" spans="3:3" x14ac:dyDescent="0.25">
      <c r="C14917" s="18"/>
    </row>
    <row r="14918" spans="3:3" x14ac:dyDescent="0.25">
      <c r="C14918" s="18"/>
    </row>
    <row r="14919" spans="3:3" x14ac:dyDescent="0.25">
      <c r="C14919" s="18"/>
    </row>
    <row r="14920" spans="3:3" x14ac:dyDescent="0.25">
      <c r="C14920" s="18"/>
    </row>
    <row r="14921" spans="3:3" x14ac:dyDescent="0.25">
      <c r="C14921" s="18"/>
    </row>
    <row r="14922" spans="3:3" x14ac:dyDescent="0.25">
      <c r="C14922" s="18"/>
    </row>
    <row r="14923" spans="3:3" x14ac:dyDescent="0.25">
      <c r="C14923" s="18"/>
    </row>
    <row r="14924" spans="3:3" x14ac:dyDescent="0.25">
      <c r="C14924" s="18"/>
    </row>
    <row r="14925" spans="3:3" x14ac:dyDescent="0.25">
      <c r="C14925" s="18"/>
    </row>
    <row r="14926" spans="3:3" x14ac:dyDescent="0.25">
      <c r="C14926" s="18"/>
    </row>
    <row r="14927" spans="3:3" x14ac:dyDescent="0.25">
      <c r="C14927" s="18"/>
    </row>
    <row r="14928" spans="3:3" x14ac:dyDescent="0.25">
      <c r="C14928" s="18"/>
    </row>
    <row r="14929" spans="3:3" x14ac:dyDescent="0.25">
      <c r="C14929" s="18"/>
    </row>
    <row r="14930" spans="3:3" x14ac:dyDescent="0.25">
      <c r="C14930" s="18"/>
    </row>
    <row r="14931" spans="3:3" x14ac:dyDescent="0.25">
      <c r="C14931" s="18"/>
    </row>
    <row r="14932" spans="3:3" x14ac:dyDescent="0.25">
      <c r="C14932" s="18"/>
    </row>
    <row r="14933" spans="3:3" x14ac:dyDescent="0.25">
      <c r="C14933" s="18"/>
    </row>
    <row r="14934" spans="3:3" x14ac:dyDescent="0.25">
      <c r="C14934" s="18"/>
    </row>
    <row r="14935" spans="3:3" x14ac:dyDescent="0.25">
      <c r="C14935" s="18"/>
    </row>
    <row r="14936" spans="3:3" x14ac:dyDescent="0.25">
      <c r="C14936" s="18"/>
    </row>
    <row r="14937" spans="3:3" x14ac:dyDescent="0.25">
      <c r="C14937" s="18"/>
    </row>
    <row r="14938" spans="3:3" x14ac:dyDescent="0.25">
      <c r="C14938" s="18"/>
    </row>
    <row r="14939" spans="3:3" x14ac:dyDescent="0.25">
      <c r="C14939" s="18"/>
    </row>
    <row r="14940" spans="3:3" x14ac:dyDescent="0.25">
      <c r="C14940" s="18"/>
    </row>
    <row r="14941" spans="3:3" x14ac:dyDescent="0.25">
      <c r="C14941" s="18"/>
    </row>
    <row r="14942" spans="3:3" x14ac:dyDescent="0.25">
      <c r="C14942" s="18"/>
    </row>
    <row r="14943" spans="3:3" x14ac:dyDescent="0.25">
      <c r="C14943" s="18"/>
    </row>
    <row r="14944" spans="3:3" x14ac:dyDescent="0.25">
      <c r="C14944" s="18"/>
    </row>
    <row r="14945" spans="3:3" x14ac:dyDescent="0.25">
      <c r="C14945" s="18"/>
    </row>
    <row r="14946" spans="3:3" x14ac:dyDescent="0.25">
      <c r="C14946" s="18"/>
    </row>
    <row r="14947" spans="3:3" x14ac:dyDescent="0.25">
      <c r="C14947" s="18"/>
    </row>
    <row r="14948" spans="3:3" x14ac:dyDescent="0.25">
      <c r="C14948" s="18"/>
    </row>
    <row r="14949" spans="3:3" x14ac:dyDescent="0.25">
      <c r="C14949" s="18"/>
    </row>
    <row r="14950" spans="3:3" x14ac:dyDescent="0.25">
      <c r="C14950" s="18"/>
    </row>
    <row r="14951" spans="3:3" x14ac:dyDescent="0.25">
      <c r="C14951" s="18"/>
    </row>
    <row r="14952" spans="3:3" x14ac:dyDescent="0.25">
      <c r="C14952" s="18"/>
    </row>
    <row r="14953" spans="3:3" x14ac:dyDescent="0.25">
      <c r="C14953" s="18"/>
    </row>
    <row r="14954" spans="3:3" x14ac:dyDescent="0.25">
      <c r="C14954" s="18"/>
    </row>
    <row r="14955" spans="3:3" x14ac:dyDescent="0.25">
      <c r="C14955" s="18"/>
    </row>
    <row r="14956" spans="3:3" x14ac:dyDescent="0.25">
      <c r="C14956" s="18"/>
    </row>
    <row r="14957" spans="3:3" x14ac:dyDescent="0.25">
      <c r="C14957" s="18"/>
    </row>
    <row r="14958" spans="3:3" x14ac:dyDescent="0.25">
      <c r="C14958" s="18"/>
    </row>
    <row r="14959" spans="3:3" x14ac:dyDescent="0.25">
      <c r="C14959" s="18"/>
    </row>
    <row r="14960" spans="3:3" x14ac:dyDescent="0.25">
      <c r="C14960" s="18"/>
    </row>
    <row r="14961" spans="3:3" x14ac:dyDescent="0.25">
      <c r="C14961" s="18"/>
    </row>
    <row r="14962" spans="3:3" x14ac:dyDescent="0.25">
      <c r="C14962" s="18"/>
    </row>
    <row r="14963" spans="3:3" x14ac:dyDescent="0.25">
      <c r="C14963" s="18"/>
    </row>
    <row r="14964" spans="3:3" x14ac:dyDescent="0.25">
      <c r="C14964" s="18"/>
    </row>
    <row r="14965" spans="3:3" x14ac:dyDescent="0.25">
      <c r="C14965" s="18"/>
    </row>
    <row r="14966" spans="3:3" x14ac:dyDescent="0.25">
      <c r="C14966" s="18"/>
    </row>
    <row r="14967" spans="3:3" x14ac:dyDescent="0.25">
      <c r="C14967" s="18"/>
    </row>
    <row r="14968" spans="3:3" x14ac:dyDescent="0.25">
      <c r="C14968" s="18"/>
    </row>
    <row r="14969" spans="3:3" x14ac:dyDescent="0.25">
      <c r="C14969" s="18"/>
    </row>
    <row r="14970" spans="3:3" x14ac:dyDescent="0.25">
      <c r="C14970" s="18"/>
    </row>
    <row r="14971" spans="3:3" x14ac:dyDescent="0.25">
      <c r="C14971" s="18"/>
    </row>
    <row r="14972" spans="3:3" x14ac:dyDescent="0.25">
      <c r="C14972" s="18"/>
    </row>
    <row r="14973" spans="3:3" x14ac:dyDescent="0.25">
      <c r="C14973" s="18"/>
    </row>
    <row r="14974" spans="3:3" x14ac:dyDescent="0.25">
      <c r="C14974" s="18"/>
    </row>
    <row r="14975" spans="3:3" x14ac:dyDescent="0.25">
      <c r="C14975" s="18"/>
    </row>
    <row r="14976" spans="3:3" x14ac:dyDescent="0.25">
      <c r="C14976" s="18"/>
    </row>
    <row r="14977" spans="3:3" x14ac:dyDescent="0.25">
      <c r="C14977" s="18"/>
    </row>
    <row r="14978" spans="3:3" x14ac:dyDescent="0.25">
      <c r="C14978" s="18"/>
    </row>
    <row r="14979" spans="3:3" x14ac:dyDescent="0.25">
      <c r="C14979" s="18"/>
    </row>
    <row r="14980" spans="3:3" x14ac:dyDescent="0.25">
      <c r="C14980" s="18"/>
    </row>
    <row r="14981" spans="3:3" x14ac:dyDescent="0.25">
      <c r="C14981" s="18"/>
    </row>
    <row r="14982" spans="3:3" x14ac:dyDescent="0.25">
      <c r="C14982" s="18"/>
    </row>
    <row r="14983" spans="3:3" x14ac:dyDescent="0.25">
      <c r="C14983" s="18"/>
    </row>
    <row r="14984" spans="3:3" x14ac:dyDescent="0.25">
      <c r="C14984" s="18"/>
    </row>
    <row r="14985" spans="3:3" x14ac:dyDescent="0.25">
      <c r="C14985" s="18"/>
    </row>
    <row r="14986" spans="3:3" x14ac:dyDescent="0.25">
      <c r="C14986" s="18"/>
    </row>
    <row r="14987" spans="3:3" x14ac:dyDescent="0.25">
      <c r="C14987" s="18"/>
    </row>
    <row r="14988" spans="3:3" x14ac:dyDescent="0.25">
      <c r="C14988" s="18"/>
    </row>
    <row r="14989" spans="3:3" x14ac:dyDescent="0.25">
      <c r="C14989" s="18"/>
    </row>
    <row r="14990" spans="3:3" x14ac:dyDescent="0.25">
      <c r="C14990" s="18"/>
    </row>
    <row r="14991" spans="3:3" x14ac:dyDescent="0.25">
      <c r="C14991" s="18"/>
    </row>
    <row r="14992" spans="3:3" x14ac:dyDescent="0.25">
      <c r="C14992" s="18"/>
    </row>
    <row r="14993" spans="3:3" x14ac:dyDescent="0.25">
      <c r="C14993" s="18"/>
    </row>
    <row r="14994" spans="3:3" x14ac:dyDescent="0.25">
      <c r="C14994" s="18"/>
    </row>
    <row r="14995" spans="3:3" x14ac:dyDescent="0.25">
      <c r="C14995" s="18"/>
    </row>
    <row r="14996" spans="3:3" x14ac:dyDescent="0.25">
      <c r="C14996" s="18"/>
    </row>
    <row r="14997" spans="3:3" x14ac:dyDescent="0.25">
      <c r="C14997" s="18"/>
    </row>
    <row r="14998" spans="3:3" x14ac:dyDescent="0.25">
      <c r="C14998" s="18"/>
    </row>
    <row r="14999" spans="3:3" x14ac:dyDescent="0.25">
      <c r="C14999" s="18"/>
    </row>
    <row r="15000" spans="3:3" x14ac:dyDescent="0.25">
      <c r="C15000" s="18"/>
    </row>
    <row r="15001" spans="3:3" x14ac:dyDescent="0.25">
      <c r="C15001" s="18"/>
    </row>
    <row r="15002" spans="3:3" x14ac:dyDescent="0.25">
      <c r="C15002" s="18"/>
    </row>
    <row r="15003" spans="3:3" x14ac:dyDescent="0.25">
      <c r="C15003" s="18"/>
    </row>
    <row r="15004" spans="3:3" x14ac:dyDescent="0.25">
      <c r="C15004" s="18"/>
    </row>
    <row r="15005" spans="3:3" x14ac:dyDescent="0.25">
      <c r="C15005" s="18"/>
    </row>
    <row r="15006" spans="3:3" x14ac:dyDescent="0.25">
      <c r="C15006" s="18"/>
    </row>
    <row r="15007" spans="3:3" x14ac:dyDescent="0.25">
      <c r="C15007" s="18"/>
    </row>
    <row r="15008" spans="3:3" x14ac:dyDescent="0.25">
      <c r="C15008" s="18"/>
    </row>
    <row r="15009" spans="3:3" x14ac:dyDescent="0.25">
      <c r="C15009" s="18"/>
    </row>
    <row r="15010" spans="3:3" x14ac:dyDescent="0.25">
      <c r="C15010" s="18"/>
    </row>
    <row r="15011" spans="3:3" x14ac:dyDescent="0.25">
      <c r="C15011" s="18"/>
    </row>
    <row r="15012" spans="3:3" x14ac:dyDescent="0.25">
      <c r="C15012" s="18"/>
    </row>
    <row r="15013" spans="3:3" x14ac:dyDescent="0.25">
      <c r="C15013" s="18"/>
    </row>
    <row r="15014" spans="3:3" x14ac:dyDescent="0.25">
      <c r="C15014" s="18"/>
    </row>
    <row r="15015" spans="3:3" x14ac:dyDescent="0.25">
      <c r="C15015" s="18"/>
    </row>
    <row r="15016" spans="3:3" x14ac:dyDescent="0.25">
      <c r="C15016" s="18"/>
    </row>
    <row r="15017" spans="3:3" x14ac:dyDescent="0.25">
      <c r="C15017" s="18"/>
    </row>
    <row r="15018" spans="3:3" x14ac:dyDescent="0.25">
      <c r="C15018" s="18"/>
    </row>
    <row r="15019" spans="3:3" x14ac:dyDescent="0.25">
      <c r="C15019" s="18"/>
    </row>
    <row r="15020" spans="3:3" x14ac:dyDescent="0.25">
      <c r="C15020" s="18"/>
    </row>
    <row r="15021" spans="3:3" x14ac:dyDescent="0.25">
      <c r="C15021" s="18"/>
    </row>
    <row r="15022" spans="3:3" x14ac:dyDescent="0.25">
      <c r="C15022" s="18"/>
    </row>
    <row r="15023" spans="3:3" x14ac:dyDescent="0.25">
      <c r="C15023" s="18"/>
    </row>
    <row r="15024" spans="3:3" x14ac:dyDescent="0.25">
      <c r="C15024" s="18"/>
    </row>
    <row r="15025" spans="3:3" x14ac:dyDescent="0.25">
      <c r="C15025" s="18"/>
    </row>
    <row r="15026" spans="3:3" x14ac:dyDescent="0.25">
      <c r="C15026" s="18"/>
    </row>
    <row r="15027" spans="3:3" x14ac:dyDescent="0.25">
      <c r="C15027" s="18"/>
    </row>
    <row r="15028" spans="3:3" x14ac:dyDescent="0.25">
      <c r="C15028" s="18"/>
    </row>
    <row r="15029" spans="3:3" x14ac:dyDescent="0.25">
      <c r="C15029" s="18"/>
    </row>
    <row r="15030" spans="3:3" x14ac:dyDescent="0.25">
      <c r="C15030" s="18"/>
    </row>
    <row r="15031" spans="3:3" x14ac:dyDescent="0.25">
      <c r="C15031" s="18"/>
    </row>
    <row r="15032" spans="3:3" x14ac:dyDescent="0.25">
      <c r="C15032" s="18"/>
    </row>
    <row r="15033" spans="3:3" x14ac:dyDescent="0.25">
      <c r="C15033" s="18"/>
    </row>
    <row r="15034" spans="3:3" x14ac:dyDescent="0.25">
      <c r="C15034" s="18"/>
    </row>
    <row r="15035" spans="3:3" x14ac:dyDescent="0.25">
      <c r="C15035" s="18"/>
    </row>
    <row r="15036" spans="3:3" x14ac:dyDescent="0.25">
      <c r="C15036" s="18"/>
    </row>
    <row r="15037" spans="3:3" x14ac:dyDescent="0.25">
      <c r="C15037" s="18"/>
    </row>
    <row r="15038" spans="3:3" x14ac:dyDescent="0.25">
      <c r="C15038" s="18"/>
    </row>
    <row r="15039" spans="3:3" x14ac:dyDescent="0.25">
      <c r="C15039" s="18"/>
    </row>
    <row r="15040" spans="3:3" x14ac:dyDescent="0.25">
      <c r="C15040" s="18"/>
    </row>
    <row r="15041" spans="3:3" x14ac:dyDescent="0.25">
      <c r="C15041" s="18"/>
    </row>
    <row r="15042" spans="3:3" x14ac:dyDescent="0.25">
      <c r="C15042" s="18"/>
    </row>
    <row r="15043" spans="3:3" x14ac:dyDescent="0.25">
      <c r="C15043" s="18"/>
    </row>
    <row r="15044" spans="3:3" x14ac:dyDescent="0.25">
      <c r="C15044" s="18"/>
    </row>
    <row r="15045" spans="3:3" x14ac:dyDescent="0.25">
      <c r="C15045" s="18"/>
    </row>
    <row r="15046" spans="3:3" x14ac:dyDescent="0.25">
      <c r="C15046" s="18"/>
    </row>
    <row r="15047" spans="3:3" x14ac:dyDescent="0.25">
      <c r="C15047" s="18"/>
    </row>
    <row r="15048" spans="3:3" x14ac:dyDescent="0.25">
      <c r="C15048" s="18"/>
    </row>
    <row r="15049" spans="3:3" x14ac:dyDescent="0.25">
      <c r="C15049" s="18"/>
    </row>
    <row r="15050" spans="3:3" x14ac:dyDescent="0.25">
      <c r="C15050" s="18"/>
    </row>
    <row r="15051" spans="3:3" x14ac:dyDescent="0.25">
      <c r="C15051" s="18"/>
    </row>
    <row r="15052" spans="3:3" x14ac:dyDescent="0.25">
      <c r="C15052" s="18"/>
    </row>
    <row r="15053" spans="3:3" x14ac:dyDescent="0.25">
      <c r="C15053" s="18"/>
    </row>
    <row r="15054" spans="3:3" x14ac:dyDescent="0.25">
      <c r="C15054" s="18"/>
    </row>
    <row r="15055" spans="3:3" x14ac:dyDescent="0.25">
      <c r="C15055" s="18"/>
    </row>
    <row r="15056" spans="3:3" x14ac:dyDescent="0.25">
      <c r="C15056" s="18"/>
    </row>
    <row r="15057" spans="3:3" x14ac:dyDescent="0.25">
      <c r="C15057" s="18"/>
    </row>
    <row r="15058" spans="3:3" x14ac:dyDescent="0.25">
      <c r="C15058" s="18"/>
    </row>
    <row r="15059" spans="3:3" x14ac:dyDescent="0.25">
      <c r="C15059" s="18"/>
    </row>
    <row r="15060" spans="3:3" x14ac:dyDescent="0.25">
      <c r="C15060" s="18"/>
    </row>
    <row r="15061" spans="3:3" x14ac:dyDescent="0.25">
      <c r="C15061" s="18"/>
    </row>
    <row r="15062" spans="3:3" x14ac:dyDescent="0.25">
      <c r="C15062" s="18"/>
    </row>
    <row r="15063" spans="3:3" x14ac:dyDescent="0.25">
      <c r="C15063" s="18"/>
    </row>
    <row r="15064" spans="3:3" x14ac:dyDescent="0.25">
      <c r="C15064" s="18"/>
    </row>
    <row r="15065" spans="3:3" x14ac:dyDescent="0.25">
      <c r="C15065" s="18"/>
    </row>
    <row r="15066" spans="3:3" x14ac:dyDescent="0.25">
      <c r="C15066" s="18"/>
    </row>
    <row r="15067" spans="3:3" x14ac:dyDescent="0.25">
      <c r="C15067" s="18"/>
    </row>
    <row r="15068" spans="3:3" x14ac:dyDescent="0.25">
      <c r="C15068" s="18"/>
    </row>
    <row r="15069" spans="3:3" x14ac:dyDescent="0.25">
      <c r="C15069" s="18"/>
    </row>
    <row r="15070" spans="3:3" x14ac:dyDescent="0.25">
      <c r="C15070" s="18"/>
    </row>
    <row r="15071" spans="3:3" x14ac:dyDescent="0.25">
      <c r="C15071" s="18"/>
    </row>
    <row r="15072" spans="3:3" x14ac:dyDescent="0.25">
      <c r="C15072" s="18"/>
    </row>
    <row r="15073" spans="3:3" x14ac:dyDescent="0.25">
      <c r="C15073" s="18"/>
    </row>
    <row r="15074" spans="3:3" x14ac:dyDescent="0.25">
      <c r="C15074" s="18"/>
    </row>
    <row r="15075" spans="3:3" x14ac:dyDescent="0.25">
      <c r="C15075" s="18"/>
    </row>
    <row r="15076" spans="3:3" x14ac:dyDescent="0.25">
      <c r="C15076" s="18"/>
    </row>
    <row r="15077" spans="3:3" x14ac:dyDescent="0.25">
      <c r="C15077" s="18"/>
    </row>
    <row r="15078" spans="3:3" x14ac:dyDescent="0.25">
      <c r="C15078" s="18"/>
    </row>
    <row r="15079" spans="3:3" x14ac:dyDescent="0.25">
      <c r="C15079" s="18"/>
    </row>
    <row r="15080" spans="3:3" x14ac:dyDescent="0.25">
      <c r="C15080" s="18"/>
    </row>
    <row r="15081" spans="3:3" x14ac:dyDescent="0.25">
      <c r="C15081" s="18"/>
    </row>
    <row r="15082" spans="3:3" x14ac:dyDescent="0.25">
      <c r="C15082" s="18"/>
    </row>
    <row r="15083" spans="3:3" x14ac:dyDescent="0.25">
      <c r="C15083" s="18"/>
    </row>
    <row r="15084" spans="3:3" x14ac:dyDescent="0.25">
      <c r="C15084" s="18"/>
    </row>
    <row r="15085" spans="3:3" x14ac:dyDescent="0.25">
      <c r="C15085" s="18"/>
    </row>
    <row r="15086" spans="3:3" x14ac:dyDescent="0.25">
      <c r="C15086" s="18"/>
    </row>
    <row r="15087" spans="3:3" x14ac:dyDescent="0.25">
      <c r="C15087" s="18"/>
    </row>
    <row r="15088" spans="3:3" x14ac:dyDescent="0.25">
      <c r="C15088" s="18"/>
    </row>
    <row r="15089" spans="3:3" x14ac:dyDescent="0.25">
      <c r="C15089" s="18"/>
    </row>
    <row r="15090" spans="3:3" x14ac:dyDescent="0.25">
      <c r="C15090" s="18"/>
    </row>
    <row r="15091" spans="3:3" x14ac:dyDescent="0.25">
      <c r="C15091" s="18"/>
    </row>
    <row r="15092" spans="3:3" x14ac:dyDescent="0.25">
      <c r="C15092" s="18"/>
    </row>
    <row r="15093" spans="3:3" x14ac:dyDescent="0.25">
      <c r="C15093" s="18"/>
    </row>
    <row r="15094" spans="3:3" x14ac:dyDescent="0.25">
      <c r="C15094" s="18"/>
    </row>
    <row r="15095" spans="3:3" x14ac:dyDescent="0.25">
      <c r="C15095" s="18"/>
    </row>
    <row r="15096" spans="3:3" x14ac:dyDescent="0.25">
      <c r="C15096" s="18"/>
    </row>
    <row r="15097" spans="3:3" x14ac:dyDescent="0.25">
      <c r="C15097" s="18"/>
    </row>
    <row r="15098" spans="3:3" x14ac:dyDescent="0.25">
      <c r="C15098" s="18"/>
    </row>
    <row r="15099" spans="3:3" x14ac:dyDescent="0.25">
      <c r="C15099" s="18"/>
    </row>
    <row r="15100" spans="3:3" x14ac:dyDescent="0.25">
      <c r="C15100" s="18"/>
    </row>
    <row r="15101" spans="3:3" x14ac:dyDescent="0.25">
      <c r="C15101" s="18"/>
    </row>
    <row r="15102" spans="3:3" x14ac:dyDescent="0.25">
      <c r="C15102" s="18"/>
    </row>
    <row r="15103" spans="3:3" x14ac:dyDescent="0.25">
      <c r="C15103" s="18"/>
    </row>
    <row r="15104" spans="3:3" x14ac:dyDescent="0.25">
      <c r="C15104" s="18"/>
    </row>
    <row r="15105" spans="3:3" x14ac:dyDescent="0.25">
      <c r="C15105" s="18"/>
    </row>
    <row r="15106" spans="3:3" x14ac:dyDescent="0.25">
      <c r="C15106" s="18"/>
    </row>
    <row r="15107" spans="3:3" x14ac:dyDescent="0.25">
      <c r="C15107" s="18"/>
    </row>
    <row r="15108" spans="3:3" x14ac:dyDescent="0.25">
      <c r="C15108" s="18"/>
    </row>
    <row r="15109" spans="3:3" x14ac:dyDescent="0.25">
      <c r="C15109" s="18"/>
    </row>
    <row r="15110" spans="3:3" x14ac:dyDescent="0.25">
      <c r="C15110" s="18"/>
    </row>
    <row r="15111" spans="3:3" x14ac:dyDescent="0.25">
      <c r="C15111" s="18"/>
    </row>
    <row r="15112" spans="3:3" x14ac:dyDescent="0.25">
      <c r="C15112" s="18"/>
    </row>
    <row r="15113" spans="3:3" x14ac:dyDescent="0.25">
      <c r="C15113" s="18"/>
    </row>
    <row r="15114" spans="3:3" x14ac:dyDescent="0.25">
      <c r="C15114" s="18"/>
    </row>
    <row r="15115" spans="3:3" x14ac:dyDescent="0.25">
      <c r="C15115" s="18"/>
    </row>
    <row r="15116" spans="3:3" x14ac:dyDescent="0.25">
      <c r="C15116" s="18"/>
    </row>
    <row r="15117" spans="3:3" x14ac:dyDescent="0.25">
      <c r="C15117" s="18"/>
    </row>
    <row r="15118" spans="3:3" x14ac:dyDescent="0.25">
      <c r="C15118" s="18"/>
    </row>
    <row r="15119" spans="3:3" x14ac:dyDescent="0.25">
      <c r="C15119" s="18"/>
    </row>
    <row r="15120" spans="3:3" x14ac:dyDescent="0.25">
      <c r="C15120" s="18"/>
    </row>
    <row r="15121" spans="3:3" x14ac:dyDescent="0.25">
      <c r="C15121" s="18"/>
    </row>
    <row r="15122" spans="3:3" x14ac:dyDescent="0.25">
      <c r="C15122" s="18"/>
    </row>
    <row r="15123" spans="3:3" x14ac:dyDescent="0.25">
      <c r="C15123" s="18"/>
    </row>
    <row r="15124" spans="3:3" x14ac:dyDescent="0.25">
      <c r="C15124" s="18"/>
    </row>
    <row r="15125" spans="3:3" x14ac:dyDescent="0.25">
      <c r="C15125" s="18"/>
    </row>
    <row r="15126" spans="3:3" x14ac:dyDescent="0.25">
      <c r="C15126" s="18"/>
    </row>
    <row r="15127" spans="3:3" x14ac:dyDescent="0.25">
      <c r="C15127" s="18"/>
    </row>
    <row r="15128" spans="3:3" x14ac:dyDescent="0.25">
      <c r="C15128" s="18"/>
    </row>
    <row r="15129" spans="3:3" x14ac:dyDescent="0.25">
      <c r="C15129" s="18"/>
    </row>
    <row r="15130" spans="3:3" x14ac:dyDescent="0.25">
      <c r="C15130" s="18"/>
    </row>
    <row r="15131" spans="3:3" x14ac:dyDescent="0.25">
      <c r="C15131" s="18"/>
    </row>
    <row r="15132" spans="3:3" x14ac:dyDescent="0.25">
      <c r="C15132" s="18"/>
    </row>
    <row r="15133" spans="3:3" x14ac:dyDescent="0.25">
      <c r="C15133" s="18"/>
    </row>
    <row r="15134" spans="3:3" x14ac:dyDescent="0.25">
      <c r="C15134" s="18"/>
    </row>
    <row r="15135" spans="3:3" x14ac:dyDescent="0.25">
      <c r="C15135" s="18"/>
    </row>
    <row r="15136" spans="3:3" x14ac:dyDescent="0.25">
      <c r="C15136" s="18"/>
    </row>
    <row r="15137" spans="3:3" x14ac:dyDescent="0.25">
      <c r="C15137" s="18"/>
    </row>
    <row r="15138" spans="3:3" x14ac:dyDescent="0.25">
      <c r="C15138" s="18"/>
    </row>
    <row r="15139" spans="3:3" x14ac:dyDescent="0.25">
      <c r="C15139" s="18"/>
    </row>
    <row r="15140" spans="3:3" x14ac:dyDescent="0.25">
      <c r="C15140" s="18"/>
    </row>
    <row r="15141" spans="3:3" x14ac:dyDescent="0.25">
      <c r="C15141" s="18"/>
    </row>
    <row r="15142" spans="3:3" x14ac:dyDescent="0.25">
      <c r="C15142" s="18"/>
    </row>
    <row r="15143" spans="3:3" x14ac:dyDescent="0.25">
      <c r="C15143" s="18"/>
    </row>
    <row r="15144" spans="3:3" x14ac:dyDescent="0.25">
      <c r="C15144" s="18"/>
    </row>
    <row r="15145" spans="3:3" x14ac:dyDescent="0.25">
      <c r="C15145" s="18"/>
    </row>
    <row r="15146" spans="3:3" x14ac:dyDescent="0.25">
      <c r="C15146" s="18"/>
    </row>
    <row r="15147" spans="3:3" x14ac:dyDescent="0.25">
      <c r="C15147" s="18"/>
    </row>
    <row r="15148" spans="3:3" x14ac:dyDescent="0.25">
      <c r="C15148" s="18"/>
    </row>
    <row r="15149" spans="3:3" x14ac:dyDescent="0.25">
      <c r="C15149" s="18"/>
    </row>
    <row r="15150" spans="3:3" x14ac:dyDescent="0.25">
      <c r="C15150" s="18"/>
    </row>
    <row r="15151" spans="3:3" x14ac:dyDescent="0.25">
      <c r="C15151" s="18"/>
    </row>
    <row r="15152" spans="3:3" x14ac:dyDescent="0.25">
      <c r="C15152" s="18"/>
    </row>
    <row r="15153" spans="3:3" x14ac:dyDescent="0.25">
      <c r="C15153" s="18"/>
    </row>
    <row r="15154" spans="3:3" x14ac:dyDescent="0.25">
      <c r="C15154" s="18"/>
    </row>
    <row r="15155" spans="3:3" x14ac:dyDescent="0.25">
      <c r="C15155" s="18"/>
    </row>
    <row r="15156" spans="3:3" x14ac:dyDescent="0.25">
      <c r="C15156" s="18"/>
    </row>
    <row r="15157" spans="3:3" x14ac:dyDescent="0.25">
      <c r="C15157" s="18"/>
    </row>
    <row r="15158" spans="3:3" x14ac:dyDescent="0.25">
      <c r="C15158" s="18"/>
    </row>
    <row r="15159" spans="3:3" x14ac:dyDescent="0.25">
      <c r="C15159" s="18"/>
    </row>
    <row r="15160" spans="3:3" x14ac:dyDescent="0.25">
      <c r="C15160" s="18"/>
    </row>
    <row r="15161" spans="3:3" x14ac:dyDescent="0.25">
      <c r="C15161" s="18"/>
    </row>
    <row r="15162" spans="3:3" x14ac:dyDescent="0.25">
      <c r="C15162" s="18"/>
    </row>
    <row r="15163" spans="3:3" x14ac:dyDescent="0.25">
      <c r="C15163" s="18"/>
    </row>
    <row r="15164" spans="3:3" x14ac:dyDescent="0.25">
      <c r="C15164" s="18"/>
    </row>
    <row r="15165" spans="3:3" x14ac:dyDescent="0.25">
      <c r="C15165" s="18"/>
    </row>
    <row r="15166" spans="3:3" x14ac:dyDescent="0.25">
      <c r="C15166" s="18"/>
    </row>
    <row r="15167" spans="3:3" x14ac:dyDescent="0.25">
      <c r="C15167" s="18"/>
    </row>
    <row r="15168" spans="3:3" x14ac:dyDescent="0.25">
      <c r="C15168" s="18"/>
    </row>
    <row r="15169" spans="3:3" x14ac:dyDescent="0.25">
      <c r="C15169" s="18"/>
    </row>
    <row r="15170" spans="3:3" x14ac:dyDescent="0.25">
      <c r="C15170" s="18"/>
    </row>
    <row r="15171" spans="3:3" x14ac:dyDescent="0.25">
      <c r="C15171" s="18"/>
    </row>
    <row r="15172" spans="3:3" x14ac:dyDescent="0.25">
      <c r="C15172" s="18"/>
    </row>
    <row r="15173" spans="3:3" x14ac:dyDescent="0.25">
      <c r="C15173" s="18"/>
    </row>
    <row r="15174" spans="3:3" x14ac:dyDescent="0.25">
      <c r="C15174" s="18"/>
    </row>
    <row r="15175" spans="3:3" x14ac:dyDescent="0.25">
      <c r="C15175" s="18"/>
    </row>
    <row r="15176" spans="3:3" x14ac:dyDescent="0.25">
      <c r="C15176" s="18"/>
    </row>
    <row r="15177" spans="3:3" x14ac:dyDescent="0.25">
      <c r="C15177" s="18"/>
    </row>
    <row r="15178" spans="3:3" x14ac:dyDescent="0.25">
      <c r="C15178" s="18"/>
    </row>
    <row r="15179" spans="3:3" x14ac:dyDescent="0.25">
      <c r="C15179" s="18"/>
    </row>
    <row r="15180" spans="3:3" x14ac:dyDescent="0.25">
      <c r="C15180" s="18"/>
    </row>
    <row r="15181" spans="3:3" x14ac:dyDescent="0.25">
      <c r="C15181" s="18"/>
    </row>
    <row r="15182" spans="3:3" x14ac:dyDescent="0.25">
      <c r="C15182" s="18"/>
    </row>
    <row r="15183" spans="3:3" x14ac:dyDescent="0.25">
      <c r="C15183" s="18"/>
    </row>
    <row r="15184" spans="3:3" x14ac:dyDescent="0.25">
      <c r="C15184" s="18"/>
    </row>
    <row r="15185" spans="3:3" x14ac:dyDescent="0.25">
      <c r="C15185" s="18"/>
    </row>
    <row r="15186" spans="3:3" x14ac:dyDescent="0.25">
      <c r="C15186" s="18"/>
    </row>
    <row r="15187" spans="3:3" x14ac:dyDescent="0.25">
      <c r="C15187" s="18"/>
    </row>
    <row r="15188" spans="3:3" x14ac:dyDescent="0.25">
      <c r="C15188" s="18"/>
    </row>
    <row r="15189" spans="3:3" x14ac:dyDescent="0.25">
      <c r="C15189" s="18"/>
    </row>
    <row r="15190" spans="3:3" x14ac:dyDescent="0.25">
      <c r="C15190" s="18"/>
    </row>
    <row r="15191" spans="3:3" x14ac:dyDescent="0.25">
      <c r="C15191" s="18"/>
    </row>
    <row r="15192" spans="3:3" x14ac:dyDescent="0.25">
      <c r="C15192" s="18"/>
    </row>
    <row r="15193" spans="3:3" x14ac:dyDescent="0.25">
      <c r="C15193" s="18"/>
    </row>
    <row r="15194" spans="3:3" x14ac:dyDescent="0.25">
      <c r="C15194" s="18"/>
    </row>
    <row r="15195" spans="3:3" x14ac:dyDescent="0.25">
      <c r="C15195" s="18"/>
    </row>
    <row r="15196" spans="3:3" x14ac:dyDescent="0.25">
      <c r="C15196" s="18"/>
    </row>
    <row r="15197" spans="3:3" x14ac:dyDescent="0.25">
      <c r="C15197" s="18"/>
    </row>
    <row r="15198" spans="3:3" x14ac:dyDescent="0.25">
      <c r="C15198" s="18"/>
    </row>
    <row r="15199" spans="3:3" x14ac:dyDescent="0.25">
      <c r="C15199" s="18"/>
    </row>
    <row r="15200" spans="3:3" x14ac:dyDescent="0.25">
      <c r="C15200" s="18"/>
    </row>
    <row r="15201" spans="3:3" x14ac:dyDescent="0.25">
      <c r="C15201" s="18"/>
    </row>
    <row r="15202" spans="3:3" x14ac:dyDescent="0.25">
      <c r="C15202" s="18"/>
    </row>
    <row r="15203" spans="3:3" x14ac:dyDescent="0.25">
      <c r="C15203" s="18"/>
    </row>
    <row r="15204" spans="3:3" x14ac:dyDescent="0.25">
      <c r="C15204" s="18"/>
    </row>
    <row r="15205" spans="3:3" x14ac:dyDescent="0.25">
      <c r="C15205" s="18"/>
    </row>
    <row r="15206" spans="3:3" x14ac:dyDescent="0.25">
      <c r="C15206" s="18"/>
    </row>
    <row r="15207" spans="3:3" x14ac:dyDescent="0.25">
      <c r="C15207" s="18"/>
    </row>
    <row r="15208" spans="3:3" x14ac:dyDescent="0.25">
      <c r="C15208" s="18"/>
    </row>
    <row r="15209" spans="3:3" x14ac:dyDescent="0.25">
      <c r="C15209" s="18"/>
    </row>
    <row r="15210" spans="3:3" x14ac:dyDescent="0.25">
      <c r="C15210" s="18"/>
    </row>
    <row r="15211" spans="3:3" x14ac:dyDescent="0.25">
      <c r="C15211" s="18"/>
    </row>
    <row r="15212" spans="3:3" x14ac:dyDescent="0.25">
      <c r="C15212" s="18"/>
    </row>
    <row r="15213" spans="3:3" x14ac:dyDescent="0.25">
      <c r="C15213" s="18"/>
    </row>
    <row r="15214" spans="3:3" x14ac:dyDescent="0.25">
      <c r="C15214" s="18"/>
    </row>
    <row r="15215" spans="3:3" x14ac:dyDescent="0.25">
      <c r="C15215" s="18"/>
    </row>
    <row r="15216" spans="3:3" x14ac:dyDescent="0.25">
      <c r="C15216" s="18"/>
    </row>
    <row r="15217" spans="3:3" x14ac:dyDescent="0.25">
      <c r="C15217" s="18"/>
    </row>
    <row r="15218" spans="3:3" x14ac:dyDescent="0.25">
      <c r="C15218" s="18"/>
    </row>
    <row r="15219" spans="3:3" x14ac:dyDescent="0.25">
      <c r="C15219" s="18"/>
    </row>
    <row r="15220" spans="3:3" x14ac:dyDescent="0.25">
      <c r="C15220" s="18"/>
    </row>
    <row r="15221" spans="3:3" x14ac:dyDescent="0.25">
      <c r="C15221" s="18"/>
    </row>
    <row r="15222" spans="3:3" x14ac:dyDescent="0.25">
      <c r="C15222" s="18"/>
    </row>
    <row r="15223" spans="3:3" x14ac:dyDescent="0.25">
      <c r="C15223" s="18"/>
    </row>
    <row r="15224" spans="3:3" x14ac:dyDescent="0.25">
      <c r="C15224" s="18"/>
    </row>
    <row r="15225" spans="3:3" x14ac:dyDescent="0.25">
      <c r="C15225" s="18"/>
    </row>
    <row r="15226" spans="3:3" x14ac:dyDescent="0.25">
      <c r="C15226" s="18"/>
    </row>
    <row r="15227" spans="3:3" x14ac:dyDescent="0.25">
      <c r="C15227" s="18"/>
    </row>
    <row r="15228" spans="3:3" x14ac:dyDescent="0.25">
      <c r="C15228" s="18"/>
    </row>
    <row r="15229" spans="3:3" x14ac:dyDescent="0.25">
      <c r="C15229" s="18"/>
    </row>
    <row r="15230" spans="3:3" x14ac:dyDescent="0.25">
      <c r="C15230" s="18"/>
    </row>
    <row r="15231" spans="3:3" x14ac:dyDescent="0.25">
      <c r="C15231" s="18"/>
    </row>
    <row r="15232" spans="3:3" x14ac:dyDescent="0.25">
      <c r="C15232" s="18"/>
    </row>
    <row r="15233" spans="3:3" x14ac:dyDescent="0.25">
      <c r="C15233" s="18"/>
    </row>
    <row r="15234" spans="3:3" x14ac:dyDescent="0.25">
      <c r="C15234" s="18"/>
    </row>
    <row r="15235" spans="3:3" x14ac:dyDescent="0.25">
      <c r="C15235" s="18"/>
    </row>
    <row r="15236" spans="3:3" x14ac:dyDescent="0.25">
      <c r="C15236" s="18"/>
    </row>
    <row r="15237" spans="3:3" x14ac:dyDescent="0.25">
      <c r="C15237" s="18"/>
    </row>
    <row r="15238" spans="3:3" x14ac:dyDescent="0.25">
      <c r="C15238" s="18"/>
    </row>
    <row r="15239" spans="3:3" x14ac:dyDescent="0.25">
      <c r="C15239" s="18"/>
    </row>
    <row r="15240" spans="3:3" x14ac:dyDescent="0.25">
      <c r="C15240" s="18"/>
    </row>
    <row r="15241" spans="3:3" x14ac:dyDescent="0.25">
      <c r="C15241" s="18"/>
    </row>
    <row r="15242" spans="3:3" x14ac:dyDescent="0.25">
      <c r="C15242" s="18"/>
    </row>
    <row r="15243" spans="3:3" x14ac:dyDescent="0.25">
      <c r="C15243" s="18"/>
    </row>
    <row r="15244" spans="3:3" x14ac:dyDescent="0.25">
      <c r="C15244" s="18"/>
    </row>
    <row r="15245" spans="3:3" x14ac:dyDescent="0.25">
      <c r="C15245" s="18"/>
    </row>
    <row r="15246" spans="3:3" x14ac:dyDescent="0.25">
      <c r="C15246" s="18"/>
    </row>
    <row r="15247" spans="3:3" x14ac:dyDescent="0.25">
      <c r="C15247" s="18"/>
    </row>
    <row r="15248" spans="3:3" x14ac:dyDescent="0.25">
      <c r="C15248" s="18"/>
    </row>
    <row r="15249" spans="3:3" x14ac:dyDescent="0.25">
      <c r="C15249" s="18"/>
    </row>
    <row r="15250" spans="3:3" x14ac:dyDescent="0.25">
      <c r="C15250" s="18"/>
    </row>
    <row r="15251" spans="3:3" x14ac:dyDescent="0.25">
      <c r="C15251" s="18"/>
    </row>
    <row r="15252" spans="3:3" x14ac:dyDescent="0.25">
      <c r="C15252" s="18"/>
    </row>
    <row r="15253" spans="3:3" x14ac:dyDescent="0.25">
      <c r="C15253" s="18"/>
    </row>
    <row r="15254" spans="3:3" x14ac:dyDescent="0.25">
      <c r="C15254" s="18"/>
    </row>
    <row r="15255" spans="3:3" x14ac:dyDescent="0.25">
      <c r="C15255" s="18"/>
    </row>
    <row r="15256" spans="3:3" x14ac:dyDescent="0.25">
      <c r="C15256" s="18"/>
    </row>
    <row r="15257" spans="3:3" x14ac:dyDescent="0.25">
      <c r="C15257" s="18"/>
    </row>
    <row r="15258" spans="3:3" x14ac:dyDescent="0.25">
      <c r="C15258" s="18"/>
    </row>
    <row r="15259" spans="3:3" x14ac:dyDescent="0.25">
      <c r="C15259" s="18"/>
    </row>
    <row r="15260" spans="3:3" x14ac:dyDescent="0.25">
      <c r="C15260" s="18"/>
    </row>
    <row r="15261" spans="3:3" x14ac:dyDescent="0.25">
      <c r="C15261" s="18"/>
    </row>
    <row r="15262" spans="3:3" x14ac:dyDescent="0.25">
      <c r="C15262" s="18"/>
    </row>
    <row r="15263" spans="3:3" x14ac:dyDescent="0.25">
      <c r="C15263" s="18"/>
    </row>
    <row r="15264" spans="3:3" x14ac:dyDescent="0.25">
      <c r="C15264" s="18"/>
    </row>
    <row r="15265" spans="3:3" x14ac:dyDescent="0.25">
      <c r="C15265" s="18"/>
    </row>
    <row r="15266" spans="3:3" x14ac:dyDescent="0.25">
      <c r="C15266" s="18"/>
    </row>
    <row r="15267" spans="3:3" x14ac:dyDescent="0.25">
      <c r="C15267" s="18"/>
    </row>
    <row r="15268" spans="3:3" x14ac:dyDescent="0.25">
      <c r="C15268" s="18"/>
    </row>
    <row r="15269" spans="3:3" x14ac:dyDescent="0.25">
      <c r="C15269" s="18"/>
    </row>
    <row r="15270" spans="3:3" x14ac:dyDescent="0.25">
      <c r="C15270" s="18"/>
    </row>
    <row r="15271" spans="3:3" x14ac:dyDescent="0.25">
      <c r="C15271" s="18"/>
    </row>
    <row r="15272" spans="3:3" x14ac:dyDescent="0.25">
      <c r="C15272" s="18"/>
    </row>
    <row r="15273" spans="3:3" x14ac:dyDescent="0.25">
      <c r="C15273" s="18"/>
    </row>
    <row r="15274" spans="3:3" x14ac:dyDescent="0.25">
      <c r="C15274" s="18"/>
    </row>
    <row r="15275" spans="3:3" x14ac:dyDescent="0.25">
      <c r="C15275" s="18"/>
    </row>
    <row r="15276" spans="3:3" x14ac:dyDescent="0.25">
      <c r="C15276" s="18"/>
    </row>
    <row r="15277" spans="3:3" x14ac:dyDescent="0.25">
      <c r="C15277" s="18"/>
    </row>
    <row r="15278" spans="3:3" x14ac:dyDescent="0.25">
      <c r="C15278" s="18"/>
    </row>
    <row r="15279" spans="3:3" x14ac:dyDescent="0.25">
      <c r="C15279" s="18"/>
    </row>
    <row r="15280" spans="3:3" x14ac:dyDescent="0.25">
      <c r="C15280" s="18"/>
    </row>
    <row r="15281" spans="3:3" x14ac:dyDescent="0.25">
      <c r="C15281" s="18"/>
    </row>
    <row r="15282" spans="3:3" x14ac:dyDescent="0.25">
      <c r="C15282" s="18"/>
    </row>
    <row r="15283" spans="3:3" x14ac:dyDescent="0.25">
      <c r="C15283" s="18"/>
    </row>
    <row r="15284" spans="3:3" x14ac:dyDescent="0.25">
      <c r="C15284" s="18"/>
    </row>
    <row r="15285" spans="3:3" x14ac:dyDescent="0.25">
      <c r="C15285" s="18"/>
    </row>
    <row r="15286" spans="3:3" x14ac:dyDescent="0.25">
      <c r="C15286" s="18"/>
    </row>
    <row r="15287" spans="3:3" x14ac:dyDescent="0.25">
      <c r="C15287" s="18"/>
    </row>
    <row r="15288" spans="3:3" x14ac:dyDescent="0.25">
      <c r="C15288" s="18"/>
    </row>
    <row r="15289" spans="3:3" x14ac:dyDescent="0.25">
      <c r="C15289" s="18"/>
    </row>
    <row r="15290" spans="3:3" x14ac:dyDescent="0.25">
      <c r="C15290" s="18"/>
    </row>
    <row r="15291" spans="3:3" x14ac:dyDescent="0.25">
      <c r="C15291" s="18"/>
    </row>
    <row r="15292" spans="3:3" x14ac:dyDescent="0.25">
      <c r="C15292" s="18"/>
    </row>
    <row r="15293" spans="3:3" x14ac:dyDescent="0.25">
      <c r="C15293" s="18"/>
    </row>
    <row r="15294" spans="3:3" x14ac:dyDescent="0.25">
      <c r="C15294" s="18"/>
    </row>
    <row r="15295" spans="3:3" x14ac:dyDescent="0.25">
      <c r="C15295" s="18"/>
    </row>
    <row r="15296" spans="3:3" x14ac:dyDescent="0.25">
      <c r="C15296" s="18"/>
    </row>
    <row r="15297" spans="3:3" x14ac:dyDescent="0.25">
      <c r="C15297" s="18"/>
    </row>
    <row r="15298" spans="3:3" x14ac:dyDescent="0.25">
      <c r="C15298" s="18"/>
    </row>
    <row r="15299" spans="3:3" x14ac:dyDescent="0.25">
      <c r="C15299" s="18"/>
    </row>
    <row r="15300" spans="3:3" x14ac:dyDescent="0.25">
      <c r="C15300" s="18"/>
    </row>
    <row r="15301" spans="3:3" x14ac:dyDescent="0.25">
      <c r="C15301" s="18"/>
    </row>
    <row r="15302" spans="3:3" x14ac:dyDescent="0.25">
      <c r="C15302" s="18"/>
    </row>
    <row r="15303" spans="3:3" x14ac:dyDescent="0.25">
      <c r="C15303" s="18"/>
    </row>
    <row r="15304" spans="3:3" x14ac:dyDescent="0.25">
      <c r="C15304" s="18"/>
    </row>
    <row r="15305" spans="3:3" x14ac:dyDescent="0.25">
      <c r="C15305" s="18"/>
    </row>
    <row r="15306" spans="3:3" x14ac:dyDescent="0.25">
      <c r="C15306" s="18"/>
    </row>
    <row r="15307" spans="3:3" x14ac:dyDescent="0.25">
      <c r="C15307" s="18"/>
    </row>
    <row r="15308" spans="3:3" x14ac:dyDescent="0.25">
      <c r="C15308" s="18"/>
    </row>
    <row r="15309" spans="3:3" x14ac:dyDescent="0.25">
      <c r="C15309" s="18"/>
    </row>
    <row r="15310" spans="3:3" x14ac:dyDescent="0.25">
      <c r="C15310" s="18"/>
    </row>
    <row r="15311" spans="3:3" x14ac:dyDescent="0.25">
      <c r="C15311" s="18"/>
    </row>
    <row r="15312" spans="3:3" x14ac:dyDescent="0.25">
      <c r="C15312" s="18"/>
    </row>
    <row r="15313" spans="3:3" x14ac:dyDescent="0.25">
      <c r="C15313" s="18"/>
    </row>
    <row r="15314" spans="3:3" x14ac:dyDescent="0.25">
      <c r="C15314" s="18"/>
    </row>
    <row r="15315" spans="3:3" x14ac:dyDescent="0.25">
      <c r="C15315" s="18"/>
    </row>
    <row r="15316" spans="3:3" x14ac:dyDescent="0.25">
      <c r="C15316" s="18"/>
    </row>
    <row r="15317" spans="3:3" x14ac:dyDescent="0.25">
      <c r="C15317" s="18"/>
    </row>
    <row r="15318" spans="3:3" x14ac:dyDescent="0.25">
      <c r="C15318" s="18"/>
    </row>
    <row r="15319" spans="3:3" x14ac:dyDescent="0.25">
      <c r="C15319" s="18"/>
    </row>
    <row r="15320" spans="3:3" x14ac:dyDescent="0.25">
      <c r="C15320" s="18"/>
    </row>
    <row r="15321" spans="3:3" x14ac:dyDescent="0.25">
      <c r="C15321" s="18"/>
    </row>
    <row r="15322" spans="3:3" x14ac:dyDescent="0.25">
      <c r="C15322" s="18"/>
    </row>
    <row r="15323" spans="3:3" x14ac:dyDescent="0.25">
      <c r="C15323" s="18"/>
    </row>
    <row r="15324" spans="3:3" x14ac:dyDescent="0.25">
      <c r="C15324" s="18"/>
    </row>
    <row r="15325" spans="3:3" x14ac:dyDescent="0.25">
      <c r="C15325" s="18"/>
    </row>
    <row r="15326" spans="3:3" x14ac:dyDescent="0.25">
      <c r="C15326" s="18"/>
    </row>
    <row r="15327" spans="3:3" x14ac:dyDescent="0.25">
      <c r="C15327" s="18"/>
    </row>
    <row r="15328" spans="3:3" x14ac:dyDescent="0.25">
      <c r="C15328" s="18"/>
    </row>
    <row r="15329" spans="3:3" x14ac:dyDescent="0.25">
      <c r="C15329" s="18"/>
    </row>
    <row r="15330" spans="3:3" x14ac:dyDescent="0.25">
      <c r="C15330" s="18"/>
    </row>
    <row r="15331" spans="3:3" x14ac:dyDescent="0.25">
      <c r="C15331" s="18"/>
    </row>
    <row r="15332" spans="3:3" x14ac:dyDescent="0.25">
      <c r="C15332" s="18"/>
    </row>
    <row r="15333" spans="3:3" x14ac:dyDescent="0.25">
      <c r="C15333" s="18"/>
    </row>
    <row r="15334" spans="3:3" x14ac:dyDescent="0.25">
      <c r="C15334" s="18"/>
    </row>
    <row r="15335" spans="3:3" x14ac:dyDescent="0.25">
      <c r="C15335" s="18"/>
    </row>
    <row r="15336" spans="3:3" x14ac:dyDescent="0.25">
      <c r="C15336" s="18"/>
    </row>
    <row r="15337" spans="3:3" x14ac:dyDescent="0.25">
      <c r="C15337" s="18"/>
    </row>
    <row r="15338" spans="3:3" x14ac:dyDescent="0.25">
      <c r="C15338" s="18"/>
    </row>
    <row r="15339" spans="3:3" x14ac:dyDescent="0.25">
      <c r="C15339" s="18"/>
    </row>
    <row r="15340" spans="3:3" x14ac:dyDescent="0.25">
      <c r="C15340" s="18"/>
    </row>
    <row r="15341" spans="3:3" x14ac:dyDescent="0.25">
      <c r="C15341" s="18"/>
    </row>
    <row r="15342" spans="3:3" x14ac:dyDescent="0.25">
      <c r="C15342" s="18"/>
    </row>
    <row r="15343" spans="3:3" x14ac:dyDescent="0.25">
      <c r="C15343" s="18"/>
    </row>
    <row r="15344" spans="3:3" x14ac:dyDescent="0.25">
      <c r="C15344" s="18"/>
    </row>
    <row r="15345" spans="3:3" x14ac:dyDescent="0.25">
      <c r="C15345" s="18"/>
    </row>
    <row r="15346" spans="3:3" x14ac:dyDescent="0.25">
      <c r="C15346" s="18"/>
    </row>
    <row r="15347" spans="3:3" x14ac:dyDescent="0.25">
      <c r="C15347" s="18"/>
    </row>
    <row r="15348" spans="3:3" x14ac:dyDescent="0.25">
      <c r="C15348" s="18"/>
    </row>
    <row r="15349" spans="3:3" x14ac:dyDescent="0.25">
      <c r="C15349" s="18"/>
    </row>
    <row r="15350" spans="3:3" x14ac:dyDescent="0.25">
      <c r="C15350" s="18"/>
    </row>
    <row r="15351" spans="3:3" x14ac:dyDescent="0.25">
      <c r="C15351" s="18"/>
    </row>
    <row r="15352" spans="3:3" x14ac:dyDescent="0.25">
      <c r="C15352" s="18"/>
    </row>
    <row r="15353" spans="3:3" x14ac:dyDescent="0.25">
      <c r="C15353" s="18"/>
    </row>
    <row r="15354" spans="3:3" x14ac:dyDescent="0.25">
      <c r="C15354" s="18"/>
    </row>
    <row r="15355" spans="3:3" x14ac:dyDescent="0.25">
      <c r="C15355" s="18"/>
    </row>
    <row r="15356" spans="3:3" x14ac:dyDescent="0.25">
      <c r="C15356" s="18"/>
    </row>
    <row r="15357" spans="3:3" x14ac:dyDescent="0.25">
      <c r="C15357" s="18"/>
    </row>
    <row r="15358" spans="3:3" x14ac:dyDescent="0.25">
      <c r="C15358" s="18"/>
    </row>
    <row r="15359" spans="3:3" x14ac:dyDescent="0.25">
      <c r="C15359" s="18"/>
    </row>
    <row r="15360" spans="3:3" x14ac:dyDescent="0.25">
      <c r="C15360" s="18"/>
    </row>
    <row r="15361" spans="3:3" x14ac:dyDescent="0.25">
      <c r="C15361" s="18"/>
    </row>
    <row r="15362" spans="3:3" x14ac:dyDescent="0.25">
      <c r="C15362" s="18"/>
    </row>
    <row r="15363" spans="3:3" x14ac:dyDescent="0.25">
      <c r="C15363" s="18"/>
    </row>
    <row r="15364" spans="3:3" x14ac:dyDescent="0.25">
      <c r="C15364" s="18"/>
    </row>
    <row r="15365" spans="3:3" x14ac:dyDescent="0.25">
      <c r="C15365" s="18"/>
    </row>
    <row r="15366" spans="3:3" x14ac:dyDescent="0.25">
      <c r="C15366" s="18"/>
    </row>
    <row r="15367" spans="3:3" x14ac:dyDescent="0.25">
      <c r="C15367" s="18"/>
    </row>
    <row r="15368" spans="3:3" x14ac:dyDescent="0.25">
      <c r="C15368" s="18"/>
    </row>
    <row r="15369" spans="3:3" x14ac:dyDescent="0.25">
      <c r="C15369" s="18"/>
    </row>
    <row r="15370" spans="3:3" x14ac:dyDescent="0.25">
      <c r="C15370" s="18"/>
    </row>
    <row r="15371" spans="3:3" x14ac:dyDescent="0.25">
      <c r="C15371" s="18"/>
    </row>
    <row r="15372" spans="3:3" x14ac:dyDescent="0.25">
      <c r="C15372" s="18"/>
    </row>
    <row r="15373" spans="3:3" x14ac:dyDescent="0.25">
      <c r="C15373" s="18"/>
    </row>
    <row r="15374" spans="3:3" x14ac:dyDescent="0.25">
      <c r="C15374" s="18"/>
    </row>
    <row r="15375" spans="3:3" x14ac:dyDescent="0.25">
      <c r="C15375" s="18"/>
    </row>
    <row r="15376" spans="3:3" x14ac:dyDescent="0.25">
      <c r="C15376" s="18"/>
    </row>
    <row r="15377" spans="3:3" x14ac:dyDescent="0.25">
      <c r="C15377" s="18"/>
    </row>
    <row r="15378" spans="3:3" x14ac:dyDescent="0.25">
      <c r="C15378" s="18"/>
    </row>
    <row r="15379" spans="3:3" x14ac:dyDescent="0.25">
      <c r="C15379" s="18"/>
    </row>
    <row r="15380" spans="3:3" x14ac:dyDescent="0.25">
      <c r="C15380" s="18"/>
    </row>
    <row r="15381" spans="3:3" x14ac:dyDescent="0.25">
      <c r="C15381" s="18"/>
    </row>
    <row r="15382" spans="3:3" x14ac:dyDescent="0.25">
      <c r="C15382" s="18"/>
    </row>
    <row r="15383" spans="3:3" x14ac:dyDescent="0.25">
      <c r="C15383" s="18"/>
    </row>
    <row r="15384" spans="3:3" x14ac:dyDescent="0.25">
      <c r="C15384" s="18"/>
    </row>
    <row r="15385" spans="3:3" x14ac:dyDescent="0.25">
      <c r="C15385" s="18"/>
    </row>
    <row r="15386" spans="3:3" x14ac:dyDescent="0.25">
      <c r="C15386" s="18"/>
    </row>
    <row r="15387" spans="3:3" x14ac:dyDescent="0.25">
      <c r="C15387" s="18"/>
    </row>
    <row r="15388" spans="3:3" x14ac:dyDescent="0.25">
      <c r="C15388" s="18"/>
    </row>
    <row r="15389" spans="3:3" x14ac:dyDescent="0.25">
      <c r="C15389" s="18"/>
    </row>
    <row r="15390" spans="3:3" x14ac:dyDescent="0.25">
      <c r="C15390" s="18"/>
    </row>
    <row r="15391" spans="3:3" x14ac:dyDescent="0.25">
      <c r="C15391" s="18"/>
    </row>
    <row r="15392" spans="3:3" x14ac:dyDescent="0.25">
      <c r="C15392" s="18"/>
    </row>
    <row r="15393" spans="3:3" x14ac:dyDescent="0.25">
      <c r="C15393" s="18"/>
    </row>
    <row r="15394" spans="3:3" x14ac:dyDescent="0.25">
      <c r="C15394" s="18"/>
    </row>
    <row r="15395" spans="3:3" x14ac:dyDescent="0.25">
      <c r="C15395" s="18"/>
    </row>
    <row r="15396" spans="3:3" x14ac:dyDescent="0.25">
      <c r="C15396" s="18"/>
    </row>
    <row r="15397" spans="3:3" x14ac:dyDescent="0.25">
      <c r="C15397" s="18"/>
    </row>
    <row r="15398" spans="3:3" x14ac:dyDescent="0.25">
      <c r="C15398" s="18"/>
    </row>
    <row r="15399" spans="3:3" x14ac:dyDescent="0.25">
      <c r="C15399" s="18"/>
    </row>
    <row r="15400" spans="3:3" x14ac:dyDescent="0.25">
      <c r="C15400" s="18"/>
    </row>
    <row r="15401" spans="3:3" x14ac:dyDescent="0.25">
      <c r="C15401" s="18"/>
    </row>
    <row r="15402" spans="3:3" x14ac:dyDescent="0.25">
      <c r="C15402" s="18"/>
    </row>
    <row r="15403" spans="3:3" x14ac:dyDescent="0.25">
      <c r="C15403" s="18"/>
    </row>
    <row r="15404" spans="3:3" x14ac:dyDescent="0.25">
      <c r="C15404" s="18"/>
    </row>
    <row r="15405" spans="3:3" x14ac:dyDescent="0.25">
      <c r="C15405" s="18"/>
    </row>
    <row r="15406" spans="3:3" x14ac:dyDescent="0.25">
      <c r="C15406" s="18"/>
    </row>
    <row r="15407" spans="3:3" x14ac:dyDescent="0.25">
      <c r="C15407" s="18"/>
    </row>
    <row r="15408" spans="3:3" x14ac:dyDescent="0.25">
      <c r="C15408" s="18"/>
    </row>
    <row r="15409" spans="3:3" x14ac:dyDescent="0.25">
      <c r="C15409" s="18"/>
    </row>
    <row r="15410" spans="3:3" x14ac:dyDescent="0.25">
      <c r="C15410" s="18"/>
    </row>
    <row r="15411" spans="3:3" x14ac:dyDescent="0.25">
      <c r="C15411" s="18"/>
    </row>
    <row r="15412" spans="3:3" x14ac:dyDescent="0.25">
      <c r="C15412" s="18"/>
    </row>
    <row r="15413" spans="3:3" x14ac:dyDescent="0.25">
      <c r="C15413" s="18"/>
    </row>
    <row r="15414" spans="3:3" x14ac:dyDescent="0.25">
      <c r="C15414" s="18"/>
    </row>
    <row r="15415" spans="3:3" x14ac:dyDescent="0.25">
      <c r="C15415" s="18"/>
    </row>
    <row r="15416" spans="3:3" x14ac:dyDescent="0.25">
      <c r="C15416" s="18"/>
    </row>
    <row r="15417" spans="3:3" x14ac:dyDescent="0.25">
      <c r="C15417" s="18"/>
    </row>
    <row r="15418" spans="3:3" x14ac:dyDescent="0.25">
      <c r="C15418" s="18"/>
    </row>
    <row r="15419" spans="3:3" x14ac:dyDescent="0.25">
      <c r="C15419" s="18"/>
    </row>
    <row r="15420" spans="3:3" x14ac:dyDescent="0.25">
      <c r="C15420" s="18"/>
    </row>
    <row r="15421" spans="3:3" x14ac:dyDescent="0.25">
      <c r="C15421" s="18"/>
    </row>
    <row r="15422" spans="3:3" x14ac:dyDescent="0.25">
      <c r="C15422" s="18"/>
    </row>
    <row r="15423" spans="3:3" x14ac:dyDescent="0.25">
      <c r="C15423" s="18"/>
    </row>
    <row r="15424" spans="3:3" x14ac:dyDescent="0.25">
      <c r="C15424" s="18"/>
    </row>
    <row r="15425" spans="3:3" x14ac:dyDescent="0.25">
      <c r="C15425" s="18"/>
    </row>
    <row r="15426" spans="3:3" x14ac:dyDescent="0.25">
      <c r="C15426" s="18"/>
    </row>
    <row r="15427" spans="3:3" x14ac:dyDescent="0.25">
      <c r="C15427" s="18"/>
    </row>
    <row r="15428" spans="3:3" x14ac:dyDescent="0.25">
      <c r="C15428" s="18"/>
    </row>
    <row r="15429" spans="3:3" x14ac:dyDescent="0.25">
      <c r="C15429" s="18"/>
    </row>
    <row r="15430" spans="3:3" x14ac:dyDescent="0.25">
      <c r="C15430" s="18"/>
    </row>
    <row r="15431" spans="3:3" x14ac:dyDescent="0.25">
      <c r="C15431" s="18"/>
    </row>
    <row r="15432" spans="3:3" x14ac:dyDescent="0.25">
      <c r="C15432" s="18"/>
    </row>
    <row r="15433" spans="3:3" x14ac:dyDescent="0.25">
      <c r="C15433" s="18"/>
    </row>
    <row r="15434" spans="3:3" x14ac:dyDescent="0.25">
      <c r="C15434" s="18"/>
    </row>
    <row r="15435" spans="3:3" x14ac:dyDescent="0.25">
      <c r="C15435" s="18"/>
    </row>
    <row r="15436" spans="3:3" x14ac:dyDescent="0.25">
      <c r="C15436" s="18"/>
    </row>
    <row r="15437" spans="3:3" x14ac:dyDescent="0.25">
      <c r="C15437" s="18"/>
    </row>
    <row r="15438" spans="3:3" x14ac:dyDescent="0.25">
      <c r="C15438" s="18"/>
    </row>
    <row r="15439" spans="3:3" x14ac:dyDescent="0.25">
      <c r="C15439" s="18"/>
    </row>
    <row r="15440" spans="3:3" x14ac:dyDescent="0.25">
      <c r="C15440" s="18"/>
    </row>
    <row r="15441" spans="3:3" x14ac:dyDescent="0.25">
      <c r="C15441" s="18"/>
    </row>
    <row r="15442" spans="3:3" x14ac:dyDescent="0.25">
      <c r="C15442" s="18"/>
    </row>
    <row r="15443" spans="3:3" x14ac:dyDescent="0.25">
      <c r="C15443" s="18"/>
    </row>
    <row r="15444" spans="3:3" x14ac:dyDescent="0.25">
      <c r="C15444" s="18"/>
    </row>
    <row r="15445" spans="3:3" x14ac:dyDescent="0.25">
      <c r="C15445" s="18"/>
    </row>
    <row r="15446" spans="3:3" x14ac:dyDescent="0.25">
      <c r="C15446" s="18"/>
    </row>
    <row r="15447" spans="3:3" x14ac:dyDescent="0.25">
      <c r="C15447" s="18"/>
    </row>
    <row r="15448" spans="3:3" x14ac:dyDescent="0.25">
      <c r="C15448" s="18"/>
    </row>
    <row r="15449" spans="3:3" x14ac:dyDescent="0.25">
      <c r="C15449" s="18"/>
    </row>
    <row r="15450" spans="3:3" x14ac:dyDescent="0.25">
      <c r="C15450" s="18"/>
    </row>
    <row r="15451" spans="3:3" x14ac:dyDescent="0.25">
      <c r="C15451" s="18"/>
    </row>
    <row r="15452" spans="3:3" x14ac:dyDescent="0.25">
      <c r="C15452" s="18"/>
    </row>
    <row r="15453" spans="3:3" x14ac:dyDescent="0.25">
      <c r="C15453" s="18"/>
    </row>
    <row r="15454" spans="3:3" x14ac:dyDescent="0.25">
      <c r="C15454" s="18"/>
    </row>
    <row r="15455" spans="3:3" x14ac:dyDescent="0.25">
      <c r="C15455" s="18"/>
    </row>
    <row r="15456" spans="3:3" x14ac:dyDescent="0.25">
      <c r="C15456" s="18"/>
    </row>
    <row r="15457" spans="3:3" x14ac:dyDescent="0.25">
      <c r="C15457" s="18"/>
    </row>
    <row r="15458" spans="3:3" x14ac:dyDescent="0.25">
      <c r="C15458" s="18"/>
    </row>
    <row r="15459" spans="3:3" x14ac:dyDescent="0.25">
      <c r="C15459" s="18"/>
    </row>
    <row r="15460" spans="3:3" x14ac:dyDescent="0.25">
      <c r="C15460" s="18"/>
    </row>
    <row r="15461" spans="3:3" x14ac:dyDescent="0.25">
      <c r="C15461" s="18"/>
    </row>
    <row r="15462" spans="3:3" x14ac:dyDescent="0.25">
      <c r="C15462" s="18"/>
    </row>
    <row r="15463" spans="3:3" x14ac:dyDescent="0.25">
      <c r="C15463" s="18"/>
    </row>
    <row r="15464" spans="3:3" x14ac:dyDescent="0.25">
      <c r="C15464" s="18"/>
    </row>
    <row r="15465" spans="3:3" x14ac:dyDescent="0.25">
      <c r="C15465" s="18"/>
    </row>
    <row r="15466" spans="3:3" x14ac:dyDescent="0.25">
      <c r="C15466" s="18"/>
    </row>
    <row r="15467" spans="3:3" x14ac:dyDescent="0.25">
      <c r="C15467" s="18"/>
    </row>
    <row r="15468" spans="3:3" x14ac:dyDescent="0.25">
      <c r="C15468" s="18"/>
    </row>
    <row r="15469" spans="3:3" x14ac:dyDescent="0.25">
      <c r="C15469" s="18"/>
    </row>
    <row r="15470" spans="3:3" x14ac:dyDescent="0.25">
      <c r="C15470" s="18"/>
    </row>
    <row r="15471" spans="3:3" x14ac:dyDescent="0.25">
      <c r="C15471" s="18"/>
    </row>
    <row r="15472" spans="3:3" x14ac:dyDescent="0.25">
      <c r="C15472" s="18"/>
    </row>
    <row r="15473" spans="3:3" x14ac:dyDescent="0.25">
      <c r="C15473" s="18"/>
    </row>
    <row r="15474" spans="3:3" x14ac:dyDescent="0.25">
      <c r="C15474" s="18"/>
    </row>
    <row r="15475" spans="3:3" x14ac:dyDescent="0.25">
      <c r="C15475" s="18"/>
    </row>
    <row r="15476" spans="3:3" x14ac:dyDescent="0.25">
      <c r="C15476" s="18"/>
    </row>
    <row r="15477" spans="3:3" x14ac:dyDescent="0.25">
      <c r="C15477" s="18"/>
    </row>
    <row r="15478" spans="3:3" x14ac:dyDescent="0.25">
      <c r="C15478" s="18"/>
    </row>
    <row r="15479" spans="3:3" x14ac:dyDescent="0.25">
      <c r="C15479" s="18"/>
    </row>
    <row r="15480" spans="3:3" x14ac:dyDescent="0.25">
      <c r="C15480" s="18"/>
    </row>
    <row r="15481" spans="3:3" x14ac:dyDescent="0.25">
      <c r="C15481" s="18"/>
    </row>
    <row r="15482" spans="3:3" x14ac:dyDescent="0.25">
      <c r="C15482" s="18"/>
    </row>
    <row r="15483" spans="3:3" x14ac:dyDescent="0.25">
      <c r="C15483" s="18"/>
    </row>
    <row r="15484" spans="3:3" x14ac:dyDescent="0.25">
      <c r="C15484" s="18"/>
    </row>
    <row r="15485" spans="3:3" x14ac:dyDescent="0.25">
      <c r="C15485" s="18"/>
    </row>
    <row r="15486" spans="3:3" x14ac:dyDescent="0.25">
      <c r="C15486" s="18"/>
    </row>
    <row r="15487" spans="3:3" x14ac:dyDescent="0.25">
      <c r="C15487" s="18"/>
    </row>
    <row r="15488" spans="3:3" x14ac:dyDescent="0.25">
      <c r="C15488" s="18"/>
    </row>
    <row r="15489" spans="3:3" x14ac:dyDescent="0.25">
      <c r="C15489" s="18"/>
    </row>
    <row r="15490" spans="3:3" x14ac:dyDescent="0.25">
      <c r="C15490" s="18"/>
    </row>
    <row r="15491" spans="3:3" x14ac:dyDescent="0.25">
      <c r="C15491" s="18"/>
    </row>
    <row r="15492" spans="3:3" x14ac:dyDescent="0.25">
      <c r="C15492" s="18"/>
    </row>
    <row r="15493" spans="3:3" x14ac:dyDescent="0.25">
      <c r="C15493" s="18"/>
    </row>
    <row r="15494" spans="3:3" x14ac:dyDescent="0.25">
      <c r="C15494" s="18"/>
    </row>
    <row r="15495" spans="3:3" x14ac:dyDescent="0.25">
      <c r="C15495" s="18"/>
    </row>
    <row r="15496" spans="3:3" x14ac:dyDescent="0.25">
      <c r="C15496" s="18"/>
    </row>
    <row r="15497" spans="3:3" x14ac:dyDescent="0.25">
      <c r="C15497" s="18"/>
    </row>
    <row r="15498" spans="3:3" x14ac:dyDescent="0.25">
      <c r="C15498" s="18"/>
    </row>
    <row r="15499" spans="3:3" x14ac:dyDescent="0.25">
      <c r="C15499" s="18"/>
    </row>
    <row r="15500" spans="3:3" x14ac:dyDescent="0.25">
      <c r="C15500" s="18"/>
    </row>
    <row r="15501" spans="3:3" x14ac:dyDescent="0.25">
      <c r="C15501" s="18"/>
    </row>
    <row r="15502" spans="3:3" x14ac:dyDescent="0.25">
      <c r="C15502" s="18"/>
    </row>
    <row r="15503" spans="3:3" x14ac:dyDescent="0.25">
      <c r="C15503" s="18"/>
    </row>
    <row r="15504" spans="3:3" x14ac:dyDescent="0.25">
      <c r="C15504" s="18"/>
    </row>
    <row r="15505" spans="3:3" x14ac:dyDescent="0.25">
      <c r="C15505" s="18"/>
    </row>
    <row r="15506" spans="3:3" x14ac:dyDescent="0.25">
      <c r="C15506" s="18"/>
    </row>
    <row r="15507" spans="3:3" x14ac:dyDescent="0.25">
      <c r="C15507" s="18"/>
    </row>
    <row r="15508" spans="3:3" x14ac:dyDescent="0.25">
      <c r="C15508" s="18"/>
    </row>
    <row r="15509" spans="3:3" x14ac:dyDescent="0.25">
      <c r="C15509" s="18"/>
    </row>
    <row r="15510" spans="3:3" x14ac:dyDescent="0.25">
      <c r="C15510" s="18"/>
    </row>
    <row r="15511" spans="3:3" x14ac:dyDescent="0.25">
      <c r="C15511" s="18"/>
    </row>
    <row r="15512" spans="3:3" x14ac:dyDescent="0.25">
      <c r="C15512" s="18"/>
    </row>
    <row r="15513" spans="3:3" x14ac:dyDescent="0.25">
      <c r="C15513" s="18"/>
    </row>
    <row r="15514" spans="3:3" x14ac:dyDescent="0.25">
      <c r="C15514" s="18"/>
    </row>
    <row r="15515" spans="3:3" x14ac:dyDescent="0.25">
      <c r="C15515" s="18"/>
    </row>
    <row r="15516" spans="3:3" x14ac:dyDescent="0.25">
      <c r="C15516" s="18"/>
    </row>
    <row r="15517" spans="3:3" x14ac:dyDescent="0.25">
      <c r="C15517" s="18"/>
    </row>
    <row r="15518" spans="3:3" x14ac:dyDescent="0.25">
      <c r="C15518" s="18"/>
    </row>
    <row r="15519" spans="3:3" x14ac:dyDescent="0.25">
      <c r="C15519" s="18"/>
    </row>
    <row r="15520" spans="3:3" x14ac:dyDescent="0.25">
      <c r="C15520" s="18"/>
    </row>
    <row r="15521" spans="3:3" x14ac:dyDescent="0.25">
      <c r="C15521" s="18"/>
    </row>
    <row r="15522" spans="3:3" x14ac:dyDescent="0.25">
      <c r="C15522" s="18"/>
    </row>
    <row r="15523" spans="3:3" x14ac:dyDescent="0.25">
      <c r="C15523" s="18"/>
    </row>
    <row r="15524" spans="3:3" x14ac:dyDescent="0.25">
      <c r="C15524" s="18"/>
    </row>
    <row r="15525" spans="3:3" x14ac:dyDescent="0.25">
      <c r="C15525" s="18"/>
    </row>
    <row r="15526" spans="3:3" x14ac:dyDescent="0.25">
      <c r="C15526" s="18"/>
    </row>
    <row r="15527" spans="3:3" x14ac:dyDescent="0.25">
      <c r="C15527" s="18"/>
    </row>
    <row r="15528" spans="3:3" x14ac:dyDescent="0.25">
      <c r="C15528" s="18"/>
    </row>
    <row r="15529" spans="3:3" x14ac:dyDescent="0.25">
      <c r="C15529" s="18"/>
    </row>
    <row r="15530" spans="3:3" x14ac:dyDescent="0.25">
      <c r="C15530" s="18"/>
    </row>
    <row r="15531" spans="3:3" x14ac:dyDescent="0.25">
      <c r="C15531" s="18"/>
    </row>
    <row r="15532" spans="3:3" x14ac:dyDescent="0.25">
      <c r="C15532" s="18"/>
    </row>
    <row r="15533" spans="3:3" x14ac:dyDescent="0.25">
      <c r="C15533" s="18"/>
    </row>
    <row r="15534" spans="3:3" x14ac:dyDescent="0.25">
      <c r="C15534" s="18"/>
    </row>
    <row r="15535" spans="3:3" x14ac:dyDescent="0.25">
      <c r="C15535" s="18"/>
    </row>
    <row r="15536" spans="3:3" x14ac:dyDescent="0.25">
      <c r="C15536" s="18"/>
    </row>
    <row r="15537" spans="3:3" x14ac:dyDescent="0.25">
      <c r="C15537" s="18"/>
    </row>
    <row r="15538" spans="3:3" x14ac:dyDescent="0.25">
      <c r="C15538" s="18"/>
    </row>
    <row r="15539" spans="3:3" x14ac:dyDescent="0.25">
      <c r="C15539" s="18"/>
    </row>
    <row r="15540" spans="3:3" x14ac:dyDescent="0.25">
      <c r="C15540" s="18"/>
    </row>
    <row r="15541" spans="3:3" x14ac:dyDescent="0.25">
      <c r="C15541" s="18"/>
    </row>
    <row r="15542" spans="3:3" x14ac:dyDescent="0.25">
      <c r="C15542" s="18"/>
    </row>
    <row r="15543" spans="3:3" x14ac:dyDescent="0.25">
      <c r="C15543" s="18"/>
    </row>
    <row r="15544" spans="3:3" x14ac:dyDescent="0.25">
      <c r="C15544" s="18"/>
    </row>
    <row r="15545" spans="3:3" x14ac:dyDescent="0.25">
      <c r="C15545" s="18"/>
    </row>
    <row r="15546" spans="3:3" x14ac:dyDescent="0.25">
      <c r="C15546" s="18"/>
    </row>
    <row r="15547" spans="3:3" x14ac:dyDescent="0.25">
      <c r="C15547" s="18"/>
    </row>
    <row r="15548" spans="3:3" x14ac:dyDescent="0.25">
      <c r="C15548" s="18"/>
    </row>
    <row r="15549" spans="3:3" x14ac:dyDescent="0.25">
      <c r="C15549" s="18"/>
    </row>
    <row r="15550" spans="3:3" x14ac:dyDescent="0.25">
      <c r="C15550" s="18"/>
    </row>
    <row r="15551" spans="3:3" x14ac:dyDescent="0.25">
      <c r="C15551" s="18"/>
    </row>
    <row r="15552" spans="3:3" x14ac:dyDescent="0.25">
      <c r="C15552" s="18"/>
    </row>
    <row r="15553" spans="3:3" x14ac:dyDescent="0.25">
      <c r="C15553" s="18"/>
    </row>
    <row r="15554" spans="3:3" x14ac:dyDescent="0.25">
      <c r="C15554" s="18"/>
    </row>
    <row r="15555" spans="3:3" x14ac:dyDescent="0.25">
      <c r="C15555" s="18"/>
    </row>
    <row r="15556" spans="3:3" x14ac:dyDescent="0.25">
      <c r="C15556" s="18"/>
    </row>
    <row r="15557" spans="3:3" x14ac:dyDescent="0.25">
      <c r="C15557" s="18"/>
    </row>
    <row r="15558" spans="3:3" x14ac:dyDescent="0.25">
      <c r="C15558" s="18"/>
    </row>
    <row r="15559" spans="3:3" x14ac:dyDescent="0.25">
      <c r="C15559" s="18"/>
    </row>
    <row r="15560" spans="3:3" x14ac:dyDescent="0.25">
      <c r="C15560" s="18"/>
    </row>
    <row r="15561" spans="3:3" x14ac:dyDescent="0.25">
      <c r="C15561" s="18"/>
    </row>
    <row r="15562" spans="3:3" x14ac:dyDescent="0.25">
      <c r="C15562" s="18"/>
    </row>
    <row r="15563" spans="3:3" x14ac:dyDescent="0.25">
      <c r="C15563" s="18"/>
    </row>
    <row r="15564" spans="3:3" x14ac:dyDescent="0.25">
      <c r="C15564" s="18"/>
    </row>
    <row r="15565" spans="3:3" x14ac:dyDescent="0.25">
      <c r="C15565" s="18"/>
    </row>
    <row r="15566" spans="3:3" x14ac:dyDescent="0.25">
      <c r="C15566" s="18"/>
    </row>
    <row r="15567" spans="3:3" x14ac:dyDescent="0.25">
      <c r="C15567" s="18"/>
    </row>
    <row r="15568" spans="3:3" x14ac:dyDescent="0.25">
      <c r="C15568" s="18"/>
    </row>
    <row r="15569" spans="3:3" x14ac:dyDescent="0.25">
      <c r="C15569" s="18"/>
    </row>
    <row r="15570" spans="3:3" x14ac:dyDescent="0.25">
      <c r="C15570" s="18"/>
    </row>
    <row r="15571" spans="3:3" x14ac:dyDescent="0.25">
      <c r="C15571" s="18"/>
    </row>
    <row r="15572" spans="3:3" x14ac:dyDescent="0.25">
      <c r="C15572" s="18"/>
    </row>
    <row r="15573" spans="3:3" x14ac:dyDescent="0.25">
      <c r="C15573" s="18"/>
    </row>
    <row r="15574" spans="3:3" x14ac:dyDescent="0.25">
      <c r="C15574" s="18"/>
    </row>
    <row r="15575" spans="3:3" x14ac:dyDescent="0.25">
      <c r="C15575" s="18"/>
    </row>
    <row r="15576" spans="3:3" x14ac:dyDescent="0.25">
      <c r="C15576" s="18"/>
    </row>
    <row r="15577" spans="3:3" x14ac:dyDescent="0.25">
      <c r="C15577" s="18"/>
    </row>
    <row r="15578" spans="3:3" x14ac:dyDescent="0.25">
      <c r="C15578" s="18"/>
    </row>
    <row r="15579" spans="3:3" x14ac:dyDescent="0.25">
      <c r="C15579" s="18"/>
    </row>
    <row r="15580" spans="3:3" x14ac:dyDescent="0.25">
      <c r="C15580" s="18"/>
    </row>
    <row r="15581" spans="3:3" x14ac:dyDescent="0.25">
      <c r="C15581" s="18"/>
    </row>
    <row r="15582" spans="3:3" x14ac:dyDescent="0.25">
      <c r="C15582" s="18"/>
    </row>
    <row r="15583" spans="3:3" x14ac:dyDescent="0.25">
      <c r="C15583" s="18"/>
    </row>
    <row r="15584" spans="3:3" x14ac:dyDescent="0.25">
      <c r="C15584" s="18"/>
    </row>
    <row r="15585" spans="3:3" x14ac:dyDescent="0.25">
      <c r="C15585" s="18"/>
    </row>
    <row r="15586" spans="3:3" x14ac:dyDescent="0.25">
      <c r="C15586" s="18"/>
    </row>
    <row r="15587" spans="3:3" x14ac:dyDescent="0.25">
      <c r="C15587" s="18"/>
    </row>
    <row r="15588" spans="3:3" x14ac:dyDescent="0.25">
      <c r="C15588" s="18"/>
    </row>
    <row r="15589" spans="3:3" x14ac:dyDescent="0.25">
      <c r="C15589" s="18"/>
    </row>
    <row r="15590" spans="3:3" x14ac:dyDescent="0.25">
      <c r="C15590" s="18"/>
    </row>
    <row r="15591" spans="3:3" x14ac:dyDescent="0.25">
      <c r="C15591" s="18"/>
    </row>
    <row r="15592" spans="3:3" x14ac:dyDescent="0.25">
      <c r="C15592" s="18"/>
    </row>
    <row r="15593" spans="3:3" x14ac:dyDescent="0.25">
      <c r="C15593" s="18"/>
    </row>
    <row r="15594" spans="3:3" x14ac:dyDescent="0.25">
      <c r="C15594" s="18"/>
    </row>
    <row r="15595" spans="3:3" x14ac:dyDescent="0.25">
      <c r="C15595" s="18"/>
    </row>
    <row r="15596" spans="3:3" x14ac:dyDescent="0.25">
      <c r="C15596" s="18"/>
    </row>
    <row r="15597" spans="3:3" x14ac:dyDescent="0.25">
      <c r="C15597" s="18"/>
    </row>
    <row r="15598" spans="3:3" x14ac:dyDescent="0.25">
      <c r="C15598" s="18"/>
    </row>
    <row r="15599" spans="3:3" x14ac:dyDescent="0.25">
      <c r="C15599" s="18"/>
    </row>
    <row r="15600" spans="3:3" x14ac:dyDescent="0.25">
      <c r="C15600" s="18"/>
    </row>
    <row r="15601" spans="3:3" x14ac:dyDescent="0.25">
      <c r="C15601" s="18"/>
    </row>
    <row r="15602" spans="3:3" x14ac:dyDescent="0.25">
      <c r="C15602" s="18"/>
    </row>
    <row r="15603" spans="3:3" x14ac:dyDescent="0.25">
      <c r="C15603" s="18"/>
    </row>
    <row r="15604" spans="3:3" x14ac:dyDescent="0.25">
      <c r="C15604" s="18"/>
    </row>
    <row r="15605" spans="3:3" x14ac:dyDescent="0.25">
      <c r="C15605" s="18"/>
    </row>
    <row r="15606" spans="3:3" x14ac:dyDescent="0.25">
      <c r="C15606" s="18"/>
    </row>
    <row r="15607" spans="3:3" x14ac:dyDescent="0.25">
      <c r="C15607" s="18"/>
    </row>
    <row r="15608" spans="3:3" x14ac:dyDescent="0.25">
      <c r="C15608" s="18"/>
    </row>
    <row r="15609" spans="3:3" x14ac:dyDescent="0.25">
      <c r="C15609" s="18"/>
    </row>
    <row r="15610" spans="3:3" x14ac:dyDescent="0.25">
      <c r="C15610" s="18"/>
    </row>
    <row r="15611" spans="3:3" x14ac:dyDescent="0.25">
      <c r="C15611" s="18"/>
    </row>
    <row r="15612" spans="3:3" x14ac:dyDescent="0.25">
      <c r="C15612" s="18"/>
    </row>
    <row r="15613" spans="3:3" x14ac:dyDescent="0.25">
      <c r="C15613" s="18"/>
    </row>
    <row r="15614" spans="3:3" x14ac:dyDescent="0.25">
      <c r="C15614" s="18"/>
    </row>
    <row r="15615" spans="3:3" x14ac:dyDescent="0.25">
      <c r="C15615" s="18"/>
    </row>
    <row r="15616" spans="3:3" x14ac:dyDescent="0.25">
      <c r="C15616" s="18"/>
    </row>
    <row r="15617" spans="3:3" x14ac:dyDescent="0.25">
      <c r="C15617" s="18"/>
    </row>
    <row r="15618" spans="3:3" x14ac:dyDescent="0.25">
      <c r="C15618" s="18"/>
    </row>
    <row r="15619" spans="3:3" x14ac:dyDescent="0.25">
      <c r="C15619" s="18"/>
    </row>
    <row r="15620" spans="3:3" x14ac:dyDescent="0.25">
      <c r="C15620" s="18"/>
    </row>
    <row r="15621" spans="3:3" x14ac:dyDescent="0.25">
      <c r="C15621" s="18"/>
    </row>
    <row r="15622" spans="3:3" x14ac:dyDescent="0.25">
      <c r="C15622" s="18"/>
    </row>
    <row r="15623" spans="3:3" x14ac:dyDescent="0.25">
      <c r="C15623" s="18"/>
    </row>
    <row r="15624" spans="3:3" x14ac:dyDescent="0.25">
      <c r="C15624" s="18"/>
    </row>
    <row r="15625" spans="3:3" x14ac:dyDescent="0.25">
      <c r="C15625" s="18"/>
    </row>
    <row r="15626" spans="3:3" x14ac:dyDescent="0.25">
      <c r="C15626" s="18"/>
    </row>
    <row r="15627" spans="3:3" x14ac:dyDescent="0.25">
      <c r="C15627" s="18"/>
    </row>
    <row r="15628" spans="3:3" x14ac:dyDescent="0.25">
      <c r="C15628" s="18"/>
    </row>
    <row r="15629" spans="3:3" x14ac:dyDescent="0.25">
      <c r="C15629" s="18"/>
    </row>
    <row r="15630" spans="3:3" x14ac:dyDescent="0.25">
      <c r="C15630" s="18"/>
    </row>
    <row r="15631" spans="3:3" x14ac:dyDescent="0.25">
      <c r="C15631" s="18"/>
    </row>
    <row r="15632" spans="3:3" x14ac:dyDescent="0.25">
      <c r="C15632" s="18"/>
    </row>
    <row r="15633" spans="3:3" x14ac:dyDescent="0.25">
      <c r="C15633" s="18"/>
    </row>
    <row r="15634" spans="3:3" x14ac:dyDescent="0.25">
      <c r="C15634" s="18"/>
    </row>
    <row r="15635" spans="3:3" x14ac:dyDescent="0.25">
      <c r="C15635" s="18"/>
    </row>
    <row r="15636" spans="3:3" x14ac:dyDescent="0.25">
      <c r="C15636" s="18"/>
    </row>
    <row r="15637" spans="3:3" x14ac:dyDescent="0.25">
      <c r="C15637" s="18"/>
    </row>
    <row r="15638" spans="3:3" x14ac:dyDescent="0.25">
      <c r="C15638" s="18"/>
    </row>
    <row r="15639" spans="3:3" x14ac:dyDescent="0.25">
      <c r="C15639" s="18"/>
    </row>
    <row r="15640" spans="3:3" x14ac:dyDescent="0.25">
      <c r="C15640" s="18"/>
    </row>
    <row r="15641" spans="3:3" x14ac:dyDescent="0.25">
      <c r="C15641" s="18"/>
    </row>
    <row r="15642" spans="3:3" x14ac:dyDescent="0.25">
      <c r="C15642" s="18"/>
    </row>
    <row r="15643" spans="3:3" x14ac:dyDescent="0.25">
      <c r="C15643" s="18"/>
    </row>
    <row r="15644" spans="3:3" x14ac:dyDescent="0.25">
      <c r="C15644" s="18"/>
    </row>
    <row r="15645" spans="3:3" x14ac:dyDescent="0.25">
      <c r="C15645" s="18"/>
    </row>
    <row r="15646" spans="3:3" x14ac:dyDescent="0.25">
      <c r="C15646" s="18"/>
    </row>
    <row r="15647" spans="3:3" x14ac:dyDescent="0.25">
      <c r="C15647" s="18"/>
    </row>
    <row r="15648" spans="3:3" x14ac:dyDescent="0.25">
      <c r="C15648" s="18"/>
    </row>
    <row r="15649" spans="3:3" x14ac:dyDescent="0.25">
      <c r="C15649" s="18"/>
    </row>
    <row r="15650" spans="3:3" x14ac:dyDescent="0.25">
      <c r="C15650" s="18"/>
    </row>
    <row r="15651" spans="3:3" x14ac:dyDescent="0.25">
      <c r="C15651" s="18"/>
    </row>
    <row r="15652" spans="3:3" x14ac:dyDescent="0.25">
      <c r="C15652" s="18"/>
    </row>
    <row r="15653" spans="3:3" x14ac:dyDescent="0.25">
      <c r="C15653" s="18"/>
    </row>
    <row r="15654" spans="3:3" x14ac:dyDescent="0.25">
      <c r="C15654" s="18"/>
    </row>
    <row r="15655" spans="3:3" x14ac:dyDescent="0.25">
      <c r="C15655" s="18"/>
    </row>
    <row r="15656" spans="3:3" x14ac:dyDescent="0.25">
      <c r="C15656" s="18"/>
    </row>
    <row r="15657" spans="3:3" x14ac:dyDescent="0.25">
      <c r="C15657" s="18"/>
    </row>
    <row r="15658" spans="3:3" x14ac:dyDescent="0.25">
      <c r="C15658" s="18"/>
    </row>
    <row r="15659" spans="3:3" x14ac:dyDescent="0.25">
      <c r="C15659" s="18"/>
    </row>
    <row r="15660" spans="3:3" x14ac:dyDescent="0.25">
      <c r="C15660" s="18"/>
    </row>
    <row r="15661" spans="3:3" x14ac:dyDescent="0.25">
      <c r="C15661" s="18"/>
    </row>
    <row r="15662" spans="3:3" x14ac:dyDescent="0.25">
      <c r="C15662" s="18"/>
    </row>
    <row r="15663" spans="3:3" x14ac:dyDescent="0.25">
      <c r="C15663" s="18"/>
    </row>
    <row r="15664" spans="3:3" x14ac:dyDescent="0.25">
      <c r="C15664" s="18"/>
    </row>
    <row r="15665" spans="3:3" x14ac:dyDescent="0.25">
      <c r="C15665" s="18"/>
    </row>
    <row r="15666" spans="3:3" x14ac:dyDescent="0.25">
      <c r="C15666" s="18"/>
    </row>
    <row r="15667" spans="3:3" x14ac:dyDescent="0.25">
      <c r="C15667" s="18"/>
    </row>
    <row r="15668" spans="3:3" x14ac:dyDescent="0.25">
      <c r="C15668" s="18"/>
    </row>
    <row r="15669" spans="3:3" x14ac:dyDescent="0.25">
      <c r="C15669" s="18"/>
    </row>
    <row r="15670" spans="3:3" x14ac:dyDescent="0.25">
      <c r="C15670" s="18"/>
    </row>
    <row r="15671" spans="3:3" x14ac:dyDescent="0.25">
      <c r="C15671" s="18"/>
    </row>
    <row r="15672" spans="3:3" x14ac:dyDescent="0.25">
      <c r="C15672" s="18"/>
    </row>
    <row r="15673" spans="3:3" x14ac:dyDescent="0.25">
      <c r="C15673" s="18"/>
    </row>
    <row r="15674" spans="3:3" x14ac:dyDescent="0.25">
      <c r="C15674" s="18"/>
    </row>
    <row r="15675" spans="3:3" x14ac:dyDescent="0.25">
      <c r="C15675" s="18"/>
    </row>
    <row r="15676" spans="3:3" x14ac:dyDescent="0.25">
      <c r="C15676" s="18"/>
    </row>
    <row r="15677" spans="3:3" x14ac:dyDescent="0.25">
      <c r="C15677" s="18"/>
    </row>
    <row r="15678" spans="3:3" x14ac:dyDescent="0.25">
      <c r="C15678" s="18"/>
    </row>
    <row r="15679" spans="3:3" x14ac:dyDescent="0.25">
      <c r="C15679" s="18"/>
    </row>
    <row r="15680" spans="3:3" x14ac:dyDescent="0.25">
      <c r="C15680" s="18"/>
    </row>
    <row r="15681" spans="3:3" x14ac:dyDescent="0.25">
      <c r="C15681" s="18"/>
    </row>
    <row r="15682" spans="3:3" x14ac:dyDescent="0.25">
      <c r="C15682" s="18"/>
    </row>
    <row r="15683" spans="3:3" x14ac:dyDescent="0.25">
      <c r="C15683" s="18"/>
    </row>
    <row r="15684" spans="3:3" x14ac:dyDescent="0.25">
      <c r="C15684" s="18"/>
    </row>
    <row r="15685" spans="3:3" x14ac:dyDescent="0.25">
      <c r="C15685" s="18"/>
    </row>
    <row r="15686" spans="3:3" x14ac:dyDescent="0.25">
      <c r="C15686" s="18"/>
    </row>
    <row r="15687" spans="3:3" x14ac:dyDescent="0.25">
      <c r="C15687" s="18"/>
    </row>
    <row r="15688" spans="3:3" x14ac:dyDescent="0.25">
      <c r="C15688" s="18"/>
    </row>
    <row r="15689" spans="3:3" x14ac:dyDescent="0.25">
      <c r="C15689" s="18"/>
    </row>
    <row r="15690" spans="3:3" x14ac:dyDescent="0.25">
      <c r="C15690" s="18"/>
    </row>
    <row r="15691" spans="3:3" x14ac:dyDescent="0.25">
      <c r="C15691" s="18"/>
    </row>
    <row r="15692" spans="3:3" x14ac:dyDescent="0.25">
      <c r="C15692" s="18"/>
    </row>
    <row r="15693" spans="3:3" x14ac:dyDescent="0.25">
      <c r="C15693" s="18"/>
    </row>
    <row r="15694" spans="3:3" x14ac:dyDescent="0.25">
      <c r="C15694" s="18"/>
    </row>
    <row r="15695" spans="3:3" x14ac:dyDescent="0.25">
      <c r="C15695" s="18"/>
    </row>
    <row r="15696" spans="3:3" x14ac:dyDescent="0.25">
      <c r="C15696" s="18"/>
    </row>
    <row r="15697" spans="3:3" x14ac:dyDescent="0.25">
      <c r="C15697" s="18"/>
    </row>
    <row r="15698" spans="3:3" x14ac:dyDescent="0.25">
      <c r="C15698" s="18"/>
    </row>
    <row r="15699" spans="3:3" x14ac:dyDescent="0.25">
      <c r="C15699" s="18"/>
    </row>
    <row r="15700" spans="3:3" x14ac:dyDescent="0.25">
      <c r="C15700" s="18"/>
    </row>
    <row r="15701" spans="3:3" x14ac:dyDescent="0.25">
      <c r="C15701" s="18"/>
    </row>
    <row r="15702" spans="3:3" x14ac:dyDescent="0.25">
      <c r="C15702" s="18"/>
    </row>
    <row r="15703" spans="3:3" x14ac:dyDescent="0.25">
      <c r="C15703" s="18"/>
    </row>
    <row r="15704" spans="3:3" x14ac:dyDescent="0.25">
      <c r="C15704" s="18"/>
    </row>
    <row r="15705" spans="3:3" x14ac:dyDescent="0.25">
      <c r="C15705" s="18"/>
    </row>
    <row r="15706" spans="3:3" x14ac:dyDescent="0.25">
      <c r="C15706" s="18"/>
    </row>
    <row r="15707" spans="3:3" x14ac:dyDescent="0.25">
      <c r="C15707" s="18"/>
    </row>
    <row r="15708" spans="3:3" x14ac:dyDescent="0.25">
      <c r="C15708" s="18"/>
    </row>
    <row r="15709" spans="3:3" x14ac:dyDescent="0.25">
      <c r="C15709" s="18"/>
    </row>
    <row r="15710" spans="3:3" x14ac:dyDescent="0.25">
      <c r="C15710" s="18"/>
    </row>
    <row r="15711" spans="3:3" x14ac:dyDescent="0.25">
      <c r="C15711" s="18"/>
    </row>
    <row r="15712" spans="3:3" x14ac:dyDescent="0.25">
      <c r="C15712" s="18"/>
    </row>
    <row r="15713" spans="3:3" x14ac:dyDescent="0.25">
      <c r="C15713" s="18"/>
    </row>
    <row r="15714" spans="3:3" x14ac:dyDescent="0.25">
      <c r="C15714" s="18"/>
    </row>
    <row r="15715" spans="3:3" x14ac:dyDescent="0.25">
      <c r="C15715" s="18"/>
    </row>
    <row r="15716" spans="3:3" x14ac:dyDescent="0.25">
      <c r="C15716" s="18"/>
    </row>
    <row r="15717" spans="3:3" x14ac:dyDescent="0.25">
      <c r="C15717" s="18"/>
    </row>
    <row r="15718" spans="3:3" x14ac:dyDescent="0.25">
      <c r="C15718" s="18"/>
    </row>
    <row r="15719" spans="3:3" x14ac:dyDescent="0.25">
      <c r="C15719" s="18"/>
    </row>
    <row r="15720" spans="3:3" x14ac:dyDescent="0.25">
      <c r="C15720" s="18"/>
    </row>
    <row r="15721" spans="3:3" x14ac:dyDescent="0.25">
      <c r="C15721" s="18"/>
    </row>
    <row r="15722" spans="3:3" x14ac:dyDescent="0.25">
      <c r="C15722" s="18"/>
    </row>
    <row r="15723" spans="3:3" x14ac:dyDescent="0.25">
      <c r="C15723" s="18"/>
    </row>
    <row r="15724" spans="3:3" x14ac:dyDescent="0.25">
      <c r="C15724" s="18"/>
    </row>
    <row r="15725" spans="3:3" x14ac:dyDescent="0.25">
      <c r="C15725" s="18"/>
    </row>
    <row r="15726" spans="3:3" x14ac:dyDescent="0.25">
      <c r="C15726" s="18"/>
    </row>
    <row r="15727" spans="3:3" x14ac:dyDescent="0.25">
      <c r="C15727" s="18"/>
    </row>
    <row r="15728" spans="3:3" x14ac:dyDescent="0.25">
      <c r="C15728" s="18"/>
    </row>
    <row r="15729" spans="3:3" x14ac:dyDescent="0.25">
      <c r="C15729" s="18"/>
    </row>
    <row r="15730" spans="3:3" x14ac:dyDescent="0.25">
      <c r="C15730" s="18"/>
    </row>
    <row r="15731" spans="3:3" x14ac:dyDescent="0.25">
      <c r="C15731" s="18"/>
    </row>
    <row r="15732" spans="3:3" x14ac:dyDescent="0.25">
      <c r="C15732" s="18"/>
    </row>
    <row r="15733" spans="3:3" x14ac:dyDescent="0.25">
      <c r="C15733" s="18"/>
    </row>
    <row r="15734" spans="3:3" x14ac:dyDescent="0.25">
      <c r="C15734" s="18"/>
    </row>
    <row r="15735" spans="3:3" x14ac:dyDescent="0.25">
      <c r="C15735" s="18"/>
    </row>
    <row r="15736" spans="3:3" x14ac:dyDescent="0.25">
      <c r="C15736" s="18"/>
    </row>
    <row r="15737" spans="3:3" x14ac:dyDescent="0.25">
      <c r="C15737" s="18"/>
    </row>
    <row r="15738" spans="3:3" x14ac:dyDescent="0.25">
      <c r="C15738" s="18"/>
    </row>
    <row r="15739" spans="3:3" x14ac:dyDescent="0.25">
      <c r="C15739" s="18"/>
    </row>
    <row r="15740" spans="3:3" x14ac:dyDescent="0.25">
      <c r="C15740" s="18"/>
    </row>
    <row r="15741" spans="3:3" x14ac:dyDescent="0.25">
      <c r="C15741" s="18"/>
    </row>
    <row r="15742" spans="3:3" x14ac:dyDescent="0.25">
      <c r="C15742" s="18"/>
    </row>
    <row r="15743" spans="3:3" x14ac:dyDescent="0.25">
      <c r="C15743" s="18"/>
    </row>
    <row r="15744" spans="3:3" x14ac:dyDescent="0.25">
      <c r="C15744" s="18"/>
    </row>
    <row r="15745" spans="3:3" x14ac:dyDescent="0.25">
      <c r="C15745" s="18"/>
    </row>
    <row r="15746" spans="3:3" x14ac:dyDescent="0.25">
      <c r="C15746" s="18"/>
    </row>
    <row r="15747" spans="3:3" x14ac:dyDescent="0.25">
      <c r="C15747" s="18"/>
    </row>
    <row r="15748" spans="3:3" x14ac:dyDescent="0.25">
      <c r="C15748" s="18"/>
    </row>
    <row r="15749" spans="3:3" x14ac:dyDescent="0.25">
      <c r="C15749" s="18"/>
    </row>
    <row r="15750" spans="3:3" x14ac:dyDescent="0.25">
      <c r="C15750" s="18"/>
    </row>
    <row r="15751" spans="3:3" x14ac:dyDescent="0.25">
      <c r="C15751" s="18"/>
    </row>
    <row r="15752" spans="3:3" x14ac:dyDescent="0.25">
      <c r="C15752" s="18"/>
    </row>
    <row r="15753" spans="3:3" x14ac:dyDescent="0.25">
      <c r="C15753" s="18"/>
    </row>
    <row r="15754" spans="3:3" x14ac:dyDescent="0.25">
      <c r="C15754" s="18"/>
    </row>
    <row r="15755" spans="3:3" x14ac:dyDescent="0.25">
      <c r="C15755" s="18"/>
    </row>
    <row r="15756" spans="3:3" x14ac:dyDescent="0.25">
      <c r="C15756" s="18"/>
    </row>
    <row r="15757" spans="3:3" x14ac:dyDescent="0.25">
      <c r="C15757" s="18"/>
    </row>
    <row r="15758" spans="3:3" x14ac:dyDescent="0.25">
      <c r="C15758" s="18"/>
    </row>
    <row r="15759" spans="3:3" x14ac:dyDescent="0.25">
      <c r="C15759" s="18"/>
    </row>
    <row r="15760" spans="3:3" x14ac:dyDescent="0.25">
      <c r="C15760" s="18"/>
    </row>
    <row r="15761" spans="3:3" x14ac:dyDescent="0.25">
      <c r="C15761" s="18"/>
    </row>
    <row r="15762" spans="3:3" x14ac:dyDescent="0.25">
      <c r="C15762" s="18"/>
    </row>
    <row r="15763" spans="3:3" x14ac:dyDescent="0.25">
      <c r="C15763" s="18"/>
    </row>
    <row r="15764" spans="3:3" x14ac:dyDescent="0.25">
      <c r="C15764" s="18"/>
    </row>
    <row r="15765" spans="3:3" x14ac:dyDescent="0.25">
      <c r="C15765" s="18"/>
    </row>
    <row r="15766" spans="3:3" x14ac:dyDescent="0.25">
      <c r="C15766" s="18"/>
    </row>
    <row r="15767" spans="3:3" x14ac:dyDescent="0.25">
      <c r="C15767" s="18"/>
    </row>
    <row r="15768" spans="3:3" x14ac:dyDescent="0.25">
      <c r="C15768" s="18"/>
    </row>
    <row r="15769" spans="3:3" x14ac:dyDescent="0.25">
      <c r="C15769" s="18"/>
    </row>
    <row r="15770" spans="3:3" x14ac:dyDescent="0.25">
      <c r="C15770" s="18"/>
    </row>
    <row r="15771" spans="3:3" x14ac:dyDescent="0.25">
      <c r="C15771" s="18"/>
    </row>
    <row r="15772" spans="3:3" x14ac:dyDescent="0.25">
      <c r="C15772" s="18"/>
    </row>
    <row r="15773" spans="3:3" x14ac:dyDescent="0.25">
      <c r="C15773" s="18"/>
    </row>
    <row r="15774" spans="3:3" x14ac:dyDescent="0.25">
      <c r="C15774" s="18"/>
    </row>
    <row r="15775" spans="3:3" x14ac:dyDescent="0.25">
      <c r="C15775" s="18"/>
    </row>
    <row r="15776" spans="3:3" x14ac:dyDescent="0.25">
      <c r="C15776" s="18"/>
    </row>
    <row r="15777" spans="3:3" x14ac:dyDescent="0.25">
      <c r="C15777" s="18"/>
    </row>
    <row r="15778" spans="3:3" x14ac:dyDescent="0.25">
      <c r="C15778" s="18"/>
    </row>
    <row r="15779" spans="3:3" x14ac:dyDescent="0.25">
      <c r="C15779" s="18"/>
    </row>
    <row r="15780" spans="3:3" x14ac:dyDescent="0.25">
      <c r="C15780" s="18"/>
    </row>
    <row r="15781" spans="3:3" x14ac:dyDescent="0.25">
      <c r="C15781" s="18"/>
    </row>
    <row r="15782" spans="3:3" x14ac:dyDescent="0.25">
      <c r="C15782" s="18"/>
    </row>
    <row r="15783" spans="3:3" x14ac:dyDescent="0.25">
      <c r="C15783" s="18"/>
    </row>
    <row r="15784" spans="3:3" x14ac:dyDescent="0.25">
      <c r="C15784" s="18"/>
    </row>
    <row r="15785" spans="3:3" x14ac:dyDescent="0.25">
      <c r="C15785" s="18"/>
    </row>
    <row r="15786" spans="3:3" x14ac:dyDescent="0.25">
      <c r="C15786" s="18"/>
    </row>
    <row r="15787" spans="3:3" x14ac:dyDescent="0.25">
      <c r="C15787" s="18"/>
    </row>
    <row r="15788" spans="3:3" x14ac:dyDescent="0.25">
      <c r="C15788" s="18"/>
    </row>
    <row r="15789" spans="3:3" x14ac:dyDescent="0.25">
      <c r="C15789" s="18"/>
    </row>
    <row r="15790" spans="3:3" x14ac:dyDescent="0.25">
      <c r="C15790" s="18"/>
    </row>
    <row r="15791" spans="3:3" x14ac:dyDescent="0.25">
      <c r="C15791" s="18"/>
    </row>
    <row r="15792" spans="3:3" x14ac:dyDescent="0.25">
      <c r="C15792" s="18"/>
    </row>
    <row r="15793" spans="3:3" x14ac:dyDescent="0.25">
      <c r="C15793" s="18"/>
    </row>
    <row r="15794" spans="3:3" x14ac:dyDescent="0.25">
      <c r="C15794" s="18"/>
    </row>
    <row r="15795" spans="3:3" x14ac:dyDescent="0.25">
      <c r="C15795" s="18"/>
    </row>
    <row r="15796" spans="3:3" x14ac:dyDescent="0.25">
      <c r="C15796" s="18"/>
    </row>
    <row r="15797" spans="3:3" x14ac:dyDescent="0.25">
      <c r="C15797" s="18"/>
    </row>
    <row r="15798" spans="3:3" x14ac:dyDescent="0.25">
      <c r="C15798" s="18"/>
    </row>
    <row r="15799" spans="3:3" x14ac:dyDescent="0.25">
      <c r="C15799" s="18"/>
    </row>
    <row r="15800" spans="3:3" x14ac:dyDescent="0.25">
      <c r="C15800" s="18"/>
    </row>
    <row r="15801" spans="3:3" x14ac:dyDescent="0.25">
      <c r="C15801" s="18"/>
    </row>
    <row r="15802" spans="3:3" x14ac:dyDescent="0.25">
      <c r="C15802" s="18"/>
    </row>
    <row r="15803" spans="3:3" x14ac:dyDescent="0.25">
      <c r="C15803" s="18"/>
    </row>
    <row r="15804" spans="3:3" x14ac:dyDescent="0.25">
      <c r="C15804" s="18"/>
    </row>
    <row r="15805" spans="3:3" x14ac:dyDescent="0.25">
      <c r="C15805" s="18"/>
    </row>
    <row r="15806" spans="3:3" x14ac:dyDescent="0.25">
      <c r="C15806" s="18"/>
    </row>
    <row r="15807" spans="3:3" x14ac:dyDescent="0.25">
      <c r="C15807" s="18"/>
    </row>
    <row r="15808" spans="3:3" x14ac:dyDescent="0.25">
      <c r="C15808" s="18"/>
    </row>
    <row r="15809" spans="3:3" x14ac:dyDescent="0.25">
      <c r="C15809" s="18"/>
    </row>
    <row r="15810" spans="3:3" x14ac:dyDescent="0.25">
      <c r="C15810" s="18"/>
    </row>
    <row r="15811" spans="3:3" x14ac:dyDescent="0.25">
      <c r="C15811" s="18"/>
    </row>
    <row r="15812" spans="3:3" x14ac:dyDescent="0.25">
      <c r="C15812" s="18"/>
    </row>
    <row r="15813" spans="3:3" x14ac:dyDescent="0.25">
      <c r="C15813" s="18"/>
    </row>
    <row r="15814" spans="3:3" x14ac:dyDescent="0.25">
      <c r="C15814" s="18"/>
    </row>
    <row r="15815" spans="3:3" x14ac:dyDescent="0.25">
      <c r="C15815" s="18"/>
    </row>
    <row r="15816" spans="3:3" x14ac:dyDescent="0.25">
      <c r="C15816" s="18"/>
    </row>
    <row r="15817" spans="3:3" x14ac:dyDescent="0.25">
      <c r="C15817" s="18"/>
    </row>
    <row r="15818" spans="3:3" x14ac:dyDescent="0.25">
      <c r="C15818" s="18"/>
    </row>
    <row r="15819" spans="3:3" x14ac:dyDescent="0.25">
      <c r="C15819" s="18"/>
    </row>
    <row r="15820" spans="3:3" x14ac:dyDescent="0.25">
      <c r="C15820" s="18"/>
    </row>
    <row r="15821" spans="3:3" x14ac:dyDescent="0.25">
      <c r="C15821" s="18"/>
    </row>
    <row r="15822" spans="3:3" x14ac:dyDescent="0.25">
      <c r="C15822" s="18"/>
    </row>
    <row r="15823" spans="3:3" x14ac:dyDescent="0.25">
      <c r="C15823" s="18"/>
    </row>
    <row r="15824" spans="3:3" x14ac:dyDescent="0.25">
      <c r="C15824" s="18"/>
    </row>
    <row r="15825" spans="3:3" x14ac:dyDescent="0.25">
      <c r="C15825" s="18"/>
    </row>
    <row r="15826" spans="3:3" x14ac:dyDescent="0.25">
      <c r="C15826" s="18"/>
    </row>
    <row r="15827" spans="3:3" x14ac:dyDescent="0.25">
      <c r="C15827" s="18"/>
    </row>
    <row r="15828" spans="3:3" x14ac:dyDescent="0.25">
      <c r="C15828" s="18"/>
    </row>
    <row r="15829" spans="3:3" x14ac:dyDescent="0.25">
      <c r="C15829" s="18"/>
    </row>
    <row r="15830" spans="3:3" x14ac:dyDescent="0.25">
      <c r="C15830" s="18"/>
    </row>
    <row r="15831" spans="3:3" x14ac:dyDescent="0.25">
      <c r="C15831" s="18"/>
    </row>
    <row r="15832" spans="3:3" x14ac:dyDescent="0.25">
      <c r="C15832" s="18"/>
    </row>
    <row r="15833" spans="3:3" x14ac:dyDescent="0.25">
      <c r="C15833" s="18"/>
    </row>
    <row r="15834" spans="3:3" x14ac:dyDescent="0.25">
      <c r="C15834" s="18"/>
    </row>
    <row r="15835" spans="3:3" x14ac:dyDescent="0.25">
      <c r="C15835" s="18"/>
    </row>
    <row r="15836" spans="3:3" x14ac:dyDescent="0.25">
      <c r="C15836" s="18"/>
    </row>
    <row r="15837" spans="3:3" x14ac:dyDescent="0.25">
      <c r="C15837" s="18"/>
    </row>
    <row r="15838" spans="3:3" x14ac:dyDescent="0.25">
      <c r="C15838" s="18"/>
    </row>
    <row r="15839" spans="3:3" x14ac:dyDescent="0.25">
      <c r="C15839" s="18"/>
    </row>
    <row r="15840" spans="3:3" x14ac:dyDescent="0.25">
      <c r="C15840" s="18"/>
    </row>
    <row r="15841" spans="3:3" x14ac:dyDescent="0.25">
      <c r="C15841" s="18"/>
    </row>
    <row r="15842" spans="3:3" x14ac:dyDescent="0.25">
      <c r="C15842" s="18"/>
    </row>
    <row r="15843" spans="3:3" x14ac:dyDescent="0.25">
      <c r="C15843" s="18"/>
    </row>
    <row r="15844" spans="3:3" x14ac:dyDescent="0.25">
      <c r="C15844" s="18"/>
    </row>
    <row r="15845" spans="3:3" x14ac:dyDescent="0.25">
      <c r="C15845" s="18"/>
    </row>
    <row r="15846" spans="3:3" x14ac:dyDescent="0.25">
      <c r="C15846" s="18"/>
    </row>
    <row r="15847" spans="3:3" x14ac:dyDescent="0.25">
      <c r="C15847" s="18"/>
    </row>
    <row r="15848" spans="3:3" x14ac:dyDescent="0.25">
      <c r="C15848" s="18"/>
    </row>
    <row r="15849" spans="3:3" x14ac:dyDescent="0.25">
      <c r="C15849" s="18"/>
    </row>
    <row r="15850" spans="3:3" x14ac:dyDescent="0.25">
      <c r="C15850" s="18"/>
    </row>
    <row r="15851" spans="3:3" x14ac:dyDescent="0.25">
      <c r="C15851" s="18"/>
    </row>
    <row r="15852" spans="3:3" x14ac:dyDescent="0.25">
      <c r="C15852" s="18"/>
    </row>
    <row r="15853" spans="3:3" x14ac:dyDescent="0.25">
      <c r="C15853" s="18"/>
    </row>
    <row r="15854" spans="3:3" x14ac:dyDescent="0.25">
      <c r="C15854" s="18"/>
    </row>
    <row r="15855" spans="3:3" x14ac:dyDescent="0.25">
      <c r="C15855" s="18"/>
    </row>
    <row r="15856" spans="3:3" x14ac:dyDescent="0.25">
      <c r="C15856" s="18"/>
    </row>
    <row r="15857" spans="3:3" x14ac:dyDescent="0.25">
      <c r="C15857" s="18"/>
    </row>
    <row r="15858" spans="3:3" x14ac:dyDescent="0.25">
      <c r="C15858" s="18"/>
    </row>
    <row r="15859" spans="3:3" x14ac:dyDescent="0.25">
      <c r="C15859" s="18"/>
    </row>
    <row r="15860" spans="3:3" x14ac:dyDescent="0.25">
      <c r="C15860" s="18"/>
    </row>
    <row r="15861" spans="3:3" x14ac:dyDescent="0.25">
      <c r="C15861" s="18"/>
    </row>
    <row r="15862" spans="3:3" x14ac:dyDescent="0.25">
      <c r="C15862" s="18"/>
    </row>
    <row r="15863" spans="3:3" x14ac:dyDescent="0.25">
      <c r="C15863" s="18"/>
    </row>
    <row r="15864" spans="3:3" x14ac:dyDescent="0.25">
      <c r="C15864" s="18"/>
    </row>
    <row r="15865" spans="3:3" x14ac:dyDescent="0.25">
      <c r="C15865" s="18"/>
    </row>
    <row r="15866" spans="3:3" x14ac:dyDescent="0.25">
      <c r="C15866" s="18"/>
    </row>
    <row r="15867" spans="3:3" x14ac:dyDescent="0.25">
      <c r="C15867" s="18"/>
    </row>
    <row r="15868" spans="3:3" x14ac:dyDescent="0.25">
      <c r="C15868" s="18"/>
    </row>
    <row r="15869" spans="3:3" x14ac:dyDescent="0.25">
      <c r="C15869" s="18"/>
    </row>
    <row r="15870" spans="3:3" x14ac:dyDescent="0.25">
      <c r="C15870" s="18"/>
    </row>
    <row r="15871" spans="3:3" x14ac:dyDescent="0.25">
      <c r="C15871" s="18"/>
    </row>
    <row r="15872" spans="3:3" x14ac:dyDescent="0.25">
      <c r="C15872" s="18"/>
    </row>
    <row r="15873" spans="3:3" x14ac:dyDescent="0.25">
      <c r="C15873" s="18"/>
    </row>
    <row r="15874" spans="3:3" x14ac:dyDescent="0.25">
      <c r="C15874" s="18"/>
    </row>
    <row r="15875" spans="3:3" x14ac:dyDescent="0.25">
      <c r="C15875" s="18"/>
    </row>
    <row r="15876" spans="3:3" x14ac:dyDescent="0.25">
      <c r="C15876" s="18"/>
    </row>
    <row r="15877" spans="3:3" x14ac:dyDescent="0.25">
      <c r="C15877" s="18"/>
    </row>
    <row r="15878" spans="3:3" x14ac:dyDescent="0.25">
      <c r="C15878" s="18"/>
    </row>
    <row r="15879" spans="3:3" x14ac:dyDescent="0.25">
      <c r="C15879" s="18"/>
    </row>
    <row r="15880" spans="3:3" x14ac:dyDescent="0.25">
      <c r="C15880" s="18"/>
    </row>
    <row r="15881" spans="3:3" x14ac:dyDescent="0.25">
      <c r="C15881" s="18"/>
    </row>
    <row r="15882" spans="3:3" x14ac:dyDescent="0.25">
      <c r="C15882" s="18"/>
    </row>
    <row r="15883" spans="3:3" x14ac:dyDescent="0.25">
      <c r="C15883" s="18"/>
    </row>
    <row r="15884" spans="3:3" x14ac:dyDescent="0.25">
      <c r="C15884" s="18"/>
    </row>
    <row r="15885" spans="3:3" x14ac:dyDescent="0.25">
      <c r="C15885" s="18"/>
    </row>
    <row r="15886" spans="3:3" x14ac:dyDescent="0.25">
      <c r="C15886" s="18"/>
    </row>
    <row r="15887" spans="3:3" x14ac:dyDescent="0.25">
      <c r="C15887" s="18"/>
    </row>
    <row r="15888" spans="3:3" x14ac:dyDescent="0.25">
      <c r="C15888" s="18"/>
    </row>
    <row r="15889" spans="3:3" x14ac:dyDescent="0.25">
      <c r="C15889" s="18"/>
    </row>
    <row r="15890" spans="3:3" x14ac:dyDescent="0.25">
      <c r="C15890" s="18"/>
    </row>
    <row r="15891" spans="3:3" x14ac:dyDescent="0.25">
      <c r="C15891" s="18"/>
    </row>
    <row r="15892" spans="3:3" x14ac:dyDescent="0.25">
      <c r="C15892" s="18"/>
    </row>
    <row r="15893" spans="3:3" x14ac:dyDescent="0.25">
      <c r="C15893" s="18"/>
    </row>
    <row r="15894" spans="3:3" x14ac:dyDescent="0.25">
      <c r="C15894" s="18"/>
    </row>
    <row r="15895" spans="3:3" x14ac:dyDescent="0.25">
      <c r="C15895" s="18"/>
    </row>
    <row r="15896" spans="3:3" x14ac:dyDescent="0.25">
      <c r="C15896" s="18"/>
    </row>
    <row r="15897" spans="3:3" x14ac:dyDescent="0.25">
      <c r="C15897" s="18"/>
    </row>
    <row r="15898" spans="3:3" x14ac:dyDescent="0.25">
      <c r="C15898" s="18"/>
    </row>
    <row r="15899" spans="3:3" x14ac:dyDescent="0.25">
      <c r="C15899" s="18"/>
    </row>
    <row r="15900" spans="3:3" x14ac:dyDescent="0.25">
      <c r="C15900" s="18"/>
    </row>
    <row r="15901" spans="3:3" x14ac:dyDescent="0.25">
      <c r="C15901" s="18"/>
    </row>
    <row r="15902" spans="3:3" x14ac:dyDescent="0.25">
      <c r="C15902" s="18"/>
    </row>
    <row r="15903" spans="3:3" x14ac:dyDescent="0.25">
      <c r="C15903" s="18"/>
    </row>
    <row r="15904" spans="3:3" x14ac:dyDescent="0.25">
      <c r="C15904" s="18"/>
    </row>
    <row r="15905" spans="3:3" x14ac:dyDescent="0.25">
      <c r="C15905" s="18"/>
    </row>
    <row r="15906" spans="3:3" x14ac:dyDescent="0.25">
      <c r="C15906" s="18"/>
    </row>
    <row r="15907" spans="3:3" x14ac:dyDescent="0.25">
      <c r="C15907" s="18"/>
    </row>
    <row r="15908" spans="3:3" x14ac:dyDescent="0.25">
      <c r="C15908" s="18"/>
    </row>
    <row r="15909" spans="3:3" x14ac:dyDescent="0.25">
      <c r="C15909" s="18"/>
    </row>
    <row r="15910" spans="3:3" x14ac:dyDescent="0.25">
      <c r="C15910" s="18"/>
    </row>
    <row r="15911" spans="3:3" x14ac:dyDescent="0.25">
      <c r="C15911" s="18"/>
    </row>
    <row r="15912" spans="3:3" x14ac:dyDescent="0.25">
      <c r="C15912" s="18"/>
    </row>
    <row r="15913" spans="3:3" x14ac:dyDescent="0.25">
      <c r="C15913" s="18"/>
    </row>
    <row r="15914" spans="3:3" x14ac:dyDescent="0.25">
      <c r="C15914" s="18"/>
    </row>
    <row r="15915" spans="3:3" x14ac:dyDescent="0.25">
      <c r="C15915" s="18"/>
    </row>
    <row r="15916" spans="3:3" x14ac:dyDescent="0.25">
      <c r="C15916" s="18"/>
    </row>
    <row r="15917" spans="3:3" x14ac:dyDescent="0.25">
      <c r="C15917" s="18"/>
    </row>
    <row r="15918" spans="3:3" x14ac:dyDescent="0.25">
      <c r="C15918" s="18"/>
    </row>
    <row r="15919" spans="3:3" x14ac:dyDescent="0.25">
      <c r="C15919" s="18"/>
    </row>
    <row r="15920" spans="3:3" x14ac:dyDescent="0.25">
      <c r="C15920" s="18"/>
    </row>
    <row r="15921" spans="3:3" x14ac:dyDescent="0.25">
      <c r="C15921" s="18"/>
    </row>
    <row r="15922" spans="3:3" x14ac:dyDescent="0.25">
      <c r="C15922" s="18"/>
    </row>
    <row r="15923" spans="3:3" x14ac:dyDescent="0.25">
      <c r="C15923" s="18"/>
    </row>
    <row r="15924" spans="3:3" x14ac:dyDescent="0.25">
      <c r="C15924" s="18"/>
    </row>
    <row r="15925" spans="3:3" x14ac:dyDescent="0.25">
      <c r="C15925" s="18"/>
    </row>
    <row r="15926" spans="3:3" x14ac:dyDescent="0.25">
      <c r="C15926" s="18"/>
    </row>
    <row r="15927" spans="3:3" x14ac:dyDescent="0.25">
      <c r="C15927" s="18"/>
    </row>
    <row r="15928" spans="3:3" x14ac:dyDescent="0.25">
      <c r="C15928" s="18"/>
    </row>
    <row r="15929" spans="3:3" x14ac:dyDescent="0.25">
      <c r="C15929" s="18"/>
    </row>
    <row r="15930" spans="3:3" x14ac:dyDescent="0.25">
      <c r="C15930" s="18"/>
    </row>
    <row r="15931" spans="3:3" x14ac:dyDescent="0.25">
      <c r="C15931" s="18"/>
    </row>
    <row r="15932" spans="3:3" x14ac:dyDescent="0.25">
      <c r="C15932" s="18"/>
    </row>
    <row r="15933" spans="3:3" x14ac:dyDescent="0.25">
      <c r="C15933" s="18"/>
    </row>
    <row r="15934" spans="3:3" x14ac:dyDescent="0.25">
      <c r="C15934" s="18"/>
    </row>
    <row r="15935" spans="3:3" x14ac:dyDescent="0.25">
      <c r="C15935" s="18"/>
    </row>
    <row r="15936" spans="3:3" x14ac:dyDescent="0.25">
      <c r="C15936" s="18"/>
    </row>
    <row r="15937" spans="3:3" x14ac:dyDescent="0.25">
      <c r="C15937" s="18"/>
    </row>
    <row r="15938" spans="3:3" x14ac:dyDescent="0.25">
      <c r="C15938" s="18"/>
    </row>
    <row r="15939" spans="3:3" x14ac:dyDescent="0.25">
      <c r="C15939" s="18"/>
    </row>
    <row r="15940" spans="3:3" x14ac:dyDescent="0.25">
      <c r="C15940" s="18"/>
    </row>
    <row r="15941" spans="3:3" x14ac:dyDescent="0.25">
      <c r="C15941" s="18"/>
    </row>
    <row r="15942" spans="3:3" x14ac:dyDescent="0.25">
      <c r="C15942" s="18"/>
    </row>
    <row r="15943" spans="3:3" x14ac:dyDescent="0.25">
      <c r="C15943" s="18"/>
    </row>
    <row r="15944" spans="3:3" x14ac:dyDescent="0.25">
      <c r="C15944" s="18"/>
    </row>
    <row r="15945" spans="3:3" x14ac:dyDescent="0.25">
      <c r="C15945" s="18"/>
    </row>
    <row r="15946" spans="3:3" x14ac:dyDescent="0.25">
      <c r="C15946" s="18"/>
    </row>
    <row r="15947" spans="3:3" x14ac:dyDescent="0.25">
      <c r="C15947" s="18"/>
    </row>
    <row r="15948" spans="3:3" x14ac:dyDescent="0.25">
      <c r="C15948" s="18"/>
    </row>
    <row r="15949" spans="3:3" x14ac:dyDescent="0.25">
      <c r="C15949" s="18"/>
    </row>
    <row r="15950" spans="3:3" x14ac:dyDescent="0.25">
      <c r="C15950" s="18"/>
    </row>
    <row r="15951" spans="3:3" x14ac:dyDescent="0.25">
      <c r="C15951" s="18"/>
    </row>
    <row r="15952" spans="3:3" x14ac:dyDescent="0.25">
      <c r="C15952" s="18"/>
    </row>
    <row r="15953" spans="3:3" x14ac:dyDescent="0.25">
      <c r="C15953" s="18"/>
    </row>
    <row r="15954" spans="3:3" x14ac:dyDescent="0.25">
      <c r="C15954" s="18"/>
    </row>
    <row r="15955" spans="3:3" x14ac:dyDescent="0.25">
      <c r="C15955" s="18"/>
    </row>
    <row r="15956" spans="3:3" x14ac:dyDescent="0.25">
      <c r="C15956" s="18"/>
    </row>
    <row r="15957" spans="3:3" x14ac:dyDescent="0.25">
      <c r="C15957" s="18"/>
    </row>
    <row r="15958" spans="3:3" x14ac:dyDescent="0.25">
      <c r="C15958" s="18"/>
    </row>
    <row r="15959" spans="3:3" x14ac:dyDescent="0.25">
      <c r="C15959" s="18"/>
    </row>
    <row r="15960" spans="3:3" x14ac:dyDescent="0.25">
      <c r="C15960" s="18"/>
    </row>
    <row r="15961" spans="3:3" x14ac:dyDescent="0.25">
      <c r="C15961" s="18"/>
    </row>
    <row r="15962" spans="3:3" x14ac:dyDescent="0.25">
      <c r="C15962" s="18"/>
    </row>
    <row r="15963" spans="3:3" x14ac:dyDescent="0.25">
      <c r="C15963" s="18"/>
    </row>
    <row r="15964" spans="3:3" x14ac:dyDescent="0.25">
      <c r="C15964" s="18"/>
    </row>
    <row r="15965" spans="3:3" x14ac:dyDescent="0.25">
      <c r="C15965" s="18"/>
    </row>
    <row r="15966" spans="3:3" x14ac:dyDescent="0.25">
      <c r="C15966" s="18"/>
    </row>
    <row r="15967" spans="3:3" x14ac:dyDescent="0.25">
      <c r="C15967" s="18"/>
    </row>
    <row r="15968" spans="3:3" x14ac:dyDescent="0.25">
      <c r="C15968" s="18"/>
    </row>
    <row r="15969" spans="3:3" x14ac:dyDescent="0.25">
      <c r="C15969" s="18"/>
    </row>
    <row r="15970" spans="3:3" x14ac:dyDescent="0.25">
      <c r="C15970" s="18"/>
    </row>
    <row r="15971" spans="3:3" x14ac:dyDescent="0.25">
      <c r="C15971" s="18"/>
    </row>
    <row r="15972" spans="3:3" x14ac:dyDescent="0.25">
      <c r="C15972" s="18"/>
    </row>
    <row r="15973" spans="3:3" x14ac:dyDescent="0.25">
      <c r="C15973" s="18"/>
    </row>
    <row r="15974" spans="3:3" x14ac:dyDescent="0.25">
      <c r="C15974" s="18"/>
    </row>
    <row r="15975" spans="3:3" x14ac:dyDescent="0.25">
      <c r="C15975" s="18"/>
    </row>
    <row r="15976" spans="3:3" x14ac:dyDescent="0.25">
      <c r="C15976" s="18"/>
    </row>
    <row r="15977" spans="3:3" x14ac:dyDescent="0.25">
      <c r="C15977" s="18"/>
    </row>
    <row r="15978" spans="3:3" x14ac:dyDescent="0.25">
      <c r="C15978" s="18"/>
    </row>
    <row r="15979" spans="3:3" x14ac:dyDescent="0.25">
      <c r="C15979" s="18"/>
    </row>
    <row r="15980" spans="3:3" x14ac:dyDescent="0.25">
      <c r="C15980" s="18"/>
    </row>
    <row r="15981" spans="3:3" x14ac:dyDescent="0.25">
      <c r="C15981" s="18"/>
    </row>
    <row r="15982" spans="3:3" x14ac:dyDescent="0.25">
      <c r="C15982" s="18"/>
    </row>
    <row r="15983" spans="3:3" x14ac:dyDescent="0.25">
      <c r="C15983" s="18"/>
    </row>
    <row r="15984" spans="3:3" x14ac:dyDescent="0.25">
      <c r="C15984" s="18"/>
    </row>
    <row r="15985" spans="3:3" x14ac:dyDescent="0.25">
      <c r="C15985" s="18"/>
    </row>
    <row r="15986" spans="3:3" x14ac:dyDescent="0.25">
      <c r="C15986" s="18"/>
    </row>
    <row r="15987" spans="3:3" x14ac:dyDescent="0.25">
      <c r="C15987" s="18"/>
    </row>
    <row r="15988" spans="3:3" x14ac:dyDescent="0.25">
      <c r="C15988" s="18"/>
    </row>
    <row r="15989" spans="3:3" x14ac:dyDescent="0.25">
      <c r="C15989" s="18"/>
    </row>
    <row r="15990" spans="3:3" x14ac:dyDescent="0.25">
      <c r="C15990" s="18"/>
    </row>
    <row r="15991" spans="3:3" x14ac:dyDescent="0.25">
      <c r="C15991" s="18"/>
    </row>
    <row r="15992" spans="3:3" x14ac:dyDescent="0.25">
      <c r="C15992" s="18"/>
    </row>
    <row r="15993" spans="3:3" x14ac:dyDescent="0.25">
      <c r="C15993" s="18"/>
    </row>
    <row r="15994" spans="3:3" x14ac:dyDescent="0.25">
      <c r="C15994" s="18"/>
    </row>
    <row r="15995" spans="3:3" x14ac:dyDescent="0.25">
      <c r="C15995" s="18"/>
    </row>
    <row r="15996" spans="3:3" x14ac:dyDescent="0.25">
      <c r="C15996" s="18"/>
    </row>
    <row r="15997" spans="3:3" x14ac:dyDescent="0.25">
      <c r="C15997" s="18"/>
    </row>
    <row r="15998" spans="3:3" x14ac:dyDescent="0.25">
      <c r="C15998" s="18"/>
    </row>
    <row r="15999" spans="3:3" x14ac:dyDescent="0.25">
      <c r="C15999" s="18"/>
    </row>
    <row r="16000" spans="3:3" x14ac:dyDescent="0.25">
      <c r="C16000" s="18"/>
    </row>
    <row r="16001" spans="3:3" x14ac:dyDescent="0.25">
      <c r="C16001" s="18"/>
    </row>
    <row r="16002" spans="3:3" x14ac:dyDescent="0.25">
      <c r="C16002" s="18"/>
    </row>
    <row r="16003" spans="3:3" x14ac:dyDescent="0.25">
      <c r="C16003" s="18"/>
    </row>
    <row r="16004" spans="3:3" x14ac:dyDescent="0.25">
      <c r="C16004" s="18"/>
    </row>
    <row r="16005" spans="3:3" x14ac:dyDescent="0.25">
      <c r="C16005" s="18"/>
    </row>
    <row r="16006" spans="3:3" x14ac:dyDescent="0.25">
      <c r="C16006" s="18"/>
    </row>
    <row r="16007" spans="3:3" x14ac:dyDescent="0.25">
      <c r="C16007" s="18"/>
    </row>
    <row r="16008" spans="3:3" x14ac:dyDescent="0.25">
      <c r="C16008" s="18"/>
    </row>
    <row r="16009" spans="3:3" x14ac:dyDescent="0.25">
      <c r="C16009" s="18"/>
    </row>
    <row r="16010" spans="3:3" x14ac:dyDescent="0.25">
      <c r="C16010" s="18"/>
    </row>
    <row r="16011" spans="3:3" x14ac:dyDescent="0.25">
      <c r="C16011" s="18"/>
    </row>
    <row r="16012" spans="3:3" x14ac:dyDescent="0.25">
      <c r="C16012" s="18"/>
    </row>
    <row r="16013" spans="3:3" x14ac:dyDescent="0.25">
      <c r="C16013" s="18"/>
    </row>
    <row r="16014" spans="3:3" x14ac:dyDescent="0.25">
      <c r="C16014" s="18"/>
    </row>
    <row r="16015" spans="3:3" x14ac:dyDescent="0.25">
      <c r="C16015" s="18"/>
    </row>
    <row r="16016" spans="3:3" x14ac:dyDescent="0.25">
      <c r="C16016" s="18"/>
    </row>
    <row r="16017" spans="3:3" x14ac:dyDescent="0.25">
      <c r="C16017" s="18"/>
    </row>
    <row r="16018" spans="3:3" x14ac:dyDescent="0.25">
      <c r="C16018" s="18"/>
    </row>
    <row r="16019" spans="3:3" x14ac:dyDescent="0.25">
      <c r="C16019" s="18"/>
    </row>
    <row r="16020" spans="3:3" x14ac:dyDescent="0.25">
      <c r="C16020" s="18"/>
    </row>
    <row r="16021" spans="3:3" x14ac:dyDescent="0.25">
      <c r="C16021" s="18"/>
    </row>
    <row r="16022" spans="3:3" x14ac:dyDescent="0.25">
      <c r="C16022" s="18"/>
    </row>
    <row r="16023" spans="3:3" x14ac:dyDescent="0.25">
      <c r="C16023" s="18"/>
    </row>
    <row r="16024" spans="3:3" x14ac:dyDescent="0.25">
      <c r="C16024" s="18"/>
    </row>
    <row r="16025" spans="3:3" x14ac:dyDescent="0.25">
      <c r="C16025" s="18"/>
    </row>
    <row r="16026" spans="3:3" x14ac:dyDescent="0.25">
      <c r="C16026" s="18"/>
    </row>
    <row r="16027" spans="3:3" x14ac:dyDescent="0.25">
      <c r="C16027" s="18"/>
    </row>
    <row r="16028" spans="3:3" x14ac:dyDescent="0.25">
      <c r="C16028" s="18"/>
    </row>
    <row r="16029" spans="3:3" x14ac:dyDescent="0.25">
      <c r="C16029" s="18"/>
    </row>
    <row r="16030" spans="3:3" x14ac:dyDescent="0.25">
      <c r="C16030" s="18"/>
    </row>
    <row r="16031" spans="3:3" x14ac:dyDescent="0.25">
      <c r="C16031" s="18"/>
    </row>
    <row r="16032" spans="3:3" x14ac:dyDescent="0.25">
      <c r="C16032" s="18"/>
    </row>
    <row r="16033" spans="3:3" x14ac:dyDescent="0.25">
      <c r="C16033" s="18"/>
    </row>
    <row r="16034" spans="3:3" x14ac:dyDescent="0.25">
      <c r="C16034" s="18"/>
    </row>
    <row r="16035" spans="3:3" x14ac:dyDescent="0.25">
      <c r="C16035" s="18"/>
    </row>
    <row r="16036" spans="3:3" x14ac:dyDescent="0.25">
      <c r="C16036" s="18"/>
    </row>
    <row r="16037" spans="3:3" x14ac:dyDescent="0.25">
      <c r="C16037" s="18"/>
    </row>
    <row r="16038" spans="3:3" x14ac:dyDescent="0.25">
      <c r="C16038" s="18"/>
    </row>
    <row r="16039" spans="3:3" x14ac:dyDescent="0.25">
      <c r="C16039" s="18"/>
    </row>
    <row r="16040" spans="3:3" x14ac:dyDescent="0.25">
      <c r="C16040" s="18"/>
    </row>
    <row r="16041" spans="3:3" x14ac:dyDescent="0.25">
      <c r="C16041" s="18"/>
    </row>
    <row r="16042" spans="3:3" x14ac:dyDescent="0.25">
      <c r="C16042" s="18"/>
    </row>
    <row r="16043" spans="3:3" x14ac:dyDescent="0.25">
      <c r="C16043" s="18"/>
    </row>
    <row r="16044" spans="3:3" x14ac:dyDescent="0.25">
      <c r="C16044" s="18"/>
    </row>
    <row r="16045" spans="3:3" x14ac:dyDescent="0.25">
      <c r="C16045" s="18"/>
    </row>
    <row r="16046" spans="3:3" x14ac:dyDescent="0.25">
      <c r="C16046" s="18"/>
    </row>
    <row r="16047" spans="3:3" x14ac:dyDescent="0.25">
      <c r="C16047" s="18"/>
    </row>
    <row r="16048" spans="3:3" x14ac:dyDescent="0.25">
      <c r="C16048" s="18"/>
    </row>
    <row r="16049" spans="3:3" x14ac:dyDescent="0.25">
      <c r="C16049" s="18"/>
    </row>
    <row r="16050" spans="3:3" x14ac:dyDescent="0.25">
      <c r="C16050" s="18"/>
    </row>
    <row r="16051" spans="3:3" x14ac:dyDescent="0.25">
      <c r="C16051" s="18"/>
    </row>
    <row r="16052" spans="3:3" x14ac:dyDescent="0.25">
      <c r="C16052" s="18"/>
    </row>
    <row r="16053" spans="3:3" x14ac:dyDescent="0.25">
      <c r="C16053" s="18"/>
    </row>
    <row r="16054" spans="3:3" x14ac:dyDescent="0.25">
      <c r="C16054" s="18"/>
    </row>
    <row r="16055" spans="3:3" x14ac:dyDescent="0.25">
      <c r="C16055" s="18"/>
    </row>
    <row r="16056" spans="3:3" x14ac:dyDescent="0.25">
      <c r="C16056" s="18"/>
    </row>
    <row r="16057" spans="3:3" x14ac:dyDescent="0.25">
      <c r="C16057" s="18"/>
    </row>
    <row r="16058" spans="3:3" x14ac:dyDescent="0.25">
      <c r="C16058" s="18"/>
    </row>
    <row r="16059" spans="3:3" x14ac:dyDescent="0.25">
      <c r="C16059" s="18"/>
    </row>
    <row r="16060" spans="3:3" x14ac:dyDescent="0.25">
      <c r="C16060" s="18"/>
    </row>
    <row r="16061" spans="3:3" x14ac:dyDescent="0.25">
      <c r="C16061" s="18"/>
    </row>
    <row r="16062" spans="3:3" x14ac:dyDescent="0.25">
      <c r="C16062" s="18"/>
    </row>
    <row r="16063" spans="3:3" x14ac:dyDescent="0.25">
      <c r="C16063" s="18"/>
    </row>
    <row r="16064" spans="3:3" x14ac:dyDescent="0.25">
      <c r="C16064" s="18"/>
    </row>
    <row r="16065" spans="3:3" x14ac:dyDescent="0.25">
      <c r="C16065" s="18"/>
    </row>
    <row r="16066" spans="3:3" x14ac:dyDescent="0.25">
      <c r="C16066" s="18"/>
    </row>
    <row r="16067" spans="3:3" x14ac:dyDescent="0.25">
      <c r="C16067" s="18"/>
    </row>
    <row r="16068" spans="3:3" x14ac:dyDescent="0.25">
      <c r="C16068" s="18"/>
    </row>
    <row r="16069" spans="3:3" x14ac:dyDescent="0.25">
      <c r="C16069" s="18"/>
    </row>
    <row r="16070" spans="3:3" x14ac:dyDescent="0.25">
      <c r="C16070" s="18"/>
    </row>
    <row r="16071" spans="3:3" x14ac:dyDescent="0.25">
      <c r="C16071" s="18"/>
    </row>
    <row r="16072" spans="3:3" x14ac:dyDescent="0.25">
      <c r="C16072" s="18"/>
    </row>
    <row r="16073" spans="3:3" x14ac:dyDescent="0.25">
      <c r="C16073" s="18"/>
    </row>
    <row r="16074" spans="3:3" x14ac:dyDescent="0.25">
      <c r="C16074" s="18"/>
    </row>
    <row r="16075" spans="3:3" x14ac:dyDescent="0.25">
      <c r="C16075" s="18"/>
    </row>
    <row r="16076" spans="3:3" x14ac:dyDescent="0.25">
      <c r="C16076" s="18"/>
    </row>
    <row r="16077" spans="3:3" x14ac:dyDescent="0.25">
      <c r="C16077" s="18"/>
    </row>
    <row r="16078" spans="3:3" x14ac:dyDescent="0.25">
      <c r="C16078" s="18"/>
    </row>
    <row r="16079" spans="3:3" x14ac:dyDescent="0.25">
      <c r="C16079" s="18"/>
    </row>
    <row r="16080" spans="3:3" x14ac:dyDescent="0.25">
      <c r="C16080" s="18"/>
    </row>
    <row r="16081" spans="3:3" x14ac:dyDescent="0.25">
      <c r="C16081" s="18"/>
    </row>
    <row r="16082" spans="3:3" x14ac:dyDescent="0.25">
      <c r="C16082" s="18"/>
    </row>
    <row r="16083" spans="3:3" x14ac:dyDescent="0.25">
      <c r="C16083" s="18"/>
    </row>
    <row r="16084" spans="3:3" x14ac:dyDescent="0.25">
      <c r="C16084" s="18"/>
    </row>
    <row r="16085" spans="3:3" x14ac:dyDescent="0.25">
      <c r="C16085" s="18"/>
    </row>
    <row r="16086" spans="3:3" x14ac:dyDescent="0.25">
      <c r="C16086" s="18"/>
    </row>
    <row r="16087" spans="3:3" x14ac:dyDescent="0.25">
      <c r="C16087" s="18"/>
    </row>
    <row r="16088" spans="3:3" x14ac:dyDescent="0.25">
      <c r="C16088" s="18"/>
    </row>
    <row r="16089" spans="3:3" x14ac:dyDescent="0.25">
      <c r="C16089" s="18"/>
    </row>
    <row r="16090" spans="3:3" x14ac:dyDescent="0.25">
      <c r="C16090" s="18"/>
    </row>
    <row r="16091" spans="3:3" x14ac:dyDescent="0.25">
      <c r="C16091" s="18"/>
    </row>
    <row r="16092" spans="3:3" x14ac:dyDescent="0.25">
      <c r="C16092" s="18"/>
    </row>
    <row r="16093" spans="3:3" x14ac:dyDescent="0.25">
      <c r="C16093" s="18"/>
    </row>
    <row r="16094" spans="3:3" x14ac:dyDescent="0.25">
      <c r="C16094" s="18"/>
    </row>
    <row r="16095" spans="3:3" x14ac:dyDescent="0.25">
      <c r="C16095" s="18"/>
    </row>
    <row r="16096" spans="3:3" x14ac:dyDescent="0.25">
      <c r="C16096" s="18"/>
    </row>
    <row r="16097" spans="3:3" x14ac:dyDescent="0.25">
      <c r="C16097" s="18"/>
    </row>
    <row r="16098" spans="3:3" x14ac:dyDescent="0.25">
      <c r="C16098" s="18"/>
    </row>
    <row r="16099" spans="3:3" x14ac:dyDescent="0.25">
      <c r="C16099" s="18"/>
    </row>
    <row r="16100" spans="3:3" x14ac:dyDescent="0.25">
      <c r="C16100" s="18"/>
    </row>
    <row r="16101" spans="3:3" x14ac:dyDescent="0.25">
      <c r="C16101" s="18"/>
    </row>
    <row r="16102" spans="3:3" x14ac:dyDescent="0.25">
      <c r="C16102" s="18"/>
    </row>
    <row r="16103" spans="3:3" x14ac:dyDescent="0.25">
      <c r="C16103" s="18"/>
    </row>
    <row r="16104" spans="3:3" x14ac:dyDescent="0.25">
      <c r="C16104" s="18"/>
    </row>
    <row r="16105" spans="3:3" x14ac:dyDescent="0.25">
      <c r="C16105" s="18"/>
    </row>
    <row r="16106" spans="3:3" x14ac:dyDescent="0.25">
      <c r="C16106" s="18"/>
    </row>
    <row r="16107" spans="3:3" x14ac:dyDescent="0.25">
      <c r="C16107" s="18"/>
    </row>
    <row r="16108" spans="3:3" x14ac:dyDescent="0.25">
      <c r="C16108" s="18"/>
    </row>
    <row r="16109" spans="3:3" x14ac:dyDescent="0.25">
      <c r="C16109" s="18"/>
    </row>
    <row r="16110" spans="3:3" x14ac:dyDescent="0.25">
      <c r="C16110" s="18"/>
    </row>
    <row r="16111" spans="3:3" x14ac:dyDescent="0.25">
      <c r="C16111" s="18"/>
    </row>
    <row r="16112" spans="3:3" x14ac:dyDescent="0.25">
      <c r="C16112" s="18"/>
    </row>
    <row r="16113" spans="3:3" x14ac:dyDescent="0.25">
      <c r="C16113" s="18"/>
    </row>
    <row r="16114" spans="3:3" x14ac:dyDescent="0.25">
      <c r="C16114" s="18"/>
    </row>
    <row r="16115" spans="3:3" x14ac:dyDescent="0.25">
      <c r="C16115" s="18"/>
    </row>
    <row r="16116" spans="3:3" x14ac:dyDescent="0.25">
      <c r="C16116" s="18"/>
    </row>
    <row r="16117" spans="3:3" x14ac:dyDescent="0.25">
      <c r="C16117" s="18"/>
    </row>
    <row r="16118" spans="3:3" x14ac:dyDescent="0.25">
      <c r="C16118" s="18"/>
    </row>
    <row r="16119" spans="3:3" x14ac:dyDescent="0.25">
      <c r="C16119" s="18"/>
    </row>
    <row r="16120" spans="3:3" x14ac:dyDescent="0.25">
      <c r="C16120" s="18"/>
    </row>
    <row r="16121" spans="3:3" x14ac:dyDescent="0.25">
      <c r="C16121" s="18"/>
    </row>
    <row r="16122" spans="3:3" x14ac:dyDescent="0.25">
      <c r="C16122" s="18"/>
    </row>
    <row r="16123" spans="3:3" x14ac:dyDescent="0.25">
      <c r="C16123" s="18"/>
    </row>
    <row r="16124" spans="3:3" x14ac:dyDescent="0.25">
      <c r="C16124" s="18"/>
    </row>
    <row r="16125" spans="3:3" x14ac:dyDescent="0.25">
      <c r="C16125" s="18"/>
    </row>
    <row r="16126" spans="3:3" x14ac:dyDescent="0.25">
      <c r="C16126" s="18"/>
    </row>
    <row r="16127" spans="3:3" x14ac:dyDescent="0.25">
      <c r="C16127" s="18"/>
    </row>
    <row r="16128" spans="3:3" x14ac:dyDescent="0.25">
      <c r="C16128" s="18"/>
    </row>
    <row r="16129" spans="3:3" x14ac:dyDescent="0.25">
      <c r="C16129" s="18"/>
    </row>
    <row r="16130" spans="3:3" x14ac:dyDescent="0.25">
      <c r="C16130" s="18"/>
    </row>
    <row r="16131" spans="3:3" x14ac:dyDescent="0.25">
      <c r="C16131" s="18"/>
    </row>
    <row r="16132" spans="3:3" x14ac:dyDescent="0.25">
      <c r="C16132" s="18"/>
    </row>
    <row r="16133" spans="3:3" x14ac:dyDescent="0.25">
      <c r="C16133" s="18"/>
    </row>
    <row r="16134" spans="3:3" x14ac:dyDescent="0.25">
      <c r="C16134" s="18"/>
    </row>
    <row r="16135" spans="3:3" x14ac:dyDescent="0.25">
      <c r="C16135" s="18"/>
    </row>
    <row r="16136" spans="3:3" x14ac:dyDescent="0.25">
      <c r="C16136" s="18"/>
    </row>
    <row r="16137" spans="3:3" x14ac:dyDescent="0.25">
      <c r="C16137" s="18"/>
    </row>
    <row r="16138" spans="3:3" x14ac:dyDescent="0.25">
      <c r="C16138" s="18"/>
    </row>
    <row r="16139" spans="3:3" x14ac:dyDescent="0.25">
      <c r="C16139" s="18"/>
    </row>
    <row r="16140" spans="3:3" x14ac:dyDescent="0.25">
      <c r="C16140" s="18"/>
    </row>
    <row r="16141" spans="3:3" x14ac:dyDescent="0.25">
      <c r="C16141" s="18"/>
    </row>
    <row r="16142" spans="3:3" x14ac:dyDescent="0.25">
      <c r="C16142" s="18"/>
    </row>
    <row r="16143" spans="3:3" x14ac:dyDescent="0.25">
      <c r="C16143" s="18"/>
    </row>
    <row r="16144" spans="3:3" x14ac:dyDescent="0.25">
      <c r="C16144" s="18"/>
    </row>
    <row r="16145" spans="3:3" x14ac:dyDescent="0.25">
      <c r="C16145" s="18"/>
    </row>
    <row r="16146" spans="3:3" x14ac:dyDescent="0.25">
      <c r="C16146" s="18"/>
    </row>
    <row r="16147" spans="3:3" x14ac:dyDescent="0.25">
      <c r="C16147" s="18"/>
    </row>
    <row r="16148" spans="3:3" x14ac:dyDescent="0.25">
      <c r="C16148" s="18"/>
    </row>
    <row r="16149" spans="3:3" x14ac:dyDescent="0.25">
      <c r="C16149" s="18"/>
    </row>
    <row r="16150" spans="3:3" x14ac:dyDescent="0.25">
      <c r="C16150" s="18"/>
    </row>
    <row r="16151" spans="3:3" x14ac:dyDescent="0.25">
      <c r="C16151" s="18"/>
    </row>
    <row r="16152" spans="3:3" x14ac:dyDescent="0.25">
      <c r="C16152" s="18"/>
    </row>
    <row r="16153" spans="3:3" x14ac:dyDescent="0.25">
      <c r="C16153" s="18"/>
    </row>
    <row r="16154" spans="3:3" x14ac:dyDescent="0.25">
      <c r="C16154" s="18"/>
    </row>
    <row r="16155" spans="3:3" x14ac:dyDescent="0.25">
      <c r="C16155" s="18"/>
    </row>
    <row r="16156" spans="3:3" x14ac:dyDescent="0.25">
      <c r="C16156" s="18"/>
    </row>
    <row r="16157" spans="3:3" x14ac:dyDescent="0.25">
      <c r="C16157" s="18"/>
    </row>
    <row r="16158" spans="3:3" x14ac:dyDescent="0.25">
      <c r="C16158" s="18"/>
    </row>
    <row r="16159" spans="3:3" x14ac:dyDescent="0.25">
      <c r="C16159" s="18"/>
    </row>
    <row r="16160" spans="3:3" x14ac:dyDescent="0.25">
      <c r="C16160" s="18"/>
    </row>
    <row r="16161" spans="3:3" x14ac:dyDescent="0.25">
      <c r="C16161" s="18"/>
    </row>
    <row r="16162" spans="3:3" x14ac:dyDescent="0.25">
      <c r="C16162" s="18"/>
    </row>
    <row r="16163" spans="3:3" x14ac:dyDescent="0.25">
      <c r="C16163" s="18"/>
    </row>
    <row r="16164" spans="3:3" x14ac:dyDescent="0.25">
      <c r="C16164" s="18"/>
    </row>
    <row r="16165" spans="3:3" x14ac:dyDescent="0.25">
      <c r="C16165" s="18"/>
    </row>
    <row r="16166" spans="3:3" x14ac:dyDescent="0.25">
      <c r="C16166" s="18"/>
    </row>
    <row r="16167" spans="3:3" x14ac:dyDescent="0.25">
      <c r="C16167" s="18"/>
    </row>
    <row r="16168" spans="3:3" x14ac:dyDescent="0.25">
      <c r="C16168" s="18"/>
    </row>
    <row r="16169" spans="3:3" x14ac:dyDescent="0.25">
      <c r="C16169" s="18"/>
    </row>
    <row r="16170" spans="3:3" x14ac:dyDescent="0.25">
      <c r="C16170" s="18"/>
    </row>
    <row r="16171" spans="3:3" x14ac:dyDescent="0.25">
      <c r="C16171" s="18"/>
    </row>
    <row r="16172" spans="3:3" x14ac:dyDescent="0.25">
      <c r="C16172" s="18"/>
    </row>
    <row r="16173" spans="3:3" x14ac:dyDescent="0.25">
      <c r="C16173" s="18"/>
    </row>
    <row r="16174" spans="3:3" x14ac:dyDescent="0.25">
      <c r="C16174" s="18"/>
    </row>
    <row r="16175" spans="3:3" x14ac:dyDescent="0.25">
      <c r="C16175" s="18"/>
    </row>
    <row r="16176" spans="3:3" x14ac:dyDescent="0.25">
      <c r="C16176" s="18"/>
    </row>
    <row r="16177" spans="3:3" x14ac:dyDescent="0.25">
      <c r="C16177" s="18"/>
    </row>
    <row r="16178" spans="3:3" x14ac:dyDescent="0.25">
      <c r="C16178" s="18"/>
    </row>
    <row r="16179" spans="3:3" x14ac:dyDescent="0.25">
      <c r="C16179" s="18"/>
    </row>
    <row r="16180" spans="3:3" x14ac:dyDescent="0.25">
      <c r="C16180" s="18"/>
    </row>
    <row r="16181" spans="3:3" x14ac:dyDescent="0.25">
      <c r="C16181" s="18"/>
    </row>
    <row r="16182" spans="3:3" x14ac:dyDescent="0.25">
      <c r="C16182" s="18"/>
    </row>
    <row r="16183" spans="3:3" x14ac:dyDescent="0.25">
      <c r="C16183" s="18"/>
    </row>
    <row r="16184" spans="3:3" x14ac:dyDescent="0.25">
      <c r="C16184" s="18"/>
    </row>
    <row r="16185" spans="3:3" x14ac:dyDescent="0.25">
      <c r="C16185" s="18"/>
    </row>
    <row r="16186" spans="3:3" x14ac:dyDescent="0.25">
      <c r="C16186" s="18"/>
    </row>
    <row r="16187" spans="3:3" x14ac:dyDescent="0.25">
      <c r="C16187" s="18"/>
    </row>
    <row r="16188" spans="3:3" x14ac:dyDescent="0.25">
      <c r="C16188" s="18"/>
    </row>
    <row r="16189" spans="3:3" x14ac:dyDescent="0.25">
      <c r="C16189" s="18"/>
    </row>
    <row r="16190" spans="3:3" x14ac:dyDescent="0.25">
      <c r="C16190" s="18"/>
    </row>
    <row r="16191" spans="3:3" x14ac:dyDescent="0.25">
      <c r="C16191" s="18"/>
    </row>
    <row r="16192" spans="3:3" x14ac:dyDescent="0.25">
      <c r="C16192" s="18"/>
    </row>
    <row r="16193" spans="3:3" x14ac:dyDescent="0.25">
      <c r="C16193" s="18"/>
    </row>
    <row r="16194" spans="3:3" x14ac:dyDescent="0.25">
      <c r="C16194" s="18"/>
    </row>
    <row r="16195" spans="3:3" x14ac:dyDescent="0.25">
      <c r="C16195" s="18"/>
    </row>
    <row r="16196" spans="3:3" x14ac:dyDescent="0.25">
      <c r="C16196" s="18"/>
    </row>
    <row r="16197" spans="3:3" x14ac:dyDescent="0.25">
      <c r="C16197" s="18"/>
    </row>
    <row r="16198" spans="3:3" x14ac:dyDescent="0.25">
      <c r="C16198" s="18"/>
    </row>
    <row r="16199" spans="3:3" x14ac:dyDescent="0.25">
      <c r="C16199" s="18"/>
    </row>
    <row r="16200" spans="3:3" x14ac:dyDescent="0.25">
      <c r="C16200" s="18"/>
    </row>
    <row r="16201" spans="3:3" x14ac:dyDescent="0.25">
      <c r="C16201" s="18"/>
    </row>
    <row r="16202" spans="3:3" x14ac:dyDescent="0.25">
      <c r="C16202" s="18"/>
    </row>
    <row r="16203" spans="3:3" x14ac:dyDescent="0.25">
      <c r="C16203" s="18"/>
    </row>
    <row r="16204" spans="3:3" x14ac:dyDescent="0.25">
      <c r="C16204" s="18"/>
    </row>
    <row r="16205" spans="3:3" x14ac:dyDescent="0.25">
      <c r="C16205" s="18"/>
    </row>
    <row r="16206" spans="3:3" x14ac:dyDescent="0.25">
      <c r="C16206" s="18"/>
    </row>
    <row r="16207" spans="3:3" x14ac:dyDescent="0.25">
      <c r="C16207" s="18"/>
    </row>
    <row r="16208" spans="3:3" x14ac:dyDescent="0.25">
      <c r="C16208" s="18"/>
    </row>
    <row r="16209" spans="3:3" x14ac:dyDescent="0.25">
      <c r="C16209" s="18"/>
    </row>
    <row r="16210" spans="3:3" x14ac:dyDescent="0.25">
      <c r="C16210" s="18"/>
    </row>
    <row r="16211" spans="3:3" x14ac:dyDescent="0.25">
      <c r="C16211" s="18"/>
    </row>
    <row r="16212" spans="3:3" x14ac:dyDescent="0.25">
      <c r="C16212" s="18"/>
    </row>
    <row r="16213" spans="3:3" x14ac:dyDescent="0.25">
      <c r="C16213" s="18"/>
    </row>
    <row r="16214" spans="3:3" x14ac:dyDescent="0.25">
      <c r="C16214" s="18"/>
    </row>
    <row r="16215" spans="3:3" x14ac:dyDescent="0.25">
      <c r="C16215" s="18"/>
    </row>
    <row r="16216" spans="3:3" x14ac:dyDescent="0.25">
      <c r="C16216" s="18"/>
    </row>
    <row r="16217" spans="3:3" x14ac:dyDescent="0.25">
      <c r="C16217" s="18"/>
    </row>
    <row r="16218" spans="3:3" x14ac:dyDescent="0.25">
      <c r="C16218" s="18"/>
    </row>
    <row r="16219" spans="3:3" x14ac:dyDescent="0.25">
      <c r="C16219" s="18"/>
    </row>
    <row r="16220" spans="3:3" x14ac:dyDescent="0.25">
      <c r="C16220" s="18"/>
    </row>
    <row r="16221" spans="3:3" x14ac:dyDescent="0.25">
      <c r="C16221" s="18"/>
    </row>
    <row r="16222" spans="3:3" x14ac:dyDescent="0.25">
      <c r="C16222" s="18"/>
    </row>
    <row r="16223" spans="3:3" x14ac:dyDescent="0.25">
      <c r="C16223" s="18"/>
    </row>
    <row r="16224" spans="3:3" x14ac:dyDescent="0.25">
      <c r="C16224" s="18"/>
    </row>
    <row r="16225" spans="3:3" x14ac:dyDescent="0.25">
      <c r="C16225" s="18"/>
    </row>
    <row r="16226" spans="3:3" x14ac:dyDescent="0.25">
      <c r="C16226" s="18"/>
    </row>
    <row r="16227" spans="3:3" x14ac:dyDescent="0.25">
      <c r="C16227" s="18"/>
    </row>
    <row r="16228" spans="3:3" x14ac:dyDescent="0.25">
      <c r="C16228" s="18"/>
    </row>
    <row r="16229" spans="3:3" x14ac:dyDescent="0.25">
      <c r="C16229" s="18"/>
    </row>
    <row r="16230" spans="3:3" x14ac:dyDescent="0.25">
      <c r="C16230" s="18"/>
    </row>
    <row r="16231" spans="3:3" x14ac:dyDescent="0.25">
      <c r="C16231" s="18"/>
    </row>
    <row r="16232" spans="3:3" x14ac:dyDescent="0.25">
      <c r="C16232" s="18"/>
    </row>
    <row r="16233" spans="3:3" x14ac:dyDescent="0.25">
      <c r="C16233" s="18"/>
    </row>
    <row r="16234" spans="3:3" x14ac:dyDescent="0.25">
      <c r="C16234" s="18"/>
    </row>
    <row r="16235" spans="3:3" x14ac:dyDescent="0.25">
      <c r="C16235" s="18"/>
    </row>
    <row r="16236" spans="3:3" x14ac:dyDescent="0.25">
      <c r="C16236" s="18"/>
    </row>
    <row r="16237" spans="3:3" x14ac:dyDescent="0.25">
      <c r="C16237" s="18"/>
    </row>
    <row r="16238" spans="3:3" x14ac:dyDescent="0.25">
      <c r="C16238" s="18"/>
    </row>
    <row r="16239" spans="3:3" x14ac:dyDescent="0.25">
      <c r="C16239" s="18"/>
    </row>
    <row r="16240" spans="3:3" x14ac:dyDescent="0.25">
      <c r="C16240" s="18"/>
    </row>
    <row r="16241" spans="3:3" x14ac:dyDescent="0.25">
      <c r="C16241" s="18"/>
    </row>
    <row r="16242" spans="3:3" x14ac:dyDescent="0.25">
      <c r="C16242" s="18"/>
    </row>
    <row r="16243" spans="3:3" x14ac:dyDescent="0.25">
      <c r="C16243" s="18"/>
    </row>
    <row r="16244" spans="3:3" x14ac:dyDescent="0.25">
      <c r="C16244" s="18"/>
    </row>
    <row r="16245" spans="3:3" x14ac:dyDescent="0.25">
      <c r="C16245" s="18"/>
    </row>
    <row r="16246" spans="3:3" x14ac:dyDescent="0.25">
      <c r="C16246" s="18"/>
    </row>
    <row r="16247" spans="3:3" x14ac:dyDescent="0.25">
      <c r="C16247" s="18"/>
    </row>
    <row r="16248" spans="3:3" x14ac:dyDescent="0.25">
      <c r="C16248" s="18"/>
    </row>
    <row r="16249" spans="3:3" x14ac:dyDescent="0.25">
      <c r="C16249" s="18"/>
    </row>
    <row r="16250" spans="3:3" x14ac:dyDescent="0.25">
      <c r="C16250" s="18"/>
    </row>
    <row r="16251" spans="3:3" x14ac:dyDescent="0.25">
      <c r="C16251" s="18"/>
    </row>
    <row r="16252" spans="3:3" x14ac:dyDescent="0.25">
      <c r="C16252" s="18"/>
    </row>
    <row r="16253" spans="3:3" x14ac:dyDescent="0.25">
      <c r="C16253" s="18"/>
    </row>
    <row r="16254" spans="3:3" x14ac:dyDescent="0.25">
      <c r="C16254" s="18"/>
    </row>
    <row r="16255" spans="3:3" x14ac:dyDescent="0.25">
      <c r="C16255" s="18"/>
    </row>
    <row r="16256" spans="3:3" x14ac:dyDescent="0.25">
      <c r="C16256" s="18"/>
    </row>
    <row r="16257" spans="3:3" x14ac:dyDescent="0.25">
      <c r="C16257" s="18"/>
    </row>
    <row r="16258" spans="3:3" x14ac:dyDescent="0.25">
      <c r="C16258" s="18"/>
    </row>
    <row r="16259" spans="3:3" x14ac:dyDescent="0.25">
      <c r="C16259" s="18"/>
    </row>
    <row r="16260" spans="3:3" x14ac:dyDescent="0.25">
      <c r="C16260" s="18"/>
    </row>
    <row r="16261" spans="3:3" x14ac:dyDescent="0.25">
      <c r="C16261" s="18"/>
    </row>
    <row r="16262" spans="3:3" x14ac:dyDescent="0.25">
      <c r="C16262" s="18"/>
    </row>
    <row r="16263" spans="3:3" x14ac:dyDescent="0.25">
      <c r="C16263" s="18"/>
    </row>
    <row r="16264" spans="3:3" x14ac:dyDescent="0.25">
      <c r="C16264" s="18"/>
    </row>
    <row r="16265" spans="3:3" x14ac:dyDescent="0.25">
      <c r="C16265" s="18"/>
    </row>
    <row r="16266" spans="3:3" x14ac:dyDescent="0.25">
      <c r="C16266" s="18"/>
    </row>
    <row r="16267" spans="3:3" x14ac:dyDescent="0.25">
      <c r="C16267" s="18"/>
    </row>
    <row r="16268" spans="3:3" x14ac:dyDescent="0.25">
      <c r="C16268" s="18"/>
    </row>
    <row r="16269" spans="3:3" x14ac:dyDescent="0.25">
      <c r="C16269" s="18"/>
    </row>
    <row r="16270" spans="3:3" x14ac:dyDescent="0.25">
      <c r="C16270" s="18"/>
    </row>
    <row r="16271" spans="3:3" x14ac:dyDescent="0.25">
      <c r="C16271" s="18"/>
    </row>
    <row r="16272" spans="3:3" x14ac:dyDescent="0.25">
      <c r="C16272" s="18"/>
    </row>
    <row r="16273" spans="3:3" x14ac:dyDescent="0.25">
      <c r="C16273" s="18"/>
    </row>
    <row r="16274" spans="3:3" x14ac:dyDescent="0.25">
      <c r="C16274" s="18"/>
    </row>
    <row r="16275" spans="3:3" x14ac:dyDescent="0.25">
      <c r="C16275" s="18"/>
    </row>
    <row r="16276" spans="3:3" x14ac:dyDescent="0.25">
      <c r="C16276" s="18"/>
    </row>
    <row r="16277" spans="3:3" x14ac:dyDescent="0.25">
      <c r="C16277" s="18"/>
    </row>
    <row r="16278" spans="3:3" x14ac:dyDescent="0.25">
      <c r="C16278" s="18"/>
    </row>
    <row r="16279" spans="3:3" x14ac:dyDescent="0.25">
      <c r="C16279" s="18"/>
    </row>
    <row r="16280" spans="3:3" x14ac:dyDescent="0.25">
      <c r="C16280" s="18"/>
    </row>
    <row r="16281" spans="3:3" x14ac:dyDescent="0.25">
      <c r="C16281" s="18"/>
    </row>
    <row r="16282" spans="3:3" x14ac:dyDescent="0.25">
      <c r="C16282" s="18"/>
    </row>
    <row r="16283" spans="3:3" x14ac:dyDescent="0.25">
      <c r="C16283" s="18"/>
    </row>
    <row r="16284" spans="3:3" x14ac:dyDescent="0.25">
      <c r="C16284" s="18"/>
    </row>
    <row r="16285" spans="3:3" x14ac:dyDescent="0.25">
      <c r="C16285" s="18"/>
    </row>
    <row r="16286" spans="3:3" x14ac:dyDescent="0.25">
      <c r="C16286" s="18"/>
    </row>
    <row r="16287" spans="3:3" x14ac:dyDescent="0.25">
      <c r="C16287" s="18"/>
    </row>
    <row r="16288" spans="3:3" x14ac:dyDescent="0.25">
      <c r="C16288" s="18"/>
    </row>
    <row r="16289" spans="3:3" x14ac:dyDescent="0.25">
      <c r="C16289" s="18"/>
    </row>
    <row r="16290" spans="3:3" x14ac:dyDescent="0.25">
      <c r="C16290" s="18"/>
    </row>
    <row r="16291" spans="3:3" x14ac:dyDescent="0.25">
      <c r="C16291" s="18"/>
    </row>
    <row r="16292" spans="3:3" x14ac:dyDescent="0.25">
      <c r="C16292" s="18"/>
    </row>
    <row r="16293" spans="3:3" x14ac:dyDescent="0.25">
      <c r="C16293" s="18"/>
    </row>
    <row r="16294" spans="3:3" x14ac:dyDescent="0.25">
      <c r="C16294" s="18"/>
    </row>
    <row r="16295" spans="3:3" x14ac:dyDescent="0.25">
      <c r="C16295" s="18"/>
    </row>
    <row r="16296" spans="3:3" x14ac:dyDescent="0.25">
      <c r="C16296" s="18"/>
    </row>
    <row r="16297" spans="3:3" x14ac:dyDescent="0.25">
      <c r="C16297" s="18"/>
    </row>
    <row r="16298" spans="3:3" x14ac:dyDescent="0.25">
      <c r="C16298" s="18"/>
    </row>
    <row r="16299" spans="3:3" x14ac:dyDescent="0.25">
      <c r="C16299" s="18"/>
    </row>
    <row r="16300" spans="3:3" x14ac:dyDescent="0.25">
      <c r="C16300" s="18"/>
    </row>
    <row r="16301" spans="3:3" x14ac:dyDescent="0.25">
      <c r="C16301" s="18"/>
    </row>
    <row r="16302" spans="3:3" x14ac:dyDescent="0.25">
      <c r="C16302" s="18"/>
    </row>
    <row r="16303" spans="3:3" x14ac:dyDescent="0.25">
      <c r="C16303" s="18"/>
    </row>
    <row r="16304" spans="3:3" x14ac:dyDescent="0.25">
      <c r="C16304" s="18"/>
    </row>
    <row r="16305" spans="3:3" x14ac:dyDescent="0.25">
      <c r="C16305" s="18"/>
    </row>
    <row r="16306" spans="3:3" x14ac:dyDescent="0.25">
      <c r="C16306" s="18"/>
    </row>
    <row r="16307" spans="3:3" x14ac:dyDescent="0.25">
      <c r="C16307" s="18"/>
    </row>
    <row r="16308" spans="3:3" x14ac:dyDescent="0.25">
      <c r="C16308" s="18"/>
    </row>
    <row r="16309" spans="3:3" x14ac:dyDescent="0.25">
      <c r="C16309" s="18"/>
    </row>
    <row r="16310" spans="3:3" x14ac:dyDescent="0.25">
      <c r="C16310" s="18"/>
    </row>
    <row r="16311" spans="3:3" x14ac:dyDescent="0.25">
      <c r="C16311" s="18"/>
    </row>
    <row r="16312" spans="3:3" x14ac:dyDescent="0.25">
      <c r="C16312" s="18"/>
    </row>
    <row r="16313" spans="3:3" x14ac:dyDescent="0.25">
      <c r="C16313" s="18"/>
    </row>
    <row r="16314" spans="3:3" x14ac:dyDescent="0.25">
      <c r="C16314" s="18"/>
    </row>
    <row r="16315" spans="3:3" x14ac:dyDescent="0.25">
      <c r="C16315" s="18"/>
    </row>
    <row r="16316" spans="3:3" x14ac:dyDescent="0.25">
      <c r="C16316" s="18"/>
    </row>
    <row r="16317" spans="3:3" x14ac:dyDescent="0.25">
      <c r="C16317" s="18"/>
    </row>
    <row r="16318" spans="3:3" x14ac:dyDescent="0.25">
      <c r="C16318" s="18"/>
    </row>
    <row r="16319" spans="3:3" x14ac:dyDescent="0.25">
      <c r="C16319" s="18"/>
    </row>
    <row r="16320" spans="3:3" x14ac:dyDescent="0.25">
      <c r="C16320" s="18"/>
    </row>
    <row r="16321" spans="3:3" x14ac:dyDescent="0.25">
      <c r="C16321" s="18"/>
    </row>
    <row r="16322" spans="3:3" x14ac:dyDescent="0.25">
      <c r="C16322" s="18"/>
    </row>
    <row r="16323" spans="3:3" x14ac:dyDescent="0.25">
      <c r="C16323" s="18"/>
    </row>
    <row r="16324" spans="3:3" x14ac:dyDescent="0.25">
      <c r="C16324" s="18"/>
    </row>
    <row r="16325" spans="3:3" x14ac:dyDescent="0.25">
      <c r="C16325" s="18"/>
    </row>
    <row r="16326" spans="3:3" x14ac:dyDescent="0.25">
      <c r="C16326" s="18"/>
    </row>
    <row r="16327" spans="3:3" x14ac:dyDescent="0.25">
      <c r="C16327" s="18"/>
    </row>
    <row r="16328" spans="3:3" x14ac:dyDescent="0.25">
      <c r="C16328" s="18"/>
    </row>
    <row r="16329" spans="3:3" x14ac:dyDescent="0.25">
      <c r="C16329" s="18"/>
    </row>
    <row r="16330" spans="3:3" x14ac:dyDescent="0.25">
      <c r="C16330" s="18"/>
    </row>
    <row r="16331" spans="3:3" x14ac:dyDescent="0.25">
      <c r="C16331" s="18"/>
    </row>
    <row r="16332" spans="3:3" x14ac:dyDescent="0.25">
      <c r="C16332" s="18"/>
    </row>
    <row r="16333" spans="3:3" x14ac:dyDescent="0.25">
      <c r="C16333" s="18"/>
    </row>
    <row r="16334" spans="3:3" x14ac:dyDescent="0.25">
      <c r="C16334" s="18"/>
    </row>
    <row r="16335" spans="3:3" x14ac:dyDescent="0.25">
      <c r="C16335" s="18"/>
    </row>
    <row r="16336" spans="3:3" x14ac:dyDescent="0.25">
      <c r="C16336" s="18"/>
    </row>
    <row r="16337" spans="3:3" x14ac:dyDescent="0.25">
      <c r="C16337" s="18"/>
    </row>
    <row r="16338" spans="3:3" x14ac:dyDescent="0.25">
      <c r="C16338" s="18"/>
    </row>
    <row r="16339" spans="3:3" x14ac:dyDescent="0.25">
      <c r="C16339" s="18"/>
    </row>
    <row r="16340" spans="3:3" x14ac:dyDescent="0.25">
      <c r="C16340" s="18"/>
    </row>
    <row r="16341" spans="3:3" x14ac:dyDescent="0.25">
      <c r="C16341" s="18"/>
    </row>
    <row r="16342" spans="3:3" x14ac:dyDescent="0.25">
      <c r="C16342" s="18"/>
    </row>
    <row r="16343" spans="3:3" x14ac:dyDescent="0.25">
      <c r="C16343" s="18"/>
    </row>
    <row r="16344" spans="3:3" x14ac:dyDescent="0.25">
      <c r="C16344" s="18"/>
    </row>
    <row r="16345" spans="3:3" x14ac:dyDescent="0.25">
      <c r="C16345" s="18"/>
    </row>
    <row r="16346" spans="3:3" x14ac:dyDescent="0.25">
      <c r="C16346" s="18"/>
    </row>
    <row r="16347" spans="3:3" x14ac:dyDescent="0.25">
      <c r="C16347" s="18"/>
    </row>
    <row r="16348" spans="3:3" x14ac:dyDescent="0.25">
      <c r="C16348" s="18"/>
    </row>
    <row r="16349" spans="3:3" x14ac:dyDescent="0.25">
      <c r="C16349" s="18"/>
    </row>
    <row r="16350" spans="3:3" x14ac:dyDescent="0.25">
      <c r="C16350" s="18"/>
    </row>
    <row r="16351" spans="3:3" x14ac:dyDescent="0.25">
      <c r="C16351" s="18"/>
    </row>
    <row r="16352" spans="3:3" x14ac:dyDescent="0.25">
      <c r="C16352" s="18"/>
    </row>
    <row r="16353" spans="3:3" x14ac:dyDescent="0.25">
      <c r="C16353" s="18"/>
    </row>
    <row r="16354" spans="3:3" x14ac:dyDescent="0.25">
      <c r="C16354" s="18"/>
    </row>
    <row r="16355" spans="3:3" x14ac:dyDescent="0.25">
      <c r="C16355" s="18"/>
    </row>
    <row r="16356" spans="3:3" x14ac:dyDescent="0.25">
      <c r="C16356" s="18"/>
    </row>
    <row r="16357" spans="3:3" x14ac:dyDescent="0.25">
      <c r="C16357" s="18"/>
    </row>
    <row r="16358" spans="3:3" x14ac:dyDescent="0.25">
      <c r="C16358" s="18"/>
    </row>
    <row r="16359" spans="3:3" x14ac:dyDescent="0.25">
      <c r="C16359" s="18"/>
    </row>
    <row r="16360" spans="3:3" x14ac:dyDescent="0.25">
      <c r="C16360" s="18"/>
    </row>
    <row r="16361" spans="3:3" x14ac:dyDescent="0.25">
      <c r="C16361" s="18"/>
    </row>
    <row r="16362" spans="3:3" x14ac:dyDescent="0.25">
      <c r="C16362" s="18"/>
    </row>
    <row r="16363" spans="3:3" x14ac:dyDescent="0.25">
      <c r="C16363" s="18"/>
    </row>
    <row r="16364" spans="3:3" x14ac:dyDescent="0.25">
      <c r="C16364" s="18"/>
    </row>
    <row r="16365" spans="3:3" x14ac:dyDescent="0.25">
      <c r="C16365" s="18"/>
    </row>
    <row r="16366" spans="3:3" x14ac:dyDescent="0.25">
      <c r="C16366" s="18"/>
    </row>
    <row r="16367" spans="3:3" x14ac:dyDescent="0.25">
      <c r="C16367" s="18"/>
    </row>
    <row r="16368" spans="3:3" x14ac:dyDescent="0.25">
      <c r="C16368" s="18"/>
    </row>
    <row r="16369" spans="3:3" x14ac:dyDescent="0.25">
      <c r="C16369" s="18"/>
    </row>
    <row r="16370" spans="3:3" x14ac:dyDescent="0.25">
      <c r="C16370" s="18"/>
    </row>
    <row r="16371" spans="3:3" x14ac:dyDescent="0.25">
      <c r="C16371" s="18"/>
    </row>
    <row r="16372" spans="3:3" x14ac:dyDescent="0.25">
      <c r="C16372" s="18"/>
    </row>
    <row r="16373" spans="3:3" x14ac:dyDescent="0.25">
      <c r="C16373" s="18"/>
    </row>
    <row r="16374" spans="3:3" x14ac:dyDescent="0.25">
      <c r="C16374" s="18"/>
    </row>
    <row r="16375" spans="3:3" x14ac:dyDescent="0.25">
      <c r="C16375" s="18"/>
    </row>
    <row r="16376" spans="3:3" x14ac:dyDescent="0.25">
      <c r="C16376" s="18"/>
    </row>
    <row r="16377" spans="3:3" x14ac:dyDescent="0.25">
      <c r="C16377" s="18"/>
    </row>
    <row r="16378" spans="3:3" x14ac:dyDescent="0.25">
      <c r="C16378" s="18"/>
    </row>
    <row r="16379" spans="3:3" x14ac:dyDescent="0.25">
      <c r="C16379" s="18"/>
    </row>
    <row r="16380" spans="3:3" x14ac:dyDescent="0.25">
      <c r="C16380" s="18"/>
    </row>
    <row r="16381" spans="3:3" x14ac:dyDescent="0.25">
      <c r="C16381" s="18"/>
    </row>
    <row r="16382" spans="3:3" x14ac:dyDescent="0.25">
      <c r="C16382" s="18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D6C7B-D869-4D06-BD87-60CA36E2D1A8}">
  <sheetPr filterMode="1"/>
  <dimension ref="A1:BE509"/>
  <sheetViews>
    <sheetView tabSelected="1" topLeftCell="AG1" zoomScaleNormal="100" workbookViewId="0">
      <selection activeCell="AW67" sqref="AW67:AW247"/>
    </sheetView>
  </sheetViews>
  <sheetFormatPr defaultRowHeight="15" x14ac:dyDescent="0.25"/>
  <cols>
    <col min="1" max="1" width="9.85546875" bestFit="1" customWidth="1"/>
    <col min="2" max="2" width="30.140625" bestFit="1" customWidth="1"/>
    <col min="3" max="3" width="10.42578125" customWidth="1"/>
    <col min="4" max="4" width="8.140625" customWidth="1"/>
    <col min="5" max="5" width="41.28515625" customWidth="1"/>
    <col min="6" max="6" width="21" customWidth="1"/>
    <col min="7" max="7" width="26.42578125" customWidth="1"/>
    <col min="8" max="8" width="21.85546875" customWidth="1"/>
    <col min="9" max="9" width="14.5703125" customWidth="1"/>
    <col min="10" max="10" width="21.5703125" customWidth="1"/>
    <col min="11" max="11" width="14.5703125" hidden="1" customWidth="1"/>
    <col min="12" max="12" width="21.5703125" hidden="1" customWidth="1"/>
    <col min="13" max="13" width="17.42578125" hidden="1" customWidth="1"/>
    <col min="14" max="14" width="21.5703125" hidden="1" customWidth="1"/>
    <col min="15" max="15" width="17.42578125" hidden="1" customWidth="1"/>
    <col min="16" max="16" width="21.5703125" hidden="1" customWidth="1"/>
    <col min="17" max="17" width="17.42578125" hidden="1" customWidth="1"/>
    <col min="18" max="18" width="21.5703125" hidden="1" customWidth="1"/>
    <col min="19" max="19" width="17.42578125" hidden="1" customWidth="1"/>
    <col min="20" max="20" width="21.5703125" hidden="1" customWidth="1"/>
    <col min="21" max="21" width="17.42578125" hidden="1" customWidth="1"/>
    <col min="22" max="22" width="21.5703125" hidden="1" customWidth="1"/>
    <col min="23" max="23" width="17.42578125" hidden="1" customWidth="1"/>
    <col min="24" max="24" width="23.85546875" hidden="1" customWidth="1"/>
    <col min="25" max="25" width="13.85546875" bestFit="1" customWidth="1"/>
    <col min="26" max="26" width="22.42578125" customWidth="1"/>
    <col min="27" max="27" width="20.140625" customWidth="1"/>
    <col min="28" max="28" width="20" customWidth="1"/>
    <col min="29" max="29" width="14.5703125" customWidth="1"/>
    <col min="30" max="30" width="16.5703125" customWidth="1"/>
    <col min="31" max="31" width="19.5703125" customWidth="1"/>
    <col min="32" max="39" width="9.140625" customWidth="1"/>
    <col min="40" max="40" width="15.28515625" customWidth="1"/>
    <col min="41" max="41" width="15.7109375" customWidth="1"/>
    <col min="42" max="47" width="9.140625" customWidth="1"/>
    <col min="48" max="48" width="28.7109375" customWidth="1"/>
    <col min="49" max="49" width="15" bestFit="1" customWidth="1"/>
  </cols>
  <sheetData>
    <row r="1" spans="1:57" ht="63.75" thickBot="1" x14ac:dyDescent="0.3">
      <c r="A1" s="39" t="s">
        <v>1028</v>
      </c>
      <c r="B1" s="40" t="s">
        <v>1029</v>
      </c>
      <c r="C1" s="40" t="s">
        <v>1030</v>
      </c>
      <c r="D1" s="40" t="s">
        <v>1031</v>
      </c>
      <c r="E1" s="40" t="s">
        <v>1032</v>
      </c>
      <c r="F1" s="41" t="s">
        <v>1424</v>
      </c>
      <c r="G1" s="38" t="s">
        <v>1959</v>
      </c>
      <c r="H1" s="38" t="s">
        <v>1427</v>
      </c>
      <c r="I1" s="38" t="s">
        <v>1428</v>
      </c>
      <c r="J1" s="38" t="s">
        <v>1429</v>
      </c>
      <c r="K1" s="38" t="s">
        <v>2003</v>
      </c>
      <c r="L1" s="36" t="s">
        <v>1985</v>
      </c>
      <c r="M1" s="36" t="s">
        <v>1984</v>
      </c>
      <c r="N1" s="37" t="s">
        <v>1988</v>
      </c>
      <c r="O1" s="37" t="s">
        <v>1989</v>
      </c>
      <c r="P1" s="1" t="s">
        <v>1990</v>
      </c>
      <c r="Q1" s="1" t="s">
        <v>1991</v>
      </c>
      <c r="R1" s="48" t="s">
        <v>1992</v>
      </c>
      <c r="S1" s="48" t="s">
        <v>1993</v>
      </c>
      <c r="T1" s="49" t="s">
        <v>1994</v>
      </c>
      <c r="U1" s="49" t="s">
        <v>1995</v>
      </c>
      <c r="V1" s="50" t="s">
        <v>1996</v>
      </c>
      <c r="W1" s="50" t="s">
        <v>1997</v>
      </c>
      <c r="X1" s="42" t="s">
        <v>1041</v>
      </c>
      <c r="Y1" s="43" t="s">
        <v>1042</v>
      </c>
      <c r="Z1" s="42" t="s">
        <v>1043</v>
      </c>
      <c r="AA1" s="42" t="s">
        <v>1044</v>
      </c>
      <c r="AB1" s="44" t="s">
        <v>1045</v>
      </c>
      <c r="AC1" s="41" t="s">
        <v>1046</v>
      </c>
      <c r="AD1" s="41" t="s">
        <v>1047</v>
      </c>
      <c r="AE1" s="41" t="s">
        <v>1048</v>
      </c>
      <c r="AF1" s="40" t="s">
        <v>1049</v>
      </c>
      <c r="AG1" s="41" t="s">
        <v>1050</v>
      </c>
      <c r="AH1" s="41" t="s">
        <v>1051</v>
      </c>
      <c r="AI1" s="41" t="s">
        <v>1052</v>
      </c>
      <c r="AJ1" s="45" t="s">
        <v>402</v>
      </c>
      <c r="AK1" s="45" t="s">
        <v>1053</v>
      </c>
      <c r="AL1" s="45" t="s">
        <v>1054</v>
      </c>
      <c r="AM1" s="45" t="s">
        <v>1055</v>
      </c>
      <c r="AN1" s="47" t="s">
        <v>1951</v>
      </c>
      <c r="AO1" s="45" t="s">
        <v>1952</v>
      </c>
      <c r="AP1" s="42" t="s">
        <v>1057</v>
      </c>
      <c r="AQ1" s="46" t="s">
        <v>1058</v>
      </c>
      <c r="AR1" s="46" t="s">
        <v>1059</v>
      </c>
      <c r="AS1" s="46" t="s">
        <v>1060</v>
      </c>
      <c r="AT1" s="45" t="s">
        <v>1061</v>
      </c>
      <c r="AU1" s="41" t="s">
        <v>1062</v>
      </c>
      <c r="AV1" s="41" t="s">
        <v>1063</v>
      </c>
      <c r="AW1" s="41" t="s">
        <v>1065</v>
      </c>
      <c r="AX1" s="41" t="s">
        <v>1066</v>
      </c>
      <c r="AY1" s="41" t="s">
        <v>1067</v>
      </c>
      <c r="AZ1" s="47" t="s">
        <v>1068</v>
      </c>
      <c r="BA1" s="47" t="s">
        <v>1069</v>
      </c>
      <c r="BB1" s="47" t="s">
        <v>1070</v>
      </c>
      <c r="BC1" s="47" t="s">
        <v>1071</v>
      </c>
      <c r="BD1" s="47" t="s">
        <v>1072</v>
      </c>
      <c r="BE1" s="47" t="s">
        <v>1073</v>
      </c>
    </row>
    <row r="2" spans="1:57" hidden="1" x14ac:dyDescent="0.25">
      <c r="A2" s="2">
        <v>100</v>
      </c>
      <c r="B2" s="3" t="s">
        <v>79</v>
      </c>
      <c r="C2" s="3">
        <v>100.1</v>
      </c>
      <c r="D2" s="3" t="s">
        <v>919</v>
      </c>
      <c r="E2" s="3" t="s">
        <v>81</v>
      </c>
      <c r="F2" s="3"/>
      <c r="G2" s="3"/>
      <c r="H2" s="3" t="str">
        <f>IF(Y2&lt;'2 - Outliers'!$F$11,"Low outlier",IF(Y2&gt;'2 - Outliers'!$F$12,"High outlier",""))</f>
        <v>High outlier</v>
      </c>
      <c r="I2" s="3">
        <f>IF(AA2="",VLOOKUP(AW2,'3 -Impute_SE'!$B$10:$C$21,2,FALSE),AA2)</f>
        <v>1.2060667870036101</v>
      </c>
      <c r="J2" s="3">
        <f t="shared" ref="J2:J65" si="0">1/I2</f>
        <v>0.82914147937398319</v>
      </c>
      <c r="K2" s="3">
        <f t="shared" ref="K2:K62" si="1">J2*Y2</f>
        <v>1.7692307692307694</v>
      </c>
      <c r="L2" s="3">
        <f>J2/(VLOOKUP($AW2,'5_Weighting'!$B$9:$C$20,2,FALSE)/VLOOKUP($AW2,'5_Weighting'!$B$9:$D$20,3,FALSE))</f>
        <v>6.1680799007308593E-2</v>
      </c>
      <c r="M2" s="3">
        <f t="shared" ref="M2:M63" si="2">L2*Y2</f>
        <v>0.13161513467745256</v>
      </c>
      <c r="N2" s="3">
        <f>J2/(VLOOKUP($AW2,'5_Weighting'!$F$12:$G$20,2,FALSE)/(VLOOKUP($AW2,'5_Weighting'!$F$12:$H$21,3,FALSE)))</f>
        <v>0.12490814309452172</v>
      </c>
      <c r="O2" s="3">
        <f t="shared" ref="O2:O65" si="3">N2*$Y2</f>
        <v>0.26653030343767159</v>
      </c>
      <c r="P2" s="3">
        <f>J2/(VLOOKUP($AW2,'5_Weighting'!$J$12:$K$22,2,FALSE)/VLOOKUP($AW2,'5_Weighting'!$J$12:$L$22,3,FALSE))</f>
        <v>0.14345513657338047</v>
      </c>
      <c r="Q2" s="3">
        <f t="shared" ref="Q2:Q65" si="4">P2*$Y2</f>
        <v>0.30610607229716036</v>
      </c>
      <c r="R2" s="3">
        <f>J2/(VLOOKUP($AW2,'5_Weighting'!$N$12:$O$23,2,FALSE)/VLOOKUP($AW2,'5_Weighting'!$N$12:$P$23,3,FALSE))</f>
        <v>5.0102389508848738E-2</v>
      </c>
      <c r="S2" s="3">
        <f t="shared" ref="S2:S65" si="5">R2*$Y2</f>
        <v>0.10690900327163334</v>
      </c>
      <c r="T2" s="3">
        <f>J2/(VLOOKUP($AW2,'5_Weighting'!$R$12:$S$23,2,FALSE)/(VLOOKUP($AW2,'5_Weighting'!$R$12:$T$23,3,FALSE)))</f>
        <v>3.806487633199427E-2</v>
      </c>
      <c r="U2" s="3">
        <f>T2*$Y2</f>
        <v>8.1223231630355094E-2</v>
      </c>
      <c r="V2" s="3">
        <f>J2/(VLOOKUP($AW2,'5_Weighting'!$V$12:$W$23,2,FALSE)/(VLOOKUP($AW2,'5_Weighting'!$V$12:$X$23,3,FALSE)))</f>
        <v>5.0163869925020317E-2</v>
      </c>
      <c r="W2" s="3">
        <f t="shared" ref="W2:W65" si="6">V2*$Y2</f>
        <v>0.10704019082731804</v>
      </c>
      <c r="X2" s="3" t="s">
        <v>920</v>
      </c>
      <c r="Y2" s="6">
        <v>2.1338104693140796</v>
      </c>
      <c r="Z2" s="3" t="s">
        <v>72</v>
      </c>
      <c r="AA2" s="3">
        <v>1.2060667870036101</v>
      </c>
      <c r="AB2" s="3" t="s">
        <v>26</v>
      </c>
      <c r="AC2" s="3" t="s">
        <v>5</v>
      </c>
      <c r="AD2" s="3" t="s">
        <v>6</v>
      </c>
      <c r="AE2" s="3" t="s">
        <v>5</v>
      </c>
      <c r="AF2" s="3" t="s">
        <v>83</v>
      </c>
      <c r="AG2" s="3" t="s">
        <v>84</v>
      </c>
      <c r="AH2" s="3" t="s">
        <v>85</v>
      </c>
      <c r="AI2" s="3" t="s">
        <v>57</v>
      </c>
      <c r="AJ2" s="3" t="s">
        <v>11</v>
      </c>
      <c r="AK2" s="4" t="s">
        <v>12</v>
      </c>
      <c r="AL2" s="4" t="s">
        <v>86</v>
      </c>
      <c r="AM2" s="4">
        <v>2011</v>
      </c>
      <c r="AN2" s="3" t="str">
        <f>IF(AM2&lt;2010,"Pre-2010",IF(AM2&lt;2018,"2010 - 2017","2018 - 2019"))</f>
        <v>2010 - 2017</v>
      </c>
      <c r="AO2" s="3" t="s">
        <v>14</v>
      </c>
      <c r="AP2" s="3">
        <v>284</v>
      </c>
      <c r="AQ2" s="3">
        <v>0</v>
      </c>
      <c r="AR2" s="3">
        <v>1</v>
      </c>
      <c r="AS2" s="3">
        <v>1</v>
      </c>
      <c r="AT2" s="3">
        <v>1</v>
      </c>
      <c r="AU2" s="4" t="s">
        <v>330</v>
      </c>
      <c r="AV2" s="4" t="s">
        <v>529</v>
      </c>
      <c r="AW2" s="4" t="s">
        <v>465</v>
      </c>
      <c r="AX2" s="4" t="s">
        <v>89</v>
      </c>
      <c r="AY2" s="4" t="s">
        <v>90</v>
      </c>
      <c r="AZ2" s="3">
        <v>2.3E-2</v>
      </c>
      <c r="BA2" s="5">
        <v>1.02</v>
      </c>
      <c r="BB2" s="5"/>
      <c r="BC2" s="5" t="s">
        <v>4</v>
      </c>
      <c r="BD2" s="5">
        <v>1.7692307692307694</v>
      </c>
      <c r="BE2" s="5" t="s">
        <v>91</v>
      </c>
    </row>
    <row r="3" spans="1:57" hidden="1" x14ac:dyDescent="0.25">
      <c r="A3" s="2">
        <v>100</v>
      </c>
      <c r="B3" s="3" t="s">
        <v>79</v>
      </c>
      <c r="C3" s="3">
        <v>100.1</v>
      </c>
      <c r="D3" s="3" t="s">
        <v>80</v>
      </c>
      <c r="E3" s="3" t="s">
        <v>81</v>
      </c>
      <c r="F3" s="3"/>
      <c r="G3" s="3"/>
      <c r="H3" s="3" t="str">
        <f>IF(Y3&lt;'2 - Outliers'!$F$11,"Low outlier",IF(Y3&gt;'2 - Outliers'!$F$12,"High outlier",""))</f>
        <v/>
      </c>
      <c r="I3" s="3">
        <f>IF(AA3="",VLOOKUP(AW3,'3 -Impute_SE'!$B$10:$C$21,2,FALSE),AA3)</f>
        <v>0.57804938628158842</v>
      </c>
      <c r="J3" s="3">
        <f t="shared" si="0"/>
        <v>1.7299559929172978</v>
      </c>
      <c r="K3" s="3">
        <f t="shared" si="1"/>
        <v>1.1249999999999998</v>
      </c>
      <c r="L3" s="3">
        <f>J3/(VLOOKUP($AW3,'5_Weighting'!$B$9:$C$20,2,FALSE)/VLOOKUP($AW3,'5_Weighting'!$B$9:$D$20,3,FALSE))</f>
        <v>2.0173369131803523E-2</v>
      </c>
      <c r="M3" s="3">
        <f t="shared" ref="M3:M66" si="7">L3*Y3</f>
        <v>1.3118854101604837E-2</v>
      </c>
      <c r="N3" s="3">
        <f>J3/(VLOOKUP($AW3,'5_Weighting'!$F$12:$G$20,2,FALSE)/(VLOOKUP($AW3,'5_Weighting'!$F$12:$H$21,3,FALSE)))</f>
        <v>1.0731363663508095E-2</v>
      </c>
      <c r="O3" s="3">
        <f t="shared" si="3"/>
        <v>6.9786654521123157E-3</v>
      </c>
      <c r="P3" s="3">
        <f>J3/(VLOOKUP($AW3,'5_Weighting'!$J$12:$K$22,2,FALSE)/VLOOKUP($AW3,'5_Weighting'!$J$12:$L$22,3,FALSE))</f>
        <v>1.0731363663508095E-2</v>
      </c>
      <c r="Q3" s="3">
        <f t="shared" si="4"/>
        <v>6.9786654521123157E-3</v>
      </c>
      <c r="R3" s="3">
        <f>J3/(VLOOKUP($AW3,'5_Weighting'!$N$12:$O$23,2,FALSE)/VLOOKUP($AW3,'5_Weighting'!$N$12:$P$23,3,FALSE))</f>
        <v>3.2044809500166034E-2</v>
      </c>
      <c r="S3" s="3">
        <f t="shared" si="5"/>
        <v>2.0838917773216562E-2</v>
      </c>
      <c r="T3" s="3">
        <f>J3/(VLOOKUP($AW3,'5_Weighting'!$R$12:$S$23,2,FALSE)/(VLOOKUP($AW3,'5_Weighting'!$R$12:$T$23,3,FALSE)))</f>
        <v>0.12284988206858333</v>
      </c>
      <c r="U3" s="3">
        <f t="shared" ref="U2:U65" si="8">T3*$Y3</f>
        <v>7.9889961301323864E-2</v>
      </c>
      <c r="V3" s="3">
        <f>J3/(VLOOKUP($AW3,'5_Weighting'!$V$12:$W$23,2,FALSE)/(VLOOKUP($AW3,'5_Weighting'!$V$12:$X$23,3,FALSE)))</f>
        <v>3.2831728728841963E-2</v>
      </c>
      <c r="W3" s="3">
        <f t="shared" si="6"/>
        <v>2.1350655722554526E-2</v>
      </c>
      <c r="X3" s="3" t="s">
        <v>82</v>
      </c>
      <c r="Y3" s="6">
        <v>0.65030555956678693</v>
      </c>
      <c r="Z3" s="3" t="s">
        <v>72</v>
      </c>
      <c r="AA3" s="3">
        <v>0.57804938628158842</v>
      </c>
      <c r="AB3" s="3" t="s">
        <v>26</v>
      </c>
      <c r="AC3" s="3" t="s">
        <v>53</v>
      </c>
      <c r="AD3" s="3" t="s">
        <v>6</v>
      </c>
      <c r="AE3" s="3" t="s">
        <v>54</v>
      </c>
      <c r="AF3" s="3" t="s">
        <v>83</v>
      </c>
      <c r="AG3" s="3" t="s">
        <v>84</v>
      </c>
      <c r="AH3" s="3" t="s">
        <v>85</v>
      </c>
      <c r="AI3" s="3" t="s">
        <v>57</v>
      </c>
      <c r="AJ3" s="3" t="s">
        <v>11</v>
      </c>
      <c r="AK3" s="4" t="s">
        <v>12</v>
      </c>
      <c r="AL3" s="4" t="s">
        <v>86</v>
      </c>
      <c r="AM3" s="4">
        <v>2011</v>
      </c>
      <c r="AN3" s="3" t="s">
        <v>14</v>
      </c>
      <c r="AO3" s="3" t="s">
        <v>14</v>
      </c>
      <c r="AP3" s="3">
        <v>284</v>
      </c>
      <c r="AQ3" s="3">
        <v>0</v>
      </c>
      <c r="AR3" s="3">
        <v>1</v>
      </c>
      <c r="AS3" s="3">
        <v>1</v>
      </c>
      <c r="AT3" s="3">
        <v>1</v>
      </c>
      <c r="AU3" s="4" t="s">
        <v>15</v>
      </c>
      <c r="AV3" s="4" t="s">
        <v>87</v>
      </c>
      <c r="AW3" s="4" t="s">
        <v>88</v>
      </c>
      <c r="AX3" s="4" t="s">
        <v>89</v>
      </c>
      <c r="AY3" s="4" t="s">
        <v>90</v>
      </c>
      <c r="AZ3" s="3">
        <v>1.7999999999999999E-2</v>
      </c>
      <c r="BA3" s="5">
        <v>1.02</v>
      </c>
      <c r="BB3" s="5"/>
      <c r="BC3" s="5" t="s">
        <v>4</v>
      </c>
      <c r="BD3" s="5">
        <v>1.125</v>
      </c>
      <c r="BE3" s="5" t="s">
        <v>91</v>
      </c>
    </row>
    <row r="4" spans="1:57" hidden="1" x14ac:dyDescent="0.25">
      <c r="A4" s="2">
        <v>102</v>
      </c>
      <c r="B4" s="3" t="s">
        <v>257</v>
      </c>
      <c r="C4" s="3">
        <v>102.1</v>
      </c>
      <c r="D4" s="3" t="s">
        <v>258</v>
      </c>
      <c r="E4" s="3" t="s">
        <v>259</v>
      </c>
      <c r="F4" s="3"/>
      <c r="G4" s="3"/>
      <c r="H4" s="3" t="str">
        <f>IF(Y4&lt;'2 - Outliers'!$F$11,"Low outlier",IF(Y4&gt;'2 - Outliers'!$F$12,"High outlier",""))</f>
        <v/>
      </c>
      <c r="I4" s="3">
        <f>IF(AA4="",VLOOKUP(AW4,'3 -Impute_SE'!$B$10:$C$21,2,FALSE),AA4)</f>
        <v>2.1978021978021976E-2</v>
      </c>
      <c r="J4" s="3">
        <f t="shared" si="0"/>
        <v>45.500000000000007</v>
      </c>
      <c r="K4" s="3">
        <f t="shared" si="1"/>
        <v>3.6400000000000006</v>
      </c>
      <c r="L4" s="3">
        <f>J4/(VLOOKUP($AW4,'5_Weighting'!$B$9:$C$20,2,FALSE)/VLOOKUP($AW4,'5_Weighting'!$B$9:$D$20,3,FALSE))</f>
        <v>1.891412902552577</v>
      </c>
      <c r="M4" s="3">
        <f t="shared" si="7"/>
        <v>0.15131303220420617</v>
      </c>
      <c r="N4" s="3">
        <f>J4/(VLOOKUP($AW4,'5_Weighting'!$F$12:$G$20,2,FALSE)/(VLOOKUP($AW4,'5_Weighting'!$F$12:$H$21,3,FALSE)))</f>
        <v>1.5896730102934487</v>
      </c>
      <c r="O4" s="3">
        <f t="shared" si="3"/>
        <v>0.12717384082347588</v>
      </c>
      <c r="P4" s="3">
        <f>J4/(VLOOKUP($AW4,'5_Weighting'!$J$12:$K$22,2,FALSE)/VLOOKUP($AW4,'5_Weighting'!$J$12:$L$22,3,FALSE))</f>
        <v>1.6274237421292919</v>
      </c>
      <c r="Q4" s="3">
        <f t="shared" si="4"/>
        <v>0.13019389937034334</v>
      </c>
      <c r="R4" s="3">
        <f>J4/(VLOOKUP($AW4,'5_Weighting'!$N$12:$O$23,2,FALSE)/VLOOKUP($AW4,'5_Weighting'!$N$12:$P$23,3,FALSE))</f>
        <v>2.1207555375063234</v>
      </c>
      <c r="S4" s="3">
        <f t="shared" si="5"/>
        <v>0.16966044300050587</v>
      </c>
      <c r="T4" s="3">
        <f>J4/(VLOOKUP($AW4,'5_Weighting'!$R$12:$S$23,2,FALSE)/(VLOOKUP($AW4,'5_Weighting'!$R$12:$T$23,3,FALSE)))</f>
        <v>1.7885089061508599</v>
      </c>
      <c r="U4" s="3">
        <f t="shared" si="8"/>
        <v>0.1430807124920688</v>
      </c>
      <c r="V4" s="3">
        <f>J4/(VLOOKUP($AW4,'5_Weighting'!$V$12:$W$23,2,FALSE)/(VLOOKUP($AW4,'5_Weighting'!$V$12:$X$23,3,FALSE)))</f>
        <v>2.0886863663204798</v>
      </c>
      <c r="W4" s="3">
        <f t="shared" si="6"/>
        <v>0.16709490930563839</v>
      </c>
      <c r="X4" s="3" t="s">
        <v>64</v>
      </c>
      <c r="Y4" s="6">
        <v>0.08</v>
      </c>
      <c r="Z4" s="3" t="s">
        <v>4</v>
      </c>
      <c r="AA4" s="3">
        <v>2.1978021978021976E-2</v>
      </c>
      <c r="AB4" s="3" t="s">
        <v>26</v>
      </c>
      <c r="AC4" s="3" t="s">
        <v>5</v>
      </c>
      <c r="AD4" s="3" t="s">
        <v>6</v>
      </c>
      <c r="AE4" s="3" t="s">
        <v>5</v>
      </c>
      <c r="AF4" s="3" t="s">
        <v>7</v>
      </c>
      <c r="AG4" s="3" t="s">
        <v>65</v>
      </c>
      <c r="AH4" s="3" t="s">
        <v>28</v>
      </c>
      <c r="AI4" s="3" t="s">
        <v>10</v>
      </c>
      <c r="AJ4" s="3" t="s">
        <v>11</v>
      </c>
      <c r="AK4" s="4" t="s">
        <v>66</v>
      </c>
      <c r="AL4" s="4" t="s">
        <v>67</v>
      </c>
      <c r="AM4" s="4" t="s">
        <v>260</v>
      </c>
      <c r="AN4" s="3" t="s">
        <v>1953</v>
      </c>
      <c r="AO4" s="3" t="s">
        <v>14</v>
      </c>
      <c r="AP4" s="3">
        <v>1824</v>
      </c>
      <c r="AQ4" s="3">
        <v>1</v>
      </c>
      <c r="AR4" s="3">
        <v>0</v>
      </c>
      <c r="AS4" s="3">
        <v>1</v>
      </c>
      <c r="AT4" s="3">
        <v>1</v>
      </c>
      <c r="AU4" s="4" t="s">
        <v>15</v>
      </c>
      <c r="AV4" s="4" t="s">
        <v>261</v>
      </c>
      <c r="AW4" s="4" t="s">
        <v>32</v>
      </c>
      <c r="AX4" s="4" t="s">
        <v>262</v>
      </c>
      <c r="AY4" s="4"/>
      <c r="AZ4" s="3">
        <v>2E-3</v>
      </c>
      <c r="BA4" s="5"/>
      <c r="BB4" s="5"/>
      <c r="BC4" s="5" t="s">
        <v>20</v>
      </c>
      <c r="BD4" s="5">
        <v>3.64</v>
      </c>
      <c r="BE4" s="5"/>
    </row>
    <row r="5" spans="1:57" hidden="1" x14ac:dyDescent="0.25">
      <c r="A5" s="2">
        <v>102</v>
      </c>
      <c r="B5" s="3" t="s">
        <v>257</v>
      </c>
      <c r="C5" s="3">
        <v>102.1</v>
      </c>
      <c r="D5" s="3" t="s">
        <v>591</v>
      </c>
      <c r="E5" s="3" t="s">
        <v>259</v>
      </c>
      <c r="F5" s="3"/>
      <c r="G5" s="3"/>
      <c r="H5" s="3" t="str">
        <f>IF(Y5&lt;'2 - Outliers'!$F$11,"Low outlier",IF(Y5&gt;'2 - Outliers'!$F$12,"High outlier",""))</f>
        <v/>
      </c>
      <c r="I5" s="3">
        <f>IF(AA5="",VLOOKUP(AW5,'3 -Impute_SE'!$B$10:$C$21,2,FALSE),AA5)</f>
        <v>4.6808510638297871E-2</v>
      </c>
      <c r="J5" s="3">
        <f t="shared" si="0"/>
        <v>21.363636363636363</v>
      </c>
      <c r="K5" s="3">
        <f t="shared" si="1"/>
        <v>4.7</v>
      </c>
      <c r="L5" s="3">
        <f>J5/(VLOOKUP($AW5,'5_Weighting'!$B$9:$C$20,2,FALSE)/VLOOKUP($AW5,'5_Weighting'!$B$9:$D$20,3,FALSE))</f>
        <v>1.5892657566783304</v>
      </c>
      <c r="M5" s="3">
        <f t="shared" si="7"/>
        <v>0.34963846646923269</v>
      </c>
      <c r="N5" s="3">
        <f>J5/(VLOOKUP($AW5,'5_Weighting'!$F$12:$G$20,2,FALSE)/(VLOOKUP($AW5,'5_Weighting'!$F$12:$H$21,3,FALSE)))</f>
        <v>3.2183797509963901</v>
      </c>
      <c r="O5" s="3">
        <f t="shared" si="3"/>
        <v>0.70804354521920587</v>
      </c>
      <c r="P5" s="3">
        <f>J5/(VLOOKUP($AW5,'5_Weighting'!$J$12:$K$22,2,FALSE)/VLOOKUP($AW5,'5_Weighting'!$J$12:$L$22,3,FALSE))</f>
        <v>3.6962610706238133</v>
      </c>
      <c r="Q5" s="3">
        <f t="shared" si="4"/>
        <v>0.81317743553723887</v>
      </c>
      <c r="R5" s="3">
        <f>J5/(VLOOKUP($AW5,'5_Weighting'!$N$12:$O$23,2,FALSE)/VLOOKUP($AW5,'5_Weighting'!$N$12:$P$23,3,FALSE))</f>
        <v>1.2909367786357306</v>
      </c>
      <c r="S5" s="3">
        <f t="shared" si="5"/>
        <v>0.28400609129986076</v>
      </c>
      <c r="T5" s="3">
        <f>J5/(VLOOKUP($AW5,'5_Weighting'!$R$12:$S$23,2,FALSE)/(VLOOKUP($AW5,'5_Weighting'!$R$12:$T$23,3,FALSE)))</f>
        <v>0.98077854794756825</v>
      </c>
      <c r="U5" s="3">
        <f t="shared" si="8"/>
        <v>0.21577128054846501</v>
      </c>
      <c r="V5" s="3">
        <f>J5/(VLOOKUP($AW5,'5_Weighting'!$V$12:$W$23,2,FALSE)/(VLOOKUP($AW5,'5_Weighting'!$V$12:$X$23,3,FALSE)))</f>
        <v>1.2925208813338205</v>
      </c>
      <c r="W5" s="3">
        <f t="shared" si="6"/>
        <v>0.28435459389344053</v>
      </c>
      <c r="X5" s="3" t="s">
        <v>64</v>
      </c>
      <c r="Y5" s="6">
        <v>0.22</v>
      </c>
      <c r="Z5" s="3" t="s">
        <v>4</v>
      </c>
      <c r="AA5" s="3">
        <v>4.6808510638297871E-2</v>
      </c>
      <c r="AB5" s="3" t="s">
        <v>26</v>
      </c>
      <c r="AC5" s="3" t="s">
        <v>5</v>
      </c>
      <c r="AD5" s="3" t="s">
        <v>6</v>
      </c>
      <c r="AE5" s="3" t="s">
        <v>5</v>
      </c>
      <c r="AF5" s="3" t="s">
        <v>7</v>
      </c>
      <c r="AG5" s="3" t="s">
        <v>65</v>
      </c>
      <c r="AH5" s="3" t="s">
        <v>28</v>
      </c>
      <c r="AI5" s="3" t="s">
        <v>10</v>
      </c>
      <c r="AJ5" s="3" t="s">
        <v>11</v>
      </c>
      <c r="AK5" s="4" t="s">
        <v>66</v>
      </c>
      <c r="AL5" s="4" t="s">
        <v>67</v>
      </c>
      <c r="AM5" s="4" t="s">
        <v>260</v>
      </c>
      <c r="AN5" s="3" t="s">
        <v>1953</v>
      </c>
      <c r="AO5" s="3" t="s">
        <v>14</v>
      </c>
      <c r="AP5" s="3">
        <v>1824</v>
      </c>
      <c r="AQ5" s="3">
        <v>1</v>
      </c>
      <c r="AR5" s="3">
        <v>0</v>
      </c>
      <c r="AS5" s="3">
        <v>1</v>
      </c>
      <c r="AT5" s="3">
        <v>1</v>
      </c>
      <c r="AU5" s="4" t="s">
        <v>330</v>
      </c>
      <c r="AV5" s="4" t="s">
        <v>592</v>
      </c>
      <c r="AW5" s="4" t="s">
        <v>465</v>
      </c>
      <c r="AX5" s="4" t="s">
        <v>262</v>
      </c>
      <c r="AY5" s="4"/>
      <c r="AZ5" s="3">
        <v>0.16</v>
      </c>
      <c r="BA5" s="5"/>
      <c r="BB5" s="5"/>
      <c r="BC5" s="5" t="s">
        <v>20</v>
      </c>
      <c r="BD5" s="5">
        <v>4.7</v>
      </c>
      <c r="BE5" s="5"/>
    </row>
    <row r="6" spans="1:57" hidden="1" x14ac:dyDescent="0.25">
      <c r="A6" s="2">
        <v>103</v>
      </c>
      <c r="B6" s="3" t="s">
        <v>263</v>
      </c>
      <c r="C6" s="3">
        <v>103.1</v>
      </c>
      <c r="D6" s="3" t="s">
        <v>508</v>
      </c>
      <c r="E6" s="3" t="s">
        <v>265</v>
      </c>
      <c r="F6" s="3"/>
      <c r="G6" s="3"/>
      <c r="H6" s="3" t="str">
        <f>IF(Y6&lt;'2 - Outliers'!$F$11,"Low outlier",IF(Y6&gt;'2 - Outliers'!$F$12,"High outlier",""))</f>
        <v/>
      </c>
      <c r="I6" s="3">
        <f>IF(AA6="",VLOOKUP(AW6,'3 -Impute_SE'!$B$10:$C$21,2,FALSE),AA6)</f>
        <v>0.21624649859943978</v>
      </c>
      <c r="J6" s="3">
        <f t="shared" si="0"/>
        <v>4.6243523316062172</v>
      </c>
      <c r="K6" s="3">
        <f t="shared" si="1"/>
        <v>1.7849999999999999</v>
      </c>
      <c r="L6" s="3">
        <f>J6/(VLOOKUP($AW6,'5_Weighting'!$B$9:$C$20,2,FALSE)/VLOOKUP($AW6,'5_Weighting'!$B$9:$D$20,3,FALSE))</f>
        <v>5.53021255053085E-7</v>
      </c>
      <c r="M6" s="3">
        <f t="shared" si="7"/>
        <v>2.1346620445049081E-7</v>
      </c>
      <c r="N6" s="3" t="e">
        <f>J6/(VLOOKUP($AW6,'5_Weighting'!$F$12:$G$20,2,FALSE)/(VLOOKUP($AW6,'5_Weighting'!$F$12:$H$21,3,FALSE)))</f>
        <v>#N/A</v>
      </c>
      <c r="O6" s="3" t="e">
        <f t="shared" si="3"/>
        <v>#N/A</v>
      </c>
      <c r="P6" s="3">
        <f>J6/(VLOOKUP($AW6,'5_Weighting'!$J$12:$K$22,2,FALSE)/VLOOKUP($AW6,'5_Weighting'!$J$12:$L$22,3,FALSE))</f>
        <v>1.8434466734334725E-7</v>
      </c>
      <c r="Q6" s="3">
        <f t="shared" si="4"/>
        <v>7.1157041594532038E-8</v>
      </c>
      <c r="R6" s="3">
        <f>J6/(VLOOKUP($AW6,'5_Weighting'!$N$12:$O$23,2,FALSE)/VLOOKUP($AW6,'5_Weighting'!$N$12:$P$23,3,FALSE))</f>
        <v>1.5995403402834018E-2</v>
      </c>
      <c r="S6" s="3">
        <f t="shared" si="5"/>
        <v>6.1742257134939308E-3</v>
      </c>
      <c r="T6" s="3">
        <f>J6/(VLOOKUP($AW6,'5_Weighting'!$R$12:$S$23,2,FALSE)/(VLOOKUP($AW6,'5_Weighting'!$R$12:$T$23,3,FALSE)))</f>
        <v>1.1636625275583703E-2</v>
      </c>
      <c r="U6" s="3">
        <f t="shared" si="8"/>
        <v>4.4917373563753095E-3</v>
      </c>
      <c r="V6" s="3">
        <f>J6/(VLOOKUP($AW6,'5_Weighting'!$V$12:$W$23,2,FALSE)/(VLOOKUP($AW6,'5_Weighting'!$V$12:$X$23,3,FALSE)))</f>
        <v>2.3043010994801053E-7</v>
      </c>
      <c r="W6" s="3">
        <f t="shared" si="6"/>
        <v>8.894602243993206E-8</v>
      </c>
      <c r="X6" s="3" t="s">
        <v>266</v>
      </c>
      <c r="Y6" s="6">
        <v>0.38600000000000001</v>
      </c>
      <c r="Z6" s="3" t="s">
        <v>176</v>
      </c>
      <c r="AA6" s="3">
        <v>0.21624649859943978</v>
      </c>
      <c r="AB6" s="3" t="s">
        <v>26</v>
      </c>
      <c r="AC6" s="3" t="s">
        <v>5</v>
      </c>
      <c r="AD6" s="3" t="s">
        <v>6</v>
      </c>
      <c r="AE6" s="3" t="s">
        <v>5</v>
      </c>
      <c r="AF6" s="3" t="s">
        <v>267</v>
      </c>
      <c r="AG6" s="3" t="s">
        <v>268</v>
      </c>
      <c r="AH6" s="3" t="s">
        <v>103</v>
      </c>
      <c r="AI6" s="3" t="s">
        <v>10</v>
      </c>
      <c r="AJ6" s="3" t="s">
        <v>39</v>
      </c>
      <c r="AK6" s="4" t="s">
        <v>12</v>
      </c>
      <c r="AL6" s="4" t="s">
        <v>13</v>
      </c>
      <c r="AM6" s="4">
        <v>2010</v>
      </c>
      <c r="AN6" s="3" t="s">
        <v>14</v>
      </c>
      <c r="AO6" s="3" t="s">
        <v>14</v>
      </c>
      <c r="AP6" s="3">
        <v>4399</v>
      </c>
      <c r="AQ6" s="3">
        <v>1</v>
      </c>
      <c r="AR6" s="3">
        <v>0</v>
      </c>
      <c r="AS6" s="3">
        <v>1</v>
      </c>
      <c r="AT6" s="3">
        <v>1</v>
      </c>
      <c r="AU6" s="4" t="s">
        <v>97</v>
      </c>
      <c r="AV6" s="4" t="s">
        <v>509</v>
      </c>
      <c r="AW6" s="4" t="s">
        <v>1396</v>
      </c>
      <c r="AX6" s="4" t="s">
        <v>270</v>
      </c>
      <c r="AY6" s="4"/>
      <c r="AZ6" s="3">
        <v>0.38600000000000001</v>
      </c>
      <c r="BA6" s="5"/>
      <c r="BB6" s="5"/>
      <c r="BC6" s="5" t="s">
        <v>20</v>
      </c>
      <c r="BD6" s="5">
        <v>1.7849999999999999</v>
      </c>
      <c r="BE6" s="5"/>
    </row>
    <row r="7" spans="1:57" hidden="1" x14ac:dyDescent="0.25">
      <c r="A7" s="2">
        <v>103</v>
      </c>
      <c r="B7" s="3" t="s">
        <v>263</v>
      </c>
      <c r="C7" s="3">
        <v>103.1</v>
      </c>
      <c r="D7" s="3" t="s">
        <v>264</v>
      </c>
      <c r="E7" s="3" t="s">
        <v>265</v>
      </c>
      <c r="F7" s="3"/>
      <c r="G7" s="3"/>
      <c r="H7" s="3" t="str">
        <f>IF(Y7&lt;'2 - Outliers'!$F$11,"Low outlier",IF(Y7&gt;'2 - Outliers'!$F$12,"High outlier",""))</f>
        <v/>
      </c>
      <c r="I7" s="3">
        <f>IF(AA7="",VLOOKUP(AW7,'3 -Impute_SE'!$B$10:$C$21,2,FALSE),AA7)</f>
        <v>5.5982085732565579E-2</v>
      </c>
      <c r="J7" s="3">
        <f t="shared" si="0"/>
        <v>17.862857142857145</v>
      </c>
      <c r="K7" s="3">
        <f t="shared" si="1"/>
        <v>3.1260000000000003</v>
      </c>
      <c r="L7" s="3">
        <f>J7/(VLOOKUP($AW7,'5_Weighting'!$B$9:$C$20,2,FALSE)/VLOOKUP($AW7,'5_Weighting'!$B$9:$D$20,3,FALSE))</f>
        <v>0.74255029618579027</v>
      </c>
      <c r="M7" s="3">
        <f t="shared" si="7"/>
        <v>0.12994630183251329</v>
      </c>
      <c r="N7" s="3">
        <f>J7/(VLOOKUP($AW7,'5_Weighting'!$F$12:$G$20,2,FALSE)/(VLOOKUP($AW7,'5_Weighting'!$F$12:$H$21,3,FALSE)))</f>
        <v>0.62409015135664925</v>
      </c>
      <c r="O7" s="3">
        <f t="shared" si="3"/>
        <v>0.10921577648741361</v>
      </c>
      <c r="P7" s="3">
        <f>J7/(VLOOKUP($AW7,'5_Weighting'!$J$12:$K$22,2,FALSE)/VLOOKUP($AW7,'5_Weighting'!$J$12:$L$22,3,FALSE))</f>
        <v>0.63891072124284654</v>
      </c>
      <c r="Q7" s="3">
        <f t="shared" si="4"/>
        <v>0.11180937621749813</v>
      </c>
      <c r="R7" s="3">
        <f>J7/(VLOOKUP($AW7,'5_Weighting'!$N$12:$O$23,2,FALSE)/VLOOKUP($AW7,'5_Weighting'!$N$12:$P$23,3,FALSE))</f>
        <v>0.83258798244832233</v>
      </c>
      <c r="S7" s="3">
        <f t="shared" si="5"/>
        <v>0.14570289692845639</v>
      </c>
      <c r="T7" s="3">
        <f>J7/(VLOOKUP($AW7,'5_Weighting'!$R$12:$S$23,2,FALSE)/(VLOOKUP($AW7,'5_Weighting'!$R$12:$T$23,3,FALSE)))</f>
        <v>0.70215118877583516</v>
      </c>
      <c r="U7" s="3">
        <f t="shared" si="8"/>
        <v>0.12287645803577114</v>
      </c>
      <c r="V7" s="3">
        <f>J7/(VLOOKUP($AW7,'5_Weighting'!$V$12:$W$23,2,FALSE)/(VLOOKUP($AW7,'5_Weighting'!$V$12:$X$23,3,FALSE)))</f>
        <v>0.81999793797398046</v>
      </c>
      <c r="W7" s="3">
        <f t="shared" si="6"/>
        <v>0.14349963914544658</v>
      </c>
      <c r="X7" s="3" t="s">
        <v>266</v>
      </c>
      <c r="Y7" s="6">
        <v>0.17499999999999999</v>
      </c>
      <c r="Z7" s="3" t="s">
        <v>176</v>
      </c>
      <c r="AA7" s="3">
        <v>5.5982085732565579E-2</v>
      </c>
      <c r="AB7" s="3" t="s">
        <v>26</v>
      </c>
      <c r="AC7" s="3" t="s">
        <v>5</v>
      </c>
      <c r="AD7" s="3" t="s">
        <v>6</v>
      </c>
      <c r="AE7" s="3" t="s">
        <v>5</v>
      </c>
      <c r="AF7" s="3" t="s">
        <v>267</v>
      </c>
      <c r="AG7" s="3" t="s">
        <v>268</v>
      </c>
      <c r="AH7" s="3" t="s">
        <v>103</v>
      </c>
      <c r="AI7" s="3" t="s">
        <v>10</v>
      </c>
      <c r="AJ7" s="3" t="s">
        <v>39</v>
      </c>
      <c r="AK7" s="4" t="s">
        <v>12</v>
      </c>
      <c r="AL7" s="4" t="s">
        <v>13</v>
      </c>
      <c r="AM7" s="4">
        <v>2010</v>
      </c>
      <c r="AN7" s="3" t="s">
        <v>14</v>
      </c>
      <c r="AO7" s="3" t="s">
        <v>14</v>
      </c>
      <c r="AP7" s="3">
        <v>4399</v>
      </c>
      <c r="AQ7" s="3">
        <v>1</v>
      </c>
      <c r="AR7" s="3">
        <v>0</v>
      </c>
      <c r="AS7" s="3">
        <v>1</v>
      </c>
      <c r="AT7" s="3">
        <v>1</v>
      </c>
      <c r="AU7" s="4" t="s">
        <v>15</v>
      </c>
      <c r="AV7" s="4" t="s">
        <v>269</v>
      </c>
      <c r="AW7" s="4" t="s">
        <v>32</v>
      </c>
      <c r="AX7" s="4" t="s">
        <v>270</v>
      </c>
      <c r="AY7" s="4"/>
      <c r="AZ7" s="3">
        <v>0.17499999999999999</v>
      </c>
      <c r="BA7" s="77"/>
      <c r="BB7" s="5"/>
      <c r="BC7" s="5" t="s">
        <v>20</v>
      </c>
      <c r="BD7" s="5">
        <v>3.1259999999999999</v>
      </c>
      <c r="BE7" s="5"/>
    </row>
    <row r="8" spans="1:57" hidden="1" x14ac:dyDescent="0.25">
      <c r="A8" s="2">
        <v>103</v>
      </c>
      <c r="B8" s="3" t="s">
        <v>263</v>
      </c>
      <c r="C8" s="3">
        <v>103.1</v>
      </c>
      <c r="D8" s="3" t="s">
        <v>593</v>
      </c>
      <c r="E8" s="3" t="s">
        <v>265</v>
      </c>
      <c r="F8" s="3"/>
      <c r="G8" s="3"/>
      <c r="H8" s="3" t="str">
        <f>IF(Y8&lt;'2 - Outliers'!$F$11,"Low outlier",IF(Y8&gt;'2 - Outliers'!$F$12,"High outlier",""))</f>
        <v/>
      </c>
      <c r="I8" s="3">
        <f>IF(AA8="",VLOOKUP(AW8,'3 -Impute_SE'!$B$10:$C$21,2,FALSE),AA8)</f>
        <v>4.4400592007893432E-2</v>
      </c>
      <c r="J8" s="3">
        <f t="shared" si="0"/>
        <v>22.522222222222226</v>
      </c>
      <c r="K8" s="3">
        <f t="shared" si="1"/>
        <v>2.0270000000000001</v>
      </c>
      <c r="L8" s="3">
        <f>J8/(VLOOKUP($AW8,'5_Weighting'!$B$9:$C$20,2,FALSE)/VLOOKUP($AW8,'5_Weighting'!$B$9:$D$20,3,FALSE))</f>
        <v>1.6754543062249048</v>
      </c>
      <c r="M8" s="3">
        <f t="shared" si="7"/>
        <v>0.15079088756024142</v>
      </c>
      <c r="N8" s="3">
        <f>J8/(VLOOKUP($AW8,'5_Weighting'!$F$12:$G$20,2,FALSE)/(VLOOKUP($AW8,'5_Weighting'!$F$12:$H$21,3,FALSE)))</f>
        <v>3.3929178869014902</v>
      </c>
      <c r="O8" s="3">
        <f t="shared" si="3"/>
        <v>0.30536260982113411</v>
      </c>
      <c r="P8" s="3">
        <f>J8/(VLOOKUP($AW8,'5_Weighting'!$J$12:$K$22,2,FALSE)/VLOOKUP($AW8,'5_Weighting'!$J$12:$L$22,3,FALSE))</f>
        <v>3.8967155126098905</v>
      </c>
      <c r="Q8" s="3">
        <f t="shared" si="4"/>
        <v>0.35070439613489013</v>
      </c>
      <c r="R8" s="3">
        <f>J8/(VLOOKUP($AW8,'5_Weighting'!$N$12:$O$23,2,FALSE)/VLOOKUP($AW8,'5_Weighting'!$N$12:$P$23,3,FALSE))</f>
        <v>1.3609464469617443</v>
      </c>
      <c r="S8" s="3">
        <f t="shared" si="5"/>
        <v>0.12248518022655698</v>
      </c>
      <c r="T8" s="3">
        <f>J8/(VLOOKUP($AW8,'5_Weighting'!$R$12:$S$23,2,FALSE)/(VLOOKUP($AW8,'5_Weighting'!$R$12:$T$23,3,FALSE)))</f>
        <v>1.0339678148268054</v>
      </c>
      <c r="U8" s="3">
        <f t="shared" si="8"/>
        <v>9.3057103334412486E-2</v>
      </c>
      <c r="V8" s="3">
        <f>J8/(VLOOKUP($AW8,'5_Weighting'!$V$12:$W$23,2,FALSE)/(VLOOKUP($AW8,'5_Weighting'!$V$12:$X$23,3,FALSE)))</f>
        <v>1.3626164582080473</v>
      </c>
      <c r="W8" s="3">
        <f t="shared" si="6"/>
        <v>0.12263548123872425</v>
      </c>
      <c r="X8" s="3" t="s">
        <v>266</v>
      </c>
      <c r="Y8" s="6">
        <v>0.09</v>
      </c>
      <c r="Z8" s="3" t="s">
        <v>176</v>
      </c>
      <c r="AA8" s="3">
        <v>4.4400592007893432E-2</v>
      </c>
      <c r="AB8" s="3" t="s">
        <v>26</v>
      </c>
      <c r="AC8" s="3" t="s">
        <v>5</v>
      </c>
      <c r="AD8" s="3" t="s">
        <v>6</v>
      </c>
      <c r="AE8" s="3" t="s">
        <v>5</v>
      </c>
      <c r="AF8" s="3" t="s">
        <v>267</v>
      </c>
      <c r="AG8" s="3" t="s">
        <v>268</v>
      </c>
      <c r="AH8" s="3" t="s">
        <v>103</v>
      </c>
      <c r="AI8" s="3" t="s">
        <v>10</v>
      </c>
      <c r="AJ8" s="3" t="s">
        <v>39</v>
      </c>
      <c r="AK8" s="4" t="s">
        <v>12</v>
      </c>
      <c r="AL8" s="4" t="s">
        <v>13</v>
      </c>
      <c r="AM8" s="4">
        <v>2010</v>
      </c>
      <c r="AN8" s="3" t="s">
        <v>14</v>
      </c>
      <c r="AO8" s="3" t="s">
        <v>14</v>
      </c>
      <c r="AP8" s="3">
        <v>4399</v>
      </c>
      <c r="AQ8" s="3">
        <v>1</v>
      </c>
      <c r="AR8" s="3">
        <v>0</v>
      </c>
      <c r="AS8" s="3">
        <v>1</v>
      </c>
      <c r="AT8" s="3">
        <v>1</v>
      </c>
      <c r="AU8" s="4" t="s">
        <v>330</v>
      </c>
      <c r="AV8" s="4" t="s">
        <v>594</v>
      </c>
      <c r="AW8" s="4" t="s">
        <v>465</v>
      </c>
      <c r="AX8" s="4" t="s">
        <v>270</v>
      </c>
      <c r="AY8" s="4"/>
      <c r="AZ8" s="3">
        <v>0.09</v>
      </c>
      <c r="BA8" s="5"/>
      <c r="BB8" s="5"/>
      <c r="BC8" s="5" t="s">
        <v>20</v>
      </c>
      <c r="BD8" s="5">
        <v>2.0270000000000001</v>
      </c>
      <c r="BE8" s="5"/>
    </row>
    <row r="9" spans="1:57" hidden="1" x14ac:dyDescent="0.25">
      <c r="A9" s="2">
        <v>103</v>
      </c>
      <c r="B9" s="3" t="s">
        <v>263</v>
      </c>
      <c r="C9" s="3">
        <v>103.1</v>
      </c>
      <c r="D9" s="3" t="s">
        <v>853</v>
      </c>
      <c r="E9" s="3" t="s">
        <v>265</v>
      </c>
      <c r="F9" s="3"/>
      <c r="G9" s="3"/>
      <c r="H9" s="3" t="str">
        <f>IF(Y9&lt;'2 - Outliers'!$F$11,"Low outlier",IF(Y9&gt;'2 - Outliers'!$F$12,"High outlier",""))</f>
        <v/>
      </c>
      <c r="I9" s="3">
        <f>IF(AA9="",VLOOKUP(AW9,'3 -Impute_SE'!$B$10:$C$21,2,FALSE),AA9)</f>
        <v>4.6661031276415896E-2</v>
      </c>
      <c r="J9" s="3">
        <f t="shared" si="0"/>
        <v>21.431159420289852</v>
      </c>
      <c r="K9" s="3">
        <f t="shared" si="1"/>
        <v>5.915</v>
      </c>
      <c r="L9" s="3">
        <f>J9/(VLOOKUP($AW9,'5_Weighting'!$B$9:$C$20,2,FALSE)/VLOOKUP($AW9,'5_Weighting'!$B$9:$D$20,3,FALSE))</f>
        <v>1.208162569223354E-3</v>
      </c>
      <c r="M9" s="3">
        <f t="shared" si="7"/>
        <v>3.3345286910564572E-4</v>
      </c>
      <c r="N9" s="3">
        <f>J9/(VLOOKUP($AW9,'5_Weighting'!$F$12:$G$20,2,FALSE)/(VLOOKUP($AW9,'5_Weighting'!$F$12:$H$21,3,FALSE)))</f>
        <v>0.4392178347467221</v>
      </c>
      <c r="O9" s="3">
        <f t="shared" si="3"/>
        <v>0.12122412239009531</v>
      </c>
      <c r="P9" s="3">
        <f>J9/(VLOOKUP($AW9,'5_Weighting'!$J$12:$K$22,2,FALSE)/VLOOKUP($AW9,'5_Weighting'!$J$12:$L$22,3,FALSE))</f>
        <v>0.62366225086927174</v>
      </c>
      <c r="Q9" s="3">
        <f t="shared" si="4"/>
        <v>0.17213078123991901</v>
      </c>
      <c r="R9" s="3">
        <f>J9/(VLOOKUP($AW9,'5_Weighting'!$N$12:$O$23,2,FALSE)/VLOOKUP($AW9,'5_Weighting'!$N$12:$P$23,3,FALSE))</f>
        <v>6.8345014089088928E-4</v>
      </c>
      <c r="S9" s="3">
        <f t="shared" si="5"/>
        <v>1.8863223888588546E-4</v>
      </c>
      <c r="T9" s="3">
        <f>J9/(VLOOKUP($AW9,'5_Weighting'!$R$12:$S$23,2,FALSE)/(VLOOKUP($AW9,'5_Weighting'!$R$12:$T$23,3,FALSE)))</f>
        <v>7.1204206952958371E-2</v>
      </c>
      <c r="U9" s="3">
        <f t="shared" si="8"/>
        <v>1.9652361119016512E-2</v>
      </c>
      <c r="V9" s="3">
        <f>J9/(VLOOKUP($AW9,'5_Weighting'!$V$12:$W$23,2,FALSE)/(VLOOKUP($AW9,'5_Weighting'!$V$12:$X$23,3,FALSE)))</f>
        <v>7.9662194581861783E-4</v>
      </c>
      <c r="W9" s="3">
        <f t="shared" si="6"/>
        <v>2.1986765704593855E-4</v>
      </c>
      <c r="X9" s="3" t="s">
        <v>266</v>
      </c>
      <c r="Y9" s="6">
        <v>0.27600000000000002</v>
      </c>
      <c r="Z9" s="3" t="s">
        <v>176</v>
      </c>
      <c r="AA9" s="3">
        <v>4.6661031276415896E-2</v>
      </c>
      <c r="AB9" s="3" t="s">
        <v>26</v>
      </c>
      <c r="AC9" s="3" t="s">
        <v>5</v>
      </c>
      <c r="AD9" s="3" t="s">
        <v>6</v>
      </c>
      <c r="AE9" s="3" t="s">
        <v>5</v>
      </c>
      <c r="AF9" s="3" t="s">
        <v>267</v>
      </c>
      <c r="AG9" s="3" t="s">
        <v>268</v>
      </c>
      <c r="AH9" s="3" t="s">
        <v>103</v>
      </c>
      <c r="AI9" s="3" t="s">
        <v>10</v>
      </c>
      <c r="AJ9" s="3" t="s">
        <v>39</v>
      </c>
      <c r="AK9" s="4" t="s">
        <v>12</v>
      </c>
      <c r="AL9" s="4" t="s">
        <v>13</v>
      </c>
      <c r="AM9" s="4">
        <v>2010</v>
      </c>
      <c r="AN9" s="3" t="s">
        <v>14</v>
      </c>
      <c r="AO9" s="3" t="s">
        <v>14</v>
      </c>
      <c r="AP9" s="3">
        <v>4399</v>
      </c>
      <c r="AQ9" s="3">
        <v>1</v>
      </c>
      <c r="AR9" s="3">
        <v>0</v>
      </c>
      <c r="AS9" s="3">
        <v>1</v>
      </c>
      <c r="AT9" s="3">
        <v>1</v>
      </c>
      <c r="AU9" s="4" t="s">
        <v>97</v>
      </c>
      <c r="AV9" s="4" t="s">
        <v>854</v>
      </c>
      <c r="AW9" s="4" t="s">
        <v>705</v>
      </c>
      <c r="AX9" s="4" t="s">
        <v>270</v>
      </c>
      <c r="AY9" s="4"/>
      <c r="AZ9" s="3">
        <v>0.27600000000000002</v>
      </c>
      <c r="BA9" s="5"/>
      <c r="BB9" s="5"/>
      <c r="BC9" s="5" t="s">
        <v>20</v>
      </c>
      <c r="BD9" s="5">
        <v>5.915</v>
      </c>
      <c r="BE9" s="5"/>
    </row>
    <row r="10" spans="1:57" hidden="1" x14ac:dyDescent="0.25">
      <c r="A10" s="2">
        <v>103</v>
      </c>
      <c r="B10" s="3" t="s">
        <v>263</v>
      </c>
      <c r="C10" s="3">
        <v>103.1</v>
      </c>
      <c r="D10" s="3" t="s">
        <v>497</v>
      </c>
      <c r="E10" s="3" t="s">
        <v>265</v>
      </c>
      <c r="F10" s="3"/>
      <c r="G10" s="3"/>
      <c r="H10" s="3" t="str">
        <f>IF(Y10&lt;'2 - Outliers'!$F$11,"Low outlier",IF(Y10&gt;'2 - Outliers'!$F$12,"High outlier",""))</f>
        <v/>
      </c>
      <c r="I10" s="3">
        <f>IF(AA10="",VLOOKUP(AW10,'3 -Impute_SE'!$B$10:$C$21,2,FALSE),AA10)</f>
        <v>8.4857351865398695E-2</v>
      </c>
      <c r="J10" s="3">
        <f t="shared" si="0"/>
        <v>11.784482758620689</v>
      </c>
      <c r="K10" s="3">
        <f t="shared" si="1"/>
        <v>2.734</v>
      </c>
      <c r="L10" s="3">
        <f>J10/(VLOOKUP($AW10,'5_Weighting'!$B$9:$C$20,2,FALSE)/VLOOKUP($AW10,'5_Weighting'!$B$9:$D$20,3,FALSE))</f>
        <v>0.72161289733176703</v>
      </c>
      <c r="M10" s="3">
        <f t="shared" si="7"/>
        <v>0.16741419218096995</v>
      </c>
      <c r="N10" s="3">
        <f>J10/(VLOOKUP($AW10,'5_Weighting'!$F$12:$G$20,2,FALSE)/(VLOOKUP($AW10,'5_Weighting'!$F$12:$H$21,3,FALSE)))</f>
        <v>2.8233739664362383</v>
      </c>
      <c r="O10" s="3">
        <f t="shared" si="3"/>
        <v>0.65502276021320727</v>
      </c>
      <c r="P10" s="3">
        <f>J10/(VLOOKUP($AW10,'5_Weighting'!$J$12:$K$22,2,FALSE)/VLOOKUP($AW10,'5_Weighting'!$J$12:$L$22,3,FALSE))</f>
        <v>1.988795938808563</v>
      </c>
      <c r="Q10" s="3">
        <f t="shared" si="4"/>
        <v>0.46140065780358663</v>
      </c>
      <c r="R10" s="3">
        <f>J10/(VLOOKUP($AW10,'5_Weighting'!$N$12:$O$23,2,FALSE)/VLOOKUP($AW10,'5_Weighting'!$N$12:$P$23,3,FALSE))</f>
        <v>0.45437368121977223</v>
      </c>
      <c r="S10" s="3">
        <f t="shared" si="5"/>
        <v>0.10541469404298716</v>
      </c>
      <c r="T10" s="3">
        <f>J10/(VLOOKUP($AW10,'5_Weighting'!$R$12:$S$23,2,FALSE)/(VLOOKUP($AW10,'5_Weighting'!$R$12:$T$23,3,FALSE)))</f>
        <v>0.7198014853799557</v>
      </c>
      <c r="U10" s="3">
        <f t="shared" si="8"/>
        <v>0.16699394460814973</v>
      </c>
      <c r="V10" s="3">
        <f>J10/(VLOOKUP($AW10,'5_Weighting'!$V$12:$W$23,2,FALSE)/(VLOOKUP($AW10,'5_Weighting'!$V$12:$X$23,3,FALSE)))</f>
        <v>0.60638676393097979</v>
      </c>
      <c r="W10" s="3">
        <f t="shared" si="6"/>
        <v>0.14068172923198732</v>
      </c>
      <c r="X10" s="3" t="s">
        <v>266</v>
      </c>
      <c r="Y10" s="6">
        <v>0.23200000000000001</v>
      </c>
      <c r="Z10" s="3" t="s">
        <v>176</v>
      </c>
      <c r="AA10" s="3">
        <v>8.4857351865398695E-2</v>
      </c>
      <c r="AB10" s="3" t="s">
        <v>26</v>
      </c>
      <c r="AC10" s="3" t="s">
        <v>5</v>
      </c>
      <c r="AD10" s="3" t="s">
        <v>6</v>
      </c>
      <c r="AE10" s="3" t="s">
        <v>5</v>
      </c>
      <c r="AF10" s="3" t="s">
        <v>267</v>
      </c>
      <c r="AG10" s="3" t="s">
        <v>268</v>
      </c>
      <c r="AH10" s="3" t="s">
        <v>103</v>
      </c>
      <c r="AI10" s="3" t="s">
        <v>10</v>
      </c>
      <c r="AJ10" s="3" t="s">
        <v>39</v>
      </c>
      <c r="AK10" s="4" t="s">
        <v>12</v>
      </c>
      <c r="AL10" s="4" t="s">
        <v>13</v>
      </c>
      <c r="AM10" s="4">
        <v>2010</v>
      </c>
      <c r="AN10" s="3" t="s">
        <v>14</v>
      </c>
      <c r="AO10" s="3" t="s">
        <v>14</v>
      </c>
      <c r="AP10" s="3">
        <v>4399</v>
      </c>
      <c r="AQ10" s="3">
        <v>1</v>
      </c>
      <c r="AR10" s="3">
        <v>0</v>
      </c>
      <c r="AS10" s="3">
        <v>1</v>
      </c>
      <c r="AT10" s="3">
        <v>1</v>
      </c>
      <c r="AU10" s="4" t="s">
        <v>346</v>
      </c>
      <c r="AV10" s="4" t="s">
        <v>498</v>
      </c>
      <c r="AW10" s="4" t="s">
        <v>348</v>
      </c>
      <c r="AX10" s="4" t="s">
        <v>270</v>
      </c>
      <c r="AY10" s="4"/>
      <c r="AZ10" s="3">
        <v>0.23200000000000001</v>
      </c>
      <c r="BA10" s="5"/>
      <c r="BB10" s="5"/>
      <c r="BC10" s="5" t="s">
        <v>20</v>
      </c>
      <c r="BD10" s="5">
        <v>2.734</v>
      </c>
      <c r="BE10" s="5"/>
    </row>
    <row r="11" spans="1:57" hidden="1" x14ac:dyDescent="0.25">
      <c r="A11" s="2">
        <v>104</v>
      </c>
      <c r="B11" s="3" t="s">
        <v>426</v>
      </c>
      <c r="C11" s="3">
        <v>104.1</v>
      </c>
      <c r="D11" s="3" t="s">
        <v>427</v>
      </c>
      <c r="E11" s="3" t="s">
        <v>428</v>
      </c>
      <c r="F11" s="3"/>
      <c r="G11" s="3"/>
      <c r="H11" s="3" t="str">
        <f>IF(Y11&lt;'2 - Outliers'!$F$11,"Low outlier",IF(Y11&gt;'2 - Outliers'!$F$12,"High outlier",""))</f>
        <v/>
      </c>
      <c r="I11" s="3">
        <f>IF(AA11="",VLOOKUP(AW11,'3 -Impute_SE'!$B$10:$C$21,2,FALSE),AA11)</f>
        <v>1.4746376811594204E-2</v>
      </c>
      <c r="J11" s="3">
        <f t="shared" si="0"/>
        <v>67.813267813267814</v>
      </c>
      <c r="K11" s="3">
        <f t="shared" si="1"/>
        <v>2.7600000000000002</v>
      </c>
      <c r="L11" s="3">
        <f>J11/(VLOOKUP($AW11,'5_Weighting'!$B$9:$C$20,2,FALSE)/VLOOKUP($AW11,'5_Weighting'!$B$9:$D$20,3,FALSE))</f>
        <v>0.74807396462060172</v>
      </c>
      <c r="M11" s="3">
        <f t="shared" si="7"/>
        <v>3.0446610360058489E-2</v>
      </c>
      <c r="N11" s="3">
        <f>J11/(VLOOKUP($AW11,'5_Weighting'!$F$12:$G$20,2,FALSE)/(VLOOKUP($AW11,'5_Weighting'!$F$12:$H$21,3,FALSE)))</f>
        <v>1.8000549911131767</v>
      </c>
      <c r="O11" s="3">
        <f t="shared" si="3"/>
        <v>7.326223813830629E-2</v>
      </c>
      <c r="P11" s="3">
        <f>J11/(VLOOKUP($AW11,'5_Weighting'!$J$12:$K$22,2,FALSE)/VLOOKUP($AW11,'5_Weighting'!$J$12:$L$22,3,FALSE))</f>
        <v>2.9800501038444351</v>
      </c>
      <c r="Q11" s="3">
        <f t="shared" si="4"/>
        <v>0.12128803922646851</v>
      </c>
      <c r="R11" s="3">
        <f>J11/(VLOOKUP($AW11,'5_Weighting'!$N$12:$O$23,2,FALSE)/VLOOKUP($AW11,'5_Weighting'!$N$12:$P$23,3,FALSE))</f>
        <v>0.53070155770011074</v>
      </c>
      <c r="S11" s="3">
        <f t="shared" si="5"/>
        <v>2.1599553398394505E-2</v>
      </c>
      <c r="T11" s="3">
        <f>J11/(VLOOKUP($AW11,'5_Weighting'!$R$12:$S$23,2,FALSE)/(VLOOKUP($AW11,'5_Weighting'!$R$12:$T$23,3,FALSE)))</f>
        <v>2.802787004007858</v>
      </c>
      <c r="U11" s="3">
        <f t="shared" si="8"/>
        <v>0.11407343106311982</v>
      </c>
      <c r="V11" s="3">
        <f>J11/(VLOOKUP($AW11,'5_Weighting'!$V$12:$W$23,2,FALSE)/(VLOOKUP($AW11,'5_Weighting'!$V$12:$X$23,3,FALSE)))</f>
        <v>0.49741952520893656</v>
      </c>
      <c r="W11" s="3">
        <f t="shared" si="6"/>
        <v>2.0244974676003717E-2</v>
      </c>
      <c r="X11" s="3" t="s">
        <v>429</v>
      </c>
      <c r="Y11" s="6">
        <v>4.07E-2</v>
      </c>
      <c r="Z11" s="3" t="s">
        <v>355</v>
      </c>
      <c r="AA11" s="3">
        <v>1.4746376811594204E-2</v>
      </c>
      <c r="AB11" s="3" t="s">
        <v>26</v>
      </c>
      <c r="AC11" s="3" t="s">
        <v>5</v>
      </c>
      <c r="AD11" s="3" t="s">
        <v>6</v>
      </c>
      <c r="AE11" s="3" t="s">
        <v>5</v>
      </c>
      <c r="AF11" s="3" t="s">
        <v>7</v>
      </c>
      <c r="AG11" s="3" t="s">
        <v>8</v>
      </c>
      <c r="AH11" s="3" t="s">
        <v>28</v>
      </c>
      <c r="AI11" s="3" t="s">
        <v>10</v>
      </c>
      <c r="AJ11" s="3" t="s">
        <v>11</v>
      </c>
      <c r="AK11" s="4" t="s">
        <v>12</v>
      </c>
      <c r="AL11" s="4" t="s">
        <v>430</v>
      </c>
      <c r="AM11" s="4">
        <v>2010</v>
      </c>
      <c r="AN11" s="3" t="s">
        <v>14</v>
      </c>
      <c r="AO11" s="3" t="s">
        <v>14</v>
      </c>
      <c r="AP11" s="3">
        <v>15</v>
      </c>
      <c r="AQ11" s="3">
        <v>0</v>
      </c>
      <c r="AR11" s="3">
        <v>0</v>
      </c>
      <c r="AS11" s="3">
        <v>1</v>
      </c>
      <c r="AT11" s="3">
        <v>1</v>
      </c>
      <c r="AU11" s="4" t="s">
        <v>15</v>
      </c>
      <c r="AV11" s="4" t="s">
        <v>194</v>
      </c>
      <c r="AW11" s="4" t="s">
        <v>42</v>
      </c>
      <c r="AX11" s="4" t="s">
        <v>33</v>
      </c>
      <c r="AY11" s="4"/>
      <c r="AZ11" s="3">
        <v>1.0999999999999999E-2</v>
      </c>
      <c r="BA11" s="5"/>
      <c r="BB11" s="5">
        <v>1.0110607224447195</v>
      </c>
      <c r="BC11" s="5" t="s">
        <v>19</v>
      </c>
      <c r="BD11" s="5">
        <v>2.76</v>
      </c>
      <c r="BE11" s="5"/>
    </row>
    <row r="12" spans="1:57" hidden="1" x14ac:dyDescent="0.25">
      <c r="A12" s="2">
        <v>104</v>
      </c>
      <c r="B12" s="3" t="s">
        <v>426</v>
      </c>
      <c r="C12" s="3">
        <v>104.1</v>
      </c>
      <c r="D12" s="3" t="s">
        <v>729</v>
      </c>
      <c r="E12" s="3" t="s">
        <v>428</v>
      </c>
      <c r="F12" s="3"/>
      <c r="G12" s="3"/>
      <c r="H12" s="3" t="str">
        <f>IF(Y12&lt;'2 - Outliers'!$F$11,"Low outlier",IF(Y12&gt;'2 - Outliers'!$F$12,"High outlier",""))</f>
        <v/>
      </c>
      <c r="I12" s="3">
        <f>IF(AA12="",VLOOKUP(AW12,'3 -Impute_SE'!$B$10:$C$21,2,FALSE),AA12)</f>
        <v>1.4376595527417544E-2</v>
      </c>
      <c r="J12" s="3">
        <f t="shared" si="0"/>
        <v>69.557496981319687</v>
      </c>
      <c r="K12" s="3">
        <f t="shared" si="1"/>
        <v>9.7929999999999993</v>
      </c>
      <c r="L12" s="3">
        <f>J12/(VLOOKUP($AW12,'5_Weighting'!$B$9:$C$20,2,FALSE)/VLOOKUP($AW12,'5_Weighting'!$B$9:$D$20,3,FALSE))</f>
        <v>0.91763825886793293</v>
      </c>
      <c r="M12" s="3">
        <f t="shared" si="7"/>
        <v>0.12919429046601627</v>
      </c>
      <c r="N12" s="3">
        <f>J12/(VLOOKUP($AW12,'5_Weighting'!$F$12:$G$20,2,FALSE)/(VLOOKUP($AW12,'5_Weighting'!$F$12:$H$21,3,FALSE)))</f>
        <v>6.0424666360788777</v>
      </c>
      <c r="O12" s="3">
        <f t="shared" si="3"/>
        <v>0.85071887769354515</v>
      </c>
      <c r="P12" s="3">
        <f>J12/(VLOOKUP($AW12,'5_Weighting'!$J$12:$K$22,2,FALSE)/VLOOKUP($AW12,'5_Weighting'!$J$12:$L$22,3,FALSE))</f>
        <v>7.355232970120273</v>
      </c>
      <c r="Q12" s="3">
        <f t="shared" si="4"/>
        <v>1.0355432498632333</v>
      </c>
      <c r="R12" s="3">
        <f>J12/(VLOOKUP($AW12,'5_Weighting'!$N$12:$O$23,2,FALSE)/VLOOKUP($AW12,'5_Weighting'!$N$12:$P$23,3,FALSE))</f>
        <v>0.70018306231490268</v>
      </c>
      <c r="S12" s="3">
        <f t="shared" si="5"/>
        <v>9.8578773343315149E-2</v>
      </c>
      <c r="T12" s="3">
        <f>J12/(VLOOKUP($AW12,'5_Weighting'!$R$12:$S$23,2,FALSE)/(VLOOKUP($AW12,'5_Weighting'!$R$12:$T$23,3,FALSE)))</f>
        <v>0.516216649587943</v>
      </c>
      <c r="U12" s="3">
        <f t="shared" si="8"/>
        <v>7.2678142095486495E-2</v>
      </c>
      <c r="V12" s="3">
        <f>J12/(VLOOKUP($AW12,'5_Weighting'!$V$12:$W$23,2,FALSE)/(VLOOKUP($AW12,'5_Weighting'!$V$12:$X$23,3,FALSE)))</f>
        <v>0.56779744181312575</v>
      </c>
      <c r="W12" s="3">
        <f t="shared" si="6"/>
        <v>7.994020183286997E-2</v>
      </c>
      <c r="X12" s="3" t="s">
        <v>429</v>
      </c>
      <c r="Y12" s="6">
        <v>0.14079</v>
      </c>
      <c r="Z12" s="3" t="s">
        <v>355</v>
      </c>
      <c r="AA12" s="3">
        <v>1.4376595527417544E-2</v>
      </c>
      <c r="AB12" s="3" t="s">
        <v>26</v>
      </c>
      <c r="AC12" s="3" t="s">
        <v>5</v>
      </c>
      <c r="AD12" s="3" t="s">
        <v>6</v>
      </c>
      <c r="AE12" s="3" t="s">
        <v>5</v>
      </c>
      <c r="AF12" s="3" t="s">
        <v>7</v>
      </c>
      <c r="AG12" s="3" t="s">
        <v>8</v>
      </c>
      <c r="AH12" s="3" t="s">
        <v>28</v>
      </c>
      <c r="AI12" s="3" t="s">
        <v>10</v>
      </c>
      <c r="AJ12" s="3" t="s">
        <v>11</v>
      </c>
      <c r="AK12" s="4" t="s">
        <v>12</v>
      </c>
      <c r="AL12" s="4" t="s">
        <v>430</v>
      </c>
      <c r="AM12" s="4">
        <v>2010</v>
      </c>
      <c r="AN12" s="3" t="s">
        <v>14</v>
      </c>
      <c r="AO12" s="3" t="s">
        <v>14</v>
      </c>
      <c r="AP12" s="3">
        <v>15</v>
      </c>
      <c r="AQ12" s="3">
        <v>0</v>
      </c>
      <c r="AR12" s="3">
        <v>0</v>
      </c>
      <c r="AS12" s="3">
        <v>1</v>
      </c>
      <c r="AT12" s="3">
        <v>1</v>
      </c>
      <c r="AU12" s="4" t="s">
        <v>346</v>
      </c>
      <c r="AV12" s="4" t="s">
        <v>730</v>
      </c>
      <c r="AW12" s="4" t="s">
        <v>642</v>
      </c>
      <c r="AX12" s="4" t="s">
        <v>33</v>
      </c>
      <c r="AY12" s="4"/>
      <c r="AZ12" s="3">
        <v>0.247</v>
      </c>
      <c r="BA12" s="5"/>
      <c r="BB12" s="5">
        <v>1.28017911277827</v>
      </c>
      <c r="BC12" s="5" t="s">
        <v>19</v>
      </c>
      <c r="BD12" s="5">
        <v>9.7929999999999993</v>
      </c>
      <c r="BE12" s="5"/>
    </row>
    <row r="13" spans="1:57" hidden="1" x14ac:dyDescent="0.25">
      <c r="A13" s="2">
        <v>104</v>
      </c>
      <c r="B13" s="3" t="s">
        <v>426</v>
      </c>
      <c r="C13" s="3">
        <v>104.2</v>
      </c>
      <c r="D13" s="3" t="s">
        <v>901</v>
      </c>
      <c r="E13" s="3" t="s">
        <v>902</v>
      </c>
      <c r="F13" s="3"/>
      <c r="G13" s="3"/>
      <c r="H13" s="3" t="str">
        <f>IF(Y13&lt;'2 - Outliers'!$F$11,"Low outlier",IF(Y13&gt;'2 - Outliers'!$F$12,"High outlier",""))</f>
        <v/>
      </c>
      <c r="I13" s="3">
        <f>IF(AA13="",VLOOKUP(AW13,'3 -Impute_SE'!$B$10:$C$21,2,FALSE),AA13)</f>
        <v>2.4229339090800045E-4</v>
      </c>
      <c r="J13" s="3">
        <f t="shared" si="0"/>
        <v>4127.227722772278</v>
      </c>
      <c r="K13" s="3">
        <f t="shared" si="1"/>
        <v>-8.3369999999999997</v>
      </c>
      <c r="L13" s="3">
        <f>J13/(VLOOKUP($AW13,'5_Weighting'!$B$9:$C$20,2,FALSE)/VLOOKUP($AW13,'5_Weighting'!$B$9:$D$20,3,FALSE))</f>
        <v>0.23266879553859288</v>
      </c>
      <c r="M13" s="3">
        <f t="shared" si="7"/>
        <v>-4.6999096698795753E-4</v>
      </c>
      <c r="N13" s="3">
        <f>J13/(VLOOKUP($AW13,'5_Weighting'!$F$12:$G$20,2,FALSE)/(VLOOKUP($AW13,'5_Weighting'!$F$12:$H$21,3,FALSE)))</f>
        <v>84.584878883709379</v>
      </c>
      <c r="O13" s="3">
        <f t="shared" si="3"/>
        <v>-0.17086145534509292</v>
      </c>
      <c r="P13" s="3">
        <f>J13/(VLOOKUP($AW13,'5_Weighting'!$J$12:$K$22,2,FALSE)/VLOOKUP($AW13,'5_Weighting'!$J$12:$L$22,3,FALSE))</f>
        <v>120.10531399422555</v>
      </c>
      <c r="Q13" s="3">
        <f t="shared" si="4"/>
        <v>-0.24261273426833557</v>
      </c>
      <c r="R13" s="3">
        <f>J13/(VLOOKUP($AW13,'5_Weighting'!$N$12:$O$23,2,FALSE)/VLOOKUP($AW13,'5_Weighting'!$N$12:$P$23,3,FALSE))</f>
        <v>0.13161930781714784</v>
      </c>
      <c r="S13" s="3">
        <f t="shared" si="5"/>
        <v>-2.6587100179063859E-4</v>
      </c>
      <c r="T13" s="3">
        <f>J13/(VLOOKUP($AW13,'5_Weighting'!$R$12:$S$23,2,FALSE)/(VLOOKUP($AW13,'5_Weighting'!$R$12:$T$23,3,FALSE)))</f>
        <v>13.712556150183765</v>
      </c>
      <c r="U13" s="3">
        <f t="shared" si="8"/>
        <v>-2.76993634233712E-2</v>
      </c>
      <c r="V13" s="3">
        <f>J13/(VLOOKUP($AW13,'5_Weighting'!$V$12:$W$23,2,FALSE)/(VLOOKUP($AW13,'5_Weighting'!$V$12:$X$23,3,FALSE)))</f>
        <v>0.15341401344057232</v>
      </c>
      <c r="W13" s="3">
        <f t="shared" si="6"/>
        <v>-3.0989630714995601E-4</v>
      </c>
      <c r="X13" s="3" t="s">
        <v>429</v>
      </c>
      <c r="Y13" s="6">
        <v>-2.0199999999999997E-3</v>
      </c>
      <c r="Z13" s="3" t="s">
        <v>355</v>
      </c>
      <c r="AA13" s="3">
        <v>2.4229339090800045E-4</v>
      </c>
      <c r="AB13" s="3" t="s">
        <v>26</v>
      </c>
      <c r="AC13" s="3" t="s">
        <v>5</v>
      </c>
      <c r="AD13" s="3" t="s">
        <v>6</v>
      </c>
      <c r="AE13" s="3" t="s">
        <v>5</v>
      </c>
      <c r="AF13" s="3" t="s">
        <v>7</v>
      </c>
      <c r="AG13" s="3" t="s">
        <v>8</v>
      </c>
      <c r="AH13" s="3" t="s">
        <v>28</v>
      </c>
      <c r="AI13" s="3" t="s">
        <v>10</v>
      </c>
      <c r="AJ13" s="3" t="s">
        <v>11</v>
      </c>
      <c r="AK13" s="4" t="s">
        <v>12</v>
      </c>
      <c r="AL13" s="4" t="s">
        <v>430</v>
      </c>
      <c r="AM13" s="4">
        <v>2010</v>
      </c>
      <c r="AN13" s="3" t="s">
        <v>14</v>
      </c>
      <c r="AO13" s="3" t="s">
        <v>14</v>
      </c>
      <c r="AP13" s="3">
        <v>15</v>
      </c>
      <c r="AQ13" s="3">
        <v>0</v>
      </c>
      <c r="AR13" s="3">
        <v>0</v>
      </c>
      <c r="AS13" s="3">
        <v>1</v>
      </c>
      <c r="AT13" s="3">
        <v>1</v>
      </c>
      <c r="AU13" s="4" t="s">
        <v>97</v>
      </c>
      <c r="AV13" s="4" t="s">
        <v>852</v>
      </c>
      <c r="AW13" s="4" t="s">
        <v>705</v>
      </c>
      <c r="AX13" s="4" t="s">
        <v>33</v>
      </c>
      <c r="AY13" s="4"/>
      <c r="AZ13" s="3">
        <v>1.4999999999999999E-2</v>
      </c>
      <c r="BA13" s="5"/>
      <c r="BB13" s="5">
        <v>1.0151130646157189</v>
      </c>
      <c r="BC13" s="5" t="s">
        <v>19</v>
      </c>
      <c r="BD13" s="5">
        <v>8.3369999999999997</v>
      </c>
      <c r="BE13" s="5"/>
    </row>
    <row r="14" spans="1:57" hidden="1" x14ac:dyDescent="0.25">
      <c r="A14" s="2">
        <v>106</v>
      </c>
      <c r="B14" s="3" t="s">
        <v>468</v>
      </c>
      <c r="C14" s="3">
        <v>106.1</v>
      </c>
      <c r="D14" s="3" t="s">
        <v>913</v>
      </c>
      <c r="E14" s="3" t="s">
        <v>470</v>
      </c>
      <c r="F14" s="3"/>
      <c r="G14" s="3"/>
      <c r="H14" s="3" t="str">
        <f>IF(Y14&lt;'2 - Outliers'!$F$11,"Low outlier",IF(Y14&gt;'2 - Outliers'!$F$12,"High outlier",""))</f>
        <v/>
      </c>
      <c r="I14" s="3">
        <f>IF(AA14="",VLOOKUP(AW14,'3 -Impute_SE'!$B$10:$C$21,2,FALSE),AA14)</f>
        <v>4.1892191067381755E-2</v>
      </c>
      <c r="J14" s="3">
        <f t="shared" si="0"/>
        <v>23.8707972660476</v>
      </c>
      <c r="K14" s="3">
        <f t="shared" si="1"/>
        <v>-0.39221139983874248</v>
      </c>
      <c r="L14" s="3">
        <f>J14/(VLOOKUP($AW14,'5_Weighting'!$B$9:$C$20,2,FALSE)/VLOOKUP($AW14,'5_Weighting'!$B$9:$D$20,3,FALSE))</f>
        <v>1.34569498498779E-3</v>
      </c>
      <c r="M14" s="3">
        <f t="shared" si="7"/>
        <v>-2.2110569158439613E-5</v>
      </c>
      <c r="N14" s="3">
        <f>J14/(VLOOKUP($AW14,'5_Weighting'!$F$12:$G$20,2,FALSE)/(VLOOKUP($AW14,'5_Weighting'!$F$12:$H$21,3,FALSE)))</f>
        <v>0.48921664401158188</v>
      </c>
      <c r="O14" s="3">
        <f t="shared" si="3"/>
        <v>-8.0381204965075791E-3</v>
      </c>
      <c r="P14" s="3">
        <f>J14/(VLOOKUP($AW14,'5_Weighting'!$J$12:$K$22,2,FALSE)/VLOOKUP($AW14,'5_Weighting'!$J$12:$L$22,3,FALSE))</f>
        <v>0.69465747797540089</v>
      </c>
      <c r="Q14" s="3">
        <f t="shared" si="4"/>
        <v>-1.1413635615459846E-2</v>
      </c>
      <c r="R14" s="3">
        <f>J14/(VLOOKUP($AW14,'5_Weighting'!$N$12:$O$23,2,FALSE)/VLOOKUP($AW14,'5_Weighting'!$N$12:$P$23,3,FALSE))</f>
        <v>7.6125138331118044E-4</v>
      </c>
      <c r="S14" s="3">
        <f t="shared" si="5"/>
        <v>-1.2507813096897584E-5</v>
      </c>
      <c r="T14" s="3">
        <f>J14/(VLOOKUP($AW14,'5_Weighting'!$R$12:$S$23,2,FALSE)/(VLOOKUP($AW14,'5_Weighting'!$R$12:$T$23,3,FALSE)))</f>
        <v>7.9309810324801264E-2</v>
      </c>
      <c r="U14" s="3">
        <f t="shared" si="8"/>
        <v>-1.3031073651100491E-3</v>
      </c>
      <c r="V14" s="3">
        <f>J14/(VLOOKUP($AW14,'5_Weighting'!$V$12:$W$23,2,FALSE)/(VLOOKUP($AW14,'5_Weighting'!$V$12:$X$23,3,FALSE)))</f>
        <v>8.8730621584183966E-4</v>
      </c>
      <c r="W14" s="3">
        <f t="shared" si="6"/>
        <v>-1.4578968985503316E-5</v>
      </c>
      <c r="X14" s="3" t="s">
        <v>471</v>
      </c>
      <c r="Y14" s="6">
        <v>-1.643059490084986E-2</v>
      </c>
      <c r="Z14" s="3" t="s">
        <v>472</v>
      </c>
      <c r="AA14" s="3"/>
      <c r="AB14" s="3"/>
      <c r="AC14" s="3" t="s">
        <v>53</v>
      </c>
      <c r="AD14" s="3" t="s">
        <v>143</v>
      </c>
      <c r="AE14" s="3" t="s">
        <v>54</v>
      </c>
      <c r="AF14" s="3" t="s">
        <v>7</v>
      </c>
      <c r="AG14" s="3" t="s">
        <v>473</v>
      </c>
      <c r="AH14" s="3" t="s">
        <v>28</v>
      </c>
      <c r="AI14" s="3" t="s">
        <v>57</v>
      </c>
      <c r="AJ14" s="3" t="s">
        <v>11</v>
      </c>
      <c r="AK14" s="4" t="s">
        <v>474</v>
      </c>
      <c r="AL14" s="4" t="s">
        <v>13</v>
      </c>
      <c r="AM14" s="4">
        <v>2012</v>
      </c>
      <c r="AN14" s="3" t="s">
        <v>14</v>
      </c>
      <c r="AO14" s="3" t="s">
        <v>14</v>
      </c>
      <c r="AP14" s="3">
        <v>779</v>
      </c>
      <c r="AQ14" s="3">
        <v>0</v>
      </c>
      <c r="AR14" s="3">
        <v>1</v>
      </c>
      <c r="AS14" s="3">
        <v>1</v>
      </c>
      <c r="AT14" s="3">
        <v>1</v>
      </c>
      <c r="AU14" s="4" t="s">
        <v>97</v>
      </c>
      <c r="AV14" s="4" t="s">
        <v>852</v>
      </c>
      <c r="AW14" s="4" t="s">
        <v>705</v>
      </c>
      <c r="AX14" s="4" t="s">
        <v>475</v>
      </c>
      <c r="AY14" s="4"/>
      <c r="AZ14" s="3">
        <v>-5.8000000000000003E-2</v>
      </c>
      <c r="BA14" s="5"/>
      <c r="BB14" s="5"/>
      <c r="BC14" s="5" t="s">
        <v>20</v>
      </c>
      <c r="BD14" s="5" t="s">
        <v>20</v>
      </c>
      <c r="BE14" s="5"/>
    </row>
    <row r="15" spans="1:57" hidden="1" x14ac:dyDescent="0.25">
      <c r="A15" s="2">
        <v>106</v>
      </c>
      <c r="B15" s="3" t="s">
        <v>468</v>
      </c>
      <c r="C15" s="3">
        <v>106.1</v>
      </c>
      <c r="D15" s="3" t="s">
        <v>469</v>
      </c>
      <c r="E15" s="3" t="s">
        <v>470</v>
      </c>
      <c r="F15" s="3"/>
      <c r="G15" s="3"/>
      <c r="H15" s="3" t="str">
        <f>IF(Y15&lt;'2 - Outliers'!$F$11,"Low outlier",IF(Y15&gt;'2 - Outliers'!$F$12,"High outlier",""))</f>
        <v/>
      </c>
      <c r="I15" s="3">
        <f>IF(AA15="",VLOOKUP(AW15,'3 -Impute_SE'!$B$10:$C$21,2,FALSE),AA15)</f>
        <v>7.9815095923159343E-2</v>
      </c>
      <c r="J15" s="3">
        <f t="shared" si="0"/>
        <v>12.528958193105893</v>
      </c>
      <c r="K15" s="3">
        <f t="shared" si="1"/>
        <v>0.16681615724531929</v>
      </c>
      <c r="L15" s="3">
        <f>J15/(VLOOKUP($AW15,'5_Weighting'!$B$9:$C$20,2,FALSE)/VLOOKUP($AW15,'5_Weighting'!$B$9:$D$20,3,FALSE))</f>
        <v>0.13821170591411505</v>
      </c>
      <c r="M15" s="3">
        <f t="shared" si="7"/>
        <v>1.8402125150037984E-3</v>
      </c>
      <c r="N15" s="3">
        <f>J15/(VLOOKUP($AW15,'5_Weighting'!$F$12:$G$20,2,FALSE)/(VLOOKUP($AW15,'5_Weighting'!$F$12:$H$21,3,FALSE)))</f>
        <v>0.33257228940877093</v>
      </c>
      <c r="O15" s="3">
        <f t="shared" si="3"/>
        <v>4.4280163179071484E-3</v>
      </c>
      <c r="P15" s="3">
        <f>J15/(VLOOKUP($AW15,'5_Weighting'!$J$12:$K$22,2,FALSE)/VLOOKUP($AW15,'5_Weighting'!$J$12:$L$22,3,FALSE))</f>
        <v>0.55058433796819262</v>
      </c>
      <c r="Q15" s="3">
        <f t="shared" si="4"/>
        <v>7.3307263128909511E-3</v>
      </c>
      <c r="R15" s="3">
        <f>J15/(VLOOKUP($AW15,'5_Weighting'!$N$12:$O$23,2,FALSE)/VLOOKUP($AW15,'5_Weighting'!$N$12:$P$23,3,FALSE))</f>
        <v>9.8050688955885174E-2</v>
      </c>
      <c r="S15" s="3">
        <f t="shared" si="5"/>
        <v>1.3054907594692929E-3</v>
      </c>
      <c r="T15" s="3">
        <f>J15/(VLOOKUP($AW15,'5_Weighting'!$R$12:$S$23,2,FALSE)/(VLOOKUP($AW15,'5_Weighting'!$R$12:$T$23,3,FALSE)))</f>
        <v>0.5178337857731794</v>
      </c>
      <c r="U15" s="3">
        <f t="shared" si="8"/>
        <v>6.8946708020791603E-3</v>
      </c>
      <c r="V15" s="3">
        <f>J15/(VLOOKUP($AW15,'5_Weighting'!$V$12:$W$23,2,FALSE)/(VLOOKUP($AW15,'5_Weighting'!$V$12:$X$23,3,FALSE)))</f>
        <v>9.1901609179760188E-2</v>
      </c>
      <c r="W15" s="3">
        <f t="shared" si="6"/>
        <v>1.2236191590506316E-3</v>
      </c>
      <c r="X15" s="3" t="s">
        <v>471</v>
      </c>
      <c r="Y15" s="6">
        <v>1.331444759206799E-2</v>
      </c>
      <c r="Z15" s="3" t="s">
        <v>472</v>
      </c>
      <c r="AA15" s="3"/>
      <c r="AB15" s="3"/>
      <c r="AC15" s="3" t="s">
        <v>53</v>
      </c>
      <c r="AD15" s="3" t="s">
        <v>6</v>
      </c>
      <c r="AE15" s="3" t="s">
        <v>54</v>
      </c>
      <c r="AF15" s="3" t="s">
        <v>7</v>
      </c>
      <c r="AG15" s="3" t="s">
        <v>473</v>
      </c>
      <c r="AH15" s="3" t="s">
        <v>28</v>
      </c>
      <c r="AI15" s="3" t="s">
        <v>57</v>
      </c>
      <c r="AJ15" s="3" t="s">
        <v>11</v>
      </c>
      <c r="AK15" s="4" t="s">
        <v>474</v>
      </c>
      <c r="AL15" s="4" t="s">
        <v>13</v>
      </c>
      <c r="AM15" s="4">
        <v>2012</v>
      </c>
      <c r="AN15" s="3" t="s">
        <v>14</v>
      </c>
      <c r="AO15" s="3" t="s">
        <v>14</v>
      </c>
      <c r="AP15" s="3">
        <v>779</v>
      </c>
      <c r="AQ15" s="3">
        <v>0</v>
      </c>
      <c r="AR15" s="3">
        <v>1</v>
      </c>
      <c r="AS15" s="3">
        <v>1</v>
      </c>
      <c r="AT15" s="3">
        <v>1</v>
      </c>
      <c r="AU15" s="4" t="s">
        <v>15</v>
      </c>
      <c r="AV15" s="4" t="s">
        <v>41</v>
      </c>
      <c r="AW15" s="4" t="s">
        <v>42</v>
      </c>
      <c r="AX15" s="4" t="s">
        <v>475</v>
      </c>
      <c r="AY15" s="4"/>
      <c r="AZ15" s="3">
        <v>4.7E-2</v>
      </c>
      <c r="BA15" s="3"/>
      <c r="BB15" s="3"/>
      <c r="BC15" s="3" t="s">
        <v>20</v>
      </c>
      <c r="BD15" s="3" t="s">
        <v>20</v>
      </c>
      <c r="BE15" s="3"/>
    </row>
    <row r="16" spans="1:57" hidden="1" x14ac:dyDescent="0.25">
      <c r="A16" s="2">
        <v>106</v>
      </c>
      <c r="B16" s="3" t="s">
        <v>468</v>
      </c>
      <c r="C16" s="3">
        <v>106.1</v>
      </c>
      <c r="D16" s="3" t="s">
        <v>543</v>
      </c>
      <c r="E16" s="3" t="s">
        <v>470</v>
      </c>
      <c r="F16" s="3"/>
      <c r="G16" s="3"/>
      <c r="H16" s="3" t="str">
        <f>IF(Y16&lt;'2 - Outliers'!$F$11,"Low outlier",IF(Y16&gt;'2 - Outliers'!$F$12,"High outlier",""))</f>
        <v/>
      </c>
      <c r="I16" s="3">
        <f>IF(AA16="",VLOOKUP(AW16,'3 -Impute_SE'!$B$10:$C$21,2,FALSE),AA16)</f>
        <v>4.9965372243354171E-2</v>
      </c>
      <c r="J16" s="3">
        <f t="shared" si="0"/>
        <v>20.01386070195862</v>
      </c>
      <c r="K16" s="3">
        <f t="shared" si="1"/>
        <v>-0.28915209512744749</v>
      </c>
      <c r="L16" s="3">
        <f>J16/(VLOOKUP($AW16,'5_Weighting'!$B$9:$C$20,2,FALSE)/VLOOKUP($AW16,'5_Weighting'!$B$9:$D$20,3,FALSE))</f>
        <v>0.20391526813503555</v>
      </c>
      <c r="M16" s="3">
        <f t="shared" si="7"/>
        <v>-2.9460846104495224E-3</v>
      </c>
      <c r="N16" s="3">
        <f>J16/(VLOOKUP($AW16,'5_Weighting'!$F$12:$G$20,2,FALSE)/(VLOOKUP($AW16,'5_Weighting'!$F$12:$H$21,3,FALSE)))</f>
        <v>0.23276582344381003</v>
      </c>
      <c r="O16" s="3">
        <f t="shared" si="3"/>
        <v>-3.3629056644856408E-3</v>
      </c>
      <c r="P16" s="3">
        <f>J16/(VLOOKUP($AW16,'5_Weighting'!$J$12:$K$22,2,FALSE)/VLOOKUP($AW16,'5_Weighting'!$J$12:$L$22,3,FALSE))</f>
        <v>0.353478586002267</v>
      </c>
      <c r="Q16" s="3">
        <f t="shared" si="4"/>
        <v>-5.1069144153302031E-3</v>
      </c>
      <c r="R16" s="3">
        <f>J16/(VLOOKUP($AW16,'5_Weighting'!$N$12:$O$23,2,FALSE)/VLOOKUP($AW16,'5_Weighting'!$N$12:$P$23,3,FALSE))</f>
        <v>0.18260158460967399</v>
      </c>
      <c r="S16" s="3">
        <f t="shared" si="5"/>
        <v>-2.6381532054088877E-3</v>
      </c>
      <c r="T16" s="3">
        <f>J16/(VLOOKUP($AW16,'5_Weighting'!$R$12:$S$23,2,FALSE)/(VLOOKUP($AW16,'5_Weighting'!$R$12:$T$23,3,FALSE)))</f>
        <v>0.53308150562882506</v>
      </c>
      <c r="U16" s="3">
        <f t="shared" si="8"/>
        <v>-7.7017441323144701E-3</v>
      </c>
      <c r="V16" s="3">
        <f>J16/(VLOOKUP($AW16,'5_Weighting'!$V$12:$W$23,2,FALSE)/(VLOOKUP($AW16,'5_Weighting'!$V$12:$X$23,3,FALSE)))</f>
        <v>0.1739040838024522</v>
      </c>
      <c r="W16" s="3">
        <f t="shared" si="6"/>
        <v>-2.5124952617351453E-3</v>
      </c>
      <c r="X16" s="3" t="s">
        <v>471</v>
      </c>
      <c r="Y16" s="6">
        <v>-1.4447592067988669E-2</v>
      </c>
      <c r="Z16" s="3" t="s">
        <v>472</v>
      </c>
      <c r="AA16" s="3"/>
      <c r="AB16" s="3"/>
      <c r="AC16" s="3" t="s">
        <v>5</v>
      </c>
      <c r="AD16" s="3" t="s">
        <v>143</v>
      </c>
      <c r="AE16" s="3" t="s">
        <v>53</v>
      </c>
      <c r="AF16" s="3" t="s">
        <v>7</v>
      </c>
      <c r="AG16" s="3" t="s">
        <v>473</v>
      </c>
      <c r="AH16" s="3" t="s">
        <v>28</v>
      </c>
      <c r="AI16" s="3" t="s">
        <v>57</v>
      </c>
      <c r="AJ16" s="3" t="s">
        <v>11</v>
      </c>
      <c r="AK16" s="4" t="s">
        <v>474</v>
      </c>
      <c r="AL16" s="4" t="s">
        <v>13</v>
      </c>
      <c r="AM16" s="4">
        <v>2012</v>
      </c>
      <c r="AN16" s="3" t="s">
        <v>14</v>
      </c>
      <c r="AO16" s="3" t="s">
        <v>14</v>
      </c>
      <c r="AP16" s="3">
        <v>779</v>
      </c>
      <c r="AQ16" s="3">
        <v>0</v>
      </c>
      <c r="AR16" s="3">
        <v>1</v>
      </c>
      <c r="AS16" s="3">
        <v>1</v>
      </c>
      <c r="AT16" s="3">
        <v>1</v>
      </c>
      <c r="AU16" s="4" t="s">
        <v>15</v>
      </c>
      <c r="AV16" s="4" t="s">
        <v>16</v>
      </c>
      <c r="AW16" s="4" t="s">
        <v>17</v>
      </c>
      <c r="AX16" s="4" t="s">
        <v>475</v>
      </c>
      <c r="AY16" s="4"/>
      <c r="AZ16" s="3">
        <v>-5.0999999999999997E-2</v>
      </c>
      <c r="BA16" s="3"/>
      <c r="BB16" s="3"/>
      <c r="BC16" s="3" t="s">
        <v>20</v>
      </c>
      <c r="BD16" s="3" t="s">
        <v>20</v>
      </c>
      <c r="BE16" s="3"/>
    </row>
    <row r="17" spans="1:57" hidden="1" x14ac:dyDescent="0.25">
      <c r="A17" s="2">
        <v>107</v>
      </c>
      <c r="B17" s="3" t="s">
        <v>34</v>
      </c>
      <c r="C17" s="3">
        <v>107.1</v>
      </c>
      <c r="D17" s="3" t="s">
        <v>989</v>
      </c>
      <c r="E17" s="3" t="s">
        <v>817</v>
      </c>
      <c r="F17" s="3"/>
      <c r="G17" s="3"/>
      <c r="H17" s="3" t="str">
        <f>IF(Y17&lt;'2 - Outliers'!$F$11,"Low outlier",IF(Y17&gt;'2 - Outliers'!$F$12,"High outlier",""))</f>
        <v/>
      </c>
      <c r="I17" s="3">
        <f>IF(AA17="",VLOOKUP(AW17,'3 -Impute_SE'!$B$10:$C$21,2,FALSE),AA17)</f>
        <v>7.9815095923159343E-2</v>
      </c>
      <c r="J17" s="3">
        <f t="shared" si="0"/>
        <v>12.528958193105893</v>
      </c>
      <c r="K17" s="3">
        <f t="shared" si="1"/>
        <v>5.8886103507597696</v>
      </c>
      <c r="L17" s="3">
        <f>J17/(VLOOKUP($AW17,'5_Weighting'!$B$9:$C$20,2,FALSE)/VLOOKUP($AW17,'5_Weighting'!$B$9:$D$20,3,FALSE))</f>
        <v>0.13821170591411505</v>
      </c>
      <c r="M17" s="3">
        <f t="shared" si="7"/>
        <v>6.4959501779634068E-2</v>
      </c>
      <c r="N17" s="3">
        <f>J17/(VLOOKUP($AW17,'5_Weighting'!$F$12:$G$20,2,FALSE)/(VLOOKUP($AW17,'5_Weighting'!$F$12:$H$21,3,FALSE)))</f>
        <v>0.33257228940877093</v>
      </c>
      <c r="O17" s="3">
        <f t="shared" si="3"/>
        <v>0.15630897602212232</v>
      </c>
      <c r="P17" s="3">
        <f>J17/(VLOOKUP($AW17,'5_Weighting'!$J$12:$K$22,2,FALSE)/VLOOKUP($AW17,'5_Weighting'!$J$12:$L$22,3,FALSE))</f>
        <v>0.55058433796819262</v>
      </c>
      <c r="Q17" s="3">
        <f t="shared" si="4"/>
        <v>0.25877463884505053</v>
      </c>
      <c r="R17" s="3">
        <f>J17/(VLOOKUP($AW17,'5_Weighting'!$N$12:$O$23,2,FALSE)/VLOOKUP($AW17,'5_Weighting'!$N$12:$P$23,3,FALSE))</f>
        <v>9.8050688955885174E-2</v>
      </c>
      <c r="S17" s="3">
        <f t="shared" si="5"/>
        <v>4.6083823809266032E-2</v>
      </c>
      <c r="T17" s="3">
        <f>J17/(VLOOKUP($AW17,'5_Weighting'!$R$12:$S$23,2,FALSE)/(VLOOKUP($AW17,'5_Weighting'!$R$12:$T$23,3,FALSE)))</f>
        <v>0.5178337857731794</v>
      </c>
      <c r="U17" s="3">
        <f t="shared" si="8"/>
        <v>0.24338187931339431</v>
      </c>
      <c r="V17" s="3">
        <f>J17/(VLOOKUP($AW17,'5_Weighting'!$V$12:$W$23,2,FALSE)/(VLOOKUP($AW17,'5_Weighting'!$V$12:$X$23,3,FALSE)))</f>
        <v>9.1901609179760188E-2</v>
      </c>
      <c r="W17" s="3">
        <f t="shared" si="6"/>
        <v>4.3193756314487283E-2</v>
      </c>
      <c r="X17" s="3" t="s">
        <v>3</v>
      </c>
      <c r="Y17" s="6">
        <v>0.47</v>
      </c>
      <c r="Z17" s="3" t="s">
        <v>4</v>
      </c>
      <c r="AA17" s="3"/>
      <c r="AB17" s="3"/>
      <c r="AC17" s="3" t="s">
        <v>5</v>
      </c>
      <c r="AD17" s="3" t="s">
        <v>6</v>
      </c>
      <c r="AE17" s="3" t="s">
        <v>5</v>
      </c>
      <c r="AF17" s="3" t="s">
        <v>7</v>
      </c>
      <c r="AG17" s="3" t="s">
        <v>37</v>
      </c>
      <c r="AH17" s="3" t="s">
        <v>38</v>
      </c>
      <c r="AI17" s="3" t="s">
        <v>10</v>
      </c>
      <c r="AJ17" s="3" t="s">
        <v>39</v>
      </c>
      <c r="AK17" s="4" t="s">
        <v>12</v>
      </c>
      <c r="AL17" s="4" t="s">
        <v>40</v>
      </c>
      <c r="AM17" s="4">
        <v>2000</v>
      </c>
      <c r="AN17" s="3" t="s">
        <v>30</v>
      </c>
      <c r="AO17" s="3" t="s">
        <v>14</v>
      </c>
      <c r="AP17" s="3">
        <v>40269</v>
      </c>
      <c r="AQ17" s="3">
        <v>1</v>
      </c>
      <c r="AR17" s="3">
        <v>0</v>
      </c>
      <c r="AS17" s="3">
        <v>1</v>
      </c>
      <c r="AT17" s="3">
        <v>1</v>
      </c>
      <c r="AU17" s="4" t="s">
        <v>15</v>
      </c>
      <c r="AV17" s="4" t="s">
        <v>41</v>
      </c>
      <c r="AW17" s="4" t="s">
        <v>42</v>
      </c>
      <c r="AX17" s="4" t="s">
        <v>18</v>
      </c>
      <c r="AY17" s="4"/>
      <c r="AZ17" s="3">
        <v>7.9600000000000004E-2</v>
      </c>
      <c r="BA17" s="3"/>
      <c r="BB17" s="3">
        <v>1.0828538394993001</v>
      </c>
      <c r="BC17" s="3" t="s">
        <v>19</v>
      </c>
      <c r="BD17" s="3" t="s">
        <v>20</v>
      </c>
      <c r="BE17" s="3"/>
    </row>
    <row r="18" spans="1:57" hidden="1" x14ac:dyDescent="0.25">
      <c r="A18" s="2">
        <v>107</v>
      </c>
      <c r="B18" s="3" t="s">
        <v>34</v>
      </c>
      <c r="C18" s="3">
        <v>107.1</v>
      </c>
      <c r="D18" s="3" t="s">
        <v>816</v>
      </c>
      <c r="E18" s="3" t="s">
        <v>817</v>
      </c>
      <c r="F18" s="3"/>
      <c r="G18" s="3"/>
      <c r="H18" s="3" t="str">
        <f>IF(Y18&lt;'2 - Outliers'!$F$11,"Low outlier",IF(Y18&gt;'2 - Outliers'!$F$12,"High outlier",""))</f>
        <v/>
      </c>
      <c r="I18" s="3">
        <f>IF(AA18="",VLOOKUP(AW18,'3 -Impute_SE'!$B$10:$C$21,2,FALSE),AA18)</f>
        <v>4.9965372243354171E-2</v>
      </c>
      <c r="J18" s="3">
        <f t="shared" si="0"/>
        <v>20.01386070195862</v>
      </c>
      <c r="K18" s="3">
        <f t="shared" si="1"/>
        <v>-3.902702836881931</v>
      </c>
      <c r="L18" s="3">
        <f>J18/(VLOOKUP($AW18,'5_Weighting'!$B$9:$C$20,2,FALSE)/VLOOKUP($AW18,'5_Weighting'!$B$9:$D$20,3,FALSE))</f>
        <v>0.20391526813503555</v>
      </c>
      <c r="M18" s="3">
        <f t="shared" si="7"/>
        <v>-3.9763477286331936E-2</v>
      </c>
      <c r="N18" s="3">
        <f>J18/(VLOOKUP($AW18,'5_Weighting'!$F$12:$G$20,2,FALSE)/(VLOOKUP($AW18,'5_Weighting'!$F$12:$H$21,3,FALSE)))</f>
        <v>0.23276582344381003</v>
      </c>
      <c r="O18" s="3">
        <f t="shared" si="3"/>
        <v>-4.5389335571542955E-2</v>
      </c>
      <c r="P18" s="3">
        <f>J18/(VLOOKUP($AW18,'5_Weighting'!$J$12:$K$22,2,FALSE)/VLOOKUP($AW18,'5_Weighting'!$J$12:$L$22,3,FALSE))</f>
        <v>0.353478586002267</v>
      </c>
      <c r="Q18" s="3">
        <f t="shared" si="4"/>
        <v>-6.8928324270442071E-2</v>
      </c>
      <c r="R18" s="3">
        <f>J18/(VLOOKUP($AW18,'5_Weighting'!$N$12:$O$23,2,FALSE)/VLOOKUP($AW18,'5_Weighting'!$N$12:$P$23,3,FALSE))</f>
        <v>0.18260158460967399</v>
      </c>
      <c r="S18" s="3">
        <f t="shared" si="5"/>
        <v>-3.5607308998886429E-2</v>
      </c>
      <c r="T18" s="3">
        <f>J18/(VLOOKUP($AW18,'5_Weighting'!$R$12:$S$23,2,FALSE)/(VLOOKUP($AW18,'5_Weighting'!$R$12:$T$23,3,FALSE)))</f>
        <v>0.53308150562882506</v>
      </c>
      <c r="U18" s="3">
        <f t="shared" si="8"/>
        <v>-0.10395089359762089</v>
      </c>
      <c r="V18" s="3">
        <f>J18/(VLOOKUP($AW18,'5_Weighting'!$V$12:$W$23,2,FALSE)/(VLOOKUP($AW18,'5_Weighting'!$V$12:$X$23,3,FALSE)))</f>
        <v>0.1739040838024522</v>
      </c>
      <c r="W18" s="3">
        <f t="shared" si="6"/>
        <v>-3.391129634147818E-2</v>
      </c>
      <c r="X18" s="3" t="s">
        <v>3</v>
      </c>
      <c r="Y18" s="6">
        <v>-0.19500000000000001</v>
      </c>
      <c r="Z18" s="3" t="s">
        <v>4</v>
      </c>
      <c r="AA18" s="3"/>
      <c r="AB18" s="3"/>
      <c r="AC18" s="3" t="s">
        <v>5</v>
      </c>
      <c r="AD18" s="3" t="s">
        <v>143</v>
      </c>
      <c r="AE18" s="3" t="s">
        <v>53</v>
      </c>
      <c r="AF18" s="3" t="s">
        <v>7</v>
      </c>
      <c r="AG18" s="3" t="s">
        <v>37</v>
      </c>
      <c r="AH18" s="3" t="s">
        <v>38</v>
      </c>
      <c r="AI18" s="3" t="s">
        <v>10</v>
      </c>
      <c r="AJ18" s="3" t="s">
        <v>39</v>
      </c>
      <c r="AK18" s="4" t="s">
        <v>12</v>
      </c>
      <c r="AL18" s="4" t="s">
        <v>40</v>
      </c>
      <c r="AM18" s="4">
        <v>2000</v>
      </c>
      <c r="AN18" s="3" t="s">
        <v>30</v>
      </c>
      <c r="AO18" s="3" t="s">
        <v>14</v>
      </c>
      <c r="AP18" s="3">
        <v>40269</v>
      </c>
      <c r="AQ18" s="3">
        <v>1</v>
      </c>
      <c r="AR18" s="3">
        <v>0</v>
      </c>
      <c r="AS18" s="3">
        <v>1</v>
      </c>
      <c r="AT18" s="3">
        <v>1</v>
      </c>
      <c r="AU18" s="4" t="s">
        <v>15</v>
      </c>
      <c r="AV18" s="4" t="s">
        <v>16</v>
      </c>
      <c r="AW18" s="4" t="s">
        <v>17</v>
      </c>
      <c r="AX18" s="4" t="s">
        <v>18</v>
      </c>
      <c r="AY18" s="4"/>
      <c r="AZ18" s="3">
        <v>-1.9800000000000002E-2</v>
      </c>
      <c r="BA18" s="3"/>
      <c r="BB18" s="3">
        <v>0.98039473264669708</v>
      </c>
      <c r="BC18" s="3" t="s">
        <v>19</v>
      </c>
      <c r="BD18" s="3" t="s">
        <v>20</v>
      </c>
      <c r="BE18" s="3"/>
    </row>
    <row r="19" spans="1:57" hidden="1" x14ac:dyDescent="0.25">
      <c r="A19" s="2">
        <v>107</v>
      </c>
      <c r="B19" s="3" t="s">
        <v>34</v>
      </c>
      <c r="C19" s="3">
        <v>107.1</v>
      </c>
      <c r="D19" s="3" t="s">
        <v>616</v>
      </c>
      <c r="E19" s="3" t="s">
        <v>617</v>
      </c>
      <c r="F19" s="3"/>
      <c r="G19" s="3"/>
      <c r="H19" s="3" t="str">
        <f>IF(Y19&lt;'2 - Outliers'!$F$11,"Low outlier",IF(Y19&gt;'2 - Outliers'!$F$12,"High outlier",""))</f>
        <v/>
      </c>
      <c r="I19" s="3">
        <f>IF(AA19="",VLOOKUP(AW19,'3 -Impute_SE'!$B$10:$C$21,2,FALSE),AA19)</f>
        <v>7.9815095923159343E-2</v>
      </c>
      <c r="J19" s="3">
        <f t="shared" si="0"/>
        <v>12.528958193105893</v>
      </c>
      <c r="K19" s="3">
        <f t="shared" si="1"/>
        <v>10.060753429064032</v>
      </c>
      <c r="L19" s="3">
        <f>J19/(VLOOKUP($AW19,'5_Weighting'!$B$9:$C$20,2,FALSE)/VLOOKUP($AW19,'5_Weighting'!$B$9:$D$20,3,FALSE))</f>
        <v>0.13821170591411505</v>
      </c>
      <c r="M19" s="3">
        <f t="shared" si="7"/>
        <v>0.1109839998490344</v>
      </c>
      <c r="N19" s="3">
        <f>J19/(VLOOKUP($AW19,'5_Weighting'!$F$12:$G$20,2,FALSE)/(VLOOKUP($AW19,'5_Weighting'!$F$12:$H$21,3,FALSE)))</f>
        <v>0.33257228940877093</v>
      </c>
      <c r="O19" s="3">
        <f t="shared" si="3"/>
        <v>0.26705554839524309</v>
      </c>
      <c r="P19" s="3">
        <f>J19/(VLOOKUP($AW19,'5_Weighting'!$J$12:$K$22,2,FALSE)/VLOOKUP($AW19,'5_Weighting'!$J$12:$L$22,3,FALSE))</f>
        <v>0.55058433796819262</v>
      </c>
      <c r="Q19" s="3">
        <f t="shared" si="4"/>
        <v>0.44211922338845872</v>
      </c>
      <c r="R19" s="3">
        <f>J19/(VLOOKUP($AW19,'5_Weighting'!$N$12:$O$23,2,FALSE)/VLOOKUP($AW19,'5_Weighting'!$N$12:$P$23,3,FALSE))</f>
        <v>9.8050688955885174E-2</v>
      </c>
      <c r="S19" s="3">
        <f t="shared" si="5"/>
        <v>7.8734703231575803E-2</v>
      </c>
      <c r="T19" s="3">
        <f>J19/(VLOOKUP($AW19,'5_Weighting'!$R$12:$S$23,2,FALSE)/(VLOOKUP($AW19,'5_Weighting'!$R$12:$T$23,3,FALSE)))</f>
        <v>0.5178337857731794</v>
      </c>
      <c r="U19" s="3">
        <f t="shared" si="8"/>
        <v>0.41582052997586311</v>
      </c>
      <c r="V19" s="3">
        <f>J19/(VLOOKUP($AW19,'5_Weighting'!$V$12:$W$23,2,FALSE)/(VLOOKUP($AW19,'5_Weighting'!$V$12:$X$23,3,FALSE)))</f>
        <v>9.1901609179760188E-2</v>
      </c>
      <c r="W19" s="3">
        <f t="shared" si="6"/>
        <v>7.3796992171347442E-2</v>
      </c>
      <c r="X19" s="3" t="s">
        <v>3</v>
      </c>
      <c r="Y19" s="6">
        <v>0.80300000000000005</v>
      </c>
      <c r="Z19" s="3" t="s">
        <v>4</v>
      </c>
      <c r="AA19" s="3"/>
      <c r="AB19" s="3"/>
      <c r="AC19" s="3" t="s">
        <v>5</v>
      </c>
      <c r="AD19" s="3" t="s">
        <v>6</v>
      </c>
      <c r="AE19" s="3" t="s">
        <v>5</v>
      </c>
      <c r="AF19" s="3" t="s">
        <v>7</v>
      </c>
      <c r="AG19" s="3" t="s">
        <v>37</v>
      </c>
      <c r="AH19" s="3" t="s">
        <v>38</v>
      </c>
      <c r="AI19" s="3" t="s">
        <v>10</v>
      </c>
      <c r="AJ19" s="3" t="s">
        <v>39</v>
      </c>
      <c r="AK19" s="4" t="s">
        <v>12</v>
      </c>
      <c r="AL19" s="4" t="s">
        <v>40</v>
      </c>
      <c r="AM19" s="4">
        <v>2000</v>
      </c>
      <c r="AN19" s="3" t="str">
        <f>IF(AM19&lt;2010,"Pre-2010",IF(AM19&lt;2018,"2010 - 2017","2018 - 2019"))</f>
        <v>Pre-2010</v>
      </c>
      <c r="AO19" s="3" t="s">
        <v>30</v>
      </c>
      <c r="AP19" s="3">
        <v>59101</v>
      </c>
      <c r="AQ19" s="3">
        <v>1</v>
      </c>
      <c r="AR19" s="3">
        <v>0</v>
      </c>
      <c r="AS19" s="3">
        <v>1</v>
      </c>
      <c r="AT19" s="3">
        <v>1</v>
      </c>
      <c r="AU19" s="4" t="s">
        <v>15</v>
      </c>
      <c r="AV19" s="4" t="s">
        <v>41</v>
      </c>
      <c r="AW19" s="4" t="s">
        <v>42</v>
      </c>
      <c r="AX19" s="4" t="s">
        <v>18</v>
      </c>
      <c r="AY19" s="4"/>
      <c r="AZ19" s="3">
        <v>0.1646</v>
      </c>
      <c r="BA19" s="3"/>
      <c r="BB19" s="3">
        <v>1.1789214558027765</v>
      </c>
      <c r="BC19" s="3" t="s">
        <v>19</v>
      </c>
      <c r="BD19" s="3" t="s">
        <v>20</v>
      </c>
      <c r="BE19" s="3"/>
    </row>
    <row r="20" spans="1:57" hidden="1" x14ac:dyDescent="0.25">
      <c r="A20" s="2">
        <v>107</v>
      </c>
      <c r="B20" s="3" t="s">
        <v>34</v>
      </c>
      <c r="C20" s="3">
        <v>107.2</v>
      </c>
      <c r="D20" s="3" t="s">
        <v>618</v>
      </c>
      <c r="E20" s="3" t="s">
        <v>434</v>
      </c>
      <c r="F20" s="3"/>
      <c r="G20" s="3"/>
      <c r="H20" s="3" t="str">
        <f>IF(Y20&lt;'2 - Outliers'!$F$11,"Low outlier",IF(Y20&gt;'2 - Outliers'!$F$12,"High outlier",""))</f>
        <v/>
      </c>
      <c r="I20" s="3">
        <f>IF(AA20="",VLOOKUP(AW20,'3 -Impute_SE'!$B$10:$C$21,2,FALSE),AA20)</f>
        <v>7.9815095923159343E-2</v>
      </c>
      <c r="J20" s="3">
        <f t="shared" si="0"/>
        <v>12.528958193105893</v>
      </c>
      <c r="K20" s="3">
        <f t="shared" si="1"/>
        <v>8.4821046967326907</v>
      </c>
      <c r="L20" s="3">
        <f>J20/(VLOOKUP($AW20,'5_Weighting'!$B$9:$C$20,2,FALSE)/VLOOKUP($AW20,'5_Weighting'!$B$9:$D$20,3,FALSE))</f>
        <v>0.13821170591411505</v>
      </c>
      <c r="M20" s="3">
        <f t="shared" si="7"/>
        <v>9.3569324903855902E-2</v>
      </c>
      <c r="N20" s="3">
        <f>J20/(VLOOKUP($AW20,'5_Weighting'!$F$12:$G$20,2,FALSE)/(VLOOKUP($AW20,'5_Weighting'!$F$12:$H$21,3,FALSE)))</f>
        <v>0.33257228940877093</v>
      </c>
      <c r="O20" s="3">
        <f t="shared" si="3"/>
        <v>0.22515143992973793</v>
      </c>
      <c r="P20" s="3">
        <f>J20/(VLOOKUP($AW20,'5_Weighting'!$J$12:$K$22,2,FALSE)/VLOOKUP($AW20,'5_Weighting'!$J$12:$L$22,3,FALSE))</f>
        <v>0.55058433796819262</v>
      </c>
      <c r="Q20" s="3">
        <f t="shared" si="4"/>
        <v>0.37274559680446645</v>
      </c>
      <c r="R20" s="3">
        <f>J20/(VLOOKUP($AW20,'5_Weighting'!$N$12:$O$23,2,FALSE)/VLOOKUP($AW20,'5_Weighting'!$N$12:$P$23,3,FALSE))</f>
        <v>9.8050688955885174E-2</v>
      </c>
      <c r="S20" s="3">
        <f t="shared" si="5"/>
        <v>6.6380316423134272E-2</v>
      </c>
      <c r="T20" s="3">
        <f>J20/(VLOOKUP($AW20,'5_Weighting'!$R$12:$S$23,2,FALSE)/(VLOOKUP($AW20,'5_Weighting'!$R$12:$T$23,3,FALSE)))</f>
        <v>0.5178337857731794</v>
      </c>
      <c r="U20" s="3">
        <f t="shared" si="8"/>
        <v>0.35057347296844249</v>
      </c>
      <c r="V20" s="3">
        <f>J20/(VLOOKUP($AW20,'5_Weighting'!$V$12:$W$23,2,FALSE)/(VLOOKUP($AW20,'5_Weighting'!$V$12:$X$23,3,FALSE)))</f>
        <v>9.1901609179760188E-2</v>
      </c>
      <c r="W20" s="3">
        <f t="shared" si="6"/>
        <v>6.2217389414697649E-2</v>
      </c>
      <c r="X20" s="3" t="s">
        <v>3</v>
      </c>
      <c r="Y20" s="6">
        <v>0.67700000000000005</v>
      </c>
      <c r="Z20" s="3" t="s">
        <v>4</v>
      </c>
      <c r="AA20" s="3"/>
      <c r="AB20" s="3"/>
      <c r="AC20" s="3" t="s">
        <v>5</v>
      </c>
      <c r="AD20" s="3" t="s">
        <v>6</v>
      </c>
      <c r="AE20" s="3" t="s">
        <v>5</v>
      </c>
      <c r="AF20" s="3" t="s">
        <v>7</v>
      </c>
      <c r="AG20" s="3" t="s">
        <v>37</v>
      </c>
      <c r="AH20" s="3" t="s">
        <v>38</v>
      </c>
      <c r="AI20" s="3" t="s">
        <v>10</v>
      </c>
      <c r="AJ20" s="3" t="s">
        <v>39</v>
      </c>
      <c r="AK20" s="4" t="s">
        <v>12</v>
      </c>
      <c r="AL20" s="4" t="s">
        <v>40</v>
      </c>
      <c r="AM20" s="4">
        <v>2000</v>
      </c>
      <c r="AN20" s="3" t="s">
        <v>30</v>
      </c>
      <c r="AO20" s="3" t="s">
        <v>14</v>
      </c>
      <c r="AP20" s="3">
        <v>4376</v>
      </c>
      <c r="AQ20" s="3">
        <v>1</v>
      </c>
      <c r="AR20" s="3">
        <v>0</v>
      </c>
      <c r="AS20" s="3">
        <v>1</v>
      </c>
      <c r="AT20" s="3">
        <v>1</v>
      </c>
      <c r="AU20" s="4" t="s">
        <v>15</v>
      </c>
      <c r="AV20" s="4" t="s">
        <v>41</v>
      </c>
      <c r="AW20" s="3" t="s">
        <v>42</v>
      </c>
      <c r="AX20" s="4" t="s">
        <v>18</v>
      </c>
      <c r="AY20" s="4"/>
      <c r="AZ20" s="3">
        <v>0.1129</v>
      </c>
      <c r="BA20" s="3"/>
      <c r="BB20" s="3">
        <v>1.1195199753532641</v>
      </c>
      <c r="BC20" s="3" t="s">
        <v>19</v>
      </c>
      <c r="BD20" s="3" t="s">
        <v>20</v>
      </c>
      <c r="BE20" s="3"/>
    </row>
    <row r="21" spans="1:57" hidden="1" x14ac:dyDescent="0.25">
      <c r="A21" s="2">
        <v>107</v>
      </c>
      <c r="B21" s="3" t="s">
        <v>34</v>
      </c>
      <c r="C21" s="3">
        <v>107.2</v>
      </c>
      <c r="D21" s="3" t="s">
        <v>433</v>
      </c>
      <c r="E21" s="3" t="s">
        <v>434</v>
      </c>
      <c r="F21" s="3"/>
      <c r="G21" s="3"/>
      <c r="H21" s="3" t="str">
        <f>IF(Y21&lt;'2 - Outliers'!$F$11,"Low outlier",IF(Y21&gt;'2 - Outliers'!$F$12,"High outlier",""))</f>
        <v/>
      </c>
      <c r="I21" s="3">
        <f>IF(AA21="",VLOOKUP(AW21,'3 -Impute_SE'!$B$10:$C$21,2,FALSE),AA21)</f>
        <v>4.9965372243354171E-2</v>
      </c>
      <c r="J21" s="3">
        <f t="shared" si="0"/>
        <v>20.01386070195862</v>
      </c>
      <c r="K21" s="3">
        <f t="shared" si="1"/>
        <v>-7.6052670667442754</v>
      </c>
      <c r="L21" s="3">
        <f>J21/(VLOOKUP($AW21,'5_Weighting'!$B$9:$C$20,2,FALSE)/VLOOKUP($AW21,'5_Weighting'!$B$9:$D$20,3,FALSE))</f>
        <v>0.20391526813503555</v>
      </c>
      <c r="M21" s="3">
        <f t="shared" si="7"/>
        <v>-7.7487801891313504E-2</v>
      </c>
      <c r="N21" s="3">
        <f>J21/(VLOOKUP($AW21,'5_Weighting'!$F$12:$G$20,2,FALSE)/(VLOOKUP($AW21,'5_Weighting'!$F$12:$H$21,3,FALSE)))</f>
        <v>0.23276582344381003</v>
      </c>
      <c r="O21" s="3">
        <f t="shared" si="3"/>
        <v>-8.8451012908647805E-2</v>
      </c>
      <c r="P21" s="3">
        <f>J21/(VLOOKUP($AW21,'5_Weighting'!$J$12:$K$22,2,FALSE)/VLOOKUP($AW21,'5_Weighting'!$J$12:$L$22,3,FALSE))</f>
        <v>0.353478586002267</v>
      </c>
      <c r="Q21" s="3">
        <f t="shared" si="4"/>
        <v>-0.13432186268086146</v>
      </c>
      <c r="R21" s="3">
        <f>J21/(VLOOKUP($AW21,'5_Weighting'!$N$12:$O$23,2,FALSE)/VLOOKUP($AW21,'5_Weighting'!$N$12:$P$23,3,FALSE))</f>
        <v>0.18260158460967399</v>
      </c>
      <c r="S21" s="3">
        <f t="shared" si="5"/>
        <v>-6.938860215167611E-2</v>
      </c>
      <c r="T21" s="3">
        <f>J21/(VLOOKUP($AW21,'5_Weighting'!$R$12:$S$23,2,FALSE)/(VLOOKUP($AW21,'5_Weighting'!$R$12:$T$23,3,FALSE)))</f>
        <v>0.53308150562882506</v>
      </c>
      <c r="U21" s="3">
        <f t="shared" si="8"/>
        <v>-0.20257097213895353</v>
      </c>
      <c r="V21" s="3">
        <f>J21/(VLOOKUP($AW21,'5_Weighting'!$V$12:$W$23,2,FALSE)/(VLOOKUP($AW21,'5_Weighting'!$V$12:$X$23,3,FALSE)))</f>
        <v>0.1739040838024522</v>
      </c>
      <c r="W21" s="3">
        <f t="shared" si="6"/>
        <v>-6.6083551844931837E-2</v>
      </c>
      <c r="X21" s="3" t="s">
        <v>3</v>
      </c>
      <c r="Y21" s="6">
        <v>-0.38</v>
      </c>
      <c r="Z21" s="3" t="s">
        <v>4</v>
      </c>
      <c r="AA21" s="3"/>
      <c r="AB21" s="3"/>
      <c r="AC21" s="3" t="s">
        <v>5</v>
      </c>
      <c r="AD21" s="3" t="s">
        <v>143</v>
      </c>
      <c r="AE21" s="3" t="s">
        <v>53</v>
      </c>
      <c r="AF21" s="3" t="s">
        <v>7</v>
      </c>
      <c r="AG21" s="3" t="s">
        <v>37</v>
      </c>
      <c r="AH21" s="3" t="s">
        <v>38</v>
      </c>
      <c r="AI21" s="3" t="s">
        <v>10</v>
      </c>
      <c r="AJ21" s="3" t="s">
        <v>39</v>
      </c>
      <c r="AK21" s="4" t="s">
        <v>12</v>
      </c>
      <c r="AL21" s="4" t="s">
        <v>40</v>
      </c>
      <c r="AM21" s="4">
        <v>2000</v>
      </c>
      <c r="AN21" s="3" t="s">
        <v>30</v>
      </c>
      <c r="AO21" s="3" t="s">
        <v>14</v>
      </c>
      <c r="AP21" s="3">
        <v>4376</v>
      </c>
      <c r="AQ21" s="3">
        <v>1</v>
      </c>
      <c r="AR21" s="3">
        <v>0</v>
      </c>
      <c r="AS21" s="3">
        <v>1</v>
      </c>
      <c r="AT21" s="3">
        <v>1</v>
      </c>
      <c r="AU21" s="4" t="s">
        <v>15</v>
      </c>
      <c r="AV21" s="4" t="s">
        <v>16</v>
      </c>
      <c r="AW21" s="3" t="s">
        <v>17</v>
      </c>
      <c r="AX21" s="4" t="s">
        <v>18</v>
      </c>
      <c r="AY21" s="4"/>
      <c r="AZ21" s="3">
        <v>-2.5899999999999999E-2</v>
      </c>
      <c r="BA21" s="3"/>
      <c r="BB21" s="3">
        <v>0.97443252798954805</v>
      </c>
      <c r="BC21" s="3" t="s">
        <v>19</v>
      </c>
      <c r="BD21" s="3" t="s">
        <v>20</v>
      </c>
      <c r="BE21" s="3"/>
    </row>
    <row r="22" spans="1:57" hidden="1" x14ac:dyDescent="0.25">
      <c r="A22" s="2">
        <v>107</v>
      </c>
      <c r="B22" s="3" t="s">
        <v>34</v>
      </c>
      <c r="C22" s="3">
        <v>107.5</v>
      </c>
      <c r="D22" s="3" t="s">
        <v>990</v>
      </c>
      <c r="E22" s="3" t="s">
        <v>815</v>
      </c>
      <c r="F22" s="3"/>
      <c r="G22" s="3"/>
      <c r="H22" s="3" t="str">
        <f>IF(Y22&lt;'2 - Outliers'!$F$11,"Low outlier",IF(Y22&gt;'2 - Outliers'!$F$12,"High outlier",""))</f>
        <v/>
      </c>
      <c r="I22" s="3">
        <f>IF(AA22="",VLOOKUP(AW22,'3 -Impute_SE'!$B$10:$C$21,2,FALSE),AA22)</f>
        <v>7.9815095923159343E-2</v>
      </c>
      <c r="J22" s="3">
        <f t="shared" si="0"/>
        <v>12.528958193105893</v>
      </c>
      <c r="K22" s="3">
        <f t="shared" si="1"/>
        <v>5.5252705631596992</v>
      </c>
      <c r="L22" s="3">
        <f>J22/(VLOOKUP($AW22,'5_Weighting'!$B$9:$C$20,2,FALSE)/VLOOKUP($AW22,'5_Weighting'!$B$9:$D$20,3,FALSE))</f>
        <v>0.13821170591411505</v>
      </c>
      <c r="M22" s="3">
        <f t="shared" si="7"/>
        <v>6.0951362308124736E-2</v>
      </c>
      <c r="N22" s="3">
        <f>J22/(VLOOKUP($AW22,'5_Weighting'!$F$12:$G$20,2,FALSE)/(VLOOKUP($AW22,'5_Weighting'!$F$12:$H$21,3,FALSE)))</f>
        <v>0.33257228940877093</v>
      </c>
      <c r="O22" s="3">
        <f t="shared" si="3"/>
        <v>0.14666437962926798</v>
      </c>
      <c r="P22" s="3">
        <f>J22/(VLOOKUP($AW22,'5_Weighting'!$J$12:$K$22,2,FALSE)/VLOOKUP($AW22,'5_Weighting'!$J$12:$L$22,3,FALSE))</f>
        <v>0.55058433796819262</v>
      </c>
      <c r="Q22" s="3">
        <f t="shared" si="4"/>
        <v>0.24280769304397296</v>
      </c>
      <c r="R22" s="3">
        <f>J22/(VLOOKUP($AW22,'5_Weighting'!$N$12:$O$23,2,FALSE)/VLOOKUP($AW22,'5_Weighting'!$N$12:$P$23,3,FALSE))</f>
        <v>9.8050688955885174E-2</v>
      </c>
      <c r="S22" s="3">
        <f t="shared" si="5"/>
        <v>4.3240353829545365E-2</v>
      </c>
      <c r="T22" s="3">
        <f>J22/(VLOOKUP($AW22,'5_Weighting'!$R$12:$S$23,2,FALSE)/(VLOOKUP($AW22,'5_Weighting'!$R$12:$T$23,3,FALSE)))</f>
        <v>0.5178337857731794</v>
      </c>
      <c r="U22" s="3">
        <f t="shared" si="8"/>
        <v>0.2283646995259721</v>
      </c>
      <c r="V22" s="3">
        <f>J22/(VLOOKUP($AW22,'5_Weighting'!$V$12:$W$23,2,FALSE)/(VLOOKUP($AW22,'5_Weighting'!$V$12:$X$23,3,FALSE)))</f>
        <v>9.1901609179760188E-2</v>
      </c>
      <c r="W22" s="3">
        <f t="shared" si="6"/>
        <v>4.052860964827424E-2</v>
      </c>
      <c r="X22" s="3" t="s">
        <v>3</v>
      </c>
      <c r="Y22" s="6">
        <v>0.441</v>
      </c>
      <c r="Z22" s="3" t="s">
        <v>4</v>
      </c>
      <c r="AA22" s="3"/>
      <c r="AB22" s="3"/>
      <c r="AC22" s="3" t="s">
        <v>5</v>
      </c>
      <c r="AD22" s="3" t="s">
        <v>6</v>
      </c>
      <c r="AE22" s="3" t="s">
        <v>5</v>
      </c>
      <c r="AF22" s="3" t="s">
        <v>7</v>
      </c>
      <c r="AG22" s="3" t="s">
        <v>37</v>
      </c>
      <c r="AH22" s="3" t="s">
        <v>38</v>
      </c>
      <c r="AI22" s="3" t="s">
        <v>10</v>
      </c>
      <c r="AJ22" s="3" t="s">
        <v>39</v>
      </c>
      <c r="AK22" s="4" t="s">
        <v>12</v>
      </c>
      <c r="AL22" s="4" t="s">
        <v>40</v>
      </c>
      <c r="AM22" s="4">
        <v>2000</v>
      </c>
      <c r="AN22" s="3" t="s">
        <v>30</v>
      </c>
      <c r="AO22" s="3" t="s">
        <v>14</v>
      </c>
      <c r="AP22" s="3">
        <v>33032</v>
      </c>
      <c r="AQ22" s="3">
        <v>1</v>
      </c>
      <c r="AR22" s="3">
        <v>0</v>
      </c>
      <c r="AS22" s="3">
        <v>1</v>
      </c>
      <c r="AT22" s="3">
        <v>1</v>
      </c>
      <c r="AU22" s="4" t="s">
        <v>15</v>
      </c>
      <c r="AV22" s="4" t="s">
        <v>41</v>
      </c>
      <c r="AW22" s="3" t="s">
        <v>42</v>
      </c>
      <c r="AX22" s="4" t="s">
        <v>18</v>
      </c>
      <c r="AY22" s="4"/>
      <c r="AZ22" s="3">
        <v>7.4899999999999994E-2</v>
      </c>
      <c r="BA22" s="3"/>
      <c r="BB22" s="3">
        <v>1.0777763678587842</v>
      </c>
      <c r="BC22" s="3" t="s">
        <v>19</v>
      </c>
      <c r="BD22" s="3" t="s">
        <v>20</v>
      </c>
      <c r="BE22" s="3"/>
    </row>
    <row r="23" spans="1:57" hidden="1" x14ac:dyDescent="0.25">
      <c r="A23" s="2">
        <v>107</v>
      </c>
      <c r="B23" s="3" t="s">
        <v>34</v>
      </c>
      <c r="C23" s="3">
        <v>107.5</v>
      </c>
      <c r="D23" s="3" t="s">
        <v>814</v>
      </c>
      <c r="E23" s="3" t="s">
        <v>815</v>
      </c>
      <c r="F23" s="3"/>
      <c r="G23" s="3"/>
      <c r="H23" s="3" t="str">
        <f>IF(Y23&lt;'2 - Outliers'!$F$11,"Low outlier",IF(Y23&gt;'2 - Outliers'!$F$12,"High outlier",""))</f>
        <v/>
      </c>
      <c r="I23" s="3">
        <f>IF(AA23="",VLOOKUP(AW23,'3 -Impute_SE'!$B$10:$C$21,2,FALSE),AA23)</f>
        <v>4.9965372243354171E-2</v>
      </c>
      <c r="J23" s="3">
        <f t="shared" si="0"/>
        <v>20.01386070195862</v>
      </c>
      <c r="K23" s="3">
        <f t="shared" si="1"/>
        <v>-3.5624672049486343</v>
      </c>
      <c r="L23" s="3">
        <f>J23/(VLOOKUP($AW23,'5_Weighting'!$B$9:$C$20,2,FALSE)/VLOOKUP($AW23,'5_Weighting'!$B$9:$D$20,3,FALSE))</f>
        <v>0.20391526813503555</v>
      </c>
      <c r="M23" s="3">
        <f t="shared" si="7"/>
        <v>-3.6296917728036324E-2</v>
      </c>
      <c r="N23" s="3">
        <f>J23/(VLOOKUP($AW23,'5_Weighting'!$F$12:$G$20,2,FALSE)/(VLOOKUP($AW23,'5_Weighting'!$F$12:$H$21,3,FALSE)))</f>
        <v>0.23276582344381003</v>
      </c>
      <c r="O23" s="3">
        <f t="shared" si="3"/>
        <v>-4.143231657299818E-2</v>
      </c>
      <c r="P23" s="3">
        <f>J23/(VLOOKUP($AW23,'5_Weighting'!$J$12:$K$22,2,FALSE)/VLOOKUP($AW23,'5_Weighting'!$J$12:$L$22,3,FALSE))</f>
        <v>0.353478586002267</v>
      </c>
      <c r="Q23" s="3">
        <f t="shared" si="4"/>
        <v>-6.2919188308403526E-2</v>
      </c>
      <c r="R23" s="3">
        <f>J23/(VLOOKUP($AW23,'5_Weighting'!$N$12:$O$23,2,FALSE)/VLOOKUP($AW23,'5_Weighting'!$N$12:$P$23,3,FALSE))</f>
        <v>0.18260158460967399</v>
      </c>
      <c r="S23" s="3">
        <f t="shared" si="5"/>
        <v>-3.2503082060521972E-2</v>
      </c>
      <c r="T23" s="3">
        <f>J23/(VLOOKUP($AW23,'5_Weighting'!$R$12:$S$23,2,FALSE)/(VLOOKUP($AW23,'5_Weighting'!$R$12:$T$23,3,FALSE)))</f>
        <v>0.53308150562882506</v>
      </c>
      <c r="U23" s="3">
        <f t="shared" si="8"/>
        <v>-9.4888508001930855E-2</v>
      </c>
      <c r="V23" s="3">
        <f>J23/(VLOOKUP($AW23,'5_Weighting'!$V$12:$W$23,2,FALSE)/(VLOOKUP($AW23,'5_Weighting'!$V$12:$X$23,3,FALSE)))</f>
        <v>0.1739040838024522</v>
      </c>
      <c r="W23" s="3">
        <f t="shared" si="6"/>
        <v>-3.0954926916836489E-2</v>
      </c>
      <c r="X23" s="3" t="s">
        <v>3</v>
      </c>
      <c r="Y23" s="6">
        <v>-0.17799999999999999</v>
      </c>
      <c r="Z23" s="3" t="s">
        <v>4</v>
      </c>
      <c r="AA23" s="3"/>
      <c r="AB23" s="3"/>
      <c r="AC23" s="3" t="s">
        <v>5</v>
      </c>
      <c r="AD23" s="3" t="s">
        <v>143</v>
      </c>
      <c r="AE23" s="3" t="s">
        <v>53</v>
      </c>
      <c r="AF23" s="3" t="s">
        <v>7</v>
      </c>
      <c r="AG23" s="3" t="s">
        <v>37</v>
      </c>
      <c r="AH23" s="3" t="s">
        <v>38</v>
      </c>
      <c r="AI23" s="3" t="s">
        <v>10</v>
      </c>
      <c r="AJ23" s="3" t="s">
        <v>39</v>
      </c>
      <c r="AK23" s="4" t="s">
        <v>12</v>
      </c>
      <c r="AL23" s="4" t="s">
        <v>40</v>
      </c>
      <c r="AM23" s="4">
        <v>2000</v>
      </c>
      <c r="AN23" s="3" t="s">
        <v>30</v>
      </c>
      <c r="AO23" s="3" t="s">
        <v>14</v>
      </c>
      <c r="AP23" s="3">
        <v>33032</v>
      </c>
      <c r="AQ23" s="3">
        <v>1</v>
      </c>
      <c r="AR23" s="3">
        <v>0</v>
      </c>
      <c r="AS23" s="3">
        <v>1</v>
      </c>
      <c r="AT23" s="3">
        <v>1</v>
      </c>
      <c r="AU23" s="4" t="s">
        <v>15</v>
      </c>
      <c r="AV23" s="4" t="s">
        <v>16</v>
      </c>
      <c r="AW23" s="4" t="s">
        <v>17</v>
      </c>
      <c r="AX23" s="4" t="s">
        <v>18</v>
      </c>
      <c r="AY23" s="4"/>
      <c r="AZ23" s="3">
        <v>-2.0400000000000001E-2</v>
      </c>
      <c r="BA23" s="3"/>
      <c r="BB23" s="3">
        <v>0.9798066722428721</v>
      </c>
      <c r="BC23" s="3" t="s">
        <v>19</v>
      </c>
      <c r="BD23" s="3" t="s">
        <v>20</v>
      </c>
      <c r="BE23" s="3"/>
    </row>
    <row r="24" spans="1:57" hidden="1" x14ac:dyDescent="0.25">
      <c r="A24" s="2">
        <v>107</v>
      </c>
      <c r="B24" s="3" t="s">
        <v>34</v>
      </c>
      <c r="C24" s="3">
        <v>107.6</v>
      </c>
      <c r="D24" s="3" t="s">
        <v>988</v>
      </c>
      <c r="E24" s="3" t="s">
        <v>813</v>
      </c>
      <c r="F24" s="3"/>
      <c r="G24" s="3"/>
      <c r="H24" s="3" t="str">
        <f>IF(Y24&lt;'2 - Outliers'!$F$11,"Low outlier",IF(Y24&gt;'2 - Outliers'!$F$12,"High outlier",""))</f>
        <v/>
      </c>
      <c r="I24" s="3">
        <f>IF(AA24="",VLOOKUP(AW24,'3 -Impute_SE'!$B$10:$C$21,2,FALSE),AA24)</f>
        <v>7.9815095923159343E-2</v>
      </c>
      <c r="J24" s="3">
        <f t="shared" si="0"/>
        <v>12.528958193105893</v>
      </c>
      <c r="K24" s="3">
        <f t="shared" si="1"/>
        <v>6.2644790965529467</v>
      </c>
      <c r="L24" s="3">
        <f>J24/(VLOOKUP($AW24,'5_Weighting'!$B$9:$C$20,2,FALSE)/VLOOKUP($AW24,'5_Weighting'!$B$9:$D$20,3,FALSE))</f>
        <v>0.13821170591411505</v>
      </c>
      <c r="M24" s="3">
        <f t="shared" si="7"/>
        <v>6.9105852957057526E-2</v>
      </c>
      <c r="N24" s="3">
        <f>J24/(VLOOKUP($AW24,'5_Weighting'!$F$12:$G$20,2,FALSE)/(VLOOKUP($AW24,'5_Weighting'!$F$12:$H$21,3,FALSE)))</f>
        <v>0.33257228940877093</v>
      </c>
      <c r="O24" s="3">
        <f t="shared" si="3"/>
        <v>0.16628614470438546</v>
      </c>
      <c r="P24" s="3">
        <f>J24/(VLOOKUP($AW24,'5_Weighting'!$J$12:$K$22,2,FALSE)/VLOOKUP($AW24,'5_Weighting'!$J$12:$L$22,3,FALSE))</f>
        <v>0.55058433796819262</v>
      </c>
      <c r="Q24" s="3">
        <f t="shared" si="4"/>
        <v>0.27529216898409631</v>
      </c>
      <c r="R24" s="3">
        <f>J24/(VLOOKUP($AW24,'5_Weighting'!$N$12:$O$23,2,FALSE)/VLOOKUP($AW24,'5_Weighting'!$N$12:$P$23,3,FALSE))</f>
        <v>9.8050688955885174E-2</v>
      </c>
      <c r="S24" s="3">
        <f t="shared" si="5"/>
        <v>4.9025344477942587E-2</v>
      </c>
      <c r="T24" s="3">
        <f>J24/(VLOOKUP($AW24,'5_Weighting'!$R$12:$S$23,2,FALSE)/(VLOOKUP($AW24,'5_Weighting'!$R$12:$T$23,3,FALSE)))</f>
        <v>0.5178337857731794</v>
      </c>
      <c r="U24" s="3">
        <f t="shared" si="8"/>
        <v>0.2589168928865897</v>
      </c>
      <c r="V24" s="3">
        <f>J24/(VLOOKUP($AW24,'5_Weighting'!$V$12:$W$23,2,FALSE)/(VLOOKUP($AW24,'5_Weighting'!$V$12:$X$23,3,FALSE)))</f>
        <v>9.1901609179760188E-2</v>
      </c>
      <c r="W24" s="3">
        <f t="shared" si="6"/>
        <v>4.5950804589880094E-2</v>
      </c>
      <c r="X24" s="3" t="s">
        <v>3</v>
      </c>
      <c r="Y24" s="6">
        <v>0.5</v>
      </c>
      <c r="Z24" s="3" t="s">
        <v>4</v>
      </c>
      <c r="AA24" s="3"/>
      <c r="AB24" s="3"/>
      <c r="AC24" s="3" t="s">
        <v>5</v>
      </c>
      <c r="AD24" s="3" t="s">
        <v>6</v>
      </c>
      <c r="AE24" s="3" t="s">
        <v>5</v>
      </c>
      <c r="AF24" s="3" t="s">
        <v>7</v>
      </c>
      <c r="AG24" s="3" t="s">
        <v>37</v>
      </c>
      <c r="AH24" s="3" t="s">
        <v>38</v>
      </c>
      <c r="AI24" s="3" t="s">
        <v>10</v>
      </c>
      <c r="AJ24" s="3" t="s">
        <v>39</v>
      </c>
      <c r="AK24" s="4" t="s">
        <v>12</v>
      </c>
      <c r="AL24" s="4" t="s">
        <v>40</v>
      </c>
      <c r="AM24" s="4">
        <v>2000</v>
      </c>
      <c r="AN24" s="3" t="s">
        <v>30</v>
      </c>
      <c r="AO24" s="3" t="s">
        <v>14</v>
      </c>
      <c r="AP24" s="3">
        <v>70409</v>
      </c>
      <c r="AQ24" s="3">
        <v>1</v>
      </c>
      <c r="AR24" s="3">
        <v>0</v>
      </c>
      <c r="AS24" s="3">
        <v>1</v>
      </c>
      <c r="AT24" s="3">
        <v>1</v>
      </c>
      <c r="AU24" s="4" t="s">
        <v>15</v>
      </c>
      <c r="AV24" s="4" t="s">
        <v>41</v>
      </c>
      <c r="AW24" s="4" t="s">
        <v>42</v>
      </c>
      <c r="AX24" s="4" t="s">
        <v>18</v>
      </c>
      <c r="AY24" s="4"/>
      <c r="AZ24" s="3">
        <v>0.1013</v>
      </c>
      <c r="BA24" s="3"/>
      <c r="BB24" s="3">
        <v>1.10660857454338</v>
      </c>
      <c r="BC24" s="3" t="s">
        <v>19</v>
      </c>
      <c r="BD24" s="3" t="s">
        <v>20</v>
      </c>
      <c r="BE24" s="3"/>
    </row>
    <row r="25" spans="1:57" hidden="1" x14ac:dyDescent="0.25">
      <c r="A25" s="2">
        <v>107</v>
      </c>
      <c r="B25" s="3" t="s">
        <v>34</v>
      </c>
      <c r="C25" s="3">
        <v>107.6</v>
      </c>
      <c r="D25" s="3" t="s">
        <v>812</v>
      </c>
      <c r="E25" s="3" t="s">
        <v>813</v>
      </c>
      <c r="F25" s="3"/>
      <c r="G25" s="3"/>
      <c r="H25" s="3" t="str">
        <f>IF(Y25&lt;'2 - Outliers'!$F$11,"Low outlier",IF(Y25&gt;'2 - Outliers'!$F$12,"High outlier",""))</f>
        <v/>
      </c>
      <c r="I25" s="3">
        <f>IF(AA25="",VLOOKUP(AW25,'3 -Impute_SE'!$B$10:$C$21,2,FALSE),AA25)</f>
        <v>4.9965372243354171E-2</v>
      </c>
      <c r="J25" s="3">
        <f t="shared" si="0"/>
        <v>20.01386070195862</v>
      </c>
      <c r="K25" s="3">
        <f t="shared" si="1"/>
        <v>-1.5410672740508138</v>
      </c>
      <c r="L25" s="3">
        <f>J25/(VLOOKUP($AW25,'5_Weighting'!$B$9:$C$20,2,FALSE)/VLOOKUP($AW25,'5_Weighting'!$B$9:$D$20,3,FALSE))</f>
        <v>0.20391526813503555</v>
      </c>
      <c r="M25" s="3">
        <f t="shared" si="7"/>
        <v>-1.5701475646397737E-2</v>
      </c>
      <c r="N25" s="3">
        <f>J25/(VLOOKUP($AW25,'5_Weighting'!$F$12:$G$20,2,FALSE)/(VLOOKUP($AW25,'5_Weighting'!$F$12:$H$21,3,FALSE)))</f>
        <v>0.23276582344381003</v>
      </c>
      <c r="O25" s="3">
        <f t="shared" si="3"/>
        <v>-1.7922968405173371E-2</v>
      </c>
      <c r="P25" s="3">
        <f>J25/(VLOOKUP($AW25,'5_Weighting'!$J$12:$K$22,2,FALSE)/VLOOKUP($AW25,'5_Weighting'!$J$12:$L$22,3,FALSE))</f>
        <v>0.353478586002267</v>
      </c>
      <c r="Q25" s="3">
        <f t="shared" si="4"/>
        <v>-2.721785112217456E-2</v>
      </c>
      <c r="R25" s="3">
        <f>J25/(VLOOKUP($AW25,'5_Weighting'!$N$12:$O$23,2,FALSE)/VLOOKUP($AW25,'5_Weighting'!$N$12:$P$23,3,FALSE))</f>
        <v>0.18260158460967399</v>
      </c>
      <c r="S25" s="3">
        <f t="shared" si="5"/>
        <v>-1.4060322014944898E-2</v>
      </c>
      <c r="T25" s="3">
        <f>J25/(VLOOKUP($AW25,'5_Weighting'!$R$12:$S$23,2,FALSE)/(VLOOKUP($AW25,'5_Weighting'!$R$12:$T$23,3,FALSE)))</f>
        <v>0.53308150562882506</v>
      </c>
      <c r="U25" s="3">
        <f t="shared" si="8"/>
        <v>-4.104727593341953E-2</v>
      </c>
      <c r="V25" s="3">
        <f>J25/(VLOOKUP($AW25,'5_Weighting'!$V$12:$W$23,2,FALSE)/(VLOOKUP($AW25,'5_Weighting'!$V$12:$X$23,3,FALSE)))</f>
        <v>0.1739040838024522</v>
      </c>
      <c r="W25" s="3">
        <f t="shared" si="6"/>
        <v>-1.3390614452788819E-2</v>
      </c>
      <c r="X25" s="3" t="s">
        <v>3</v>
      </c>
      <c r="Y25" s="6">
        <v>-7.6999999999999999E-2</v>
      </c>
      <c r="Z25" s="3" t="s">
        <v>4</v>
      </c>
      <c r="AA25" s="3"/>
      <c r="AB25" s="3"/>
      <c r="AC25" s="3" t="s">
        <v>5</v>
      </c>
      <c r="AD25" s="3" t="s">
        <v>143</v>
      </c>
      <c r="AE25" s="3" t="s">
        <v>53</v>
      </c>
      <c r="AF25" s="3" t="s">
        <v>7</v>
      </c>
      <c r="AG25" s="3" t="s">
        <v>37</v>
      </c>
      <c r="AH25" s="3" t="s">
        <v>38</v>
      </c>
      <c r="AI25" s="3" t="s">
        <v>10</v>
      </c>
      <c r="AJ25" s="3" t="s">
        <v>39</v>
      </c>
      <c r="AK25" s="4" t="s">
        <v>12</v>
      </c>
      <c r="AL25" s="4" t="s">
        <v>40</v>
      </c>
      <c r="AM25" s="4">
        <v>2000</v>
      </c>
      <c r="AN25" s="3" t="s">
        <v>30</v>
      </c>
      <c r="AO25" s="3" t="s">
        <v>14</v>
      </c>
      <c r="AP25" s="3">
        <v>70409</v>
      </c>
      <c r="AQ25" s="3">
        <v>1</v>
      </c>
      <c r="AR25" s="3">
        <v>0</v>
      </c>
      <c r="AS25" s="3">
        <v>1</v>
      </c>
      <c r="AT25" s="3">
        <v>1</v>
      </c>
      <c r="AU25" s="4" t="s">
        <v>15</v>
      </c>
      <c r="AV25" s="4" t="s">
        <v>16</v>
      </c>
      <c r="AW25" s="3" t="s">
        <v>17</v>
      </c>
      <c r="AX25" s="4" t="s">
        <v>18</v>
      </c>
      <c r="AY25" s="4"/>
      <c r="AZ25" s="3">
        <v>-9.4999999999999998E-3</v>
      </c>
      <c r="BA25" s="3"/>
      <c r="BB25" s="3">
        <v>0.99054498244290046</v>
      </c>
      <c r="BC25" s="3" t="s">
        <v>19</v>
      </c>
      <c r="BD25" s="3" t="s">
        <v>20</v>
      </c>
      <c r="BE25" s="3"/>
    </row>
    <row r="26" spans="1:57" hidden="1" x14ac:dyDescent="0.25">
      <c r="A26" s="2">
        <v>107</v>
      </c>
      <c r="B26" s="3" t="s">
        <v>34</v>
      </c>
      <c r="C26" s="3">
        <v>107.9</v>
      </c>
      <c r="D26" s="3" t="s">
        <v>35</v>
      </c>
      <c r="E26" s="3" t="s">
        <v>36</v>
      </c>
      <c r="F26" s="3"/>
      <c r="G26" s="3"/>
      <c r="H26" s="3" t="str">
        <f>IF(Y26&lt;'2 - Outliers'!$F$11,"Low outlier",IF(Y26&gt;'2 - Outliers'!$F$12,"High outlier",""))</f>
        <v>High outlier</v>
      </c>
      <c r="I26" s="3">
        <f>IF(AA26="",VLOOKUP(AW26,'3 -Impute_SE'!$B$10:$C$21,2,FALSE),AA26)</f>
        <v>7.9815095923159343E-2</v>
      </c>
      <c r="J26" s="3">
        <f t="shared" si="0"/>
        <v>12.528958193105893</v>
      </c>
      <c r="K26" s="3">
        <f t="shared" si="1"/>
        <v>13.543803806747469</v>
      </c>
      <c r="L26" s="3">
        <f>J26/(VLOOKUP($AW26,'5_Weighting'!$B$9:$C$20,2,FALSE)/VLOOKUP($AW26,'5_Weighting'!$B$9:$D$20,3,FALSE))</f>
        <v>0.13821170591411505</v>
      </c>
      <c r="M26" s="3">
        <f t="shared" si="7"/>
        <v>0.14940685409315838</v>
      </c>
      <c r="N26" s="3">
        <f>J26/(VLOOKUP($AW26,'5_Weighting'!$F$12:$G$20,2,FALSE)/(VLOOKUP($AW26,'5_Weighting'!$F$12:$H$21,3,FALSE)))</f>
        <v>0.33257228940877093</v>
      </c>
      <c r="O26" s="3">
        <f t="shared" si="3"/>
        <v>0.35951064485088136</v>
      </c>
      <c r="P26" s="3">
        <f>J26/(VLOOKUP($AW26,'5_Weighting'!$J$12:$K$22,2,FALSE)/VLOOKUP($AW26,'5_Weighting'!$J$12:$L$22,3,FALSE))</f>
        <v>0.55058433796819262</v>
      </c>
      <c r="Q26" s="3">
        <f t="shared" si="4"/>
        <v>0.59518166934361616</v>
      </c>
      <c r="R26" s="3">
        <f>J26/(VLOOKUP($AW26,'5_Weighting'!$N$12:$O$23,2,FALSE)/VLOOKUP($AW26,'5_Weighting'!$N$12:$P$23,3,FALSE))</f>
        <v>9.8050688955885174E-2</v>
      </c>
      <c r="S26" s="3">
        <f t="shared" si="5"/>
        <v>0.10599279476131186</v>
      </c>
      <c r="T26" s="3">
        <f>J26/(VLOOKUP($AW26,'5_Weighting'!$R$12:$S$23,2,FALSE)/(VLOOKUP($AW26,'5_Weighting'!$R$12:$T$23,3,FALSE)))</f>
        <v>0.5178337857731794</v>
      </c>
      <c r="U26" s="3">
        <f t="shared" si="8"/>
        <v>0.55977832242080694</v>
      </c>
      <c r="V26" s="3">
        <f>J26/(VLOOKUP($AW26,'5_Weighting'!$V$12:$W$23,2,FALSE)/(VLOOKUP($AW26,'5_Weighting'!$V$12:$X$23,3,FALSE)))</f>
        <v>9.1901609179760188E-2</v>
      </c>
      <c r="W26" s="3">
        <f t="shared" si="6"/>
        <v>9.9345639523320761E-2</v>
      </c>
      <c r="X26" s="3" t="s">
        <v>3</v>
      </c>
      <c r="Y26" s="6">
        <v>1.081</v>
      </c>
      <c r="Z26" s="3" t="s">
        <v>4</v>
      </c>
      <c r="AA26" s="3"/>
      <c r="AB26" s="3"/>
      <c r="AC26" s="3" t="s">
        <v>5</v>
      </c>
      <c r="AD26" s="3" t="s">
        <v>6</v>
      </c>
      <c r="AE26" s="3" t="s">
        <v>5</v>
      </c>
      <c r="AF26" s="3" t="s">
        <v>7</v>
      </c>
      <c r="AG26" s="3" t="s">
        <v>37</v>
      </c>
      <c r="AH26" s="3" t="s">
        <v>38</v>
      </c>
      <c r="AI26" s="3" t="s">
        <v>10</v>
      </c>
      <c r="AJ26" s="3" t="s">
        <v>39</v>
      </c>
      <c r="AK26" s="4" t="s">
        <v>12</v>
      </c>
      <c r="AL26" s="4" t="s">
        <v>40</v>
      </c>
      <c r="AM26" s="4">
        <v>2000</v>
      </c>
      <c r="AN26" s="3" t="str">
        <f>IF(AM26&lt;2010,"Pre-2010",IF(AM26&lt;2018,"2010 - 2017","2018 - 2019"))</f>
        <v>Pre-2010</v>
      </c>
      <c r="AO26" s="3" t="s">
        <v>30</v>
      </c>
      <c r="AP26" s="3">
        <v>25269</v>
      </c>
      <c r="AQ26" s="3">
        <v>1</v>
      </c>
      <c r="AR26" s="3">
        <v>0</v>
      </c>
      <c r="AS26" s="3">
        <v>1</v>
      </c>
      <c r="AT26" s="3">
        <v>1</v>
      </c>
      <c r="AU26" s="4" t="s">
        <v>15</v>
      </c>
      <c r="AV26" s="4" t="s">
        <v>41</v>
      </c>
      <c r="AW26" s="4" t="s">
        <v>42</v>
      </c>
      <c r="AX26" s="4" t="s">
        <v>18</v>
      </c>
      <c r="AY26" s="4"/>
      <c r="AZ26" s="3">
        <v>0.22270000000000001</v>
      </c>
      <c r="BA26" s="3"/>
      <c r="BB26" s="3">
        <v>1.2494456838001653</v>
      </c>
      <c r="BC26" s="3" t="s">
        <v>19</v>
      </c>
      <c r="BD26" s="3" t="s">
        <v>20</v>
      </c>
      <c r="BE26" s="3"/>
    </row>
    <row r="27" spans="1:57" hidden="1" x14ac:dyDescent="0.25">
      <c r="A27" s="2">
        <v>108</v>
      </c>
      <c r="B27" s="3" t="s">
        <v>239</v>
      </c>
      <c r="C27" s="3">
        <v>108.1</v>
      </c>
      <c r="D27" s="3" t="s">
        <v>637</v>
      </c>
      <c r="E27" s="3" t="s">
        <v>240</v>
      </c>
      <c r="F27" s="3"/>
      <c r="G27" s="3"/>
      <c r="H27" s="3" t="str">
        <f>IF(Y27&lt;'2 - Outliers'!$F$11,"Low outlier",IF(Y27&gt;'2 - Outliers'!$F$12,"High outlier",""))</f>
        <v>Low outlier</v>
      </c>
      <c r="I27" s="3">
        <f>IF(AA27="",VLOOKUP(AW27,'3 -Impute_SE'!$B$10:$C$21,2,FALSE),AA27)</f>
        <v>7.9815095923159343E-2</v>
      </c>
      <c r="J27" s="3">
        <f t="shared" si="0"/>
        <v>12.528958193105893</v>
      </c>
      <c r="K27" s="3">
        <f t="shared" si="1"/>
        <v>-16.377954381693566</v>
      </c>
      <c r="L27" s="3">
        <f>J27/(VLOOKUP($AW27,'5_Weighting'!$B$9:$C$20,2,FALSE)/VLOOKUP($AW27,'5_Weighting'!$B$9:$D$20,3,FALSE))</f>
        <v>0.13821170591411505</v>
      </c>
      <c r="M27" s="3">
        <f t="shared" si="7"/>
        <v>-0.18067144766457849</v>
      </c>
      <c r="N27" s="3">
        <f>J27/(VLOOKUP($AW27,'5_Weighting'!$F$12:$G$20,2,FALSE)/(VLOOKUP($AW27,'5_Weighting'!$F$12:$H$21,3,FALSE)))</f>
        <v>0.33257228940877093</v>
      </c>
      <c r="O27" s="3">
        <f t="shared" si="3"/>
        <v>-0.43474115729346058</v>
      </c>
      <c r="P27" s="3">
        <f>J27/(VLOOKUP($AW27,'5_Weighting'!$J$12:$K$22,2,FALSE)/VLOOKUP($AW27,'5_Weighting'!$J$12:$L$22,3,FALSE))</f>
        <v>0.55058433796819262</v>
      </c>
      <c r="Q27" s="3">
        <f t="shared" si="4"/>
        <v>-0.71972825126672513</v>
      </c>
      <c r="R27" s="3">
        <f>J27/(VLOOKUP($AW27,'5_Weighting'!$N$12:$O$23,2,FALSE)/VLOOKUP($AW27,'5_Weighting'!$N$12:$P$23,3,FALSE))</f>
        <v>9.8050688955885174E-2</v>
      </c>
      <c r="S27" s="3">
        <f t="shared" si="5"/>
        <v>-0.12817264500864473</v>
      </c>
      <c r="T27" s="3">
        <f>J27/(VLOOKUP($AW27,'5_Weighting'!$R$12:$S$23,2,FALSE)/(VLOOKUP($AW27,'5_Weighting'!$R$12:$T$23,3,FALSE)))</f>
        <v>0.5178337857731794</v>
      </c>
      <c r="U27" s="3">
        <f t="shared" si="8"/>
        <v>-0.67691646743298628</v>
      </c>
      <c r="V27" s="3">
        <f>J27/(VLOOKUP($AW27,'5_Weighting'!$V$12:$W$23,2,FALSE)/(VLOOKUP($AW27,'5_Weighting'!$V$12:$X$23,3,FALSE)))</f>
        <v>9.1901609179760188E-2</v>
      </c>
      <c r="W27" s="3">
        <f t="shared" si="6"/>
        <v>-0.12013451873265595</v>
      </c>
      <c r="X27" s="3" t="s">
        <v>149</v>
      </c>
      <c r="Y27" s="6">
        <v>-1.3072079999999999</v>
      </c>
      <c r="Z27" s="3" t="s">
        <v>134</v>
      </c>
      <c r="AA27" s="3"/>
      <c r="AB27" s="3"/>
      <c r="AC27" s="3" t="s">
        <v>5</v>
      </c>
      <c r="AD27" s="3" t="s">
        <v>143</v>
      </c>
      <c r="AE27" s="3" t="s">
        <v>53</v>
      </c>
      <c r="AF27" s="3" t="s">
        <v>7</v>
      </c>
      <c r="AG27" s="3" t="s">
        <v>37</v>
      </c>
      <c r="AH27" s="3" t="s">
        <v>38</v>
      </c>
      <c r="AI27" s="3" t="s">
        <v>10</v>
      </c>
      <c r="AJ27" s="3" t="s">
        <v>39</v>
      </c>
      <c r="AK27" s="4" t="s">
        <v>12</v>
      </c>
      <c r="AL27" s="4" t="s">
        <v>241</v>
      </c>
      <c r="AM27" s="4">
        <v>2000</v>
      </c>
      <c r="AN27" s="3" t="s">
        <v>30</v>
      </c>
      <c r="AO27" s="3" t="s">
        <v>30</v>
      </c>
      <c r="AP27" s="3">
        <v>40436</v>
      </c>
      <c r="AQ27" s="3">
        <v>1</v>
      </c>
      <c r="AR27" s="3">
        <v>0</v>
      </c>
      <c r="AS27" s="3">
        <v>1</v>
      </c>
      <c r="AT27" s="3">
        <v>1</v>
      </c>
      <c r="AU27" s="4" t="s">
        <v>15</v>
      </c>
      <c r="AV27" s="4" t="s">
        <v>41</v>
      </c>
      <c r="AW27" s="3" t="s">
        <v>42</v>
      </c>
      <c r="AX27" s="4" t="s">
        <v>18</v>
      </c>
      <c r="AY27" s="4"/>
      <c r="AZ27" s="3">
        <v>-0.13020000000000001</v>
      </c>
      <c r="BA27" s="3"/>
      <c r="BB27" s="3">
        <v>0.87791982939511504</v>
      </c>
      <c r="BC27" s="3" t="s">
        <v>19</v>
      </c>
      <c r="BD27" s="3" t="s">
        <v>20</v>
      </c>
      <c r="BE27" s="3"/>
    </row>
    <row r="28" spans="1:57" hidden="1" x14ac:dyDescent="0.25">
      <c r="A28" s="2">
        <v>108</v>
      </c>
      <c r="B28" s="3" t="s">
        <v>239</v>
      </c>
      <c r="C28" s="3">
        <v>108.1</v>
      </c>
      <c r="D28" s="3" t="s">
        <v>782</v>
      </c>
      <c r="E28" s="3" t="s">
        <v>240</v>
      </c>
      <c r="F28" s="3"/>
      <c r="G28" s="3"/>
      <c r="H28" s="3" t="str">
        <f>IF(Y28&lt;'2 - Outliers'!$F$11,"Low outlier",IF(Y28&gt;'2 - Outliers'!$F$12,"High outlier",""))</f>
        <v>High outlier</v>
      </c>
      <c r="I28" s="3">
        <f>IF(AA28="",VLOOKUP(AW28,'3 -Impute_SE'!$B$10:$C$21,2,FALSE),AA28)</f>
        <v>0.11153991466812101</v>
      </c>
      <c r="J28" s="3">
        <f t="shared" si="0"/>
        <v>8.9654004396132816</v>
      </c>
      <c r="K28" s="3">
        <f t="shared" si="1"/>
        <v>8.9107114969316399</v>
      </c>
      <c r="L28" s="3">
        <f>J28/(VLOOKUP($AW28,'5_Weighting'!$B$9:$C$20,2,FALSE)/VLOOKUP($AW28,'5_Weighting'!$B$9:$D$20,3,FALSE))</f>
        <v>0.11827617160620325</v>
      </c>
      <c r="M28" s="3">
        <f t="shared" si="7"/>
        <v>0.11755468695940541</v>
      </c>
      <c r="N28" s="3">
        <f>J28/(VLOOKUP($AW28,'5_Weighting'!$F$12:$G$20,2,FALSE)/(VLOOKUP($AW28,'5_Weighting'!$F$12:$H$21,3,FALSE)))</f>
        <v>0.77882522210364835</v>
      </c>
      <c r="O28" s="3">
        <f t="shared" si="3"/>
        <v>0.77407438824881614</v>
      </c>
      <c r="P28" s="3">
        <f>J28/(VLOOKUP($AW28,'5_Weighting'!$J$12:$K$22,2,FALSE)/VLOOKUP($AW28,'5_Weighting'!$J$12:$L$22,3,FALSE))</f>
        <v>0.94803021623224748</v>
      </c>
      <c r="Q28" s="3">
        <f t="shared" si="4"/>
        <v>0.94224723191323079</v>
      </c>
      <c r="R28" s="3">
        <f>J28/(VLOOKUP($AW28,'5_Weighting'!$N$12:$O$23,2,FALSE)/VLOOKUP($AW28,'5_Weighting'!$N$12:$P$23,3,FALSE))</f>
        <v>9.024795035930723E-2</v>
      </c>
      <c r="S28" s="3">
        <f t="shared" si="5"/>
        <v>8.9697437862115453E-2</v>
      </c>
      <c r="T28" s="3">
        <f>J28/(VLOOKUP($AW28,'5_Weighting'!$R$12:$S$23,2,FALSE)/(VLOOKUP($AW28,'5_Weighting'!$R$12:$T$23,3,FALSE)))</f>
        <v>6.6536163289405814E-2</v>
      </c>
      <c r="U28" s="3">
        <f t="shared" si="8"/>
        <v>6.6130292693340434E-2</v>
      </c>
      <c r="V28" s="3">
        <f>J28/(VLOOKUP($AW28,'5_Weighting'!$V$12:$W$23,2,FALSE)/(VLOOKUP($AW28,'5_Weighting'!$V$12:$X$23,3,FALSE)))</f>
        <v>7.3184511452587267E-2</v>
      </c>
      <c r="W28" s="3">
        <f t="shared" si="6"/>
        <v>7.2738085932726487E-2</v>
      </c>
      <c r="X28" s="3" t="s">
        <v>149</v>
      </c>
      <c r="Y28" s="6">
        <v>0.99390000000000001</v>
      </c>
      <c r="Z28" s="3" t="s">
        <v>134</v>
      </c>
      <c r="AA28" s="3"/>
      <c r="AB28" s="3"/>
      <c r="AC28" s="3" t="s">
        <v>53</v>
      </c>
      <c r="AD28" s="3" t="s">
        <v>6</v>
      </c>
      <c r="AE28" s="3" t="s">
        <v>54</v>
      </c>
      <c r="AF28" s="3" t="s">
        <v>7</v>
      </c>
      <c r="AG28" s="3" t="s">
        <v>37</v>
      </c>
      <c r="AH28" s="3" t="s">
        <v>38</v>
      </c>
      <c r="AI28" s="3" t="s">
        <v>10</v>
      </c>
      <c r="AJ28" s="3" t="s">
        <v>39</v>
      </c>
      <c r="AK28" s="4" t="s">
        <v>12</v>
      </c>
      <c r="AL28" s="4" t="s">
        <v>241</v>
      </c>
      <c r="AM28" s="4">
        <v>2000</v>
      </c>
      <c r="AN28" s="3" t="str">
        <f>IF(AM28&lt;2010,"Pre-2010",IF(AM28&lt;2018,"2010 - 2017","2018 - 2019"))</f>
        <v>Pre-2010</v>
      </c>
      <c r="AO28" s="3" t="s">
        <v>30</v>
      </c>
      <c r="AP28" s="3">
        <v>40436</v>
      </c>
      <c r="AQ28" s="3">
        <v>1</v>
      </c>
      <c r="AR28" s="3">
        <v>0</v>
      </c>
      <c r="AS28" s="3">
        <v>1</v>
      </c>
      <c r="AT28" s="3">
        <v>1</v>
      </c>
      <c r="AU28" s="4" t="s">
        <v>346</v>
      </c>
      <c r="AV28" s="4" t="s">
        <v>783</v>
      </c>
      <c r="AW28" s="4" t="s">
        <v>642</v>
      </c>
      <c r="AX28" s="4" t="s">
        <v>18</v>
      </c>
      <c r="AY28" s="4"/>
      <c r="AZ28" s="3">
        <v>1.3251999999999999</v>
      </c>
      <c r="BA28" s="3"/>
      <c r="BB28" s="3">
        <v>3.7629378673196339</v>
      </c>
      <c r="BC28" s="3" t="s">
        <v>19</v>
      </c>
      <c r="BD28" s="3" t="s">
        <v>20</v>
      </c>
      <c r="BE28" s="3"/>
    </row>
    <row r="29" spans="1:57" hidden="1" x14ac:dyDescent="0.25">
      <c r="A29" s="2">
        <v>108</v>
      </c>
      <c r="B29" s="3" t="s">
        <v>239</v>
      </c>
      <c r="C29" s="3">
        <v>108.1</v>
      </c>
      <c r="D29" s="3" t="s">
        <v>784</v>
      </c>
      <c r="E29" s="3" t="s">
        <v>240</v>
      </c>
      <c r="F29" s="3"/>
      <c r="G29" s="3"/>
      <c r="H29" s="3" t="str">
        <f>IF(Y29&lt;'2 - Outliers'!$F$11,"Low outlier",IF(Y29&gt;'2 - Outliers'!$F$12,"High outlier",""))</f>
        <v>Low outlier</v>
      </c>
      <c r="I29" s="3">
        <f>IF(AA29="",VLOOKUP(AW29,'3 -Impute_SE'!$B$10:$C$21,2,FALSE),AA29)</f>
        <v>0.11153991466812101</v>
      </c>
      <c r="J29" s="3">
        <f t="shared" si="0"/>
        <v>8.9654004396132816</v>
      </c>
      <c r="K29" s="3">
        <f t="shared" si="1"/>
        <v>-7.0048377060782094</v>
      </c>
      <c r="L29" s="3">
        <f>J29/(VLOOKUP($AW29,'5_Weighting'!$B$9:$C$20,2,FALSE)/VLOOKUP($AW29,'5_Weighting'!$B$9:$D$20,3,FALSE))</f>
        <v>0.11827617160620325</v>
      </c>
      <c r="M29" s="3">
        <f t="shared" si="7"/>
        <v>-9.2411420123187121E-2</v>
      </c>
      <c r="N29" s="3">
        <f>J29/(VLOOKUP($AW29,'5_Weighting'!$F$12:$G$20,2,FALSE)/(VLOOKUP($AW29,'5_Weighting'!$F$12:$H$21,3,FALSE)))</f>
        <v>0.77882522210364835</v>
      </c>
      <c r="O29" s="3">
        <f t="shared" si="3"/>
        <v>-0.60851094370880043</v>
      </c>
      <c r="P29" s="3">
        <f>J29/(VLOOKUP($AW29,'5_Weighting'!$J$12:$K$22,2,FALSE)/VLOOKUP($AW29,'5_Weighting'!$J$12:$L$22,3,FALSE))</f>
        <v>0.94803021623224748</v>
      </c>
      <c r="Q29" s="3">
        <f t="shared" si="4"/>
        <v>-0.74071402051636337</v>
      </c>
      <c r="R29" s="3">
        <f>J29/(VLOOKUP($AW29,'5_Weighting'!$N$12:$O$23,2,FALSE)/VLOOKUP($AW29,'5_Weighting'!$N$12:$P$23,3,FALSE))</f>
        <v>9.024795035930723E-2</v>
      </c>
      <c r="S29" s="3">
        <f t="shared" si="5"/>
        <v>-7.0512438326783569E-2</v>
      </c>
      <c r="T29" s="3">
        <f>J29/(VLOOKUP($AW29,'5_Weighting'!$R$12:$S$23,2,FALSE)/(VLOOKUP($AW29,'5_Weighting'!$R$12:$T$23,3,FALSE)))</f>
        <v>6.6536163289405814E-2</v>
      </c>
      <c r="U29" s="3">
        <f t="shared" si="8"/>
        <v>-5.1985968565115261E-2</v>
      </c>
      <c r="V29" s="3">
        <f>J29/(VLOOKUP($AW29,'5_Weighting'!$V$12:$W$23,2,FALSE)/(VLOOKUP($AW29,'5_Weighting'!$V$12:$X$23,3,FALSE)))</f>
        <v>7.3184511452587267E-2</v>
      </c>
      <c r="W29" s="3">
        <f t="shared" si="6"/>
        <v>-5.718044930362403E-2</v>
      </c>
      <c r="X29" s="3" t="s">
        <v>149</v>
      </c>
      <c r="Y29" s="6">
        <v>-0.78131899999999999</v>
      </c>
      <c r="Z29" s="3" t="s">
        <v>134</v>
      </c>
      <c r="AA29" s="3"/>
      <c r="AB29" s="3"/>
      <c r="AC29" s="3" t="s">
        <v>53</v>
      </c>
      <c r="AD29" s="3" t="s">
        <v>143</v>
      </c>
      <c r="AE29" s="3" t="s">
        <v>54</v>
      </c>
      <c r="AF29" s="3" t="s">
        <v>7</v>
      </c>
      <c r="AG29" s="3" t="s">
        <v>37</v>
      </c>
      <c r="AH29" s="3" t="s">
        <v>38</v>
      </c>
      <c r="AI29" s="3" t="s">
        <v>10</v>
      </c>
      <c r="AJ29" s="3" t="s">
        <v>39</v>
      </c>
      <c r="AK29" s="4" t="s">
        <v>12</v>
      </c>
      <c r="AL29" s="4" t="s">
        <v>241</v>
      </c>
      <c r="AM29" s="4">
        <v>2000</v>
      </c>
      <c r="AN29" s="3" t="s">
        <v>30</v>
      </c>
      <c r="AO29" s="3" t="s">
        <v>30</v>
      </c>
      <c r="AP29" s="3">
        <v>40436</v>
      </c>
      <c r="AQ29" s="3">
        <v>1</v>
      </c>
      <c r="AR29" s="3">
        <v>0</v>
      </c>
      <c r="AS29" s="3">
        <v>1</v>
      </c>
      <c r="AT29" s="3">
        <v>1</v>
      </c>
      <c r="AU29" s="4" t="s">
        <v>346</v>
      </c>
      <c r="AV29" s="4" t="s">
        <v>783</v>
      </c>
      <c r="AW29" s="4" t="s">
        <v>642</v>
      </c>
      <c r="AX29" s="4" t="s">
        <v>18</v>
      </c>
      <c r="AY29" s="4"/>
      <c r="AZ29" s="3">
        <v>-1.0703</v>
      </c>
      <c r="BA29" s="3"/>
      <c r="BB29" s="3">
        <v>0.34290563029732091</v>
      </c>
      <c r="BC29" s="3" t="s">
        <v>19</v>
      </c>
      <c r="BD29" s="3" t="s">
        <v>20</v>
      </c>
      <c r="BE29" s="3"/>
    </row>
    <row r="30" spans="1:57" hidden="1" x14ac:dyDescent="0.25">
      <c r="A30" s="2">
        <v>108</v>
      </c>
      <c r="B30" s="3" t="s">
        <v>239</v>
      </c>
      <c r="C30" s="3">
        <v>108.1</v>
      </c>
      <c r="D30" s="3" t="s">
        <v>818</v>
      </c>
      <c r="E30" s="3" t="s">
        <v>240</v>
      </c>
      <c r="F30" s="3"/>
      <c r="G30" s="3"/>
      <c r="H30" s="3" t="str">
        <f>IF(Y30&lt;'2 - Outliers'!$F$11,"Low outlier",IF(Y30&gt;'2 - Outliers'!$F$12,"High outlier",""))</f>
        <v/>
      </c>
      <c r="I30" s="3">
        <f>IF(AA30="",VLOOKUP(AW30,'3 -Impute_SE'!$B$10:$C$21,2,FALSE),AA30)</f>
        <v>4.9965372243354171E-2</v>
      </c>
      <c r="J30" s="3">
        <f t="shared" si="0"/>
        <v>20.01386070195862</v>
      </c>
      <c r="K30" s="3">
        <f t="shared" si="1"/>
        <v>-6.179679768943763</v>
      </c>
      <c r="L30" s="3">
        <f>J30/(VLOOKUP($AW30,'5_Weighting'!$B$9:$C$20,2,FALSE)/VLOOKUP($AW30,'5_Weighting'!$B$9:$D$20,3,FALSE))</f>
        <v>0.20391526813503555</v>
      </c>
      <c r="M30" s="3">
        <f t="shared" si="7"/>
        <v>-6.2962917342054919E-2</v>
      </c>
      <c r="N30" s="3">
        <f>J30/(VLOOKUP($AW30,'5_Weighting'!$F$12:$G$20,2,FALSE)/(VLOOKUP($AW30,'5_Weighting'!$F$12:$H$21,3,FALSE)))</f>
        <v>0.23276582344381003</v>
      </c>
      <c r="O30" s="3">
        <f t="shared" si="3"/>
        <v>-7.1871103304745221E-2</v>
      </c>
      <c r="P30" s="3">
        <f>J30/(VLOOKUP($AW30,'5_Weighting'!$J$12:$K$22,2,FALSE)/VLOOKUP($AW30,'5_Weighting'!$J$12:$L$22,3,FALSE))</f>
        <v>0.353478586002267</v>
      </c>
      <c r="Q30" s="3">
        <f t="shared" si="4"/>
        <v>-0.10914358299991998</v>
      </c>
      <c r="R30" s="3">
        <f>J30/(VLOOKUP($AW30,'5_Weighting'!$N$12:$O$23,2,FALSE)/VLOOKUP($AW30,'5_Weighting'!$N$12:$P$23,3,FALSE))</f>
        <v>0.18260158460967399</v>
      </c>
      <c r="S30" s="3">
        <f t="shared" si="5"/>
        <v>-5.6381891279929035E-2</v>
      </c>
      <c r="T30" s="3">
        <f>J30/(VLOOKUP($AW30,'5_Weighting'!$R$12:$S$23,2,FALSE)/(VLOOKUP($AW30,'5_Weighting'!$R$12:$T$23,3,FALSE)))</f>
        <v>0.53308150562882506</v>
      </c>
      <c r="U30" s="3">
        <f t="shared" si="8"/>
        <v>-0.1645995764930123</v>
      </c>
      <c r="V30" s="3">
        <f>J30/(VLOOKUP($AW30,'5_Weighting'!$V$12:$W$23,2,FALSE)/(VLOOKUP($AW30,'5_Weighting'!$V$12:$X$23,3,FALSE)))</f>
        <v>0.1739040838024522</v>
      </c>
      <c r="W30" s="3">
        <f t="shared" si="6"/>
        <v>-5.3696363955683162E-2</v>
      </c>
      <c r="X30" s="3" t="s">
        <v>149</v>
      </c>
      <c r="Y30" s="6">
        <v>-0.30876999999999999</v>
      </c>
      <c r="Z30" s="3" t="s">
        <v>134</v>
      </c>
      <c r="AA30" s="3"/>
      <c r="AB30" s="3"/>
      <c r="AC30" s="3" t="s">
        <v>5</v>
      </c>
      <c r="AD30" s="3" t="s">
        <v>143</v>
      </c>
      <c r="AE30" s="3" t="s">
        <v>53</v>
      </c>
      <c r="AF30" s="3" t="s">
        <v>7</v>
      </c>
      <c r="AG30" s="3" t="s">
        <v>37</v>
      </c>
      <c r="AH30" s="3" t="s">
        <v>38</v>
      </c>
      <c r="AI30" s="3" t="s">
        <v>10</v>
      </c>
      <c r="AJ30" s="3" t="s">
        <v>39</v>
      </c>
      <c r="AK30" s="4" t="s">
        <v>12</v>
      </c>
      <c r="AL30" s="4" t="s">
        <v>241</v>
      </c>
      <c r="AM30" s="4">
        <v>2000</v>
      </c>
      <c r="AN30" s="3" t="s">
        <v>30</v>
      </c>
      <c r="AO30" s="3" t="s">
        <v>14</v>
      </c>
      <c r="AP30" s="3">
        <v>40436</v>
      </c>
      <c r="AQ30" s="3">
        <v>1</v>
      </c>
      <c r="AR30" s="3">
        <v>0</v>
      </c>
      <c r="AS30" s="3">
        <v>1</v>
      </c>
      <c r="AT30" s="3">
        <v>1</v>
      </c>
      <c r="AU30" s="4" t="s">
        <v>15</v>
      </c>
      <c r="AV30" s="4" t="s">
        <v>16</v>
      </c>
      <c r="AW30" s="4" t="s">
        <v>17</v>
      </c>
      <c r="AX30" s="4" t="s">
        <v>18</v>
      </c>
      <c r="AY30" s="4"/>
      <c r="AZ30" s="3">
        <v>-4.0099999999999997E-2</v>
      </c>
      <c r="BA30" s="3"/>
      <c r="BB30" s="3">
        <v>0.96069336501219504</v>
      </c>
      <c r="BC30" s="3" t="s">
        <v>19</v>
      </c>
      <c r="BD30" s="3" t="s">
        <v>20</v>
      </c>
      <c r="BE30" s="3"/>
    </row>
    <row r="31" spans="1:57" hidden="1" x14ac:dyDescent="0.25">
      <c r="A31" s="2">
        <v>108</v>
      </c>
      <c r="B31" s="3" t="s">
        <v>239</v>
      </c>
      <c r="C31" s="3">
        <v>108.1</v>
      </c>
      <c r="D31" s="3" t="s">
        <v>856</v>
      </c>
      <c r="E31" s="3" t="s">
        <v>240</v>
      </c>
      <c r="F31" s="3"/>
      <c r="G31" s="3"/>
      <c r="H31" s="3" t="str">
        <f>IF(Y31&lt;'2 - Outliers'!$F$11,"Low outlier",IF(Y31&gt;'2 - Outliers'!$F$12,"High outlier",""))</f>
        <v/>
      </c>
      <c r="I31" s="3">
        <f>IF(AA31="",VLOOKUP(AW31,'3 -Impute_SE'!$B$10:$C$21,2,FALSE),AA31)</f>
        <v>4.1892191067381755E-2</v>
      </c>
      <c r="J31" s="3">
        <f t="shared" si="0"/>
        <v>23.8707972660476</v>
      </c>
      <c r="K31" s="3">
        <f t="shared" si="1"/>
        <v>-7.0036919178583652</v>
      </c>
      <c r="L31" s="3">
        <f>J31/(VLOOKUP($AW31,'5_Weighting'!$B$9:$C$20,2,FALSE)/VLOOKUP($AW31,'5_Weighting'!$B$9:$D$20,3,FALSE))</f>
        <v>1.34569498498779E-3</v>
      </c>
      <c r="M31" s="3">
        <f t="shared" si="7"/>
        <v>-3.9482690859541758E-4</v>
      </c>
      <c r="N31" s="3">
        <f>J31/(VLOOKUP($AW31,'5_Weighting'!$F$12:$G$20,2,FALSE)/(VLOOKUP($AW31,'5_Weighting'!$F$12:$H$21,3,FALSE)))</f>
        <v>0.48921664401158188</v>
      </c>
      <c r="O31" s="3">
        <f t="shared" si="3"/>
        <v>-0.14353616335299813</v>
      </c>
      <c r="P31" s="3">
        <f>J31/(VLOOKUP($AW31,'5_Weighting'!$J$12:$K$22,2,FALSE)/VLOOKUP($AW31,'5_Weighting'!$J$12:$L$22,3,FALSE))</f>
        <v>0.69465747797540089</v>
      </c>
      <c r="Q31" s="3">
        <f t="shared" si="4"/>
        <v>-0.20381250403798262</v>
      </c>
      <c r="R31" s="3">
        <f>J31/(VLOOKUP($AW31,'5_Weighting'!$N$12:$O$23,2,FALSE)/VLOOKUP($AW31,'5_Weighting'!$N$12:$P$23,3,FALSE))</f>
        <v>7.6125138331118044E-4</v>
      </c>
      <c r="S31" s="3">
        <f t="shared" si="5"/>
        <v>-2.2335115586350033E-4</v>
      </c>
      <c r="T31" s="3">
        <f>J31/(VLOOKUP($AW31,'5_Weighting'!$R$12:$S$23,2,FALSE)/(VLOOKUP($AW31,'5_Weighting'!$R$12:$T$23,3,FALSE)))</f>
        <v>7.9309810324801264E-2</v>
      </c>
      <c r="U31" s="3">
        <f t="shared" si="8"/>
        <v>-2.3269498349296692E-2</v>
      </c>
      <c r="V31" s="3">
        <f>J31/(VLOOKUP($AW31,'5_Weighting'!$V$12:$W$23,2,FALSE)/(VLOOKUP($AW31,'5_Weighting'!$V$12:$X$23,3,FALSE)))</f>
        <v>8.8730621584183966E-4</v>
      </c>
      <c r="W31" s="3">
        <f t="shared" si="6"/>
        <v>-2.6033564372799576E-4</v>
      </c>
      <c r="X31" s="3" t="s">
        <v>149</v>
      </c>
      <c r="Y31" s="6">
        <v>-0.29339999999999999</v>
      </c>
      <c r="Z31" s="3" t="s">
        <v>134</v>
      </c>
      <c r="AA31" s="3"/>
      <c r="AB31" s="3"/>
      <c r="AC31" s="3" t="s">
        <v>53</v>
      </c>
      <c r="AD31" s="3" t="s">
        <v>143</v>
      </c>
      <c r="AE31" s="3" t="s">
        <v>54</v>
      </c>
      <c r="AF31" s="3" t="s">
        <v>7</v>
      </c>
      <c r="AG31" s="3" t="s">
        <v>37</v>
      </c>
      <c r="AH31" s="3" t="s">
        <v>38</v>
      </c>
      <c r="AI31" s="3" t="s">
        <v>10</v>
      </c>
      <c r="AJ31" s="3" t="s">
        <v>39</v>
      </c>
      <c r="AK31" s="4" t="s">
        <v>12</v>
      </c>
      <c r="AL31" s="4" t="s">
        <v>241</v>
      </c>
      <c r="AM31" s="4">
        <v>2000</v>
      </c>
      <c r="AN31" s="3" t="s">
        <v>30</v>
      </c>
      <c r="AO31" s="3" t="s">
        <v>14</v>
      </c>
      <c r="AP31" s="3">
        <v>40436</v>
      </c>
      <c r="AQ31" s="3">
        <v>1</v>
      </c>
      <c r="AR31" s="3">
        <v>0</v>
      </c>
      <c r="AS31" s="3">
        <v>1</v>
      </c>
      <c r="AT31" s="3">
        <v>1</v>
      </c>
      <c r="AU31" s="4" t="s">
        <v>97</v>
      </c>
      <c r="AV31" s="4" t="s">
        <v>852</v>
      </c>
      <c r="AW31" s="3" t="s">
        <v>705</v>
      </c>
      <c r="AX31" s="4" t="s">
        <v>18</v>
      </c>
      <c r="AY31" s="4"/>
      <c r="AZ31" s="3">
        <v>-0.1956</v>
      </c>
      <c r="BA31" s="3"/>
      <c r="BB31" s="3">
        <v>0.8223411053418056</v>
      </c>
      <c r="BC31" s="3" t="s">
        <v>19</v>
      </c>
      <c r="BD31" s="3" t="s">
        <v>20</v>
      </c>
      <c r="BE31" s="3"/>
    </row>
    <row r="32" spans="1:57" hidden="1" x14ac:dyDescent="0.25">
      <c r="A32" s="2">
        <v>108</v>
      </c>
      <c r="B32" s="3" t="s">
        <v>239</v>
      </c>
      <c r="C32" s="3">
        <v>108.1</v>
      </c>
      <c r="D32" s="3" t="s">
        <v>898</v>
      </c>
      <c r="E32" s="3" t="s">
        <v>240</v>
      </c>
      <c r="F32" s="3"/>
      <c r="G32" s="3"/>
      <c r="H32" s="3" t="str">
        <f>IF(Y32&lt;'2 - Outliers'!$F$11,"Low outlier",IF(Y32&gt;'2 - Outliers'!$F$12,"High outlier",""))</f>
        <v>Low outlier</v>
      </c>
      <c r="I32" s="3">
        <f>IF(AA32="",VLOOKUP(AW32,'3 -Impute_SE'!$B$10:$C$21,2,FALSE),AA32)</f>
        <v>4.1892191067381755E-2</v>
      </c>
      <c r="J32" s="3">
        <f t="shared" si="0"/>
        <v>23.8707972660476</v>
      </c>
      <c r="K32" s="3">
        <f t="shared" si="1"/>
        <v>-15.637759288987782</v>
      </c>
      <c r="L32" s="3">
        <f>J32/(VLOOKUP($AW32,'5_Weighting'!$B$9:$C$20,2,FALSE)/VLOOKUP($AW32,'5_Weighting'!$B$9:$D$20,3,FALSE))</f>
        <v>1.34569498498779E-3</v>
      </c>
      <c r="M32" s="3">
        <f t="shared" si="7"/>
        <v>-8.8156478466550124E-4</v>
      </c>
      <c r="N32" s="3">
        <f>J32/(VLOOKUP($AW32,'5_Weighting'!$F$12:$G$20,2,FALSE)/(VLOOKUP($AW32,'5_Weighting'!$F$12:$H$21,3,FALSE)))</f>
        <v>0.48921664401158188</v>
      </c>
      <c r="O32" s="3">
        <f t="shared" si="3"/>
        <v>-0.32048582349198729</v>
      </c>
      <c r="P32" s="3">
        <f>J32/(VLOOKUP($AW32,'5_Weighting'!$J$12:$K$22,2,FALSE)/VLOOKUP($AW32,'5_Weighting'!$J$12:$L$22,3,FALSE))</f>
        <v>0.69465747797540089</v>
      </c>
      <c r="Q32" s="3">
        <f t="shared" si="4"/>
        <v>-0.45507011382168516</v>
      </c>
      <c r="R32" s="3">
        <f>J32/(VLOOKUP($AW32,'5_Weighting'!$N$12:$O$23,2,FALSE)/VLOOKUP($AW32,'5_Weighting'!$N$12:$P$23,3,FALSE))</f>
        <v>7.6125138331118044E-4</v>
      </c>
      <c r="S32" s="3">
        <f t="shared" si="5"/>
        <v>-4.9869578120715437E-4</v>
      </c>
      <c r="T32" s="3">
        <f>J32/(VLOOKUP($AW32,'5_Weighting'!$R$12:$S$23,2,FALSE)/(VLOOKUP($AW32,'5_Weighting'!$R$12:$T$23,3,FALSE)))</f>
        <v>7.9309810324801264E-2</v>
      </c>
      <c r="U32" s="3">
        <f t="shared" si="8"/>
        <v>-5.1955856743777312E-2</v>
      </c>
      <c r="V32" s="3">
        <f>J32/(VLOOKUP($AW32,'5_Weighting'!$V$12:$W$23,2,FALSE)/(VLOOKUP($AW32,'5_Weighting'!$V$12:$X$23,3,FALSE)))</f>
        <v>8.8730621584183966E-4</v>
      </c>
      <c r="W32" s="3">
        <f t="shared" si="6"/>
        <v>-5.8127430199798912E-4</v>
      </c>
      <c r="X32" s="3" t="s">
        <v>3</v>
      </c>
      <c r="Y32" s="6">
        <v>-0.65510000000000002</v>
      </c>
      <c r="Z32" s="3" t="s">
        <v>4</v>
      </c>
      <c r="AA32" s="3"/>
      <c r="AB32" s="3"/>
      <c r="AC32" s="3" t="s">
        <v>5</v>
      </c>
      <c r="AD32" s="3" t="s">
        <v>143</v>
      </c>
      <c r="AE32" s="3" t="s">
        <v>53</v>
      </c>
      <c r="AF32" s="3" t="s">
        <v>7</v>
      </c>
      <c r="AG32" s="3" t="s">
        <v>37</v>
      </c>
      <c r="AH32" s="3" t="s">
        <v>38</v>
      </c>
      <c r="AI32" s="3" t="s">
        <v>10</v>
      </c>
      <c r="AJ32" s="3" t="s">
        <v>39</v>
      </c>
      <c r="AK32" s="4" t="s">
        <v>12</v>
      </c>
      <c r="AL32" s="4" t="s">
        <v>241</v>
      </c>
      <c r="AM32" s="4">
        <v>2000</v>
      </c>
      <c r="AN32" s="3" t="s">
        <v>30</v>
      </c>
      <c r="AO32" s="3" t="s">
        <v>30</v>
      </c>
      <c r="AP32" s="3">
        <v>40436</v>
      </c>
      <c r="AQ32" s="3">
        <v>1</v>
      </c>
      <c r="AR32" s="3">
        <v>0</v>
      </c>
      <c r="AS32" s="3">
        <v>1</v>
      </c>
      <c r="AT32" s="3">
        <v>1</v>
      </c>
      <c r="AU32" s="4" t="s">
        <v>97</v>
      </c>
      <c r="AV32" s="4" t="s">
        <v>852</v>
      </c>
      <c r="AW32" s="3" t="s">
        <v>705</v>
      </c>
      <c r="AX32" s="4" t="s">
        <v>18</v>
      </c>
      <c r="AY32" s="4"/>
      <c r="AZ32" s="3">
        <v>-0.45269999999999999</v>
      </c>
      <c r="BA32" s="3"/>
      <c r="BB32" s="3">
        <v>0.63590887767667914</v>
      </c>
      <c r="BC32" s="3" t="s">
        <v>19</v>
      </c>
      <c r="BD32" s="3" t="s">
        <v>20</v>
      </c>
      <c r="BE32" s="3"/>
    </row>
    <row r="33" spans="1:57" hidden="1" x14ac:dyDescent="0.25">
      <c r="A33" s="2">
        <v>11</v>
      </c>
      <c r="B33" s="3" t="s">
        <v>136</v>
      </c>
      <c r="C33" s="3">
        <v>11.1</v>
      </c>
      <c r="D33" s="3" t="s">
        <v>514</v>
      </c>
      <c r="E33" s="3" t="s">
        <v>138</v>
      </c>
      <c r="F33" s="3"/>
      <c r="G33" s="3"/>
      <c r="H33" s="3" t="str">
        <f>IF(Y33&lt;'2 - Outliers'!$F$11,"Low outlier",IF(Y33&gt;'2 - Outliers'!$F$12,"High outlier",""))</f>
        <v/>
      </c>
      <c r="I33" s="3">
        <f>IF(AA33="",VLOOKUP(AW33,'3 -Impute_SE'!$B$10:$C$21,2,FALSE),AA33)</f>
        <v>5.031249131340744E-2</v>
      </c>
      <c r="J33" s="3">
        <f t="shared" si="0"/>
        <v>19.875779829123999</v>
      </c>
      <c r="K33" s="3">
        <f t="shared" si="1"/>
        <v>1.9875779829123998E-2</v>
      </c>
      <c r="L33" s="3">
        <f>J33/(VLOOKUP($AW33,'5_Weighting'!$B$9:$C$20,2,FALSE)/VLOOKUP($AW33,'5_Weighting'!$B$9:$D$20,3,FALSE))</f>
        <v>0.82622651466152486</v>
      </c>
      <c r="M33" s="3">
        <f t="shared" si="7"/>
        <v>8.2622651466152488E-4</v>
      </c>
      <c r="N33" s="3">
        <f>J33/(VLOOKUP($AW33,'5_Weighting'!$F$12:$G$20,2,FALSE)/(VLOOKUP($AW33,'5_Weighting'!$F$12:$H$21,3,FALSE)))</f>
        <v>0.69441737918446922</v>
      </c>
      <c r="O33" s="3">
        <f t="shared" si="3"/>
        <v>6.9441737918446921E-4</v>
      </c>
      <c r="P33" s="3">
        <f>J33/(VLOOKUP($AW33,'5_Weighting'!$J$12:$K$22,2,FALSE)/VLOOKUP($AW33,'5_Weighting'!$J$12:$L$22,3,FALSE))</f>
        <v>0.71090804367584326</v>
      </c>
      <c r="Q33" s="3">
        <f t="shared" si="4"/>
        <v>7.1090804367584333E-4</v>
      </c>
      <c r="R33" s="3">
        <f>J33/(VLOOKUP($AW33,'5_Weighting'!$N$12:$O$23,2,FALSE)/VLOOKUP($AW33,'5_Weighting'!$N$12:$P$23,3,FALSE))</f>
        <v>0.92641033263453187</v>
      </c>
      <c r="S33" s="3">
        <f t="shared" si="5"/>
        <v>9.2641033263453191E-4</v>
      </c>
      <c r="T33" s="3">
        <f>J33/(VLOOKUP($AW33,'5_Weighting'!$R$12:$S$23,2,FALSE)/(VLOOKUP($AW33,'5_Weighting'!$R$12:$T$23,3,FALSE)))</f>
        <v>0.781274928375426</v>
      </c>
      <c r="U33" s="3">
        <f t="shared" si="8"/>
        <v>7.81274928375426E-4</v>
      </c>
      <c r="V33" s="3">
        <f>J33/(VLOOKUP($AW33,'5_Weighting'!$V$12:$W$23,2,FALSE)/(VLOOKUP($AW33,'5_Weighting'!$V$12:$X$23,3,FALSE)))</f>
        <v>0.91240154613360192</v>
      </c>
      <c r="W33" s="3">
        <f t="shared" si="6"/>
        <v>9.1240154613360196E-4</v>
      </c>
      <c r="X33" s="3"/>
      <c r="Y33" s="6">
        <v>1E-3</v>
      </c>
      <c r="Z33" s="3" t="s">
        <v>4</v>
      </c>
      <c r="AA33" s="3"/>
      <c r="AB33" s="3"/>
      <c r="AC33" s="3" t="s">
        <v>139</v>
      </c>
      <c r="AD33" s="3" t="s">
        <v>6</v>
      </c>
      <c r="AE33" s="3" t="s">
        <v>5</v>
      </c>
      <c r="AF33" s="3" t="s">
        <v>7</v>
      </c>
      <c r="AG33" s="3" t="s">
        <v>37</v>
      </c>
      <c r="AH33" s="3" t="s">
        <v>28</v>
      </c>
      <c r="AI33" s="3" t="s">
        <v>57</v>
      </c>
      <c r="AJ33" s="3" t="s">
        <v>11</v>
      </c>
      <c r="AK33" s="4" t="s">
        <v>12</v>
      </c>
      <c r="AL33" s="4" t="s">
        <v>140</v>
      </c>
      <c r="AM33" s="4">
        <v>2000</v>
      </c>
      <c r="AN33" s="3" t="s">
        <v>30</v>
      </c>
      <c r="AO33" s="3" t="s">
        <v>30</v>
      </c>
      <c r="AP33" s="3">
        <v>8299</v>
      </c>
      <c r="AQ33" s="3">
        <v>0</v>
      </c>
      <c r="AR33" s="3">
        <v>1</v>
      </c>
      <c r="AS33" s="3">
        <v>1</v>
      </c>
      <c r="AT33" s="3">
        <v>1</v>
      </c>
      <c r="AU33" s="4" t="s">
        <v>15</v>
      </c>
      <c r="AV33" s="4" t="s">
        <v>308</v>
      </c>
      <c r="AW33" s="4" t="s">
        <v>32</v>
      </c>
      <c r="AX33" s="4" t="s">
        <v>142</v>
      </c>
      <c r="AY33" s="4"/>
      <c r="AZ33" s="3">
        <v>1E-3</v>
      </c>
      <c r="BA33" s="3"/>
      <c r="BB33" s="3"/>
      <c r="BC33" s="3" t="s">
        <v>20</v>
      </c>
      <c r="BD33" s="3" t="s">
        <v>20</v>
      </c>
      <c r="BE33" s="3"/>
    </row>
    <row r="34" spans="1:57" hidden="1" x14ac:dyDescent="0.25">
      <c r="A34" s="2">
        <v>11</v>
      </c>
      <c r="B34" s="3" t="s">
        <v>136</v>
      </c>
      <c r="C34" s="3">
        <v>11.1</v>
      </c>
      <c r="D34" s="3" t="s">
        <v>137</v>
      </c>
      <c r="E34" s="3" t="s">
        <v>138</v>
      </c>
      <c r="F34" s="3"/>
      <c r="G34" s="3"/>
      <c r="H34" s="3" t="str">
        <f>IF(Y34&lt;'2 - Outliers'!$F$11,"Low outlier",IF(Y34&gt;'2 - Outliers'!$F$12,"High outlier",""))</f>
        <v/>
      </c>
      <c r="I34" s="3">
        <f>IF(AA34="",VLOOKUP(AW34,'3 -Impute_SE'!$B$10:$C$21,2,FALSE),AA34)</f>
        <v>7.9815095923159343E-2</v>
      </c>
      <c r="J34" s="3">
        <f t="shared" si="0"/>
        <v>12.528958193105893</v>
      </c>
      <c r="K34" s="3">
        <f t="shared" si="1"/>
        <v>5.9512551417252988</v>
      </c>
      <c r="L34" s="3">
        <f>J34/(VLOOKUP($AW34,'5_Weighting'!$B$9:$C$20,2,FALSE)/VLOOKUP($AW34,'5_Weighting'!$B$9:$D$20,3,FALSE))</f>
        <v>0.13821170591411505</v>
      </c>
      <c r="M34" s="3">
        <f t="shared" si="7"/>
        <v>6.5650560309204645E-2</v>
      </c>
      <c r="N34" s="3">
        <f>J34/(VLOOKUP($AW34,'5_Weighting'!$F$12:$G$20,2,FALSE)/(VLOOKUP($AW34,'5_Weighting'!$F$12:$H$21,3,FALSE)))</f>
        <v>0.33257228940877093</v>
      </c>
      <c r="O34" s="3">
        <f t="shared" si="3"/>
        <v>0.15797183746916618</v>
      </c>
      <c r="P34" s="3">
        <f>J34/(VLOOKUP($AW34,'5_Weighting'!$J$12:$K$22,2,FALSE)/VLOOKUP($AW34,'5_Weighting'!$J$12:$L$22,3,FALSE))</f>
        <v>0.55058433796819262</v>
      </c>
      <c r="Q34" s="3">
        <f t="shared" si="4"/>
        <v>0.26152756053489146</v>
      </c>
      <c r="R34" s="3">
        <f>J34/(VLOOKUP($AW34,'5_Weighting'!$N$12:$O$23,2,FALSE)/VLOOKUP($AW34,'5_Weighting'!$N$12:$P$23,3,FALSE))</f>
        <v>9.8050688955885174E-2</v>
      </c>
      <c r="S34" s="3">
        <f t="shared" si="5"/>
        <v>4.6574077254045457E-2</v>
      </c>
      <c r="T34" s="3">
        <f>J34/(VLOOKUP($AW34,'5_Weighting'!$R$12:$S$23,2,FALSE)/(VLOOKUP($AW34,'5_Weighting'!$R$12:$T$23,3,FALSE)))</f>
        <v>0.5178337857731794</v>
      </c>
      <c r="U34" s="3">
        <f t="shared" si="8"/>
        <v>0.24597104824226021</v>
      </c>
      <c r="V34" s="3">
        <f>J34/(VLOOKUP($AW34,'5_Weighting'!$V$12:$W$23,2,FALSE)/(VLOOKUP($AW34,'5_Weighting'!$V$12:$X$23,3,FALSE)))</f>
        <v>9.1901609179760188E-2</v>
      </c>
      <c r="W34" s="3">
        <f t="shared" si="6"/>
        <v>4.3653264360386086E-2</v>
      </c>
      <c r="X34" s="3"/>
      <c r="Y34" s="6">
        <v>0.47499999999999998</v>
      </c>
      <c r="Z34" s="3" t="s">
        <v>4</v>
      </c>
      <c r="AA34" s="3"/>
      <c r="AB34" s="3"/>
      <c r="AC34" s="3" t="s">
        <v>139</v>
      </c>
      <c r="AD34" s="3" t="s">
        <v>6</v>
      </c>
      <c r="AE34" s="3" t="s">
        <v>5</v>
      </c>
      <c r="AF34" s="3" t="s">
        <v>7</v>
      </c>
      <c r="AG34" s="3" t="s">
        <v>37</v>
      </c>
      <c r="AH34" s="3" t="s">
        <v>28</v>
      </c>
      <c r="AI34" s="3" t="s">
        <v>57</v>
      </c>
      <c r="AJ34" s="3" t="s">
        <v>11</v>
      </c>
      <c r="AK34" s="4" t="s">
        <v>12</v>
      </c>
      <c r="AL34" s="4" t="s">
        <v>140</v>
      </c>
      <c r="AM34" s="4">
        <v>2000</v>
      </c>
      <c r="AN34" s="3" t="s">
        <v>30</v>
      </c>
      <c r="AO34" s="3" t="s">
        <v>30</v>
      </c>
      <c r="AP34" s="3">
        <v>8299</v>
      </c>
      <c r="AQ34" s="3">
        <v>0</v>
      </c>
      <c r="AR34" s="3">
        <v>1</v>
      </c>
      <c r="AS34" s="3">
        <v>1</v>
      </c>
      <c r="AT34" s="3">
        <v>1</v>
      </c>
      <c r="AU34" s="4" t="s">
        <v>15</v>
      </c>
      <c r="AV34" s="4" t="s">
        <v>141</v>
      </c>
      <c r="AW34" s="4" t="s">
        <v>42</v>
      </c>
      <c r="AX34" s="4" t="s">
        <v>142</v>
      </c>
      <c r="AY34" s="4"/>
      <c r="AZ34" s="3">
        <v>0.47499999999999998</v>
      </c>
      <c r="BA34" s="3"/>
      <c r="BB34" s="3"/>
      <c r="BC34" s="3" t="s">
        <v>20</v>
      </c>
      <c r="BD34" s="3" t="s">
        <v>20</v>
      </c>
      <c r="BE34" s="3"/>
    </row>
    <row r="35" spans="1:57" hidden="1" x14ac:dyDescent="0.25">
      <c r="A35" s="2">
        <v>11</v>
      </c>
      <c r="B35" s="3" t="s">
        <v>136</v>
      </c>
      <c r="C35" s="3">
        <v>11.2</v>
      </c>
      <c r="D35" s="3" t="s">
        <v>227</v>
      </c>
      <c r="E35" s="3" t="s">
        <v>228</v>
      </c>
      <c r="F35" s="3"/>
      <c r="G35" s="3"/>
      <c r="H35" s="3" t="str">
        <f>IF(Y35&lt;'2 - Outliers'!$F$11,"Low outlier",IF(Y35&gt;'2 - Outliers'!$F$12,"High outlier",""))</f>
        <v/>
      </c>
      <c r="I35" s="3">
        <f>IF(AA35="",VLOOKUP(AW35,'3 -Impute_SE'!$B$10:$C$21,2,FALSE),AA35)</f>
        <v>7.9815095923159343E-2</v>
      </c>
      <c r="J35" s="3">
        <f t="shared" si="0"/>
        <v>12.528958193105893</v>
      </c>
      <c r="K35" s="3">
        <f t="shared" si="1"/>
        <v>3.3702897539454857</v>
      </c>
      <c r="L35" s="3">
        <f>J35/(VLOOKUP($AW35,'5_Weighting'!$B$9:$C$20,2,FALSE)/VLOOKUP($AW35,'5_Weighting'!$B$9:$D$20,3,FALSE))</f>
        <v>0.13821170591411505</v>
      </c>
      <c r="M35" s="3">
        <f t="shared" si="7"/>
        <v>3.717894889089695E-2</v>
      </c>
      <c r="N35" s="3">
        <f>J35/(VLOOKUP($AW35,'5_Weighting'!$F$12:$G$20,2,FALSE)/(VLOOKUP($AW35,'5_Weighting'!$F$12:$H$21,3,FALSE)))</f>
        <v>0.33257228940877093</v>
      </c>
      <c r="O35" s="3">
        <f t="shared" si="3"/>
        <v>8.9461945850959387E-2</v>
      </c>
      <c r="P35" s="3">
        <f>J35/(VLOOKUP($AW35,'5_Weighting'!$J$12:$K$22,2,FALSE)/VLOOKUP($AW35,'5_Weighting'!$J$12:$L$22,3,FALSE))</f>
        <v>0.55058433796819262</v>
      </c>
      <c r="Q35" s="3">
        <f t="shared" si="4"/>
        <v>0.14810718691344382</v>
      </c>
      <c r="R35" s="3">
        <f>J35/(VLOOKUP($AW35,'5_Weighting'!$N$12:$O$23,2,FALSE)/VLOOKUP($AW35,'5_Weighting'!$N$12:$P$23,3,FALSE))</f>
        <v>9.8050688955885174E-2</v>
      </c>
      <c r="S35" s="3">
        <f t="shared" si="5"/>
        <v>2.6375635329133115E-2</v>
      </c>
      <c r="T35" s="3">
        <f>J35/(VLOOKUP($AW35,'5_Weighting'!$R$12:$S$23,2,FALSE)/(VLOOKUP($AW35,'5_Weighting'!$R$12:$T$23,3,FALSE)))</f>
        <v>0.5178337857731794</v>
      </c>
      <c r="U35" s="3">
        <f t="shared" si="8"/>
        <v>0.13929728837298527</v>
      </c>
      <c r="V35" s="3">
        <f>J35/(VLOOKUP($AW35,'5_Weighting'!$V$12:$W$23,2,FALSE)/(VLOOKUP($AW35,'5_Weighting'!$V$12:$X$23,3,FALSE)))</f>
        <v>9.1901609179760188E-2</v>
      </c>
      <c r="W35" s="3">
        <f t="shared" si="6"/>
        <v>2.4721532869355491E-2</v>
      </c>
      <c r="X35" s="3"/>
      <c r="Y35" s="6">
        <v>0.26900000000000002</v>
      </c>
      <c r="Z35" s="3" t="s">
        <v>4</v>
      </c>
      <c r="AA35" s="3"/>
      <c r="AB35" s="3"/>
      <c r="AC35" s="3" t="s">
        <v>139</v>
      </c>
      <c r="AD35" s="3" t="s">
        <v>6</v>
      </c>
      <c r="AE35" s="3" t="s">
        <v>5</v>
      </c>
      <c r="AF35" s="3" t="s">
        <v>7</v>
      </c>
      <c r="AG35" s="3" t="s">
        <v>37</v>
      </c>
      <c r="AH35" s="3" t="s">
        <v>28</v>
      </c>
      <c r="AI35" s="3" t="s">
        <v>57</v>
      </c>
      <c r="AJ35" s="3" t="s">
        <v>11</v>
      </c>
      <c r="AK35" s="4" t="s">
        <v>12</v>
      </c>
      <c r="AL35" s="4" t="s">
        <v>140</v>
      </c>
      <c r="AM35" s="4">
        <v>2000</v>
      </c>
      <c r="AN35" s="3" t="s">
        <v>30</v>
      </c>
      <c r="AO35" s="3" t="s">
        <v>30</v>
      </c>
      <c r="AP35" s="3">
        <v>8212</v>
      </c>
      <c r="AQ35" s="3">
        <v>0</v>
      </c>
      <c r="AR35" s="3">
        <v>1</v>
      </c>
      <c r="AS35" s="3">
        <v>1</v>
      </c>
      <c r="AT35" s="3">
        <v>1</v>
      </c>
      <c r="AU35" s="4" t="s">
        <v>15</v>
      </c>
      <c r="AV35" s="4" t="s">
        <v>141</v>
      </c>
      <c r="AW35" s="4" t="s">
        <v>42</v>
      </c>
      <c r="AX35" s="4" t="s">
        <v>142</v>
      </c>
      <c r="AY35" s="4"/>
      <c r="AZ35" s="3">
        <v>0.26900000000000002</v>
      </c>
      <c r="BA35" s="3"/>
      <c r="BB35" s="3"/>
      <c r="BC35" s="3" t="s">
        <v>20</v>
      </c>
      <c r="BD35" s="3" t="s">
        <v>20</v>
      </c>
      <c r="BE35" s="3"/>
    </row>
    <row r="36" spans="1:57" hidden="1" x14ac:dyDescent="0.25">
      <c r="A36" s="2">
        <v>11</v>
      </c>
      <c r="B36" s="3" t="s">
        <v>136</v>
      </c>
      <c r="C36" s="3">
        <v>11.2</v>
      </c>
      <c r="D36" s="3" t="s">
        <v>307</v>
      </c>
      <c r="E36" s="3" t="s">
        <v>228</v>
      </c>
      <c r="F36" s="3"/>
      <c r="G36" s="3"/>
      <c r="H36" s="3" t="str">
        <f>IF(Y36&lt;'2 - Outliers'!$F$11,"Low outlier",IF(Y36&gt;'2 - Outliers'!$F$12,"High outlier",""))</f>
        <v/>
      </c>
      <c r="I36" s="3">
        <f>IF(AA36="",VLOOKUP(AW36,'3 -Impute_SE'!$B$10:$C$21,2,FALSE),AA36)</f>
        <v>5.031249131340744E-2</v>
      </c>
      <c r="J36" s="3">
        <f t="shared" si="0"/>
        <v>19.875779829123999</v>
      </c>
      <c r="K36" s="3">
        <f t="shared" si="1"/>
        <v>3.3788825709510801</v>
      </c>
      <c r="L36" s="3">
        <f>J36/(VLOOKUP($AW36,'5_Weighting'!$B$9:$C$20,2,FALSE)/VLOOKUP($AW36,'5_Weighting'!$B$9:$D$20,3,FALSE))</f>
        <v>0.82622651466152486</v>
      </c>
      <c r="M36" s="3">
        <f t="shared" si="7"/>
        <v>0.14045850749245922</v>
      </c>
      <c r="N36" s="3">
        <f>J36/(VLOOKUP($AW36,'5_Weighting'!$F$12:$G$20,2,FALSE)/(VLOOKUP($AW36,'5_Weighting'!$F$12:$H$21,3,FALSE)))</f>
        <v>0.69441737918446922</v>
      </c>
      <c r="O36" s="3">
        <f t="shared" si="3"/>
        <v>0.11805095446135977</v>
      </c>
      <c r="P36" s="3">
        <f>J36/(VLOOKUP($AW36,'5_Weighting'!$J$12:$K$22,2,FALSE)/VLOOKUP($AW36,'5_Weighting'!$J$12:$L$22,3,FALSE))</f>
        <v>0.71090804367584326</v>
      </c>
      <c r="Q36" s="3">
        <f t="shared" si="4"/>
        <v>0.12085436742489336</v>
      </c>
      <c r="R36" s="3">
        <f>J36/(VLOOKUP($AW36,'5_Weighting'!$N$12:$O$23,2,FALSE)/VLOOKUP($AW36,'5_Weighting'!$N$12:$P$23,3,FALSE))</f>
        <v>0.92641033263453187</v>
      </c>
      <c r="S36" s="3">
        <f t="shared" si="5"/>
        <v>0.15748975654787042</v>
      </c>
      <c r="T36" s="3">
        <f>J36/(VLOOKUP($AW36,'5_Weighting'!$R$12:$S$23,2,FALSE)/(VLOOKUP($AW36,'5_Weighting'!$R$12:$T$23,3,FALSE)))</f>
        <v>0.781274928375426</v>
      </c>
      <c r="U36" s="3">
        <f t="shared" si="8"/>
        <v>0.13281673782382242</v>
      </c>
      <c r="V36" s="3">
        <f>J36/(VLOOKUP($AW36,'5_Weighting'!$V$12:$W$23,2,FALSE)/(VLOOKUP($AW36,'5_Weighting'!$V$12:$X$23,3,FALSE)))</f>
        <v>0.91240154613360192</v>
      </c>
      <c r="W36" s="3">
        <f t="shared" si="6"/>
        <v>0.15510826284271234</v>
      </c>
      <c r="X36" s="3"/>
      <c r="Y36" s="6">
        <v>0.17</v>
      </c>
      <c r="Z36" s="3" t="s">
        <v>4</v>
      </c>
      <c r="AA36" s="3"/>
      <c r="AB36" s="3"/>
      <c r="AC36" s="3" t="s">
        <v>139</v>
      </c>
      <c r="AD36" s="3" t="s">
        <v>6</v>
      </c>
      <c r="AE36" s="3" t="s">
        <v>5</v>
      </c>
      <c r="AF36" s="3" t="s">
        <v>7</v>
      </c>
      <c r="AG36" s="3" t="s">
        <v>37</v>
      </c>
      <c r="AH36" s="3" t="s">
        <v>28</v>
      </c>
      <c r="AI36" s="3" t="s">
        <v>57</v>
      </c>
      <c r="AJ36" s="3" t="s">
        <v>11</v>
      </c>
      <c r="AK36" s="4" t="s">
        <v>12</v>
      </c>
      <c r="AL36" s="4" t="s">
        <v>140</v>
      </c>
      <c r="AM36" s="4">
        <v>2000</v>
      </c>
      <c r="AN36" s="3" t="s">
        <v>30</v>
      </c>
      <c r="AO36" s="3" t="s">
        <v>30</v>
      </c>
      <c r="AP36" s="3">
        <v>8212</v>
      </c>
      <c r="AQ36" s="3">
        <v>0</v>
      </c>
      <c r="AR36" s="3">
        <v>1</v>
      </c>
      <c r="AS36" s="3">
        <v>1</v>
      </c>
      <c r="AT36" s="3">
        <v>1</v>
      </c>
      <c r="AU36" s="4" t="s">
        <v>15</v>
      </c>
      <c r="AV36" s="4" t="s">
        <v>308</v>
      </c>
      <c r="AW36" s="4" t="s">
        <v>32</v>
      </c>
      <c r="AX36" s="4" t="s">
        <v>142</v>
      </c>
      <c r="AY36" s="4"/>
      <c r="AZ36" s="3">
        <v>0.17</v>
      </c>
      <c r="BA36" s="3"/>
      <c r="BB36" s="3"/>
      <c r="BC36" s="3" t="s">
        <v>20</v>
      </c>
      <c r="BD36" s="3" t="s">
        <v>20</v>
      </c>
      <c r="BE36" s="3"/>
    </row>
    <row r="37" spans="1:57" hidden="1" x14ac:dyDescent="0.25">
      <c r="A37" s="2">
        <v>11</v>
      </c>
      <c r="B37" s="3" t="s">
        <v>136</v>
      </c>
      <c r="C37" s="3">
        <v>11.3</v>
      </c>
      <c r="D37" s="3" t="s">
        <v>626</v>
      </c>
      <c r="E37" s="3" t="s">
        <v>627</v>
      </c>
      <c r="F37" s="3"/>
      <c r="G37" s="3"/>
      <c r="H37" s="3" t="str">
        <f>IF(Y37&lt;'2 - Outliers'!$F$11,"Low outlier",IF(Y37&gt;'2 - Outliers'!$F$12,"High outlier",""))</f>
        <v/>
      </c>
      <c r="I37" s="3">
        <f>IF(AA37="",VLOOKUP(AW37,'3 -Impute_SE'!$B$10:$C$21,2,FALSE),AA37)</f>
        <v>5.031249131340744E-2</v>
      </c>
      <c r="J37" s="3">
        <f t="shared" si="0"/>
        <v>19.875779829123999</v>
      </c>
      <c r="K37" s="3">
        <f t="shared" si="1"/>
        <v>-7.2745354174593837</v>
      </c>
      <c r="L37" s="3">
        <f>J37/(VLOOKUP($AW37,'5_Weighting'!$B$9:$C$20,2,FALSE)/VLOOKUP($AW37,'5_Weighting'!$B$9:$D$20,3,FALSE))</f>
        <v>0.82622651466152486</v>
      </c>
      <c r="M37" s="3">
        <f t="shared" si="7"/>
        <v>-0.3023989043661181</v>
      </c>
      <c r="N37" s="3">
        <f>J37/(VLOOKUP($AW37,'5_Weighting'!$F$12:$G$20,2,FALSE)/(VLOOKUP($AW37,'5_Weighting'!$F$12:$H$21,3,FALSE)))</f>
        <v>0.69441737918446922</v>
      </c>
      <c r="O37" s="3">
        <f t="shared" si="3"/>
        <v>-0.25415676078151572</v>
      </c>
      <c r="P37" s="3">
        <f>J37/(VLOOKUP($AW37,'5_Weighting'!$J$12:$K$22,2,FALSE)/VLOOKUP($AW37,'5_Weighting'!$J$12:$L$22,3,FALSE))</f>
        <v>0.71090804367584326</v>
      </c>
      <c r="Q37" s="3">
        <f t="shared" si="4"/>
        <v>-0.26019234398535862</v>
      </c>
      <c r="R37" s="3">
        <f>J37/(VLOOKUP($AW37,'5_Weighting'!$N$12:$O$23,2,FALSE)/VLOOKUP($AW37,'5_Weighting'!$N$12:$P$23,3,FALSE))</f>
        <v>0.92641033263453187</v>
      </c>
      <c r="S37" s="3">
        <f t="shared" si="5"/>
        <v>-0.33906618174423864</v>
      </c>
      <c r="T37" s="3">
        <f>J37/(VLOOKUP($AW37,'5_Weighting'!$R$12:$S$23,2,FALSE)/(VLOOKUP($AW37,'5_Weighting'!$R$12:$T$23,3,FALSE)))</f>
        <v>0.781274928375426</v>
      </c>
      <c r="U37" s="3">
        <f t="shared" si="8"/>
        <v>-0.28594662378540592</v>
      </c>
      <c r="V37" s="3">
        <f>J37/(VLOOKUP($AW37,'5_Weighting'!$V$12:$W$23,2,FALSE)/(VLOOKUP($AW37,'5_Weighting'!$V$12:$X$23,3,FALSE)))</f>
        <v>0.91240154613360192</v>
      </c>
      <c r="W37" s="3">
        <f t="shared" si="6"/>
        <v>-0.3339389658848983</v>
      </c>
      <c r="X37" s="3"/>
      <c r="Y37" s="6">
        <v>-0.36599999999999999</v>
      </c>
      <c r="Z37" s="3" t="s">
        <v>4</v>
      </c>
      <c r="AA37" s="3"/>
      <c r="AB37" s="3"/>
      <c r="AC37" s="3" t="s">
        <v>139</v>
      </c>
      <c r="AD37" s="3" t="s">
        <v>143</v>
      </c>
      <c r="AE37" s="3" t="s">
        <v>53</v>
      </c>
      <c r="AF37" s="3" t="s">
        <v>7</v>
      </c>
      <c r="AG37" s="3" t="s">
        <v>37</v>
      </c>
      <c r="AH37" s="3" t="s">
        <v>28</v>
      </c>
      <c r="AI37" s="3" t="s">
        <v>57</v>
      </c>
      <c r="AJ37" s="3" t="s">
        <v>11</v>
      </c>
      <c r="AK37" s="4" t="s">
        <v>12</v>
      </c>
      <c r="AL37" s="4" t="s">
        <v>140</v>
      </c>
      <c r="AM37" s="4">
        <v>2000</v>
      </c>
      <c r="AN37" s="3" t="s">
        <v>30</v>
      </c>
      <c r="AO37" s="3" t="s">
        <v>30</v>
      </c>
      <c r="AP37" s="3">
        <v>8212</v>
      </c>
      <c r="AQ37" s="3">
        <v>0</v>
      </c>
      <c r="AR37" s="3">
        <v>1</v>
      </c>
      <c r="AS37" s="3">
        <v>1</v>
      </c>
      <c r="AT37" s="3">
        <v>1</v>
      </c>
      <c r="AU37" s="4" t="s">
        <v>15</v>
      </c>
      <c r="AV37" s="4" t="s">
        <v>308</v>
      </c>
      <c r="AW37" s="4" t="s">
        <v>32</v>
      </c>
      <c r="AX37" s="4" t="s">
        <v>142</v>
      </c>
      <c r="AY37" s="4"/>
      <c r="AZ37" s="3">
        <v>-0.36599999999999999</v>
      </c>
      <c r="BA37" s="3"/>
      <c r="BB37" s="3"/>
      <c r="BC37" s="3" t="s">
        <v>20</v>
      </c>
      <c r="BD37" s="3" t="s">
        <v>20</v>
      </c>
      <c r="BE37" s="3"/>
    </row>
    <row r="38" spans="1:57" hidden="1" x14ac:dyDescent="0.25">
      <c r="A38" s="2">
        <v>110</v>
      </c>
      <c r="B38" s="3" t="s">
        <v>819</v>
      </c>
      <c r="C38" s="3">
        <v>110.1</v>
      </c>
      <c r="D38" s="3" t="s">
        <v>820</v>
      </c>
      <c r="E38" s="3" t="s">
        <v>821</v>
      </c>
      <c r="F38" s="3">
        <v>1</v>
      </c>
      <c r="G38" s="3"/>
      <c r="H38" s="3" t="str">
        <f>IF(Y38&lt;'2 - Outliers'!$F$11,"Low outlier",IF(Y38&gt;'2 - Outliers'!$F$12,"High outlier",""))</f>
        <v/>
      </c>
      <c r="I38" s="3">
        <f>IF(AA38="",VLOOKUP(AW38,'3 -Impute_SE'!$B$10:$C$21,2,FALSE),AA38)</f>
        <v>7.639096609288433E-2</v>
      </c>
      <c r="J38" s="3">
        <f>1/I38</f>
        <v>13.090553126191555</v>
      </c>
      <c r="K38" s="3">
        <f>J38*Y38</f>
        <v>4.5599999999999996</v>
      </c>
      <c r="L38" s="3">
        <f>J38/(VLOOKUP($AW38,'5_Weighting'!$B$9:$C$20,2,FALSE)/VLOOKUP($AW38,'5_Weighting'!$B$9:$D$20,3,FALSE))</f>
        <v>0.13337574846326608</v>
      </c>
      <c r="M38" s="3">
        <f>L38*Y38</f>
        <v>4.6460482389825149E-2</v>
      </c>
      <c r="N38" s="3">
        <f>J38/(VLOOKUP($AW38,'5_Weighting'!$F$12:$G$20,2,FALSE)/(VLOOKUP($AW38,'5_Weighting'!$F$12:$H$21,3,FALSE)))</f>
        <v>0.15224615695734939</v>
      </c>
      <c r="O38" s="3">
        <f>N38*$Y38</f>
        <v>5.3033853423387747E-2</v>
      </c>
      <c r="P38" s="3">
        <f>J38/(VLOOKUP($AW38,'5_Weighting'!$J$12:$K$22,2,FALSE)/VLOOKUP($AW38,'5_Weighting'!$J$12:$L$22,3,FALSE))</f>
        <v>0.23120127985006467</v>
      </c>
      <c r="Q38" s="3">
        <f>P38*$Y38</f>
        <v>8.0537302431239341E-2</v>
      </c>
      <c r="R38" s="3">
        <f>J38/(VLOOKUP($AW38,'5_Weighting'!$N$12:$O$23,2,FALSE)/VLOOKUP($AW38,'5_Weighting'!$N$12:$P$23,3,FALSE))</f>
        <v>0.11943501455597579</v>
      </c>
      <c r="S38" s="3">
        <f>R38*$Y38</f>
        <v>4.160432803145403E-2</v>
      </c>
      <c r="T38" s="3">
        <f>J38/(VLOOKUP($AW38,'5_Weighting'!$R$12:$S$23,2,FALSE)/(VLOOKUP($AW38,'5_Weighting'!$R$12:$T$23,3,FALSE)))</f>
        <v>0.34867494452688952</v>
      </c>
      <c r="U38" s="3">
        <f>T38*$Y38</f>
        <v>0.12145840834345124</v>
      </c>
      <c r="V38" s="3">
        <f>J38/(VLOOKUP($AW38,'5_Weighting'!$V$12:$W$23,2,FALSE)/(VLOOKUP($AW38,'5_Weighting'!$V$12:$X$23,3,FALSE)))</f>
        <v>0.11374620228344465</v>
      </c>
      <c r="W38" s="3">
        <f>V38*$Y38</f>
        <v>3.9622671205140153E-2</v>
      </c>
      <c r="X38" s="3" t="s">
        <v>640</v>
      </c>
      <c r="Y38" s="6">
        <v>0.3483428053835525</v>
      </c>
      <c r="Z38" s="3" t="s">
        <v>822</v>
      </c>
      <c r="AA38" s="3">
        <v>7.639096609288433E-2</v>
      </c>
      <c r="AB38" s="3" t="s">
        <v>26</v>
      </c>
      <c r="AC38" s="3" t="s">
        <v>5</v>
      </c>
      <c r="AD38" s="3" t="s">
        <v>6</v>
      </c>
      <c r="AE38" s="3" t="s">
        <v>5</v>
      </c>
      <c r="AF38" s="3" t="s">
        <v>55</v>
      </c>
      <c r="AG38" s="3" t="s">
        <v>37</v>
      </c>
      <c r="AH38" s="3" t="s">
        <v>56</v>
      </c>
      <c r="AI38" s="3" t="s">
        <v>10</v>
      </c>
      <c r="AJ38" s="3" t="s">
        <v>39</v>
      </c>
      <c r="AK38" s="4" t="s">
        <v>12</v>
      </c>
      <c r="AL38" s="4" t="s">
        <v>40</v>
      </c>
      <c r="AM38" s="4" t="s">
        <v>823</v>
      </c>
      <c r="AN38" s="3" t="s">
        <v>1953</v>
      </c>
      <c r="AO38" s="3" t="s">
        <v>30</v>
      </c>
      <c r="AP38" s="3">
        <v>4140</v>
      </c>
      <c r="AQ38" s="3">
        <v>1</v>
      </c>
      <c r="AR38" s="3">
        <v>0</v>
      </c>
      <c r="AS38" s="3">
        <v>1</v>
      </c>
      <c r="AT38" s="3">
        <v>1</v>
      </c>
      <c r="AU38" s="4" t="s">
        <v>15</v>
      </c>
      <c r="AV38" s="4" t="s">
        <v>824</v>
      </c>
      <c r="AW38" s="4" t="s">
        <v>17</v>
      </c>
      <c r="AX38" s="4" t="s">
        <v>58</v>
      </c>
      <c r="AY38" s="4" t="s">
        <v>59</v>
      </c>
      <c r="AZ38" s="3">
        <v>8.9999999999999993E-3</v>
      </c>
      <c r="BA38" s="3">
        <v>1.0090406217738679</v>
      </c>
      <c r="BB38" s="3"/>
      <c r="BC38" s="3" t="s">
        <v>60</v>
      </c>
      <c r="BD38" s="3">
        <v>4.5599999999999996</v>
      </c>
      <c r="BE38" s="3"/>
    </row>
    <row r="39" spans="1:57" hidden="1" x14ac:dyDescent="0.25">
      <c r="A39" s="2">
        <v>110</v>
      </c>
      <c r="B39" s="3" t="s">
        <v>819</v>
      </c>
      <c r="C39" s="3">
        <v>110.1</v>
      </c>
      <c r="D39" s="3" t="s">
        <v>905</v>
      </c>
      <c r="E39" s="3" t="s">
        <v>821</v>
      </c>
      <c r="F39" s="3">
        <v>1</v>
      </c>
      <c r="G39" s="3"/>
      <c r="H39" s="3" t="str">
        <f>IF(Y39&lt;'2 - Outliers'!$F$11,"Low outlier",IF(Y39&gt;'2 - Outliers'!$F$12,"High outlier",""))</f>
        <v/>
      </c>
      <c r="I39" s="3">
        <f>IF(AA39="",VLOOKUP(AW39,'3 -Impute_SE'!$B$10:$C$21,2,FALSE),AA39)</f>
        <v>4.6614541754089703E-2</v>
      </c>
      <c r="J39" s="3">
        <f>1/I39</f>
        <v>21.452533101696009</v>
      </c>
      <c r="K39" s="3">
        <f>J39*Y39</f>
        <v>-3.8400000000000003</v>
      </c>
      <c r="L39" s="3">
        <f>J39/(VLOOKUP($AW39,'5_Weighting'!$B$9:$C$20,2,FALSE)/VLOOKUP($AW39,'5_Weighting'!$B$9:$D$20,3,FALSE))</f>
        <v>1.209367491520604E-3</v>
      </c>
      <c r="M39" s="3">
        <f>L39*Y39</f>
        <v>-2.1647658788937952E-4</v>
      </c>
      <c r="N39" s="3">
        <f>J39/(VLOOKUP($AW39,'5_Weighting'!$F$12:$G$20,2,FALSE)/(VLOOKUP($AW39,'5_Weighting'!$F$12:$H$21,3,FALSE)))</f>
        <v>0.43965587460652039</v>
      </c>
      <c r="O39" s="3">
        <f>N39*$Y39</f>
        <v>-7.8698331357221651E-2</v>
      </c>
      <c r="P39" s="3">
        <f>J39/(VLOOKUP($AW39,'5_Weighting'!$J$12:$K$22,2,FALSE)/VLOOKUP($AW39,'5_Weighting'!$J$12:$L$22,3,FALSE))</f>
        <v>0.62428424046832753</v>
      </c>
      <c r="Q39" s="3">
        <f>P39*$Y39</f>
        <v>-0.11174677936792715</v>
      </c>
      <c r="R39" s="3">
        <f>J39/(VLOOKUP($AW39,'5_Weighting'!$N$12:$O$23,2,FALSE)/VLOOKUP($AW39,'5_Weighting'!$N$12:$P$23,3,FALSE))</f>
        <v>6.8413175802983718E-4</v>
      </c>
      <c r="S39" s="3">
        <f>R39*$Y39</f>
        <v>-1.2245947545592566E-4</v>
      </c>
      <c r="T39" s="3">
        <f>J39/(VLOOKUP($AW39,'5_Weighting'!$R$12:$S$23,2,FALSE)/(VLOOKUP($AW39,'5_Weighting'!$R$12:$T$23,3,FALSE)))</f>
        <v>7.127522019140918E-2</v>
      </c>
      <c r="U39" s="3">
        <f>T39*$Y39</f>
        <v>-1.2758253034154421E-2</v>
      </c>
      <c r="V39" s="3">
        <f>J39/(VLOOKUP($AW39,'5_Weighting'!$V$12:$W$23,2,FALSE)/(VLOOKUP($AW39,'5_Weighting'!$V$12:$X$23,3,FALSE)))</f>
        <v>7.974164312375897E-4</v>
      </c>
      <c r="W39" s="3">
        <f>V39*$Y39</f>
        <v>-1.4273741387259582E-4</v>
      </c>
      <c r="X39" s="3" t="s">
        <v>640</v>
      </c>
      <c r="Y39" s="6">
        <v>-0.17899984033570446</v>
      </c>
      <c r="Z39" s="3" t="s">
        <v>822</v>
      </c>
      <c r="AA39" s="3">
        <v>4.6614541754089703E-2</v>
      </c>
      <c r="AB39" s="3" t="s">
        <v>26</v>
      </c>
      <c r="AC39" s="3" t="s">
        <v>5</v>
      </c>
      <c r="AD39" s="3" t="s">
        <v>143</v>
      </c>
      <c r="AE39" s="3" t="s">
        <v>53</v>
      </c>
      <c r="AF39" s="3" t="s">
        <v>55</v>
      </c>
      <c r="AG39" s="3" t="s">
        <v>37</v>
      </c>
      <c r="AH39" s="3" t="s">
        <v>56</v>
      </c>
      <c r="AI39" s="3" t="s">
        <v>10</v>
      </c>
      <c r="AJ39" s="3" t="s">
        <v>39</v>
      </c>
      <c r="AK39" s="4" t="s">
        <v>12</v>
      </c>
      <c r="AL39" s="4" t="s">
        <v>40</v>
      </c>
      <c r="AM39" s="4" t="s">
        <v>823</v>
      </c>
      <c r="AN39" s="3" t="s">
        <v>1953</v>
      </c>
      <c r="AO39" s="3" t="s">
        <v>30</v>
      </c>
      <c r="AP39" s="3">
        <v>4140</v>
      </c>
      <c r="AQ39" s="3">
        <v>1</v>
      </c>
      <c r="AR39" s="3">
        <v>0</v>
      </c>
      <c r="AS39" s="3">
        <v>1</v>
      </c>
      <c r="AT39" s="3">
        <v>1</v>
      </c>
      <c r="AU39" s="4" t="s">
        <v>97</v>
      </c>
      <c r="AV39" s="4" t="s">
        <v>852</v>
      </c>
      <c r="AW39" s="4" t="s">
        <v>705</v>
      </c>
      <c r="AX39" s="4" t="s">
        <v>58</v>
      </c>
      <c r="AY39" s="4" t="s">
        <v>59</v>
      </c>
      <c r="AZ39" s="3">
        <v>-0.33100000000000002</v>
      </c>
      <c r="BA39" s="3">
        <v>0.7182051690405703</v>
      </c>
      <c r="BB39" s="3"/>
      <c r="BC39" s="3" t="s">
        <v>60</v>
      </c>
      <c r="BD39" s="3">
        <v>-3.84</v>
      </c>
      <c r="BE39" s="3"/>
    </row>
    <row r="40" spans="1:57" hidden="1" x14ac:dyDescent="0.25">
      <c r="A40" s="2">
        <v>110</v>
      </c>
      <c r="B40" s="3" t="s">
        <v>819</v>
      </c>
      <c r="C40" s="3">
        <v>110.1</v>
      </c>
      <c r="D40" s="3" t="s">
        <v>857</v>
      </c>
      <c r="E40" s="3" t="s">
        <v>821</v>
      </c>
      <c r="F40" s="3">
        <v>1</v>
      </c>
      <c r="G40" s="3"/>
      <c r="H40" s="3" t="str">
        <f>IF(Y40&lt;'2 - Outliers'!$F$11,"Low outlier",IF(Y40&gt;'2 - Outliers'!$F$12,"High outlier",""))</f>
        <v/>
      </c>
      <c r="I40" s="3">
        <f>IF(AA40="",VLOOKUP(AW40,'3 -Impute_SE'!$B$10:$C$21,2,FALSE),AA40)</f>
        <v>4.6555416234905493E-2</v>
      </c>
      <c r="J40" s="3">
        <f>1/I40</f>
        <v>21.479777883507307</v>
      </c>
      <c r="K40" s="3">
        <f>J40*Y40</f>
        <v>4.58</v>
      </c>
      <c r="L40" s="3">
        <f>J40/(VLOOKUP($AW40,'5_Weighting'!$B$9:$C$20,2,FALSE)/VLOOKUP($AW40,'5_Weighting'!$B$9:$D$20,3,FALSE))</f>
        <v>1.2109033918863072E-3</v>
      </c>
      <c r="M40" s="3">
        <f>L40*Y40</f>
        <v>2.581934303472287E-4</v>
      </c>
      <c r="N40" s="3">
        <f>J40/(VLOOKUP($AW40,'5_Weighting'!$F$12:$G$20,2,FALSE)/(VLOOKUP($AW40,'5_Weighting'!$F$12:$H$21,3,FALSE)))</f>
        <v>0.4402142388947341</v>
      </c>
      <c r="O40" s="3">
        <f>N40*$Y40</f>
        <v>9.3864155629186222E-2</v>
      </c>
      <c r="P40" s="3">
        <f>J40/(VLOOKUP($AW40,'5_Weighting'!$J$12:$K$22,2,FALSE)/VLOOKUP($AW40,'5_Weighting'!$J$12:$L$22,3,FALSE))</f>
        <v>0.62507708333863854</v>
      </c>
      <c r="Q40" s="3">
        <f>P40*$Y40</f>
        <v>0.13328131497528811</v>
      </c>
      <c r="R40" s="3">
        <f>J40/(VLOOKUP($AW40,'5_Weighting'!$N$12:$O$23,2,FALSE)/VLOOKUP($AW40,'5_Weighting'!$N$12:$P$23,3,FALSE))</f>
        <v>6.8500060742815038E-4</v>
      </c>
      <c r="S40" s="3">
        <f>R40*$Y40</f>
        <v>1.460584368719113E-4</v>
      </c>
      <c r="T40" s="3">
        <f>J40/(VLOOKUP($AW40,'5_Weighting'!$R$12:$S$23,2,FALSE)/(VLOOKUP($AW40,'5_Weighting'!$R$12:$T$23,3,FALSE)))</f>
        <v>7.1365739936255251E-2</v>
      </c>
      <c r="U40" s="3">
        <f>T40*$Y40</f>
        <v>1.5216874712611265E-2</v>
      </c>
      <c r="V40" s="3">
        <f>J40/(VLOOKUP($AW40,'5_Weighting'!$V$12:$W$23,2,FALSE)/(VLOOKUP($AW40,'5_Weighting'!$V$12:$X$23,3,FALSE)))</f>
        <v>7.9842915251291985E-4</v>
      </c>
      <c r="W40" s="3">
        <f>V40*$Y40</f>
        <v>1.7024410300429396E-4</v>
      </c>
      <c r="X40" s="3" t="s">
        <v>640</v>
      </c>
      <c r="Y40" s="6">
        <v>0.21322380635586716</v>
      </c>
      <c r="Z40" s="3" t="s">
        <v>822</v>
      </c>
      <c r="AA40" s="3">
        <v>4.6555416234905493E-2</v>
      </c>
      <c r="AB40" s="3" t="s">
        <v>26</v>
      </c>
      <c r="AC40" s="3" t="s">
        <v>5</v>
      </c>
      <c r="AD40" s="3" t="s">
        <v>6</v>
      </c>
      <c r="AE40" s="3" t="s">
        <v>5</v>
      </c>
      <c r="AF40" s="3" t="s">
        <v>55</v>
      </c>
      <c r="AG40" s="3" t="s">
        <v>37</v>
      </c>
      <c r="AH40" s="3" t="s">
        <v>56</v>
      </c>
      <c r="AI40" s="3" t="s">
        <v>10</v>
      </c>
      <c r="AJ40" s="3" t="s">
        <v>39</v>
      </c>
      <c r="AK40" s="4" t="s">
        <v>12</v>
      </c>
      <c r="AL40" s="4" t="s">
        <v>40</v>
      </c>
      <c r="AM40" s="4" t="s">
        <v>823</v>
      </c>
      <c r="AN40" s="3" t="s">
        <v>1953</v>
      </c>
      <c r="AO40" s="3" t="s">
        <v>30</v>
      </c>
      <c r="AP40" s="3">
        <v>4140</v>
      </c>
      <c r="AQ40" s="3">
        <v>1</v>
      </c>
      <c r="AR40" s="3">
        <v>0</v>
      </c>
      <c r="AS40" s="3">
        <v>1</v>
      </c>
      <c r="AT40" s="3">
        <v>1</v>
      </c>
      <c r="AU40" s="4" t="s">
        <v>97</v>
      </c>
      <c r="AV40" s="4" t="s">
        <v>852</v>
      </c>
      <c r="AW40" s="4" t="s">
        <v>705</v>
      </c>
      <c r="AX40" s="4" t="s">
        <v>58</v>
      </c>
      <c r="AY40" s="4" t="s">
        <v>59</v>
      </c>
      <c r="AZ40" s="3">
        <v>0.184</v>
      </c>
      <c r="BA40" s="3">
        <v>1.2020158230963014</v>
      </c>
      <c r="BB40" s="3"/>
      <c r="BC40" s="3" t="s">
        <v>60</v>
      </c>
      <c r="BD40" s="3">
        <v>4.58</v>
      </c>
      <c r="BE40" s="3"/>
    </row>
    <row r="41" spans="1:57" hidden="1" x14ac:dyDescent="0.25">
      <c r="A41" s="2">
        <v>110</v>
      </c>
      <c r="B41" s="3" t="s">
        <v>819</v>
      </c>
      <c r="C41" s="3">
        <v>110.2</v>
      </c>
      <c r="D41" s="3" t="s">
        <v>827</v>
      </c>
      <c r="E41" s="3" t="s">
        <v>828</v>
      </c>
      <c r="F41" s="3">
        <v>1</v>
      </c>
      <c r="G41" s="3"/>
      <c r="H41" s="3" t="str">
        <f>IF(Y41&lt;'2 - Outliers'!$F$11,"Low outlier",IF(Y41&gt;'2 - Outliers'!$F$12,"High outlier",""))</f>
        <v/>
      </c>
      <c r="I41" s="3">
        <f>IF(AA41="",VLOOKUP(AW41,'3 -Impute_SE'!$B$10:$C$21,2,FALSE),AA41)</f>
        <v>4.4708591900305676E-2</v>
      </c>
      <c r="J41" s="3">
        <f>1/I41</f>
        <v>22.367065422902815</v>
      </c>
      <c r="K41" s="3">
        <f>J41*Y41</f>
        <v>5.9899999999999993</v>
      </c>
      <c r="L41" s="3">
        <f>J41/(VLOOKUP($AW41,'5_Weighting'!$B$9:$C$20,2,FALSE)/VLOOKUP($AW41,'5_Weighting'!$B$9:$D$20,3,FALSE))</f>
        <v>0.22789137043702704</v>
      </c>
      <c r="M41" s="3">
        <f>L41*Y41</f>
        <v>6.1030326648037855E-2</v>
      </c>
      <c r="N41" s="3">
        <f>J41/(VLOOKUP($AW41,'5_Weighting'!$F$12:$G$20,2,FALSE)/(VLOOKUP($AW41,'5_Weighting'!$F$12:$H$21,3,FALSE)))</f>
        <v>0.26013413797139301</v>
      </c>
      <c r="O41" s="3">
        <f>N41*$Y41</f>
        <v>6.9665083773265912E-2</v>
      </c>
      <c r="P41" s="3">
        <f>J41/(VLOOKUP($AW41,'5_Weighting'!$J$12:$K$22,2,FALSE)/VLOOKUP($AW41,'5_Weighting'!$J$12:$L$22,3,FALSE))</f>
        <v>0.39504015624202637</v>
      </c>
      <c r="Q41" s="3">
        <f>P41*$Y41</f>
        <v>0.10579351788664991</v>
      </c>
      <c r="R41" s="3">
        <f>J41/(VLOOKUP($AW41,'5_Weighting'!$N$12:$O$23,2,FALSE)/VLOOKUP($AW41,'5_Weighting'!$N$12:$P$23,3,FALSE))</f>
        <v>0.20407165064812324</v>
      </c>
      <c r="S41" s="3">
        <f>R41*$Y41</f>
        <v>5.4651299322019668E-2</v>
      </c>
      <c r="T41" s="3">
        <f>J41/(VLOOKUP($AW41,'5_Weighting'!$R$12:$S$23,2,FALSE)/(VLOOKUP($AW41,'5_Weighting'!$R$12:$T$23,3,FALSE)))</f>
        <v>0.59576056262710952</v>
      </c>
      <c r="U41" s="3">
        <f>T41*$Y41</f>
        <v>0.15954733903010374</v>
      </c>
      <c r="V41" s="3">
        <f>J41/(VLOOKUP($AW41,'5_Weighting'!$V$12:$W$23,2,FALSE)/(VLOOKUP($AW41,'5_Weighting'!$V$12:$X$23,3,FALSE)))</f>
        <v>0.19435150856919681</v>
      </c>
      <c r="W41" s="3">
        <f>V41*$Y41</f>
        <v>5.2048201868155598E-2</v>
      </c>
      <c r="X41" s="3" t="s">
        <v>640</v>
      </c>
      <c r="Y41" s="6">
        <v>0.26780446548283099</v>
      </c>
      <c r="Z41" s="3" t="s">
        <v>822</v>
      </c>
      <c r="AA41" s="3">
        <v>4.4708591900305676E-2</v>
      </c>
      <c r="AB41" s="3" t="s">
        <v>26</v>
      </c>
      <c r="AC41" s="3" t="s">
        <v>5</v>
      </c>
      <c r="AD41" s="3" t="s">
        <v>6</v>
      </c>
      <c r="AE41" s="3" t="s">
        <v>5</v>
      </c>
      <c r="AF41" s="3" t="s">
        <v>55</v>
      </c>
      <c r="AG41" s="3" t="s">
        <v>37</v>
      </c>
      <c r="AH41" s="3" t="s">
        <v>56</v>
      </c>
      <c r="AI41" s="3" t="s">
        <v>10</v>
      </c>
      <c r="AJ41" s="3" t="s">
        <v>74</v>
      </c>
      <c r="AK41" s="4" t="s">
        <v>12</v>
      </c>
      <c r="AL41" s="4" t="s">
        <v>40</v>
      </c>
      <c r="AM41" s="4" t="s">
        <v>823</v>
      </c>
      <c r="AN41" s="3" t="s">
        <v>1953</v>
      </c>
      <c r="AO41" s="3" t="s">
        <v>30</v>
      </c>
      <c r="AP41" s="3">
        <v>8489</v>
      </c>
      <c r="AQ41" s="3">
        <v>1</v>
      </c>
      <c r="AR41" s="3">
        <v>0</v>
      </c>
      <c r="AS41" s="3">
        <v>1</v>
      </c>
      <c r="AT41" s="3">
        <v>1</v>
      </c>
      <c r="AU41" s="4" t="s">
        <v>15</v>
      </c>
      <c r="AV41" s="4" t="s">
        <v>824</v>
      </c>
      <c r="AW41" s="4" t="s">
        <v>17</v>
      </c>
      <c r="AX41" s="4" t="s">
        <v>58</v>
      </c>
      <c r="AY41" s="4" t="s">
        <v>59</v>
      </c>
      <c r="AZ41" s="3">
        <v>1.2E-2</v>
      </c>
      <c r="BA41" s="3">
        <v>1.0120722888660778</v>
      </c>
      <c r="BB41" s="3"/>
      <c r="BC41" s="3" t="s">
        <v>60</v>
      </c>
      <c r="BD41" s="3">
        <v>5.99</v>
      </c>
      <c r="BE41" s="3"/>
    </row>
    <row r="42" spans="1:57" hidden="1" x14ac:dyDescent="0.25">
      <c r="A42" s="2">
        <v>110</v>
      </c>
      <c r="B42" s="3" t="s">
        <v>819</v>
      </c>
      <c r="C42" s="3">
        <v>110.2</v>
      </c>
      <c r="D42" s="3" t="s">
        <v>865</v>
      </c>
      <c r="E42" s="3" t="s">
        <v>828</v>
      </c>
      <c r="F42" s="3">
        <v>1</v>
      </c>
      <c r="G42" s="3"/>
      <c r="H42" s="3" t="str">
        <f>IF(Y42&lt;'2 - Outliers'!$F$11,"Low outlier",IF(Y42&gt;'2 - Outliers'!$F$12,"High outlier",""))</f>
        <v/>
      </c>
      <c r="I42" s="3">
        <f>IF(AA42="",VLOOKUP(AW42,'3 -Impute_SE'!$B$10:$C$21,2,FALSE),AA42)</f>
        <v>2.960109065147035E-2</v>
      </c>
      <c r="J42" s="3">
        <f>1/I42</f>
        <v>33.78253902108596</v>
      </c>
      <c r="K42" s="3">
        <f>J42*Y42</f>
        <v>3.14</v>
      </c>
      <c r="L42" s="3">
        <f>J42/(VLOOKUP($AW42,'5_Weighting'!$B$9:$C$20,2,FALSE)/VLOOKUP($AW42,'5_Weighting'!$B$9:$D$20,3,FALSE))</f>
        <v>1.9044606191470073E-3</v>
      </c>
      <c r="M42" s="3">
        <f>L42*Y42</f>
        <v>1.7701470988871137E-4</v>
      </c>
      <c r="N42" s="3">
        <f>J42/(VLOOKUP($AW42,'5_Weighting'!$F$12:$G$20,2,FALSE)/(VLOOKUP($AW42,'5_Weighting'!$F$12:$H$21,3,FALSE)))</f>
        <v>0.69235141926294086</v>
      </c>
      <c r="O42" s="3">
        <f>N42*$Y42</f>
        <v>6.4352281370228109E-2</v>
      </c>
      <c r="P42" s="3">
        <f>J42/(VLOOKUP($AW42,'5_Weighting'!$J$12:$K$22,2,FALSE)/VLOOKUP($AW42,'5_Weighting'!$J$12:$L$22,3,FALSE))</f>
        <v>0.98309633710356303</v>
      </c>
      <c r="Q42" s="3">
        <f>P42*$Y42</f>
        <v>9.1376272712315423E-2</v>
      </c>
      <c r="R42" s="3">
        <f>J42/(VLOOKUP($AW42,'5_Weighting'!$N$12:$O$23,2,FALSE)/VLOOKUP($AW42,'5_Weighting'!$N$12:$P$23,3,FALSE))</f>
        <v>1.077341668773835E-3</v>
      </c>
      <c r="S42" s="3">
        <f>R42*$Y42</f>
        <v>1.001361335759392E-4</v>
      </c>
      <c r="T42" s="3">
        <f>J42/(VLOOKUP($AW42,'5_Weighting'!$R$12:$S$23,2,FALSE)/(VLOOKUP($AW42,'5_Weighting'!$R$12:$T$23,3,FALSE)))</f>
        <v>0.11224119296021096</v>
      </c>
      <c r="U42" s="3">
        <f>T42*$Y42</f>
        <v>1.0432529824803355E-2</v>
      </c>
      <c r="V42" s="3">
        <f>J42/(VLOOKUP($AW42,'5_Weighting'!$V$12:$W$23,2,FALSE)/(VLOOKUP($AW42,'5_Weighting'!$V$12:$X$23,3,FALSE)))</f>
        <v>1.2557375661249644E-3</v>
      </c>
      <c r="W42" s="3">
        <f>V42*$Y42</f>
        <v>1.1671757280207051E-4</v>
      </c>
      <c r="X42" s="3" t="s">
        <v>640</v>
      </c>
      <c r="Y42" s="6">
        <v>9.2947424645616908E-2</v>
      </c>
      <c r="Z42" s="3" t="s">
        <v>822</v>
      </c>
      <c r="AA42" s="3">
        <v>2.960109065147035E-2</v>
      </c>
      <c r="AB42" s="3" t="s">
        <v>26</v>
      </c>
      <c r="AC42" s="3" t="s">
        <v>5</v>
      </c>
      <c r="AD42" s="3" t="s">
        <v>6</v>
      </c>
      <c r="AE42" s="3" t="s">
        <v>5</v>
      </c>
      <c r="AF42" s="3" t="s">
        <v>55</v>
      </c>
      <c r="AG42" s="3" t="s">
        <v>37</v>
      </c>
      <c r="AH42" s="3" t="s">
        <v>56</v>
      </c>
      <c r="AI42" s="3" t="s">
        <v>10</v>
      </c>
      <c r="AJ42" s="3" t="s">
        <v>74</v>
      </c>
      <c r="AK42" s="4" t="s">
        <v>12</v>
      </c>
      <c r="AL42" s="4" t="s">
        <v>40</v>
      </c>
      <c r="AM42" s="4" t="s">
        <v>823</v>
      </c>
      <c r="AN42" s="3" t="s">
        <v>1953</v>
      </c>
      <c r="AO42" s="3" t="s">
        <v>30</v>
      </c>
      <c r="AP42" s="3">
        <v>8489</v>
      </c>
      <c r="AQ42" s="3">
        <v>1</v>
      </c>
      <c r="AR42" s="3">
        <v>0</v>
      </c>
      <c r="AS42" s="3">
        <v>1</v>
      </c>
      <c r="AT42" s="3">
        <v>1</v>
      </c>
      <c r="AU42" s="4" t="s">
        <v>97</v>
      </c>
      <c r="AV42" s="4" t="s">
        <v>852</v>
      </c>
      <c r="AW42" s="4" t="s">
        <v>705</v>
      </c>
      <c r="AX42" s="4" t="s">
        <v>58</v>
      </c>
      <c r="AY42" s="4" t="s">
        <v>59</v>
      </c>
      <c r="AZ42" s="3">
        <v>0.125</v>
      </c>
      <c r="BA42" s="3">
        <v>1.1331484530668263</v>
      </c>
      <c r="BB42" s="3"/>
      <c r="BC42" s="3" t="s">
        <v>60</v>
      </c>
      <c r="BD42" s="3">
        <v>3.14</v>
      </c>
      <c r="BE42" s="3"/>
    </row>
    <row r="43" spans="1:57" hidden="1" x14ac:dyDescent="0.25">
      <c r="A43" s="2">
        <v>110</v>
      </c>
      <c r="B43" s="3" t="s">
        <v>819</v>
      </c>
      <c r="C43" s="3">
        <v>110.3</v>
      </c>
      <c r="D43" s="3" t="s">
        <v>829</v>
      </c>
      <c r="E43" s="3" t="s">
        <v>830</v>
      </c>
      <c r="F43" s="3">
        <v>1</v>
      </c>
      <c r="G43" s="3"/>
      <c r="H43" s="3" t="str">
        <f>IF(Y43&lt;'2 - Outliers'!$F$11,"Low outlier",IF(Y43&gt;'2 - Outliers'!$F$12,"High outlier",""))</f>
        <v/>
      </c>
      <c r="I43" s="3">
        <f>IF(AA43="",VLOOKUP(AW43,'3 -Impute_SE'!$B$10:$C$21,2,FALSE),AA43)</f>
        <v>7.1735874240982878E-2</v>
      </c>
      <c r="J43" s="3">
        <f>1/I43</f>
        <v>13.940026668395959</v>
      </c>
      <c r="K43" s="3">
        <f>J43*Y43</f>
        <v>3.02</v>
      </c>
      <c r="L43" s="3">
        <f>J43/(VLOOKUP($AW43,'5_Weighting'!$B$9:$C$20,2,FALSE)/VLOOKUP($AW43,'5_Weighting'!$B$9:$D$20,3,FALSE))</f>
        <v>0.14203078147822443</v>
      </c>
      <c r="M43" s="3">
        <f>L43*Y43</f>
        <v>3.0769880880980691E-2</v>
      </c>
      <c r="N43" s="3">
        <f>J43/(VLOOKUP($AW43,'5_Weighting'!$F$12:$G$20,2,FALSE)/(VLOOKUP($AW43,'5_Weighting'!$F$12:$H$21,3,FALSE)))</f>
        <v>0.16212573049338322</v>
      </c>
      <c r="O43" s="3">
        <f>N43*$Y43</f>
        <v>3.5123297661980482E-2</v>
      </c>
      <c r="P43" s="3">
        <f>J43/(VLOOKUP($AW43,'5_Weighting'!$J$12:$K$22,2,FALSE)/VLOOKUP($AW43,'5_Weighting'!$J$12:$L$22,3,FALSE))</f>
        <v>0.24620441747634805</v>
      </c>
      <c r="Q43" s="3">
        <f>P43*$Y43</f>
        <v>5.3338301171566405E-2</v>
      </c>
      <c r="R43" s="3">
        <f>J43/(VLOOKUP($AW43,'5_Weighting'!$N$12:$O$23,2,FALSE)/VLOOKUP($AW43,'5_Weighting'!$N$12:$P$23,3,FALSE))</f>
        <v>0.12718540400858833</v>
      </c>
      <c r="S43" s="3">
        <f>R43*$Y43</f>
        <v>2.7553743564691049E-2</v>
      </c>
      <c r="T43" s="3">
        <f>J43/(VLOOKUP($AW43,'5_Weighting'!$R$12:$S$23,2,FALSE)/(VLOOKUP($AW43,'5_Weighting'!$R$12:$T$23,3,FALSE)))</f>
        <v>0.37130119548435014</v>
      </c>
      <c r="U43" s="3">
        <f>T43*$Y43</f>
        <v>8.0439559911671663E-2</v>
      </c>
      <c r="V43" s="3">
        <f>J43/(VLOOKUP($AW43,'5_Weighting'!$V$12:$W$23,2,FALSE)/(VLOOKUP($AW43,'5_Weighting'!$V$12:$X$23,3,FALSE)))</f>
        <v>0.12112743273524966</v>
      </c>
      <c r="W43" s="3">
        <f>V43*$Y43</f>
        <v>2.6241330491123527E-2</v>
      </c>
      <c r="X43" s="3" t="s">
        <v>640</v>
      </c>
      <c r="Y43" s="6">
        <v>0.21664234020776829</v>
      </c>
      <c r="Z43" s="3" t="s">
        <v>822</v>
      </c>
      <c r="AA43" s="3">
        <v>7.1735874240982878E-2</v>
      </c>
      <c r="AB43" s="3" t="s">
        <v>26</v>
      </c>
      <c r="AC43" s="3" t="s">
        <v>5</v>
      </c>
      <c r="AD43" s="3" t="s">
        <v>6</v>
      </c>
      <c r="AE43" s="3" t="s">
        <v>5</v>
      </c>
      <c r="AF43" s="3" t="s">
        <v>55</v>
      </c>
      <c r="AG43" s="3" t="s">
        <v>37</v>
      </c>
      <c r="AH43" s="3" t="s">
        <v>56</v>
      </c>
      <c r="AI43" s="3" t="s">
        <v>10</v>
      </c>
      <c r="AJ43" s="3" t="s">
        <v>831</v>
      </c>
      <c r="AK43" s="4" t="s">
        <v>12</v>
      </c>
      <c r="AL43" s="4" t="s">
        <v>40</v>
      </c>
      <c r="AM43" s="4" t="s">
        <v>823</v>
      </c>
      <c r="AN43" s="3" t="s">
        <v>1953</v>
      </c>
      <c r="AO43" s="3" t="s">
        <v>30</v>
      </c>
      <c r="AP43" s="3">
        <v>4224</v>
      </c>
      <c r="AQ43" s="3">
        <v>1</v>
      </c>
      <c r="AR43" s="3">
        <v>0</v>
      </c>
      <c r="AS43" s="3">
        <v>1</v>
      </c>
      <c r="AT43" s="3">
        <v>1</v>
      </c>
      <c r="AU43" s="4" t="s">
        <v>15</v>
      </c>
      <c r="AV43" s="4" t="s">
        <v>824</v>
      </c>
      <c r="AW43" s="3" t="s">
        <v>17</v>
      </c>
      <c r="AX43" s="4" t="s">
        <v>58</v>
      </c>
      <c r="AY43" s="4" t="s">
        <v>59</v>
      </c>
      <c r="AZ43" s="3">
        <v>6.0000000000000001E-3</v>
      </c>
      <c r="BA43" s="3">
        <v>1.0060180360540649</v>
      </c>
      <c r="BB43" s="3"/>
      <c r="BC43" s="3" t="s">
        <v>60</v>
      </c>
      <c r="BD43" s="3">
        <v>3.02</v>
      </c>
      <c r="BE43" s="3"/>
    </row>
    <row r="44" spans="1:57" hidden="1" x14ac:dyDescent="0.25">
      <c r="A44" s="2">
        <v>110</v>
      </c>
      <c r="B44" s="3" t="s">
        <v>819</v>
      </c>
      <c r="C44" s="3">
        <v>110.3</v>
      </c>
      <c r="D44" s="3" t="s">
        <v>861</v>
      </c>
      <c r="E44" s="3" t="s">
        <v>830</v>
      </c>
      <c r="F44" s="3">
        <v>1</v>
      </c>
      <c r="G44" s="3"/>
      <c r="H44" s="3" t="str">
        <f>IF(Y44&lt;'2 - Outliers'!$F$11,"Low outlier",IF(Y44&gt;'2 - Outliers'!$F$12,"High outlier",""))</f>
        <v/>
      </c>
      <c r="I44" s="3">
        <f>IF(AA44="",VLOOKUP(AW44,'3 -Impute_SE'!$B$10:$C$21,2,FALSE),AA44)</f>
        <v>3.453900589968345E-2</v>
      </c>
      <c r="J44" s="3">
        <f>1/I44</f>
        <v>28.952773073563328</v>
      </c>
      <c r="K44" s="3">
        <f>J44*Y44</f>
        <v>3.0799999999999996</v>
      </c>
      <c r="L44" s="3">
        <f>J44/(VLOOKUP($AW44,'5_Weighting'!$B$9:$C$20,2,FALSE)/VLOOKUP($AW44,'5_Weighting'!$B$9:$D$20,3,FALSE))</f>
        <v>1.6321868554428367E-3</v>
      </c>
      <c r="M44" s="3">
        <f>L44*Y44</f>
        <v>1.7363226320293981E-4</v>
      </c>
      <c r="N44" s="3">
        <f>J44/(VLOOKUP($AW44,'5_Weighting'!$F$12:$G$20,2,FALSE)/(VLOOKUP($AW44,'5_Weighting'!$F$12:$H$21,3,FALSE)))</f>
        <v>0.59336847110774249</v>
      </c>
      <c r="O44" s="3">
        <f>N44*$Y44</f>
        <v>6.3122619942771518E-2</v>
      </c>
      <c r="P44" s="3">
        <f>J44/(VLOOKUP($AW44,'5_Weighting'!$J$12:$K$22,2,FALSE)/VLOOKUP($AW44,'5_Weighting'!$J$12:$L$22,3,FALSE))</f>
        <v>0.84254665227633929</v>
      </c>
      <c r="Q44" s="3">
        <f>P44*$Y44</f>
        <v>8.9630229284691554E-2</v>
      </c>
      <c r="R44" s="3">
        <f>J44/(VLOOKUP($AW44,'5_Weighting'!$N$12:$O$23,2,FALSE)/VLOOKUP($AW44,'5_Weighting'!$N$12:$P$23,3,FALSE))</f>
        <v>9.2331807384974306E-4</v>
      </c>
      <c r="S44" s="3">
        <f>R44*$Y44</f>
        <v>9.8222704271940363E-5</v>
      </c>
      <c r="T44" s="3">
        <f>J44/(VLOOKUP($AW44,'5_Weighting'!$R$12:$S$23,2,FALSE)/(VLOOKUP($AW44,'5_Weighting'!$R$12:$T$23,3,FALSE)))</f>
        <v>9.6194480446086916E-2</v>
      </c>
      <c r="U44" s="3">
        <f>T44*$Y44</f>
        <v>1.0233182121144692E-2</v>
      </c>
      <c r="V44" s="3">
        <f>J44/(VLOOKUP($AW44,'5_Weighting'!$V$12:$W$23,2,FALSE)/(VLOOKUP($AW44,'5_Weighting'!$V$12:$X$23,3,FALSE)))</f>
        <v>1.0762093627501449E-3</v>
      </c>
      <c r="W44" s="3">
        <f>V44*$Y44</f>
        <v>1.144873007103112E-4</v>
      </c>
      <c r="X44" s="3" t="s">
        <v>640</v>
      </c>
      <c r="Y44" s="6">
        <v>0.10638013817102503</v>
      </c>
      <c r="Z44" s="3" t="s">
        <v>822</v>
      </c>
      <c r="AA44" s="3">
        <v>3.453900589968345E-2</v>
      </c>
      <c r="AB44" s="3" t="s">
        <v>26</v>
      </c>
      <c r="AC44" s="3" t="s">
        <v>5</v>
      </c>
      <c r="AD44" s="3" t="s">
        <v>6</v>
      </c>
      <c r="AE44" s="3" t="s">
        <v>5</v>
      </c>
      <c r="AF44" s="3" t="s">
        <v>55</v>
      </c>
      <c r="AG44" s="3" t="s">
        <v>37</v>
      </c>
      <c r="AH44" s="3" t="s">
        <v>56</v>
      </c>
      <c r="AI44" s="3" t="s">
        <v>10</v>
      </c>
      <c r="AJ44" s="3" t="s">
        <v>831</v>
      </c>
      <c r="AK44" s="4" t="s">
        <v>12</v>
      </c>
      <c r="AL44" s="4" t="s">
        <v>40</v>
      </c>
      <c r="AM44" s="4" t="s">
        <v>823</v>
      </c>
      <c r="AN44" s="3" t="s">
        <v>1953</v>
      </c>
      <c r="AO44" s="3" t="s">
        <v>30</v>
      </c>
      <c r="AP44" s="3">
        <v>4224</v>
      </c>
      <c r="AQ44" s="3">
        <v>1</v>
      </c>
      <c r="AR44" s="3">
        <v>0</v>
      </c>
      <c r="AS44" s="3">
        <v>1</v>
      </c>
      <c r="AT44" s="3">
        <v>1</v>
      </c>
      <c r="AU44" s="4" t="s">
        <v>97</v>
      </c>
      <c r="AV44" s="4" t="s">
        <v>852</v>
      </c>
      <c r="AW44" s="3" t="s">
        <v>705</v>
      </c>
      <c r="AX44" s="4" t="s">
        <v>58</v>
      </c>
      <c r="AY44" s="4" t="s">
        <v>59</v>
      </c>
      <c r="AZ44" s="3">
        <v>0.108</v>
      </c>
      <c r="BA44" s="3">
        <v>1.1140477453864677</v>
      </c>
      <c r="BB44" s="3"/>
      <c r="BC44" s="3" t="s">
        <v>60</v>
      </c>
      <c r="BD44" s="3">
        <v>3.08</v>
      </c>
      <c r="BE44" s="3"/>
    </row>
    <row r="45" spans="1:57" hidden="1" x14ac:dyDescent="0.25">
      <c r="A45" s="2">
        <v>110</v>
      </c>
      <c r="B45" s="3" t="s">
        <v>819</v>
      </c>
      <c r="C45" s="3">
        <v>110.3</v>
      </c>
      <c r="D45" s="3" t="s">
        <v>858</v>
      </c>
      <c r="E45" s="3" t="s">
        <v>830</v>
      </c>
      <c r="F45" s="3">
        <v>1</v>
      </c>
      <c r="G45" s="3"/>
      <c r="H45" s="3" t="str">
        <f>IF(Y45&lt;'2 - Outliers'!$F$11,"Low outlier",IF(Y45&gt;'2 - Outliers'!$F$12,"High outlier",""))</f>
        <v/>
      </c>
      <c r="I45" s="3">
        <f>IF(AA45="",VLOOKUP(AW45,'3 -Impute_SE'!$B$10:$C$21,2,FALSE),AA45)</f>
        <v>4.3978604725881665E-2</v>
      </c>
      <c r="J45" s="3">
        <f>1/I45</f>
        <v>22.738329381593459</v>
      </c>
      <c r="K45" s="3">
        <f>J45*Y45</f>
        <v>3.88</v>
      </c>
      <c r="L45" s="3">
        <f>J45/(VLOOKUP($AW45,'5_Weighting'!$B$9:$C$20,2,FALSE)/VLOOKUP($AW45,'5_Weighting'!$B$9:$D$20,3,FALSE))</f>
        <v>1.2818531142792127E-3</v>
      </c>
      <c r="M45" s="3">
        <f>L45*Y45</f>
        <v>2.1873155234656053E-4</v>
      </c>
      <c r="N45" s="3">
        <f>J45/(VLOOKUP($AW45,'5_Weighting'!$F$12:$G$20,2,FALSE)/(VLOOKUP($AW45,'5_Weighting'!$F$12:$H$21,3,FALSE)))</f>
        <v>0.46600744275580486</v>
      </c>
      <c r="O45" s="3">
        <f>N45*$Y45</f>
        <v>7.9518105642192694E-2</v>
      </c>
      <c r="P45" s="3">
        <f>J45/(VLOOKUP($AW45,'5_Weighting'!$J$12:$K$22,2,FALSE)/VLOOKUP($AW45,'5_Weighting'!$J$12:$L$22,3,FALSE))</f>
        <v>0.66170184286463007</v>
      </c>
      <c r="Q45" s="3">
        <f>P45*$Y45</f>
        <v>0.11291080831967638</v>
      </c>
      <c r="R45" s="3">
        <f>J45/(VLOOKUP($AW45,'5_Weighting'!$N$12:$O$23,2,FALSE)/VLOOKUP($AW45,'5_Weighting'!$N$12:$P$23,3,FALSE))</f>
        <v>7.2513642937864508E-4</v>
      </c>
      <c r="S45" s="3">
        <f>R45*$Y45</f>
        <v>1.2373509499192487E-4</v>
      </c>
      <c r="T45" s="3">
        <f>J45/(VLOOKUP($AW45,'5_Weighting'!$R$12:$S$23,2,FALSE)/(VLOOKUP($AW45,'5_Weighting'!$R$12:$T$23,3,FALSE)))</f>
        <v>7.5547229120915993E-2</v>
      </c>
      <c r="U45" s="3">
        <f>T45*$Y45</f>
        <v>1.2891151503260197E-2</v>
      </c>
      <c r="V45" s="3">
        <f>J45/(VLOOKUP($AW45,'5_Weighting'!$V$12:$W$23,2,FALSE)/(VLOOKUP($AW45,'5_Weighting'!$V$12:$X$23,3,FALSE)))</f>
        <v>8.4521102388331005E-4</v>
      </c>
      <c r="W45" s="3">
        <f>V45*$Y45</f>
        <v>1.4422426193376865E-4</v>
      </c>
      <c r="X45" s="3" t="s">
        <v>640</v>
      </c>
      <c r="Y45" s="6">
        <v>0.17063698633642085</v>
      </c>
      <c r="Z45" s="3" t="s">
        <v>822</v>
      </c>
      <c r="AA45" s="3">
        <v>4.3978604725881665E-2</v>
      </c>
      <c r="AB45" s="3" t="s">
        <v>26</v>
      </c>
      <c r="AC45" s="3" t="s">
        <v>5</v>
      </c>
      <c r="AD45" s="3" t="s">
        <v>6</v>
      </c>
      <c r="AE45" s="3" t="s">
        <v>5</v>
      </c>
      <c r="AF45" s="3" t="s">
        <v>55</v>
      </c>
      <c r="AG45" s="3" t="s">
        <v>37</v>
      </c>
      <c r="AH45" s="3" t="s">
        <v>56</v>
      </c>
      <c r="AI45" s="3" t="s">
        <v>10</v>
      </c>
      <c r="AJ45" s="3" t="s">
        <v>831</v>
      </c>
      <c r="AK45" s="4" t="s">
        <v>12</v>
      </c>
      <c r="AL45" s="4" t="s">
        <v>40</v>
      </c>
      <c r="AM45" s="4" t="s">
        <v>823</v>
      </c>
      <c r="AN45" s="3" t="s">
        <v>1953</v>
      </c>
      <c r="AO45" s="3" t="s">
        <v>30</v>
      </c>
      <c r="AP45" s="3">
        <v>4224</v>
      </c>
      <c r="AQ45" s="3">
        <v>1</v>
      </c>
      <c r="AR45" s="3">
        <v>0</v>
      </c>
      <c r="AS45" s="3">
        <v>1</v>
      </c>
      <c r="AT45" s="3">
        <v>1</v>
      </c>
      <c r="AU45" s="4" t="s">
        <v>97</v>
      </c>
      <c r="AV45" s="4" t="s">
        <v>852</v>
      </c>
      <c r="AW45" s="4" t="s">
        <v>705</v>
      </c>
      <c r="AX45" s="4" t="s">
        <v>58</v>
      </c>
      <c r="AY45" s="4" t="s">
        <v>59</v>
      </c>
      <c r="AZ45" s="3">
        <v>0.155</v>
      </c>
      <c r="BA45" s="3">
        <v>1.167657961105125</v>
      </c>
      <c r="BB45" s="3"/>
      <c r="BC45" s="3" t="s">
        <v>60</v>
      </c>
      <c r="BD45" s="3">
        <v>3.88</v>
      </c>
      <c r="BE45" s="3"/>
    </row>
    <row r="46" spans="1:57" hidden="1" x14ac:dyDescent="0.25">
      <c r="A46" s="2">
        <v>110</v>
      </c>
      <c r="B46" s="3" t="s">
        <v>819</v>
      </c>
      <c r="C46" s="3">
        <v>110.4</v>
      </c>
      <c r="D46" s="3" t="s">
        <v>825</v>
      </c>
      <c r="E46" s="3" t="s">
        <v>826</v>
      </c>
      <c r="F46" s="3">
        <v>1</v>
      </c>
      <c r="G46" s="3"/>
      <c r="H46" s="3" t="str">
        <f>IF(Y46&lt;'2 - Outliers'!$F$11,"Low outlier",IF(Y46&gt;'2 - Outliers'!$F$12,"High outlier",""))</f>
        <v/>
      </c>
      <c r="I46" s="3">
        <f>IF(AA46="",VLOOKUP(AW46,'3 -Impute_SE'!$B$10:$C$21,2,FALSE),AA46)</f>
        <v>1.9778878258022964E-2</v>
      </c>
      <c r="J46" s="3">
        <f>1/I46</f>
        <v>50.558984536666891</v>
      </c>
      <c r="K46" s="3">
        <f>J46*Y46</f>
        <v>14.99</v>
      </c>
      <c r="L46" s="3">
        <f>J46/(VLOOKUP($AW46,'5_Weighting'!$B$9:$C$20,2,FALSE)/VLOOKUP($AW46,'5_Weighting'!$B$9:$D$20,3,FALSE))</f>
        <v>0.51513044094588911</v>
      </c>
      <c r="M46" s="3">
        <f>L46*Y46</f>
        <v>0.15272864715427173</v>
      </c>
      <c r="N46" s="3">
        <f>J46/(VLOOKUP($AW46,'5_Weighting'!$F$12:$G$20,2,FALSE)/(VLOOKUP($AW46,'5_Weighting'!$F$12:$H$21,3,FALSE)))</f>
        <v>0.58801266998967539</v>
      </c>
      <c r="O46" s="3">
        <f>N46*$Y46</f>
        <v>0.17433716289837334</v>
      </c>
      <c r="P46" s="3">
        <f>J46/(VLOOKUP($AW46,'5_Weighting'!$J$12:$K$22,2,FALSE)/VLOOKUP($AW46,'5_Weighting'!$J$12:$L$22,3,FALSE))</f>
        <v>0.89295706759778393</v>
      </c>
      <c r="Q46" s="3">
        <f>P46*$Y46</f>
        <v>0.2647487200535697</v>
      </c>
      <c r="R46" s="3">
        <f>J46/(VLOOKUP($AW46,'5_Weighting'!$N$12:$O$23,2,FALSE)/VLOOKUP($AW46,'5_Weighting'!$N$12:$P$23,3,FALSE))</f>
        <v>0.46128784596506611</v>
      </c>
      <c r="S46" s="3">
        <f>R46*$Y46</f>
        <v>0.13676510464725788</v>
      </c>
      <c r="T46" s="3">
        <f>J46/(VLOOKUP($AW46,'5_Weighting'!$R$12:$S$23,2,FALSE)/(VLOOKUP($AW46,'5_Weighting'!$R$12:$T$23,3,FALSE)))</f>
        <v>1.3466696906326152</v>
      </c>
      <c r="U46" s="3">
        <f>T46*$Y46</f>
        <v>0.39926788181323125</v>
      </c>
      <c r="V46" s="3">
        <f>J46/(VLOOKUP($AW46,'5_Weighting'!$V$12:$W$23,2,FALSE)/(VLOOKUP($AW46,'5_Weighting'!$V$12:$X$23,3,FALSE)))</f>
        <v>0.43931623262327141</v>
      </c>
      <c r="W46" s="3">
        <f>V46*$Y46</f>
        <v>0.13025084240461643</v>
      </c>
      <c r="X46" s="3" t="s">
        <v>640</v>
      </c>
      <c r="Y46" s="6">
        <v>0.29648538508776423</v>
      </c>
      <c r="Z46" s="3" t="s">
        <v>822</v>
      </c>
      <c r="AA46" s="3">
        <v>1.9778878258022964E-2</v>
      </c>
      <c r="AB46" s="3" t="s">
        <v>26</v>
      </c>
      <c r="AC46" s="3" t="s">
        <v>5</v>
      </c>
      <c r="AD46" s="3" t="s">
        <v>6</v>
      </c>
      <c r="AE46" s="3" t="s">
        <v>5</v>
      </c>
      <c r="AF46" s="3" t="s">
        <v>55</v>
      </c>
      <c r="AG46" s="3" t="s">
        <v>37</v>
      </c>
      <c r="AH46" s="3" t="s">
        <v>56</v>
      </c>
      <c r="AI46" s="3" t="s">
        <v>10</v>
      </c>
      <c r="AJ46" s="3" t="s">
        <v>74</v>
      </c>
      <c r="AK46" s="4" t="s">
        <v>12</v>
      </c>
      <c r="AL46" s="4" t="s">
        <v>40</v>
      </c>
      <c r="AM46" s="4" t="s">
        <v>823</v>
      </c>
      <c r="AN46" s="3" t="s">
        <v>1953</v>
      </c>
      <c r="AO46" s="3" t="s">
        <v>30</v>
      </c>
      <c r="AP46" s="3">
        <v>25372</v>
      </c>
      <c r="AQ46" s="3">
        <v>1</v>
      </c>
      <c r="AR46" s="3">
        <v>0</v>
      </c>
      <c r="AS46" s="3">
        <v>1</v>
      </c>
      <c r="AT46" s="3">
        <v>1</v>
      </c>
      <c r="AU46" s="4" t="s">
        <v>15</v>
      </c>
      <c r="AV46" s="4" t="s">
        <v>824</v>
      </c>
      <c r="AW46" s="3" t="s">
        <v>17</v>
      </c>
      <c r="AX46" s="4" t="s">
        <v>58</v>
      </c>
      <c r="AY46" s="4" t="s">
        <v>59</v>
      </c>
      <c r="AZ46" s="3">
        <v>1.4E-2</v>
      </c>
      <c r="BA46" s="3">
        <v>1.0140984589384923</v>
      </c>
      <c r="BB46" s="3"/>
      <c r="BC46" s="3" t="s">
        <v>60</v>
      </c>
      <c r="BD46" s="3">
        <v>14.99</v>
      </c>
      <c r="BE46" s="3"/>
    </row>
    <row r="47" spans="1:57" hidden="1" x14ac:dyDescent="0.25">
      <c r="A47" s="2">
        <v>110</v>
      </c>
      <c r="B47" s="3" t="s">
        <v>819</v>
      </c>
      <c r="C47" s="3">
        <v>110.4</v>
      </c>
      <c r="D47" s="3" t="s">
        <v>860</v>
      </c>
      <c r="E47" s="3" t="s">
        <v>826</v>
      </c>
      <c r="F47" s="3">
        <v>1</v>
      </c>
      <c r="G47" s="3"/>
      <c r="H47" s="3" t="str">
        <f>IF(Y47&lt;'2 - Outliers'!$F$11,"Low outlier",IF(Y47&gt;'2 - Outliers'!$F$12,"High outlier",""))</f>
        <v/>
      </c>
      <c r="I47" s="3">
        <f>IF(AA47="",VLOOKUP(AW47,'3 -Impute_SE'!$B$10:$C$21,2,FALSE),AA47)</f>
        <v>1.2521961465975258E-2</v>
      </c>
      <c r="J47" s="3">
        <f>1/I47</f>
        <v>79.859693125330679</v>
      </c>
      <c r="K47" s="3">
        <f>J47*Y47</f>
        <v>10.57</v>
      </c>
      <c r="L47" s="3">
        <f>J47/(VLOOKUP($AW47,'5_Weighting'!$B$9:$C$20,2,FALSE)/VLOOKUP($AW47,'5_Weighting'!$B$9:$D$20,3,FALSE))</f>
        <v>4.502019238975136E-3</v>
      </c>
      <c r="M47" s="3">
        <f>L47*Y47</f>
        <v>5.9587435781008888E-4</v>
      </c>
      <c r="N47" s="3">
        <f>J47/(VLOOKUP($AW47,'5_Weighting'!$F$12:$G$20,2,FALSE)/(VLOOKUP($AW47,'5_Weighting'!$F$12:$H$21,3,FALSE)))</f>
        <v>1.6366730707456534</v>
      </c>
      <c r="O47" s="3">
        <f>N47*$Y47</f>
        <v>0.21662535480360229</v>
      </c>
      <c r="P47" s="3">
        <f>J47/(VLOOKUP($AW47,'5_Weighting'!$J$12:$K$22,2,FALSE)/VLOOKUP($AW47,'5_Weighting'!$J$12:$L$22,3,FALSE))</f>
        <v>2.3239748718923687</v>
      </c>
      <c r="Q47" s="3">
        <f>P47*$Y47</f>
        <v>0.307594650499737</v>
      </c>
      <c r="R47" s="3">
        <f>J47/(VLOOKUP($AW47,'5_Weighting'!$N$12:$O$23,2,FALSE)/VLOOKUP($AW47,'5_Weighting'!$N$12:$P$23,3,FALSE))</f>
        <v>2.5467646172393716E-3</v>
      </c>
      <c r="S47" s="3">
        <f>R47*$Y47</f>
        <v>3.3708246238779537E-4</v>
      </c>
      <c r="T47" s="3">
        <f>J47/(VLOOKUP($AW47,'5_Weighting'!$R$12:$S$23,2,FALSE)/(VLOOKUP($AW47,'5_Weighting'!$R$12:$T$23,3,FALSE)))</f>
        <v>0.26533077399033622</v>
      </c>
      <c r="U47" s="3">
        <f>T47*$Y47</f>
        <v>3.5118420461201103E-2</v>
      </c>
      <c r="V47" s="3">
        <f>J47/(VLOOKUP($AW47,'5_Weighting'!$V$12:$W$23,2,FALSE)/(VLOOKUP($AW47,'5_Weighting'!$V$12:$X$23,3,FALSE)))</f>
        <v>2.9684807472314628E-3</v>
      </c>
      <c r="W47" s="3">
        <f>V47*$Y47</f>
        <v>3.9289960016493163E-4</v>
      </c>
      <c r="X47" s="3" t="s">
        <v>640</v>
      </c>
      <c r="Y47" s="6">
        <v>0.13235713269535848</v>
      </c>
      <c r="Z47" s="3" t="s">
        <v>822</v>
      </c>
      <c r="AA47" s="3">
        <v>1.2521961465975258E-2</v>
      </c>
      <c r="AB47" s="3" t="s">
        <v>26</v>
      </c>
      <c r="AC47" s="3" t="s">
        <v>5</v>
      </c>
      <c r="AD47" s="3" t="s">
        <v>6</v>
      </c>
      <c r="AE47" s="3" t="s">
        <v>5</v>
      </c>
      <c r="AF47" s="3" t="s">
        <v>55</v>
      </c>
      <c r="AG47" s="3" t="s">
        <v>37</v>
      </c>
      <c r="AH47" s="3" t="s">
        <v>56</v>
      </c>
      <c r="AI47" s="3" t="s">
        <v>10</v>
      </c>
      <c r="AJ47" s="3" t="s">
        <v>74</v>
      </c>
      <c r="AK47" s="4" t="s">
        <v>12</v>
      </c>
      <c r="AL47" s="4" t="s">
        <v>40</v>
      </c>
      <c r="AM47" s="4" t="s">
        <v>823</v>
      </c>
      <c r="AN47" s="3" t="s">
        <v>1953</v>
      </c>
      <c r="AO47" s="3" t="s">
        <v>30</v>
      </c>
      <c r="AP47" s="3">
        <v>25372</v>
      </c>
      <c r="AQ47" s="3">
        <v>1</v>
      </c>
      <c r="AR47" s="3">
        <v>0</v>
      </c>
      <c r="AS47" s="3">
        <v>1</v>
      </c>
      <c r="AT47" s="3">
        <v>1</v>
      </c>
      <c r="AU47" s="4" t="s">
        <v>97</v>
      </c>
      <c r="AV47" s="4" t="s">
        <v>852</v>
      </c>
      <c r="AW47" s="3" t="s">
        <v>705</v>
      </c>
      <c r="AX47" s="4" t="s">
        <v>58</v>
      </c>
      <c r="AY47" s="4" t="s">
        <v>59</v>
      </c>
      <c r="AZ47" s="3">
        <v>0.154</v>
      </c>
      <c r="BA47" s="3">
        <v>1.1664908867784396</v>
      </c>
      <c r="BB47" s="3"/>
      <c r="BC47" s="3" t="s">
        <v>60</v>
      </c>
      <c r="BD47" s="3">
        <v>10.57</v>
      </c>
      <c r="BE47" s="3"/>
    </row>
    <row r="48" spans="1:57" hidden="1" x14ac:dyDescent="0.25">
      <c r="A48" s="2">
        <v>110</v>
      </c>
      <c r="B48" s="3" t="s">
        <v>819</v>
      </c>
      <c r="C48" s="3">
        <v>110.4</v>
      </c>
      <c r="D48" s="3" t="s">
        <v>878</v>
      </c>
      <c r="E48" s="3" t="s">
        <v>826</v>
      </c>
      <c r="F48" s="3">
        <v>1</v>
      </c>
      <c r="G48" s="3"/>
      <c r="H48" s="3" t="str">
        <f>IF(Y48&lt;'2 - Outliers'!$F$11,"Low outlier",IF(Y48&gt;'2 - Outliers'!$F$12,"High outlier",""))</f>
        <v/>
      </c>
      <c r="I48" s="3">
        <f>IF(AA48="",VLOOKUP(AW48,'3 -Impute_SE'!$B$10:$C$21,2,FALSE),AA48)</f>
        <v>1.0036138706752309E-2</v>
      </c>
      <c r="J48" s="3">
        <f>1/I48</f>
        <v>99.639914235860502</v>
      </c>
      <c r="K48" s="3">
        <f>J48*Y48</f>
        <v>9.09</v>
      </c>
      <c r="L48" s="3">
        <f>J48/(VLOOKUP($AW48,'5_Weighting'!$B$9:$C$20,2,FALSE)/VLOOKUP($AW48,'5_Weighting'!$B$9:$D$20,3,FALSE))</f>
        <v>5.617111627960805E-3</v>
      </c>
      <c r="M48" s="3">
        <f>L48*Y48</f>
        <v>5.1244067289439056E-4</v>
      </c>
      <c r="N48" s="3">
        <f>J48/(VLOOKUP($AW48,'5_Weighting'!$F$12:$G$20,2,FALSE)/(VLOOKUP($AW48,'5_Weighting'!$F$12:$H$21,3,FALSE)))</f>
        <v>2.042055986182004</v>
      </c>
      <c r="O48" s="3">
        <f>N48*$Y48</f>
        <v>0.18629370625967309</v>
      </c>
      <c r="P48" s="3">
        <f>J48/(VLOOKUP($AW48,'5_Weighting'!$J$12:$K$22,2,FALSE)/VLOOKUP($AW48,'5_Weighting'!$J$12:$L$22,3,FALSE))</f>
        <v>2.8995936230088244</v>
      </c>
      <c r="Q48" s="3">
        <f>P48*$Y48</f>
        <v>0.26452557928501502</v>
      </c>
      <c r="R48" s="3">
        <f>J48/(VLOOKUP($AW48,'5_Weighting'!$N$12:$O$23,2,FALSE)/VLOOKUP($AW48,'5_Weighting'!$N$12:$P$23,3,FALSE))</f>
        <v>3.1775655291137747E-3</v>
      </c>
      <c r="S48" s="3">
        <f>R48*$Y48</f>
        <v>2.8988453955582397E-4</v>
      </c>
      <c r="T48" s="3">
        <f>J48/(VLOOKUP($AW48,'5_Weighting'!$R$12:$S$23,2,FALSE)/(VLOOKUP($AW48,'5_Weighting'!$R$12:$T$23,3,FALSE)))</f>
        <v>0.33104980159441499</v>
      </c>
      <c r="U48" s="3">
        <f>T48*$Y48</f>
        <v>3.0201177104287418E-2</v>
      </c>
      <c r="V48" s="3">
        <f>J48/(VLOOKUP($AW48,'5_Weighting'!$V$12:$W$23,2,FALSE)/(VLOOKUP($AW48,'5_Weighting'!$V$12:$X$23,3,FALSE)))</f>
        <v>3.703735332425513E-3</v>
      </c>
      <c r="W48" s="3">
        <f>V48*$Y48</f>
        <v>3.3788622190153537E-4</v>
      </c>
      <c r="X48" s="3" t="s">
        <v>640</v>
      </c>
      <c r="Y48" s="6">
        <v>9.1228500844378488E-2</v>
      </c>
      <c r="Z48" s="3" t="s">
        <v>822</v>
      </c>
      <c r="AA48" s="3">
        <v>1.0036138706752309E-2</v>
      </c>
      <c r="AB48" s="3" t="s">
        <v>26</v>
      </c>
      <c r="AC48" s="3" t="s">
        <v>5</v>
      </c>
      <c r="AD48" s="3" t="s">
        <v>6</v>
      </c>
      <c r="AE48" s="3" t="s">
        <v>5</v>
      </c>
      <c r="AF48" s="3" t="s">
        <v>55</v>
      </c>
      <c r="AG48" s="3" t="s">
        <v>37</v>
      </c>
      <c r="AH48" s="3" t="s">
        <v>56</v>
      </c>
      <c r="AI48" s="3" t="s">
        <v>10</v>
      </c>
      <c r="AJ48" s="3" t="s">
        <v>74</v>
      </c>
      <c r="AK48" s="4" t="s">
        <v>12</v>
      </c>
      <c r="AL48" s="4" t="s">
        <v>40</v>
      </c>
      <c r="AM48" s="4" t="s">
        <v>823</v>
      </c>
      <c r="AN48" s="3" t="s">
        <v>1953</v>
      </c>
      <c r="AO48" s="3" t="s">
        <v>30</v>
      </c>
      <c r="AP48" s="3">
        <v>25372</v>
      </c>
      <c r="AQ48" s="3">
        <v>1</v>
      </c>
      <c r="AR48" s="3">
        <v>0</v>
      </c>
      <c r="AS48" s="3">
        <v>1</v>
      </c>
      <c r="AT48" s="3">
        <v>1</v>
      </c>
      <c r="AU48" s="4" t="s">
        <v>97</v>
      </c>
      <c r="AV48" s="4" t="s">
        <v>852</v>
      </c>
      <c r="AW48" s="4" t="s">
        <v>705</v>
      </c>
      <c r="AX48" s="4" t="s">
        <v>58</v>
      </c>
      <c r="AY48" s="4" t="s">
        <v>59</v>
      </c>
      <c r="AZ48" s="3">
        <v>0.14099999999999999</v>
      </c>
      <c r="BA48" s="3">
        <v>1.1514246479847441</v>
      </c>
      <c r="BB48" s="3"/>
      <c r="BC48" s="3" t="s">
        <v>60</v>
      </c>
      <c r="BD48" s="3">
        <v>9.09</v>
      </c>
      <c r="BE48" s="3"/>
    </row>
    <row r="49" spans="1:57" hidden="1" x14ac:dyDescent="0.25">
      <c r="A49" s="2">
        <v>111</v>
      </c>
      <c r="B49" s="3" t="s">
        <v>146</v>
      </c>
      <c r="C49" s="3">
        <v>111.1</v>
      </c>
      <c r="D49" s="3" t="s">
        <v>524</v>
      </c>
      <c r="E49" s="3" t="s">
        <v>310</v>
      </c>
      <c r="F49" s="3">
        <v>1</v>
      </c>
      <c r="G49" s="3"/>
      <c r="H49" s="3" t="str">
        <f>IF(Y49&lt;'2 - Outliers'!$F$11,"Low outlier",IF(Y49&gt;'2 - Outliers'!$F$12,"High outlier",""))</f>
        <v/>
      </c>
      <c r="I49" s="3">
        <f>IF(AA49="",VLOOKUP(AW49,'3 -Impute_SE'!$B$10:$C$21,2,FALSE),AA49)</f>
        <v>6.0213846039255094E-2</v>
      </c>
      <c r="J49" s="3">
        <f>1/I49</f>
        <v>16.607475950765078</v>
      </c>
      <c r="K49" s="3">
        <f>J49*Y49</f>
        <v>2.6893316180871428E-3</v>
      </c>
      <c r="L49" s="3">
        <f>J49/(VLOOKUP($AW49,'5_Weighting'!$B$9:$C$20,2,FALSE)/VLOOKUP($AW49,'5_Weighting'!$B$9:$D$20,3,FALSE))</f>
        <v>0.19366315910577611</v>
      </c>
      <c r="M49" s="3">
        <f>L49*Y49</f>
        <v>3.1360843669793855E-5</v>
      </c>
      <c r="N49" s="3">
        <f>J49/(VLOOKUP($AW49,'5_Weighting'!$F$12:$G$20,2,FALSE)/(VLOOKUP($AW49,'5_Weighting'!$F$12:$H$21,3,FALSE)))</f>
        <v>0.10302046103501369</v>
      </c>
      <c r="O49" s="3">
        <f>N49*$Y49</f>
        <v>1.6682618357704942E-5</v>
      </c>
      <c r="P49" s="3">
        <f>J49/(VLOOKUP($AW49,'5_Weighting'!$J$12:$K$22,2,FALSE)/VLOOKUP($AW49,'5_Weighting'!$J$12:$L$22,3,FALSE))</f>
        <v>0.10302046103501369</v>
      </c>
      <c r="Q49" s="3">
        <f>P49*$Y49</f>
        <v>1.6682618357704942E-5</v>
      </c>
      <c r="R49" s="3">
        <f>J49/(VLOOKUP($AW49,'5_Weighting'!$N$12:$O$23,2,FALSE)/VLOOKUP($AW49,'5_Weighting'!$N$12:$P$23,3,FALSE))</f>
        <v>0.30762828956325783</v>
      </c>
      <c r="S49" s="3">
        <f>R49*$Y49</f>
        <v>4.9815787070426151E-5</v>
      </c>
      <c r="T49" s="3">
        <f>J49/(VLOOKUP($AW49,'5_Weighting'!$R$12:$S$23,2,FALSE)/(VLOOKUP($AW49,'5_Weighting'!$R$12:$T$23,3,FALSE)))</f>
        <v>1.1793516542393681</v>
      </c>
      <c r="U49" s="3">
        <f>T49*$Y49</f>
        <v>1.9097831012925205E-4</v>
      </c>
      <c r="V49" s="3">
        <f>J49/(VLOOKUP($AW49,'5_Weighting'!$V$12:$W$23,2,FALSE)/(VLOOKUP($AW49,'5_Weighting'!$V$12:$X$23,3,FALSE)))</f>
        <v>0.315182667951457</v>
      </c>
      <c r="W49" s="3">
        <f>V49*$Y49</f>
        <v>5.1039105334719182E-5</v>
      </c>
      <c r="X49" s="3" t="s">
        <v>149</v>
      </c>
      <c r="Y49" s="6">
        <v>1.6193499999999999E-4</v>
      </c>
      <c r="Z49" s="3" t="s">
        <v>134</v>
      </c>
      <c r="AA49" s="3"/>
      <c r="AB49" s="3"/>
      <c r="AC49" s="3" t="s">
        <v>53</v>
      </c>
      <c r="AD49" s="3" t="s">
        <v>6</v>
      </c>
      <c r="AE49" s="3" t="s">
        <v>54</v>
      </c>
      <c r="AF49" s="3" t="s">
        <v>7</v>
      </c>
      <c r="AG49" s="3" t="s">
        <v>37</v>
      </c>
      <c r="AH49" s="3" t="s">
        <v>38</v>
      </c>
      <c r="AI49" s="3" t="s">
        <v>57</v>
      </c>
      <c r="AJ49" s="3" t="s">
        <v>74</v>
      </c>
      <c r="AK49" s="4" t="s">
        <v>12</v>
      </c>
      <c r="AL49" s="4" t="s">
        <v>140</v>
      </c>
      <c r="AM49" s="4" t="s">
        <v>150</v>
      </c>
      <c r="AN49" s="3" t="s">
        <v>1953</v>
      </c>
      <c r="AO49" s="3" t="s">
        <v>30</v>
      </c>
      <c r="AP49" s="3">
        <v>1000</v>
      </c>
      <c r="AQ49" s="3">
        <v>1</v>
      </c>
      <c r="AR49" s="3">
        <v>0</v>
      </c>
      <c r="AS49" s="3">
        <v>1</v>
      </c>
      <c r="AT49" s="3">
        <v>1</v>
      </c>
      <c r="AU49" s="4" t="s">
        <v>15</v>
      </c>
      <c r="AV49" s="4" t="s">
        <v>311</v>
      </c>
      <c r="AW49" s="3" t="s">
        <v>88</v>
      </c>
      <c r="AX49" s="4" t="s">
        <v>18</v>
      </c>
      <c r="AY49" s="4"/>
      <c r="AZ49" s="3">
        <v>0.23300000000000001</v>
      </c>
      <c r="BA49" s="3"/>
      <c r="BB49" s="3">
        <v>1.2623814793272614</v>
      </c>
      <c r="BC49" s="3" t="s">
        <v>19</v>
      </c>
      <c r="BD49" s="3" t="s">
        <v>20</v>
      </c>
      <c r="BE49" s="3"/>
    </row>
    <row r="50" spans="1:57" hidden="1" x14ac:dyDescent="0.25">
      <c r="A50" s="2">
        <v>111</v>
      </c>
      <c r="B50" s="3" t="s">
        <v>146</v>
      </c>
      <c r="C50" s="3">
        <v>111.1</v>
      </c>
      <c r="D50" s="3" t="s">
        <v>309</v>
      </c>
      <c r="E50" s="3" t="s">
        <v>310</v>
      </c>
      <c r="F50" s="3">
        <v>1</v>
      </c>
      <c r="G50" s="3"/>
      <c r="H50" s="3" t="str">
        <f>IF(Y50&lt;'2 - Outliers'!$F$11,"Low outlier",IF(Y50&gt;'2 - Outliers'!$F$12,"High outlier",""))</f>
        <v/>
      </c>
      <c r="I50" s="3">
        <f>IF(AA50="",VLOOKUP(AW50,'3 -Impute_SE'!$B$10:$C$21,2,FALSE),AA50)</f>
        <v>6.0213846039255094E-2</v>
      </c>
      <c r="J50" s="3">
        <f>1/I50</f>
        <v>16.607475950765078</v>
      </c>
      <c r="K50" s="3">
        <f>J50*Y50</f>
        <v>-5.5238457909358747</v>
      </c>
      <c r="L50" s="3">
        <f>J50/(VLOOKUP($AW50,'5_Weighting'!$B$9:$C$20,2,FALSE)/VLOOKUP($AW50,'5_Weighting'!$B$9:$D$20,3,FALSE))</f>
        <v>0.19366315910577611</v>
      </c>
      <c r="M50" s="3">
        <f>L50*Y50</f>
        <v>-6.4414690676490402E-2</v>
      </c>
      <c r="N50" s="3">
        <f>J50/(VLOOKUP($AW50,'5_Weighting'!$F$12:$G$20,2,FALSE)/(VLOOKUP($AW50,'5_Weighting'!$F$12:$H$21,3,FALSE)))</f>
        <v>0.10302046103501369</v>
      </c>
      <c r="O50" s="3">
        <f>N50*$Y50</f>
        <v>-3.426584158577798E-2</v>
      </c>
      <c r="P50" s="3">
        <f>J50/(VLOOKUP($AW50,'5_Weighting'!$J$12:$K$22,2,FALSE)/VLOOKUP($AW50,'5_Weighting'!$J$12:$L$22,3,FALSE))</f>
        <v>0.10302046103501369</v>
      </c>
      <c r="Q50" s="3">
        <f>P50*$Y50</f>
        <v>-3.426584158577798E-2</v>
      </c>
      <c r="R50" s="3">
        <f>J50/(VLOOKUP($AW50,'5_Weighting'!$N$12:$O$23,2,FALSE)/VLOOKUP($AW50,'5_Weighting'!$N$12:$P$23,3,FALSE))</f>
        <v>0.30762828956325783</v>
      </c>
      <c r="S50" s="3">
        <f>R50*$Y50</f>
        <v>-0.10232086064821432</v>
      </c>
      <c r="T50" s="3">
        <f>J50/(VLOOKUP($AW50,'5_Weighting'!$R$12:$S$23,2,FALSE)/(VLOOKUP($AW50,'5_Weighting'!$R$12:$T$23,3,FALSE)))</f>
        <v>1.1793516542393681</v>
      </c>
      <c r="U50" s="3">
        <f>T50*$Y50</f>
        <v>-0.39226651241986471</v>
      </c>
      <c r="V50" s="3">
        <f>J50/(VLOOKUP($AW50,'5_Weighting'!$V$12:$W$23,2,FALSE)/(VLOOKUP($AW50,'5_Weighting'!$V$12:$X$23,3,FALSE)))</f>
        <v>0.315182667951457</v>
      </c>
      <c r="W50" s="3">
        <f>V50*$Y50</f>
        <v>-0.10483353755267003</v>
      </c>
      <c r="X50" s="3" t="s">
        <v>149</v>
      </c>
      <c r="Y50" s="6">
        <v>-0.33261200000000002</v>
      </c>
      <c r="Z50" s="3" t="s">
        <v>134</v>
      </c>
      <c r="AA50" s="3"/>
      <c r="AB50" s="3"/>
      <c r="AC50" s="3" t="s">
        <v>5</v>
      </c>
      <c r="AD50" s="3" t="s">
        <v>143</v>
      </c>
      <c r="AE50" s="3" t="s">
        <v>53</v>
      </c>
      <c r="AF50" s="3" t="s">
        <v>7</v>
      </c>
      <c r="AG50" s="3" t="s">
        <v>37</v>
      </c>
      <c r="AH50" s="3" t="s">
        <v>38</v>
      </c>
      <c r="AI50" s="3" t="s">
        <v>57</v>
      </c>
      <c r="AJ50" s="3" t="s">
        <v>74</v>
      </c>
      <c r="AK50" s="4" t="s">
        <v>12</v>
      </c>
      <c r="AL50" s="4" t="s">
        <v>140</v>
      </c>
      <c r="AM50" s="4" t="s">
        <v>150</v>
      </c>
      <c r="AN50" s="3" t="s">
        <v>1953</v>
      </c>
      <c r="AO50" s="3" t="s">
        <v>30</v>
      </c>
      <c r="AP50" s="3">
        <v>1000</v>
      </c>
      <c r="AQ50" s="3">
        <v>1</v>
      </c>
      <c r="AR50" s="3">
        <v>0</v>
      </c>
      <c r="AS50" s="3">
        <v>1</v>
      </c>
      <c r="AT50" s="3">
        <v>1</v>
      </c>
      <c r="AU50" s="4" t="s">
        <v>15</v>
      </c>
      <c r="AV50" s="4" t="s">
        <v>311</v>
      </c>
      <c r="AW50" s="4" t="s">
        <v>88</v>
      </c>
      <c r="AX50" s="4" t="s">
        <v>18</v>
      </c>
      <c r="AY50" s="4"/>
      <c r="AZ50" s="3">
        <v>-0.19600000000000001</v>
      </c>
      <c r="BA50" s="3"/>
      <c r="BB50" s="3">
        <v>0.82201223467818652</v>
      </c>
      <c r="BC50" s="3" t="s">
        <v>19</v>
      </c>
      <c r="BD50" s="3" t="s">
        <v>20</v>
      </c>
      <c r="BE50" s="3"/>
    </row>
    <row r="51" spans="1:57" hidden="1" x14ac:dyDescent="0.25">
      <c r="A51" s="2">
        <v>111</v>
      </c>
      <c r="B51" s="3" t="s">
        <v>146</v>
      </c>
      <c r="C51" s="3">
        <v>111.1</v>
      </c>
      <c r="D51" s="3" t="s">
        <v>523</v>
      </c>
      <c r="E51" s="3" t="s">
        <v>310</v>
      </c>
      <c r="F51" s="3">
        <v>1</v>
      </c>
      <c r="G51" s="3"/>
      <c r="H51" s="3" t="str">
        <f>IF(Y51&lt;'2 - Outliers'!$F$11,"Low outlier",IF(Y51&gt;'2 - Outliers'!$F$12,"High outlier",""))</f>
        <v/>
      </c>
      <c r="I51" s="3">
        <f>IF(AA51="",VLOOKUP(AW51,'3 -Impute_SE'!$B$10:$C$21,2,FALSE),AA51)</f>
        <v>6.0213846039255094E-2</v>
      </c>
      <c r="J51" s="3">
        <f>1/I51</f>
        <v>16.607475950765078</v>
      </c>
      <c r="K51" s="3">
        <f>J51*Y51</f>
        <v>0.22546309350758673</v>
      </c>
      <c r="L51" s="3">
        <f>J51/(VLOOKUP($AW51,'5_Weighting'!$B$9:$C$20,2,FALSE)/VLOOKUP($AW51,'5_Weighting'!$B$9:$D$20,3,FALSE))</f>
        <v>0.19366315910577611</v>
      </c>
      <c r="M51" s="3">
        <f>L51*Y51</f>
        <v>2.6291710480200168E-3</v>
      </c>
      <c r="N51" s="3">
        <f>J51/(VLOOKUP($AW51,'5_Weighting'!$F$12:$G$20,2,FALSE)/(VLOOKUP($AW51,'5_Weighting'!$F$12:$H$21,3,FALSE)))</f>
        <v>0.10302046103501369</v>
      </c>
      <c r="O51" s="3">
        <f>N51*$Y51</f>
        <v>1.3986057790113461E-3</v>
      </c>
      <c r="P51" s="3">
        <f>J51/(VLOOKUP($AW51,'5_Weighting'!$J$12:$K$22,2,FALSE)/VLOOKUP($AW51,'5_Weighting'!$J$12:$L$22,3,FALSE))</f>
        <v>0.10302046103501369</v>
      </c>
      <c r="Q51" s="3">
        <f>P51*$Y51</f>
        <v>1.3986057790113461E-3</v>
      </c>
      <c r="R51" s="3">
        <f>J51/(VLOOKUP($AW51,'5_Weighting'!$N$12:$O$23,2,FALSE)/VLOOKUP($AW51,'5_Weighting'!$N$12:$P$23,3,FALSE))</f>
        <v>0.30762828956325783</v>
      </c>
      <c r="S51" s="3">
        <f>R51*$Y51</f>
        <v>4.1763616591107885E-3</v>
      </c>
      <c r="T51" s="3">
        <f>J51/(VLOOKUP($AW51,'5_Weighting'!$R$12:$S$23,2,FALSE)/(VLOOKUP($AW51,'5_Weighting'!$R$12:$T$23,3,FALSE)))</f>
        <v>1.1793516542393681</v>
      </c>
      <c r="U51" s="3">
        <f>T51*$Y51</f>
        <v>1.6010878057953662E-2</v>
      </c>
      <c r="V51" s="3">
        <f>J51/(VLOOKUP($AW51,'5_Weighting'!$V$12:$W$23,2,FALSE)/(VLOOKUP($AW51,'5_Weighting'!$V$12:$X$23,3,FALSE)))</f>
        <v>0.315182667951457</v>
      </c>
      <c r="W51" s="3">
        <f>V51*$Y51</f>
        <v>4.2789199001089804E-3</v>
      </c>
      <c r="X51" s="3" t="s">
        <v>149</v>
      </c>
      <c r="Y51" s="6">
        <v>1.3576000000000001E-2</v>
      </c>
      <c r="Z51" s="3" t="s">
        <v>134</v>
      </c>
      <c r="AA51" s="3"/>
      <c r="AB51" s="3"/>
      <c r="AC51" s="3" t="s">
        <v>53</v>
      </c>
      <c r="AD51" s="3" t="s">
        <v>6</v>
      </c>
      <c r="AE51" s="3" t="s">
        <v>54</v>
      </c>
      <c r="AF51" s="3" t="s">
        <v>7</v>
      </c>
      <c r="AG51" s="3" t="s">
        <v>37</v>
      </c>
      <c r="AH51" s="3" t="s">
        <v>38</v>
      </c>
      <c r="AI51" s="3" t="s">
        <v>57</v>
      </c>
      <c r="AJ51" s="3" t="s">
        <v>74</v>
      </c>
      <c r="AK51" s="4" t="s">
        <v>12</v>
      </c>
      <c r="AL51" s="4" t="s">
        <v>140</v>
      </c>
      <c r="AM51" s="4" t="s">
        <v>150</v>
      </c>
      <c r="AN51" s="3" t="s">
        <v>1953</v>
      </c>
      <c r="AO51" s="3" t="s">
        <v>30</v>
      </c>
      <c r="AP51" s="3">
        <v>1000</v>
      </c>
      <c r="AQ51" s="3">
        <v>1</v>
      </c>
      <c r="AR51" s="3">
        <v>0</v>
      </c>
      <c r="AS51" s="3">
        <v>1</v>
      </c>
      <c r="AT51" s="3">
        <v>1</v>
      </c>
      <c r="AU51" s="4" t="s">
        <v>15</v>
      </c>
      <c r="AV51" s="4" t="s">
        <v>311</v>
      </c>
      <c r="AW51" s="4" t="s">
        <v>88</v>
      </c>
      <c r="AX51" s="4" t="s">
        <v>18</v>
      </c>
      <c r="AY51" s="4"/>
      <c r="AZ51" s="3">
        <v>8.0000000000000002E-3</v>
      </c>
      <c r="BA51" s="3"/>
      <c r="BB51" s="3">
        <v>1.0080320855042735</v>
      </c>
      <c r="BC51" s="3" t="s">
        <v>19</v>
      </c>
      <c r="BD51" s="3" t="s">
        <v>20</v>
      </c>
      <c r="BE51" s="3"/>
    </row>
    <row r="52" spans="1:57" hidden="1" x14ac:dyDescent="0.25">
      <c r="A52" s="2">
        <v>111</v>
      </c>
      <c r="B52" s="3" t="s">
        <v>146</v>
      </c>
      <c r="C52" s="3">
        <v>111.2</v>
      </c>
      <c r="D52" s="3" t="s">
        <v>273</v>
      </c>
      <c r="E52" s="3" t="s">
        <v>272</v>
      </c>
      <c r="F52" s="3">
        <v>1</v>
      </c>
      <c r="G52" s="3"/>
      <c r="H52" s="3" t="str">
        <f>IF(Y52&lt;'2 - Outliers'!$F$11,"Low outlier",IF(Y52&gt;'2 - Outliers'!$F$12,"High outlier",""))</f>
        <v/>
      </c>
      <c r="I52" s="3">
        <f>IF(AA52="",VLOOKUP(AW52,'3 -Impute_SE'!$B$10:$C$21,2,FALSE),AA52)</f>
        <v>5.031249131340744E-2</v>
      </c>
      <c r="J52" s="3">
        <f>1/I52</f>
        <v>19.875779829123999</v>
      </c>
      <c r="K52" s="3">
        <f>J52*Y52</f>
        <v>-0.32914291397029338</v>
      </c>
      <c r="L52" s="3">
        <f>J52/(VLOOKUP($AW52,'5_Weighting'!$B$9:$C$20,2,FALSE)/VLOOKUP($AW52,'5_Weighting'!$B$9:$D$20,3,FALSE))</f>
        <v>0.82622651466152486</v>
      </c>
      <c r="M52" s="3">
        <f>L52*Y52</f>
        <v>-1.368231108279485E-2</v>
      </c>
      <c r="N52" s="3">
        <f>J52/(VLOOKUP($AW52,'5_Weighting'!$F$12:$G$20,2,FALSE)/(VLOOKUP($AW52,'5_Weighting'!$F$12:$H$21,3,FALSE)))</f>
        <v>0.69441737918446922</v>
      </c>
      <c r="O52" s="3">
        <f>N52*$Y52</f>
        <v>-1.1499551799294809E-2</v>
      </c>
      <c r="P52" s="3">
        <f>J52/(VLOOKUP($AW52,'5_Weighting'!$J$12:$K$22,2,FALSE)/VLOOKUP($AW52,'5_Weighting'!$J$12:$L$22,3,FALSE))</f>
        <v>0.71090804367584326</v>
      </c>
      <c r="Q52" s="3">
        <f>P52*$Y52</f>
        <v>-1.1772637203271962E-2</v>
      </c>
      <c r="R52" s="3">
        <f>J52/(VLOOKUP($AW52,'5_Weighting'!$N$12:$O$23,2,FALSE)/VLOOKUP($AW52,'5_Weighting'!$N$12:$P$23,3,FALSE))</f>
        <v>0.92641033263453187</v>
      </c>
      <c r="S52" s="3">
        <f>R52*$Y52</f>
        <v>-1.5341355108427846E-2</v>
      </c>
      <c r="T52" s="3">
        <f>J52/(VLOOKUP($AW52,'5_Weighting'!$R$12:$S$23,2,FALSE)/(VLOOKUP($AW52,'5_Weighting'!$R$12:$T$23,3,FALSE)))</f>
        <v>0.781274928375426</v>
      </c>
      <c r="U52" s="3">
        <f>T52*$Y52</f>
        <v>-1.2937912813897053E-2</v>
      </c>
      <c r="V52" s="3">
        <f>J52/(VLOOKUP($AW52,'5_Weighting'!$V$12:$W$23,2,FALSE)/(VLOOKUP($AW52,'5_Weighting'!$V$12:$X$23,3,FALSE)))</f>
        <v>0.91240154613360192</v>
      </c>
      <c r="W52" s="3">
        <f>V52*$Y52</f>
        <v>-1.5109369603972446E-2</v>
      </c>
      <c r="X52" s="3" t="s">
        <v>149</v>
      </c>
      <c r="Y52" s="6">
        <v>-1.6559999999999998E-2</v>
      </c>
      <c r="Z52" s="3" t="s">
        <v>134</v>
      </c>
      <c r="AA52" s="3"/>
      <c r="AB52" s="3"/>
      <c r="AC52" s="3" t="s">
        <v>53</v>
      </c>
      <c r="AD52" s="3" t="s">
        <v>143</v>
      </c>
      <c r="AE52" s="3" t="s">
        <v>54</v>
      </c>
      <c r="AF52" s="3" t="s">
        <v>7</v>
      </c>
      <c r="AG52" s="3" t="s">
        <v>37</v>
      </c>
      <c r="AH52" s="3" t="s">
        <v>38</v>
      </c>
      <c r="AI52" s="3" t="s">
        <v>57</v>
      </c>
      <c r="AJ52" s="3" t="s">
        <v>74</v>
      </c>
      <c r="AK52" s="4" t="s">
        <v>12</v>
      </c>
      <c r="AL52" s="4" t="s">
        <v>140</v>
      </c>
      <c r="AM52" s="4" t="s">
        <v>150</v>
      </c>
      <c r="AN52" s="3" t="s">
        <v>1953</v>
      </c>
      <c r="AO52" s="3" t="s">
        <v>30</v>
      </c>
      <c r="AP52" s="3">
        <v>1000</v>
      </c>
      <c r="AQ52" s="3">
        <v>1</v>
      </c>
      <c r="AR52" s="3">
        <v>0</v>
      </c>
      <c r="AS52" s="3">
        <v>1</v>
      </c>
      <c r="AT52" s="3">
        <v>1</v>
      </c>
      <c r="AU52" s="4" t="s">
        <v>15</v>
      </c>
      <c r="AV52" s="4" t="s">
        <v>152</v>
      </c>
      <c r="AW52" s="4" t="s">
        <v>32</v>
      </c>
      <c r="AX52" s="4" t="s">
        <v>18</v>
      </c>
      <c r="AY52" s="4"/>
      <c r="AZ52" s="3">
        <v>-0.34499999999999997</v>
      </c>
      <c r="BA52" s="3"/>
      <c r="BB52" s="3">
        <v>0.70822035346779999</v>
      </c>
      <c r="BC52" s="3" t="s">
        <v>19</v>
      </c>
      <c r="BD52" s="3" t="s">
        <v>20</v>
      </c>
      <c r="BE52" s="3"/>
    </row>
    <row r="53" spans="1:57" hidden="1" x14ac:dyDescent="0.25">
      <c r="A53" s="2">
        <v>111</v>
      </c>
      <c r="B53" s="3" t="s">
        <v>146</v>
      </c>
      <c r="C53" s="3">
        <v>111.2</v>
      </c>
      <c r="D53" s="3" t="s">
        <v>271</v>
      </c>
      <c r="E53" s="3" t="s">
        <v>272</v>
      </c>
      <c r="F53" s="3">
        <v>1</v>
      </c>
      <c r="G53" s="3"/>
      <c r="H53" s="3" t="str">
        <f>IF(Y53&lt;'2 - Outliers'!$F$11,"Low outlier",IF(Y53&gt;'2 - Outliers'!$F$12,"High outlier",""))</f>
        <v/>
      </c>
      <c r="I53" s="3">
        <f>IF(AA53="",VLOOKUP(AW53,'3 -Impute_SE'!$B$10:$C$21,2,FALSE),AA53)</f>
        <v>5.031249131340744E-2</v>
      </c>
      <c r="J53" s="3">
        <f>1/I53</f>
        <v>19.875779829123999</v>
      </c>
      <c r="K53" s="3">
        <f>J53*Y53</f>
        <v>0.56236531448523441</v>
      </c>
      <c r="L53" s="3">
        <f>J53/(VLOOKUP($AW53,'5_Weighting'!$B$9:$C$20,2,FALSE)/VLOOKUP($AW53,'5_Weighting'!$B$9:$D$20,3,FALSE))</f>
        <v>0.82622651466152486</v>
      </c>
      <c r="M53" s="3">
        <f>L53*Y53</f>
        <v>2.3377253005833185E-2</v>
      </c>
      <c r="N53" s="3">
        <f>J53/(VLOOKUP($AW53,'5_Weighting'!$F$12:$G$20,2,FALSE)/(VLOOKUP($AW53,'5_Weighting'!$F$12:$H$21,3,FALSE)))</f>
        <v>0.69441737918446922</v>
      </c>
      <c r="O53" s="3">
        <f>N53*$Y53</f>
        <v>1.9647845326645371E-2</v>
      </c>
      <c r="P53" s="3">
        <f>J53/(VLOOKUP($AW53,'5_Weighting'!$J$12:$K$22,2,FALSE)/VLOOKUP($AW53,'5_Weighting'!$J$12:$L$22,3,FALSE))</f>
        <v>0.71090804367584326</v>
      </c>
      <c r="Q53" s="3">
        <f>P53*$Y53</f>
        <v>2.0114432187764309E-2</v>
      </c>
      <c r="R53" s="3">
        <f>J53/(VLOOKUP($AW53,'5_Weighting'!$N$12:$O$23,2,FALSE)/VLOOKUP($AW53,'5_Weighting'!$N$12:$P$23,3,FALSE))</f>
        <v>0.92641033263453187</v>
      </c>
      <c r="S53" s="3">
        <f>R53*$Y53</f>
        <v>2.6211853951561444E-2</v>
      </c>
      <c r="T53" s="3">
        <f>J53/(VLOOKUP($AW53,'5_Weighting'!$R$12:$S$23,2,FALSE)/(VLOOKUP($AW53,'5_Weighting'!$R$12:$T$23,3,FALSE)))</f>
        <v>0.781274928375426</v>
      </c>
      <c r="U53" s="3">
        <f>T53*$Y53</f>
        <v>2.2105392823454303E-2</v>
      </c>
      <c r="V53" s="3">
        <f>J53/(VLOOKUP($AW53,'5_Weighting'!$V$12:$W$23,2,FALSE)/(VLOOKUP($AW53,'5_Weighting'!$V$12:$X$23,3,FALSE)))</f>
        <v>0.91240154613360192</v>
      </c>
      <c r="W53" s="3">
        <f>V53*$Y53</f>
        <v>2.5815489346304132E-2</v>
      </c>
      <c r="X53" s="3" t="s">
        <v>149</v>
      </c>
      <c r="Y53" s="6">
        <v>2.8294E-2</v>
      </c>
      <c r="Z53" s="3" t="s">
        <v>134</v>
      </c>
      <c r="AA53" s="3"/>
      <c r="AB53" s="3"/>
      <c r="AC53" s="3" t="s">
        <v>53</v>
      </c>
      <c r="AD53" s="3" t="s">
        <v>6</v>
      </c>
      <c r="AE53" s="3" t="s">
        <v>54</v>
      </c>
      <c r="AF53" s="3" t="s">
        <v>7</v>
      </c>
      <c r="AG53" s="3" t="s">
        <v>37</v>
      </c>
      <c r="AH53" s="3" t="s">
        <v>38</v>
      </c>
      <c r="AI53" s="3" t="s">
        <v>57</v>
      </c>
      <c r="AJ53" s="3" t="s">
        <v>74</v>
      </c>
      <c r="AK53" s="4" t="s">
        <v>12</v>
      </c>
      <c r="AL53" s="4" t="s">
        <v>140</v>
      </c>
      <c r="AM53" s="4" t="s">
        <v>150</v>
      </c>
      <c r="AN53" s="3" t="s">
        <v>1953</v>
      </c>
      <c r="AO53" s="3" t="s">
        <v>30</v>
      </c>
      <c r="AP53" s="3">
        <v>1000</v>
      </c>
      <c r="AQ53" s="3">
        <v>1</v>
      </c>
      <c r="AR53" s="3">
        <v>0</v>
      </c>
      <c r="AS53" s="3">
        <v>1</v>
      </c>
      <c r="AT53" s="3">
        <v>1</v>
      </c>
      <c r="AU53" s="4" t="s">
        <v>15</v>
      </c>
      <c r="AV53" s="4" t="s">
        <v>152</v>
      </c>
      <c r="AW53" s="4" t="s">
        <v>32</v>
      </c>
      <c r="AX53" s="4" t="s">
        <v>18</v>
      </c>
      <c r="AY53" s="4"/>
      <c r="AZ53" s="3">
        <v>0.60199999999999998</v>
      </c>
      <c r="BA53" s="3"/>
      <c r="BB53" s="3">
        <v>1.8257666846595977</v>
      </c>
      <c r="BC53" s="3" t="s">
        <v>19</v>
      </c>
      <c r="BD53" s="3" t="s">
        <v>20</v>
      </c>
      <c r="BE53" s="3"/>
    </row>
    <row r="54" spans="1:57" hidden="1" x14ac:dyDescent="0.25">
      <c r="A54" s="2">
        <v>111</v>
      </c>
      <c r="B54" s="3" t="s">
        <v>146</v>
      </c>
      <c r="C54" s="3">
        <v>111.3</v>
      </c>
      <c r="D54" s="3" t="s">
        <v>525</v>
      </c>
      <c r="E54" s="3" t="s">
        <v>148</v>
      </c>
      <c r="F54" s="3">
        <v>1</v>
      </c>
      <c r="G54" s="3"/>
      <c r="H54" s="3" t="str">
        <f>IF(Y54&lt;'2 - Outliers'!$F$11,"Low outlier",IF(Y54&gt;'2 - Outliers'!$F$12,"High outlier",""))</f>
        <v/>
      </c>
      <c r="I54" s="3">
        <f>IF(AA54="",VLOOKUP(AW54,'3 -Impute_SE'!$B$10:$C$21,2,FALSE),AA54)</f>
        <v>6.0213846039255094E-2</v>
      </c>
      <c r="J54" s="3">
        <f>1/I54</f>
        <v>16.607475950765078</v>
      </c>
      <c r="K54" s="3">
        <f>J54*Y54</f>
        <v>-4.1321060913098586</v>
      </c>
      <c r="L54" s="3">
        <f>J54/(VLOOKUP($AW54,'5_Weighting'!$B$9:$C$20,2,FALSE)/VLOOKUP($AW54,'5_Weighting'!$B$9:$D$20,3,FALSE))</f>
        <v>0.19366315910577611</v>
      </c>
      <c r="M54" s="3">
        <f>L54*Y54</f>
        <v>-4.8185330617108148E-2</v>
      </c>
      <c r="N54" s="3">
        <f>J54/(VLOOKUP($AW54,'5_Weighting'!$F$12:$G$20,2,FALSE)/(VLOOKUP($AW54,'5_Weighting'!$F$12:$H$21,3,FALSE)))</f>
        <v>0.10302046103501369</v>
      </c>
      <c r="O54" s="3">
        <f>N54*$Y54</f>
        <v>-2.5632520910121755E-2</v>
      </c>
      <c r="P54" s="3">
        <f>J54/(VLOOKUP($AW54,'5_Weighting'!$J$12:$K$22,2,FALSE)/VLOOKUP($AW54,'5_Weighting'!$J$12:$L$22,3,FALSE))</f>
        <v>0.10302046103501369</v>
      </c>
      <c r="Q54" s="3">
        <f>P54*$Y54</f>
        <v>-2.5632520910121755E-2</v>
      </c>
      <c r="R54" s="3">
        <f>J54/(VLOOKUP($AW54,'5_Weighting'!$N$12:$O$23,2,FALSE)/VLOOKUP($AW54,'5_Weighting'!$N$12:$P$23,3,FALSE))</f>
        <v>0.30762828956325783</v>
      </c>
      <c r="S54" s="3">
        <f>R54*$Y54</f>
        <v>-7.6540994726234171E-2</v>
      </c>
      <c r="T54" s="3">
        <f>J54/(VLOOKUP($AW54,'5_Weighting'!$R$12:$S$23,2,FALSE)/(VLOOKUP($AW54,'5_Weighting'!$R$12:$T$23,3,FALSE)))</f>
        <v>1.1793516542393681</v>
      </c>
      <c r="U54" s="3">
        <f>T54*$Y54</f>
        <v>-0.29343448509129716</v>
      </c>
      <c r="V54" s="3">
        <f>J54/(VLOOKUP($AW54,'5_Weighting'!$V$12:$W$23,2,FALSE)/(VLOOKUP($AW54,'5_Weighting'!$V$12:$X$23,3,FALSE)))</f>
        <v>0.315182667951457</v>
      </c>
      <c r="W54" s="3">
        <f>V54*$Y54</f>
        <v>-7.8420599613002004E-2</v>
      </c>
      <c r="X54" s="3" t="s">
        <v>149</v>
      </c>
      <c r="Y54" s="6">
        <v>-0.24880999999999998</v>
      </c>
      <c r="Z54" s="3" t="s">
        <v>134</v>
      </c>
      <c r="AA54" s="3"/>
      <c r="AB54" s="3"/>
      <c r="AC54" s="3" t="s">
        <v>5</v>
      </c>
      <c r="AD54" s="3" t="s">
        <v>143</v>
      </c>
      <c r="AE54" s="3" t="s">
        <v>53</v>
      </c>
      <c r="AF54" s="3" t="s">
        <v>7</v>
      </c>
      <c r="AG54" s="3" t="s">
        <v>37</v>
      </c>
      <c r="AH54" s="3" t="s">
        <v>38</v>
      </c>
      <c r="AI54" s="3" t="s">
        <v>57</v>
      </c>
      <c r="AJ54" s="3" t="s">
        <v>74</v>
      </c>
      <c r="AK54" s="4" t="s">
        <v>12</v>
      </c>
      <c r="AL54" s="4" t="s">
        <v>140</v>
      </c>
      <c r="AM54" s="4" t="s">
        <v>150</v>
      </c>
      <c r="AN54" s="3" t="s">
        <v>1953</v>
      </c>
      <c r="AO54" s="3" t="s">
        <v>30</v>
      </c>
      <c r="AP54" s="3">
        <v>1000</v>
      </c>
      <c r="AQ54" s="3">
        <v>1</v>
      </c>
      <c r="AR54" s="3">
        <v>0</v>
      </c>
      <c r="AS54" s="3">
        <v>1</v>
      </c>
      <c r="AT54" s="3">
        <v>1</v>
      </c>
      <c r="AU54" s="4" t="s">
        <v>15</v>
      </c>
      <c r="AV54" s="4" t="s">
        <v>311</v>
      </c>
      <c r="AW54" s="4" t="s">
        <v>88</v>
      </c>
      <c r="AX54" s="4" t="s">
        <v>18</v>
      </c>
      <c r="AY54" s="4"/>
      <c r="AZ54" s="3">
        <v>-0.35799999999999998</v>
      </c>
      <c r="BA54" s="3"/>
      <c r="BB54" s="3">
        <v>0.69907307500652571</v>
      </c>
      <c r="BC54" s="3" t="s">
        <v>19</v>
      </c>
      <c r="BD54" s="3" t="s">
        <v>20</v>
      </c>
      <c r="BE54" s="3"/>
    </row>
    <row r="55" spans="1:57" hidden="1" x14ac:dyDescent="0.25">
      <c r="A55" s="2">
        <v>111</v>
      </c>
      <c r="B55" s="3" t="s">
        <v>146</v>
      </c>
      <c r="C55" s="3">
        <v>111.3</v>
      </c>
      <c r="D55" s="3" t="s">
        <v>147</v>
      </c>
      <c r="E55" s="3" t="s">
        <v>148</v>
      </c>
      <c r="F55" s="3">
        <v>1</v>
      </c>
      <c r="G55" s="3"/>
      <c r="H55" s="3" t="str">
        <f>IF(Y55&lt;'2 - Outliers'!$F$11,"Low outlier",IF(Y55&gt;'2 - Outliers'!$F$12,"High outlier",""))</f>
        <v/>
      </c>
      <c r="I55" s="3">
        <f>IF(AA55="",VLOOKUP(AW55,'3 -Impute_SE'!$B$10:$C$21,2,FALSE),AA55)</f>
        <v>5.031249131340744E-2</v>
      </c>
      <c r="J55" s="3">
        <f>1/I55</f>
        <v>19.875779829123999</v>
      </c>
      <c r="K55" s="3">
        <f>J55*Y55</f>
        <v>14.531977664265721</v>
      </c>
      <c r="L55" s="3">
        <f>J55/(VLOOKUP($AW55,'5_Weighting'!$B$9:$C$20,2,FALSE)/VLOOKUP($AW55,'5_Weighting'!$B$9:$D$20,3,FALSE))</f>
        <v>0.82622651466152486</v>
      </c>
      <c r="M55" s="3">
        <f>L55*Y55</f>
        <v>0.60408725392962725</v>
      </c>
      <c r="N55" s="3">
        <f>J55/(VLOOKUP($AW55,'5_Weighting'!$F$12:$G$20,2,FALSE)/(VLOOKUP($AW55,'5_Weighting'!$F$12:$H$21,3,FALSE)))</f>
        <v>0.69441737918446922</v>
      </c>
      <c r="O55" s="3">
        <f>N55*$Y55</f>
        <v>0.50771632261693278</v>
      </c>
      <c r="P55" s="3">
        <f>J55/(VLOOKUP($AW55,'5_Weighting'!$J$12:$K$22,2,FALSE)/VLOOKUP($AW55,'5_Weighting'!$J$12:$L$22,3,FALSE))</f>
        <v>0.71090804367584326</v>
      </c>
      <c r="Q55" s="3">
        <f>P55*$Y55</f>
        <v>0.51977330705315605</v>
      </c>
      <c r="R55" s="3">
        <f>J55/(VLOOKUP($AW55,'5_Weighting'!$N$12:$O$23,2,FALSE)/VLOOKUP($AW55,'5_Weighting'!$N$12:$P$23,3,FALSE))</f>
        <v>0.92641033263453187</v>
      </c>
      <c r="S55" s="3">
        <f>R55*$Y55</f>
        <v>0.67733565060241163</v>
      </c>
      <c r="T55" s="3">
        <f>J55/(VLOOKUP($AW55,'5_Weighting'!$R$12:$S$23,2,FALSE)/(VLOOKUP($AW55,'5_Weighting'!$R$12:$T$23,3,FALSE)))</f>
        <v>0.781274928375426</v>
      </c>
      <c r="U55" s="3">
        <f>T55*$Y55</f>
        <v>0.57122135113240902</v>
      </c>
      <c r="V55" s="3">
        <f>J55/(VLOOKUP($AW55,'5_Weighting'!$V$12:$W$23,2,FALSE)/(VLOOKUP($AW55,'5_Weighting'!$V$12:$X$23,3,FALSE)))</f>
        <v>0.91240154613360192</v>
      </c>
      <c r="W55" s="3">
        <f>V55*$Y55</f>
        <v>0.66709326644012168</v>
      </c>
      <c r="X55" s="3" t="s">
        <v>149</v>
      </c>
      <c r="Y55" s="6">
        <v>0.73114000000000001</v>
      </c>
      <c r="Z55" s="3" t="s">
        <v>134</v>
      </c>
      <c r="AA55" s="3"/>
      <c r="AB55" s="3"/>
      <c r="AC55" s="3" t="s">
        <v>5</v>
      </c>
      <c r="AD55" s="3" t="s">
        <v>6</v>
      </c>
      <c r="AE55" s="3" t="s">
        <v>5</v>
      </c>
      <c r="AF55" s="3" t="s">
        <v>7</v>
      </c>
      <c r="AG55" s="3" t="s">
        <v>37</v>
      </c>
      <c r="AH55" s="3" t="s">
        <v>38</v>
      </c>
      <c r="AI55" s="3" t="s">
        <v>57</v>
      </c>
      <c r="AJ55" s="3" t="s">
        <v>74</v>
      </c>
      <c r="AK55" s="4" t="s">
        <v>12</v>
      </c>
      <c r="AL55" s="4" t="s">
        <v>140</v>
      </c>
      <c r="AM55" s="4" t="s">
        <v>150</v>
      </c>
      <c r="AN55" s="3" t="s">
        <v>1953</v>
      </c>
      <c r="AO55" s="3" t="s">
        <v>30</v>
      </c>
      <c r="AP55" s="3">
        <v>1000</v>
      </c>
      <c r="AQ55" s="3">
        <v>1</v>
      </c>
      <c r="AR55" s="3">
        <v>0</v>
      </c>
      <c r="AS55" s="3">
        <v>1</v>
      </c>
      <c r="AT55" s="3">
        <v>1</v>
      </c>
      <c r="AU55" s="4" t="s">
        <v>15</v>
      </c>
      <c r="AV55" s="4" t="s">
        <v>152</v>
      </c>
      <c r="AW55" s="4" t="s">
        <v>32</v>
      </c>
      <c r="AX55" s="4" t="s">
        <v>18</v>
      </c>
      <c r="AY55" s="4"/>
      <c r="AZ55" s="3">
        <v>1.052</v>
      </c>
      <c r="BA55" s="3"/>
      <c r="BB55" s="3">
        <v>2.8633721394136336</v>
      </c>
      <c r="BC55" s="3" t="s">
        <v>19</v>
      </c>
      <c r="BD55" s="3" t="s">
        <v>20</v>
      </c>
      <c r="BE55" s="3"/>
    </row>
    <row r="56" spans="1:57" hidden="1" x14ac:dyDescent="0.25">
      <c r="A56" s="2">
        <v>113</v>
      </c>
      <c r="B56" s="3" t="s">
        <v>499</v>
      </c>
      <c r="C56" s="3">
        <v>113.1</v>
      </c>
      <c r="D56" s="3" t="s">
        <v>500</v>
      </c>
      <c r="E56" s="3" t="s">
        <v>501</v>
      </c>
      <c r="F56" s="3"/>
      <c r="G56" s="3"/>
      <c r="H56" s="3" t="str">
        <f>IF(Y56&lt;'2 - Outliers'!$F$11,"Low outlier",IF(Y56&gt;'2 - Outliers'!$F$12,"High outlier",""))</f>
        <v/>
      </c>
      <c r="I56" s="3">
        <f>IF(AA56="",VLOOKUP(AW56,'3 -Impute_SE'!$B$10:$C$21,2,FALSE),AA56)</f>
        <v>6.2889289191820838E-2</v>
      </c>
      <c r="J56" s="3">
        <f>1/I56</f>
        <v>15.90095885723664</v>
      </c>
      <c r="K56" s="3">
        <f>J56*Y56</f>
        <v>2.0540000000000003</v>
      </c>
      <c r="L56" s="3">
        <f>J56/(VLOOKUP($AW56,'5_Weighting'!$B$9:$C$20,2,FALSE)/VLOOKUP($AW56,'5_Weighting'!$B$9:$D$20,3,FALSE))</f>
        <v>0.97368185149492004</v>
      </c>
      <c r="M56" s="3">
        <f>L56*Y56</f>
        <v>0.1257749636941157</v>
      </c>
      <c r="N56" s="3">
        <f>J56/(VLOOKUP($AW56,'5_Weighting'!$F$12:$G$20,2,FALSE)/(VLOOKUP($AW56,'5_Weighting'!$F$12:$H$21,3,FALSE)))</f>
        <v>3.8096159329567634</v>
      </c>
      <c r="O56" s="3">
        <f>N56*$Y56</f>
        <v>0.49210561429331673</v>
      </c>
      <c r="P56" s="3">
        <f>J56/(VLOOKUP($AW56,'5_Weighting'!$J$12:$K$22,2,FALSE)/VLOOKUP($AW56,'5_Weighting'!$J$12:$L$22,3,FALSE))</f>
        <v>2.6835087331517022</v>
      </c>
      <c r="Q56" s="3">
        <f>P56*$Y56</f>
        <v>0.34664116720137789</v>
      </c>
      <c r="R56" s="3">
        <f>J56/(VLOOKUP($AW56,'5_Weighting'!$N$12:$O$23,2,FALSE)/VLOOKUP($AW56,'5_Weighting'!$N$12:$P$23,3,FALSE))</f>
        <v>0.61309243340370423</v>
      </c>
      <c r="S56" s="3">
        <f>R56*$Y56</f>
        <v>7.9195969847950132E-2</v>
      </c>
      <c r="T56" s="3">
        <f>J56/(VLOOKUP($AW56,'5_Weighting'!$R$12:$S$23,2,FALSE)/(VLOOKUP($AW56,'5_Weighting'!$R$12:$T$23,3,FALSE)))</f>
        <v>0.97123768932766763</v>
      </c>
      <c r="U56" s="3">
        <f>T56*$Y56</f>
        <v>0.12545924002382575</v>
      </c>
      <c r="V56" s="3">
        <f>J56/(VLOOKUP($AW56,'5_Weighting'!$V$12:$W$23,2,FALSE)/(VLOOKUP($AW56,'5_Weighting'!$V$12:$X$23,3,FALSE)))</f>
        <v>0.81820570171277818</v>
      </c>
      <c r="W56" s="3">
        <f>V56*$Y56</f>
        <v>0.10569139423646744</v>
      </c>
      <c r="X56" s="3" t="s">
        <v>502</v>
      </c>
      <c r="Y56" s="6">
        <v>0.1291746</v>
      </c>
      <c r="Z56" s="3" t="s">
        <v>72</v>
      </c>
      <c r="AA56" s="3">
        <v>6.2889289191820838E-2</v>
      </c>
      <c r="AB56" s="3" t="s">
        <v>26</v>
      </c>
      <c r="AC56" s="3" t="s">
        <v>5</v>
      </c>
      <c r="AD56" s="3" t="s">
        <v>6</v>
      </c>
      <c r="AE56" s="3" t="s">
        <v>5</v>
      </c>
      <c r="AF56" s="3" t="s">
        <v>83</v>
      </c>
      <c r="AG56" s="3" t="s">
        <v>503</v>
      </c>
      <c r="AH56" s="3" t="s">
        <v>95</v>
      </c>
      <c r="AI56" s="3" t="s">
        <v>57</v>
      </c>
      <c r="AJ56" s="3" t="s">
        <v>11</v>
      </c>
      <c r="AK56" s="4" t="s">
        <v>12</v>
      </c>
      <c r="AL56" s="4" t="s">
        <v>504</v>
      </c>
      <c r="AM56" s="4" t="s">
        <v>13</v>
      </c>
      <c r="AN56" s="3" t="s">
        <v>1953</v>
      </c>
      <c r="AO56" s="3" t="s">
        <v>14</v>
      </c>
      <c r="AP56" s="3">
        <v>62011</v>
      </c>
      <c r="AQ56" s="3">
        <v>1</v>
      </c>
      <c r="AR56" s="3">
        <v>0</v>
      </c>
      <c r="AS56" s="3">
        <v>1</v>
      </c>
      <c r="AT56" s="3">
        <v>1</v>
      </c>
      <c r="AU56" s="4" t="s">
        <v>346</v>
      </c>
      <c r="AV56" s="4" t="s">
        <v>498</v>
      </c>
      <c r="AW56" s="4" t="s">
        <v>348</v>
      </c>
      <c r="AX56" s="4" t="s">
        <v>98</v>
      </c>
      <c r="AY56" s="4" t="s">
        <v>90</v>
      </c>
      <c r="AZ56" s="3">
        <v>0.246</v>
      </c>
      <c r="BA56" s="3">
        <v>1.2788995735417383</v>
      </c>
      <c r="BB56" s="3"/>
      <c r="BC56" s="3" t="s">
        <v>60</v>
      </c>
      <c r="BD56" s="3">
        <v>2.0539999999999998</v>
      </c>
      <c r="BE56" s="3"/>
    </row>
    <row r="57" spans="1:57" hidden="1" x14ac:dyDescent="0.25">
      <c r="A57" s="2">
        <v>113</v>
      </c>
      <c r="B57" s="3" t="s">
        <v>499</v>
      </c>
      <c r="C57" s="3">
        <v>113.1</v>
      </c>
      <c r="D57" s="3" t="s">
        <v>595</v>
      </c>
      <c r="E57" s="3" t="s">
        <v>501</v>
      </c>
      <c r="F57" s="3"/>
      <c r="G57" s="3"/>
      <c r="H57" s="3" t="str">
        <f>IF(Y57&lt;'2 - Outliers'!$F$11,"Low outlier",IF(Y57&gt;'2 - Outliers'!$F$12,"High outlier",""))</f>
        <v/>
      </c>
      <c r="I57" s="3">
        <f>IF(AA57="",VLOOKUP(AW57,'3 -Impute_SE'!$B$10:$C$21,2,FALSE),AA57)</f>
        <v>6.7926762940735186E-2</v>
      </c>
      <c r="J57" s="3">
        <f>1/I57</f>
        <v>14.721737893979743</v>
      </c>
      <c r="K57" s="3">
        <f>J57*Y57</f>
        <v>2.6659999999999999</v>
      </c>
      <c r="L57" s="3">
        <f>J57/(VLOOKUP($AW57,'5_Weighting'!$B$9:$C$20,2,FALSE)/VLOOKUP($AW57,'5_Weighting'!$B$9:$D$20,3,FALSE))</f>
        <v>1.0951672044708656</v>
      </c>
      <c r="M57" s="3">
        <f>L57*Y57</f>
        <v>0.19832684076744134</v>
      </c>
      <c r="N57" s="3">
        <f>J57/(VLOOKUP($AW57,'5_Weighting'!$F$12:$G$20,2,FALSE)/(VLOOKUP($AW57,'5_Weighting'!$F$12:$H$21,3,FALSE)))</f>
        <v>2.2177939340939026</v>
      </c>
      <c r="O57" s="3">
        <f>N57*$Y57</f>
        <v>0.40162640245838355</v>
      </c>
      <c r="P57" s="3">
        <f>J57/(VLOOKUP($AW57,'5_Weighting'!$J$12:$K$22,2,FALSE)/VLOOKUP($AW57,'5_Weighting'!$J$12:$L$22,3,FALSE))</f>
        <v>2.5471032058037957</v>
      </c>
      <c r="Q57" s="3">
        <f>P57*$Y57</f>
        <v>0.46126192407282529</v>
      </c>
      <c r="R57" s="3">
        <f>J57/(VLOOKUP($AW57,'5_Weighting'!$N$12:$O$23,2,FALSE)/VLOOKUP($AW57,'5_Weighting'!$N$12:$P$23,3,FALSE))</f>
        <v>0.88958792264047459</v>
      </c>
      <c r="S57" s="3">
        <f>R57*$Y57</f>
        <v>0.1610979232777508</v>
      </c>
      <c r="T57" s="3">
        <f>J57/(VLOOKUP($AW57,'5_Weighting'!$R$12:$S$23,2,FALSE)/(VLOOKUP($AW57,'5_Weighting'!$R$12:$T$23,3,FALSE)))</f>
        <v>0.67585707176231313</v>
      </c>
      <c r="U57" s="3">
        <f>T57*$Y57</f>
        <v>0.12239281573238463</v>
      </c>
      <c r="V57" s="3">
        <f>J57/(VLOOKUP($AW57,'5_Weighting'!$V$12:$W$23,2,FALSE)/(VLOOKUP($AW57,'5_Weighting'!$V$12:$X$23,3,FALSE)))</f>
        <v>0.89067953196771998</v>
      </c>
      <c r="W57" s="3">
        <f>V57*$Y57</f>
        <v>0.16129560581274732</v>
      </c>
      <c r="X57" s="3" t="s">
        <v>502</v>
      </c>
      <c r="Y57" s="6">
        <v>0.18109275</v>
      </c>
      <c r="Z57" s="3" t="s">
        <v>72</v>
      </c>
      <c r="AA57" s="3">
        <v>6.7926762940735186E-2</v>
      </c>
      <c r="AB57" s="3" t="s">
        <v>26</v>
      </c>
      <c r="AC57" s="3" t="s">
        <v>5</v>
      </c>
      <c r="AD57" s="3" t="s">
        <v>6</v>
      </c>
      <c r="AE57" s="3" t="s">
        <v>5</v>
      </c>
      <c r="AF57" s="3" t="s">
        <v>83</v>
      </c>
      <c r="AG57" s="3" t="s">
        <v>503</v>
      </c>
      <c r="AH57" s="3" t="s">
        <v>95</v>
      </c>
      <c r="AI57" s="3" t="s">
        <v>57</v>
      </c>
      <c r="AJ57" s="3" t="s">
        <v>11</v>
      </c>
      <c r="AK57" s="4" t="s">
        <v>12</v>
      </c>
      <c r="AL57" s="4" t="s">
        <v>504</v>
      </c>
      <c r="AM57" s="4" t="s">
        <v>13</v>
      </c>
      <c r="AN57" s="3" t="s">
        <v>1953</v>
      </c>
      <c r="AO57" s="3" t="s">
        <v>14</v>
      </c>
      <c r="AP57" s="3">
        <v>62011</v>
      </c>
      <c r="AQ57" s="3">
        <v>1</v>
      </c>
      <c r="AR57" s="3">
        <v>0</v>
      </c>
      <c r="AS57" s="3">
        <v>1</v>
      </c>
      <c r="AT57" s="3">
        <v>1</v>
      </c>
      <c r="AU57" s="4" t="s">
        <v>330</v>
      </c>
      <c r="AV57" s="4" t="s">
        <v>596</v>
      </c>
      <c r="AW57" s="4" t="s">
        <v>465</v>
      </c>
      <c r="AX57" s="4" t="s">
        <v>98</v>
      </c>
      <c r="AY57" s="4" t="s">
        <v>90</v>
      </c>
      <c r="AZ57" s="3">
        <v>7.4999999999999997E-3</v>
      </c>
      <c r="BA57" s="3">
        <v>1.0075281954445339</v>
      </c>
      <c r="BB57" s="3"/>
      <c r="BC57" s="3" t="s">
        <v>60</v>
      </c>
      <c r="BD57" s="3">
        <v>2.6659999999999999</v>
      </c>
      <c r="BE57" s="3"/>
    </row>
    <row r="58" spans="1:57" hidden="1" x14ac:dyDescent="0.25">
      <c r="A58" s="2">
        <v>113</v>
      </c>
      <c r="B58" s="3" t="s">
        <v>499</v>
      </c>
      <c r="C58" s="3">
        <v>113.1</v>
      </c>
      <c r="D58" s="3" t="s">
        <v>945</v>
      </c>
      <c r="E58" s="3" t="s">
        <v>501</v>
      </c>
      <c r="F58" s="3"/>
      <c r="G58" s="3"/>
      <c r="H58" s="3" t="str">
        <f>IF(Y58&lt;'2 - Outliers'!$F$11,"Low outlier",IF(Y58&gt;'2 - Outliers'!$F$12,"High outlier",""))</f>
        <v/>
      </c>
      <c r="I58" s="3">
        <f>IF(AA58="",VLOOKUP(AW58,'3 -Impute_SE'!$B$10:$C$21,2,FALSE),AA58)</f>
        <v>1.8708913010243081E-2</v>
      </c>
      <c r="J58" s="3">
        <f>1/I58</f>
        <v>53.450459652706847</v>
      </c>
      <c r="K58" s="3">
        <f>J58*Y58</f>
        <v>6.5410000000000013</v>
      </c>
      <c r="L58" s="3">
        <f>J58/(VLOOKUP($AW58,'5_Weighting'!$B$9:$C$20,2,FALSE)/VLOOKUP($AW58,'5_Weighting'!$B$9:$D$20,3,FALSE))</f>
        <v>0.70514594199059455</v>
      </c>
      <c r="M58" s="3">
        <f>L58*Y58</f>
        <v>8.6292234651099017E-2</v>
      </c>
      <c r="N58" s="3">
        <f>J58/(VLOOKUP($AW58,'5_Weighting'!$F$12:$G$20,2,FALSE)/(VLOOKUP($AW58,'5_Weighting'!$F$12:$H$21,3,FALSE)))</f>
        <v>4.6432467117282643</v>
      </c>
      <c r="O58" s="3">
        <f>N58*$Y58</f>
        <v>0.56821731634774642</v>
      </c>
      <c r="P58" s="3">
        <f>J58/(VLOOKUP($AW58,'5_Weighting'!$J$12:$K$22,2,FALSE)/VLOOKUP($AW58,'5_Weighting'!$J$12:$L$22,3,FALSE))</f>
        <v>5.652023148723341</v>
      </c>
      <c r="Q58" s="3">
        <f>P58*$Y58</f>
        <v>0.69166633282501888</v>
      </c>
      <c r="R58" s="3">
        <f>J58/(VLOOKUP($AW58,'5_Weighting'!$N$12:$O$23,2,FALSE)/VLOOKUP($AW58,'5_Weighting'!$N$12:$P$23,3,FALSE))</f>
        <v>0.53804561903402426</v>
      </c>
      <c r="S58" s="3">
        <f>R58*$Y58</f>
        <v>6.5843332629288723E-2</v>
      </c>
      <c r="T58" s="3">
        <f>J58/(VLOOKUP($AW58,'5_Weighting'!$R$12:$S$23,2,FALSE)/(VLOOKUP($AW58,'5_Weighting'!$R$12:$T$23,3,FALSE)))</f>
        <v>0.39667927108225221</v>
      </c>
      <c r="U58" s="3">
        <f>T58*$Y58</f>
        <v>4.8543625798690621E-2</v>
      </c>
      <c r="V58" s="3">
        <f>J58/(VLOOKUP($AW58,'5_Weighting'!$V$12:$W$23,2,FALSE)/(VLOOKUP($AW58,'5_Weighting'!$V$12:$X$23,3,FALSE)))</f>
        <v>0.43631579012529964</v>
      </c>
      <c r="W58" s="3">
        <f>V58*$Y58</f>
        <v>5.3394144816583548E-2</v>
      </c>
      <c r="X58" s="3" t="s">
        <v>502</v>
      </c>
      <c r="Y58" s="6">
        <v>0.12237500000000001</v>
      </c>
      <c r="Z58" s="3" t="s">
        <v>72</v>
      </c>
      <c r="AA58" s="3">
        <v>1.8708913010243081E-2</v>
      </c>
      <c r="AB58" s="3" t="s">
        <v>26</v>
      </c>
      <c r="AC58" s="3" t="s">
        <v>5</v>
      </c>
      <c r="AD58" s="3" t="s">
        <v>6</v>
      </c>
      <c r="AE58" s="3" t="s">
        <v>5</v>
      </c>
      <c r="AF58" s="3" t="s">
        <v>83</v>
      </c>
      <c r="AG58" s="3" t="s">
        <v>503</v>
      </c>
      <c r="AH58" s="3" t="s">
        <v>95</v>
      </c>
      <c r="AI58" s="3" t="s">
        <v>57</v>
      </c>
      <c r="AJ58" s="3" t="s">
        <v>11</v>
      </c>
      <c r="AK58" s="4" t="s">
        <v>12</v>
      </c>
      <c r="AL58" s="4" t="s">
        <v>504</v>
      </c>
      <c r="AM58" s="4" t="s">
        <v>13</v>
      </c>
      <c r="AN58" s="3" t="s">
        <v>1953</v>
      </c>
      <c r="AO58" s="3" t="s">
        <v>14</v>
      </c>
      <c r="AP58" s="3">
        <v>62011</v>
      </c>
      <c r="AQ58" s="3">
        <v>1</v>
      </c>
      <c r="AR58" s="3">
        <v>0</v>
      </c>
      <c r="AS58" s="3">
        <v>1</v>
      </c>
      <c r="AT58" s="3">
        <v>1</v>
      </c>
      <c r="AU58" s="4" t="s">
        <v>346</v>
      </c>
      <c r="AV58" s="4" t="s">
        <v>798</v>
      </c>
      <c r="AW58" s="4" t="s">
        <v>642</v>
      </c>
      <c r="AX58" s="4" t="s">
        <v>98</v>
      </c>
      <c r="AY58" s="4" t="s">
        <v>90</v>
      </c>
      <c r="AZ58" s="3">
        <v>0.625</v>
      </c>
      <c r="BA58" s="3">
        <v>1.8682459574322223</v>
      </c>
      <c r="BB58" s="3"/>
      <c r="BC58" s="3" t="s">
        <v>60</v>
      </c>
      <c r="BD58" s="3">
        <v>6.5410000000000004</v>
      </c>
      <c r="BE58" s="3"/>
    </row>
    <row r="59" spans="1:57" hidden="1" x14ac:dyDescent="0.25">
      <c r="A59" s="2">
        <v>113</v>
      </c>
      <c r="B59" s="3" t="s">
        <v>499</v>
      </c>
      <c r="C59" s="3">
        <v>113.2</v>
      </c>
      <c r="D59" s="3" t="s">
        <v>505</v>
      </c>
      <c r="E59" s="3" t="s">
        <v>506</v>
      </c>
      <c r="F59" s="3"/>
      <c r="G59" s="3"/>
      <c r="H59" s="3" t="str">
        <f>IF(Y59&lt;'2 - Outliers'!$F$11,"Low outlier",IF(Y59&gt;'2 - Outliers'!$F$12,"High outlier",""))</f>
        <v/>
      </c>
      <c r="I59" s="3">
        <f>IF(AA59="",VLOOKUP(AW59,'3 -Impute_SE'!$B$10:$C$21,2,FALSE),AA59)</f>
        <v>5.3991750687442712E-2</v>
      </c>
      <c r="J59" s="3">
        <f>1/I59</f>
        <v>18.52134793311264</v>
      </c>
      <c r="K59" s="3">
        <f>J59*Y59</f>
        <v>2.1819999999999999</v>
      </c>
      <c r="L59" s="3">
        <f>J59/(VLOOKUP($AW59,'5_Weighting'!$B$9:$C$20,2,FALSE)/VLOOKUP($AW59,'5_Weighting'!$B$9:$D$20,3,FALSE))</f>
        <v>1.1341391742226519</v>
      </c>
      <c r="M59" s="3">
        <f>L59*Y59</f>
        <v>0.13361293611517061</v>
      </c>
      <c r="N59" s="3">
        <f>J59/(VLOOKUP($AW59,'5_Weighting'!$F$12:$G$20,2,FALSE)/(VLOOKUP($AW59,'5_Weighting'!$F$12:$H$21,3,FALSE)))</f>
        <v>4.4374193291940838</v>
      </c>
      <c r="O59" s="3">
        <f>N59*$Y59</f>
        <v>0.52277237117235498</v>
      </c>
      <c r="P59" s="3">
        <f>J59/(VLOOKUP($AW59,'5_Weighting'!$J$12:$K$22,2,FALSE)/VLOOKUP($AW59,'5_Weighting'!$J$12:$L$22,3,FALSE))</f>
        <v>3.1257359618680587</v>
      </c>
      <c r="Q59" s="3">
        <f>P59*$Y59</f>
        <v>0.36824295366767601</v>
      </c>
      <c r="R59" s="3">
        <f>J59/(VLOOKUP($AW59,'5_Weighting'!$N$12:$O$23,2,FALSE)/VLOOKUP($AW59,'5_Weighting'!$N$12:$P$23,3,FALSE))</f>
        <v>0.71412663702735257</v>
      </c>
      <c r="S59" s="3">
        <f>R59*$Y59</f>
        <v>8.4131259108192399E-2</v>
      </c>
      <c r="T59" s="3">
        <f>J59/(VLOOKUP($AW59,'5_Weighting'!$R$12:$S$23,2,FALSE)/(VLOOKUP($AW59,'5_Weighting'!$R$12:$T$23,3,FALSE)))</f>
        <v>1.1312922278019315</v>
      </c>
      <c r="U59" s="3">
        <f>T59*$Y59</f>
        <v>0.13327753735734554</v>
      </c>
      <c r="V59" s="3">
        <f>J59/(VLOOKUP($AW59,'5_Weighting'!$V$12:$W$23,2,FALSE)/(VLOOKUP($AW59,'5_Weighting'!$V$12:$X$23,3,FALSE)))</f>
        <v>0.95304142462969288</v>
      </c>
      <c r="W59" s="3">
        <f>V59*$Y59</f>
        <v>0.11227781023562412</v>
      </c>
      <c r="X59" s="3" t="s">
        <v>507</v>
      </c>
      <c r="Y59" s="6">
        <v>0.11781</v>
      </c>
      <c r="Z59" s="3" t="s">
        <v>134</v>
      </c>
      <c r="AA59" s="3">
        <v>5.3991750687442712E-2</v>
      </c>
      <c r="AB59" s="3" t="s">
        <v>26</v>
      </c>
      <c r="AC59" s="3" t="s">
        <v>5</v>
      </c>
      <c r="AD59" s="3" t="s">
        <v>6</v>
      </c>
      <c r="AE59" s="3" t="s">
        <v>5</v>
      </c>
      <c r="AF59" s="3" t="s">
        <v>7</v>
      </c>
      <c r="AG59" s="3" t="s">
        <v>37</v>
      </c>
      <c r="AH59" s="3" t="s">
        <v>9</v>
      </c>
      <c r="AI59" s="3" t="s">
        <v>57</v>
      </c>
      <c r="AJ59" s="3" t="s">
        <v>11</v>
      </c>
      <c r="AK59" s="4" t="s">
        <v>12</v>
      </c>
      <c r="AL59" s="4" t="s">
        <v>504</v>
      </c>
      <c r="AM59" s="4" t="s">
        <v>13</v>
      </c>
      <c r="AN59" s="3" t="s">
        <v>1953</v>
      </c>
      <c r="AO59" s="3" t="s">
        <v>14</v>
      </c>
      <c r="AP59" s="3">
        <v>6719</v>
      </c>
      <c r="AQ59" s="3">
        <v>1</v>
      </c>
      <c r="AR59" s="3">
        <v>0</v>
      </c>
      <c r="AS59" s="3">
        <v>1</v>
      </c>
      <c r="AT59" s="3">
        <v>1</v>
      </c>
      <c r="AU59" s="4" t="s">
        <v>346</v>
      </c>
      <c r="AV59" s="4" t="s">
        <v>498</v>
      </c>
      <c r="AW59" s="4" t="s">
        <v>348</v>
      </c>
      <c r="AX59" s="4" t="s">
        <v>18</v>
      </c>
      <c r="AY59" s="4"/>
      <c r="AZ59" s="3">
        <v>0.187</v>
      </c>
      <c r="BA59" s="3"/>
      <c r="BB59" s="3">
        <v>1.2056272850499248</v>
      </c>
      <c r="BC59" s="3" t="s">
        <v>19</v>
      </c>
      <c r="BD59" s="3">
        <v>2.1819999999999999</v>
      </c>
      <c r="BE59" s="3"/>
    </row>
    <row r="60" spans="1:57" hidden="1" x14ac:dyDescent="0.25">
      <c r="A60" s="2">
        <v>113</v>
      </c>
      <c r="B60" s="3" t="s">
        <v>499</v>
      </c>
      <c r="C60" s="3">
        <v>113.2</v>
      </c>
      <c r="D60" s="3" t="s">
        <v>946</v>
      </c>
      <c r="E60" s="3" t="s">
        <v>506</v>
      </c>
      <c r="F60" s="3"/>
      <c r="G60" s="3"/>
      <c r="H60" s="3" t="str">
        <f>IF(Y60&lt;'2 - Outliers'!$F$11,"Low outlier",IF(Y60&gt;'2 - Outliers'!$F$12,"High outlier",""))</f>
        <v/>
      </c>
      <c r="I60" s="3">
        <f>IF(AA60="",VLOOKUP(AW60,'3 -Impute_SE'!$B$10:$C$21,2,FALSE),AA60)</f>
        <v>2.033601841196778E-2</v>
      </c>
      <c r="J60" s="3">
        <f>1/I60</f>
        <v>49.173834314169305</v>
      </c>
      <c r="K60" s="3">
        <f>J60*Y60</f>
        <v>4.3449999999999998</v>
      </c>
      <c r="L60" s="3">
        <f>J60/(VLOOKUP($AW60,'5_Weighting'!$B$9:$C$20,2,FALSE)/VLOOKUP($AW60,'5_Weighting'!$B$9:$D$20,3,FALSE))</f>
        <v>0.64872650196186543</v>
      </c>
      <c r="M60" s="3">
        <f>L60*Y60</f>
        <v>5.7321473713350425E-2</v>
      </c>
      <c r="N60" s="3">
        <f>J60/(VLOOKUP($AW60,'5_Weighting'!$F$12:$G$20,2,FALSE)/(VLOOKUP($AW60,'5_Weighting'!$F$12:$H$21,3,FALSE)))</f>
        <v>4.271735845975539</v>
      </c>
      <c r="O60" s="3">
        <f>N60*$Y60</f>
        <v>0.37745057935039861</v>
      </c>
      <c r="P60" s="3">
        <f>J60/(VLOOKUP($AW60,'5_Weighting'!$J$12:$K$22,2,FALSE)/VLOOKUP($AW60,'5_Weighting'!$J$12:$L$22,3,FALSE))</f>
        <v>5.1997990599337349</v>
      </c>
      <c r="Q60" s="3">
        <f>P60*$Y60</f>
        <v>0.45945424493574477</v>
      </c>
      <c r="R60" s="3">
        <f>J60/(VLOOKUP($AW60,'5_Weighting'!$N$12:$O$23,2,FALSE)/VLOOKUP($AW60,'5_Weighting'!$N$12:$P$23,3,FALSE))</f>
        <v>0.49499604485634935</v>
      </c>
      <c r="S60" s="3">
        <f>R60*$Y60</f>
        <v>4.3737850523507024E-2</v>
      </c>
      <c r="T60" s="3">
        <f>J60/(VLOOKUP($AW60,'5_Weighting'!$R$12:$S$23,2,FALSE)/(VLOOKUP($AW60,'5_Weighting'!$R$12:$T$23,3,FALSE)))</f>
        <v>0.36494056138722625</v>
      </c>
      <c r="U60" s="3">
        <f>T60*$Y60</f>
        <v>3.2246148004175308E-2</v>
      </c>
      <c r="V60" s="3">
        <f>J60/(VLOOKUP($AW60,'5_Weighting'!$V$12:$W$23,2,FALSE)/(VLOOKUP($AW60,'5_Weighting'!$V$12:$X$23,3,FALSE)))</f>
        <v>0.4014057224518332</v>
      </c>
      <c r="W60" s="3">
        <f>V60*$Y60</f>
        <v>3.5468209635843982E-2</v>
      </c>
      <c r="X60" s="3" t="s">
        <v>507</v>
      </c>
      <c r="Y60" s="6">
        <v>8.8359999999999994E-2</v>
      </c>
      <c r="Z60" s="3" t="s">
        <v>134</v>
      </c>
      <c r="AA60" s="3">
        <v>2.033601841196778E-2</v>
      </c>
      <c r="AB60" s="3" t="s">
        <v>26</v>
      </c>
      <c r="AC60" s="3" t="s">
        <v>5</v>
      </c>
      <c r="AD60" s="3" t="s">
        <v>6</v>
      </c>
      <c r="AE60" s="3" t="s">
        <v>5</v>
      </c>
      <c r="AF60" s="3" t="s">
        <v>7</v>
      </c>
      <c r="AG60" s="3" t="s">
        <v>37</v>
      </c>
      <c r="AH60" s="3" t="s">
        <v>9</v>
      </c>
      <c r="AI60" s="3" t="s">
        <v>57</v>
      </c>
      <c r="AJ60" s="3" t="s">
        <v>11</v>
      </c>
      <c r="AK60" s="4" t="s">
        <v>12</v>
      </c>
      <c r="AL60" s="4" t="s">
        <v>504</v>
      </c>
      <c r="AM60" s="4" t="s">
        <v>13</v>
      </c>
      <c r="AN60" s="3" t="s">
        <v>1953</v>
      </c>
      <c r="AO60" s="3" t="s">
        <v>14</v>
      </c>
      <c r="AP60" s="3">
        <v>6719</v>
      </c>
      <c r="AQ60" s="3">
        <v>1</v>
      </c>
      <c r="AR60" s="3">
        <v>0</v>
      </c>
      <c r="AS60" s="3">
        <v>1</v>
      </c>
      <c r="AT60" s="3">
        <v>1</v>
      </c>
      <c r="AU60" s="4" t="s">
        <v>346</v>
      </c>
      <c r="AV60" s="4" t="s">
        <v>798</v>
      </c>
      <c r="AW60" s="4" t="s">
        <v>642</v>
      </c>
      <c r="AX60" s="4" t="s">
        <v>18</v>
      </c>
      <c r="AY60" s="4"/>
      <c r="AZ60" s="3">
        <v>0.188</v>
      </c>
      <c r="BA60" s="3"/>
      <c r="BB60" s="3">
        <v>1.2068335153496053</v>
      </c>
      <c r="BC60" s="3" t="s">
        <v>19</v>
      </c>
      <c r="BD60" s="3">
        <v>4.3449999999999998</v>
      </c>
      <c r="BE60" s="3"/>
    </row>
    <row r="61" spans="1:57" hidden="1" x14ac:dyDescent="0.25">
      <c r="A61" s="2">
        <v>115</v>
      </c>
      <c r="B61" s="3" t="s">
        <v>476</v>
      </c>
      <c r="C61" s="3">
        <v>115.4</v>
      </c>
      <c r="D61" s="3" t="s">
        <v>477</v>
      </c>
      <c r="E61" s="3" t="s">
        <v>478</v>
      </c>
      <c r="F61" s="3">
        <v>1</v>
      </c>
      <c r="G61" s="3"/>
      <c r="H61" s="3" t="str">
        <f>IF(Y61&lt;'2 - Outliers'!$F$11,"Low outlier",IF(Y61&gt;'2 - Outliers'!$F$12,"High outlier",""))</f>
        <v/>
      </c>
      <c r="I61" s="3">
        <f>IF(AA61="",VLOOKUP(AW61,'3 -Impute_SE'!$B$10:$C$21,2,FALSE),AA61)</f>
        <v>0.19229397074562971</v>
      </c>
      <c r="J61" s="3">
        <f>1/I61</f>
        <v>5.2003710575139142</v>
      </c>
      <c r="K61" s="3">
        <f>J61*Y61</f>
        <v>2.8029999999999999</v>
      </c>
      <c r="L61" s="3">
        <f>J61/(VLOOKUP($AW61,'5_Weighting'!$B$9:$C$20,2,FALSE)/VLOOKUP($AW61,'5_Weighting'!$B$9:$D$20,3,FALSE))</f>
        <v>3.6361445378307641E-2</v>
      </c>
      <c r="M61" s="3">
        <f>L61*Y61</f>
        <v>1.959881905890782E-2</v>
      </c>
      <c r="N61" s="3">
        <f>J61/(VLOOKUP($AW61,'5_Weighting'!$F$12:$G$20,2,FALSE)/(VLOOKUP($AW61,'5_Weighting'!$F$12:$H$21,3,FALSE)))</f>
        <v>0.37063558016129805</v>
      </c>
      <c r="O61" s="3">
        <f>N61*$Y61</f>
        <v>0.19977257770693965</v>
      </c>
      <c r="P61" s="3">
        <f>J61/(VLOOKUP($AW61,'5_Weighting'!$J$12:$K$22,2,FALSE)/VLOOKUP($AW61,'5_Weighting'!$J$12:$L$22,3,FALSE))</f>
        <v>6.8440283838704E-2</v>
      </c>
      <c r="Q61" s="3">
        <f>P61*$Y61</f>
        <v>3.6889312989061458E-2</v>
      </c>
      <c r="R61" s="3">
        <f>J61/(VLOOKUP($AW61,'5_Weighting'!$N$12:$O$23,2,FALSE)/VLOOKUP($AW61,'5_Weighting'!$N$12:$P$23,3,FALSE))</f>
        <v>1.6742676994504629E-2</v>
      </c>
      <c r="S61" s="3">
        <f>R61*$Y61</f>
        <v>9.0243029000379952E-3</v>
      </c>
      <c r="T61" s="3">
        <f>J61/(VLOOKUP($AW61,'5_Weighting'!$R$12:$S$23,2,FALSE)/(VLOOKUP($AW61,'5_Weighting'!$R$12:$T$23,3,FALSE)))</f>
        <v>4.1592499728539907E-2</v>
      </c>
      <c r="U61" s="3">
        <f>T61*$Y61</f>
        <v>2.241835735368301E-2</v>
      </c>
      <c r="V61" s="3">
        <f>J61/(VLOOKUP($AW61,'5_Weighting'!$V$12:$W$23,2,FALSE)/(VLOOKUP($AW61,'5_Weighting'!$V$12:$X$23,3,FALSE)))</f>
        <v>2.0683194193984854E-2</v>
      </c>
      <c r="W61" s="3">
        <f>V61*$Y61</f>
        <v>1.1148241670557838E-2</v>
      </c>
      <c r="X61" s="3" t="s">
        <v>479</v>
      </c>
      <c r="Y61" s="6">
        <v>0.53900000000000003</v>
      </c>
      <c r="Z61" s="3" t="s">
        <v>4</v>
      </c>
      <c r="AA61" s="3">
        <v>0.19229397074562971</v>
      </c>
      <c r="AB61" s="3" t="s">
        <v>26</v>
      </c>
      <c r="AC61" s="3" t="s">
        <v>5</v>
      </c>
      <c r="AD61" s="3" t="s">
        <v>6</v>
      </c>
      <c r="AE61" s="3" t="s">
        <v>5</v>
      </c>
      <c r="AF61" s="3" t="s">
        <v>102</v>
      </c>
      <c r="AG61" s="3" t="s">
        <v>37</v>
      </c>
      <c r="AH61" s="3" t="s">
        <v>480</v>
      </c>
      <c r="AI61" s="3" t="s">
        <v>10</v>
      </c>
      <c r="AJ61" s="3" t="s">
        <v>11</v>
      </c>
      <c r="AK61" s="4" t="s">
        <v>12</v>
      </c>
      <c r="AL61" s="4" t="s">
        <v>223</v>
      </c>
      <c r="AM61" s="4">
        <v>2003</v>
      </c>
      <c r="AN61" s="3" t="s">
        <v>30</v>
      </c>
      <c r="AO61" s="3" t="s">
        <v>30</v>
      </c>
      <c r="AP61" s="3">
        <v>22</v>
      </c>
      <c r="AQ61" s="3">
        <v>1</v>
      </c>
      <c r="AR61" s="3">
        <v>1</v>
      </c>
      <c r="AS61" s="3">
        <v>0</v>
      </c>
      <c r="AT61" s="3">
        <v>1</v>
      </c>
      <c r="AU61" s="4" t="s">
        <v>330</v>
      </c>
      <c r="AV61" s="4" t="s">
        <v>481</v>
      </c>
      <c r="AW61" s="4" t="s">
        <v>332</v>
      </c>
      <c r="AX61" s="4" t="s">
        <v>33</v>
      </c>
      <c r="AY61" s="4"/>
      <c r="AZ61" s="3">
        <v>1.2E-2</v>
      </c>
      <c r="BA61" s="3"/>
      <c r="BB61" s="3">
        <v>1.0120722888660778</v>
      </c>
      <c r="BC61" s="3" t="s">
        <v>19</v>
      </c>
      <c r="BD61" s="3">
        <v>2.8029999999999999</v>
      </c>
      <c r="BE61" s="3"/>
    </row>
    <row r="62" spans="1:57" hidden="1" x14ac:dyDescent="0.25">
      <c r="A62" s="2">
        <v>115</v>
      </c>
      <c r="B62" s="3" t="s">
        <v>476</v>
      </c>
      <c r="C62" s="3">
        <v>115.4</v>
      </c>
      <c r="D62" s="3" t="s">
        <v>482</v>
      </c>
      <c r="E62" s="3" t="s">
        <v>478</v>
      </c>
      <c r="F62" s="3">
        <v>1</v>
      </c>
      <c r="G62" s="3"/>
      <c r="H62" s="3" t="str">
        <f>IF(Y62&lt;'2 - Outliers'!$F$11,"Low outlier",IF(Y62&gt;'2 - Outliers'!$F$12,"High outlier",""))</f>
        <v/>
      </c>
      <c r="I62" s="3">
        <f>IF(AA62="",VLOOKUP(AW62,'3 -Impute_SE'!$B$10:$C$21,2,FALSE),AA62)</f>
        <v>4.3741588156123827E-2</v>
      </c>
      <c r="J62" s="3">
        <f>1/I62</f>
        <v>22.861538461538458</v>
      </c>
      <c r="K62" s="3">
        <f>J62*Y62</f>
        <v>2.9719999999999995</v>
      </c>
      <c r="L62" s="3">
        <f>J62/(VLOOKUP($AW62,'5_Weighting'!$B$9:$C$20,2,FALSE)/VLOOKUP($AW62,'5_Weighting'!$B$9:$D$20,3,FALSE))</f>
        <v>0.15984985933498186</v>
      </c>
      <c r="M62" s="3">
        <f>L62*Y62</f>
        <v>2.0780481713547641E-2</v>
      </c>
      <c r="N62" s="3">
        <f>J62/(VLOOKUP($AW62,'5_Weighting'!$F$12:$G$20,2,FALSE)/(VLOOKUP($AW62,'5_Weighting'!$F$12:$H$21,3,FALSE)))</f>
        <v>1.6293644198387021</v>
      </c>
      <c r="O62" s="3">
        <f>N62*$Y62</f>
        <v>0.21181737457903127</v>
      </c>
      <c r="P62" s="3">
        <f>J62/(VLOOKUP($AW62,'5_Weighting'!$J$12:$K$22,2,FALSE)/VLOOKUP($AW62,'5_Weighting'!$J$12:$L$22,3,FALSE))</f>
        <v>0.30087279618949653</v>
      </c>
      <c r="Q62" s="3">
        <f>P62*$Y62</f>
        <v>3.9113463504634551E-2</v>
      </c>
      <c r="R62" s="3">
        <f>J62/(VLOOKUP($AW62,'5_Weighting'!$N$12:$O$23,2,FALSE)/VLOOKUP($AW62,'5_Weighting'!$N$12:$P$23,3,FALSE))</f>
        <v>7.3603085207917127E-2</v>
      </c>
      <c r="S62" s="3">
        <f>R62*$Y62</f>
        <v>9.5684010770292274E-3</v>
      </c>
      <c r="T62" s="3">
        <f>J62/(VLOOKUP($AW62,'5_Weighting'!$R$12:$S$23,2,FALSE)/(VLOOKUP($AW62,'5_Weighting'!$R$12:$T$23,3,FALSE)))</f>
        <v>0.18284628572448725</v>
      </c>
      <c r="U62" s="3">
        <f>T62*$Y62</f>
        <v>2.3770017144183343E-2</v>
      </c>
      <c r="V62" s="3">
        <f>J62/(VLOOKUP($AW62,'5_Weighting'!$V$12:$W$23,2,FALSE)/(VLOOKUP($AW62,'5_Weighting'!$V$12:$X$23,3,FALSE)))</f>
        <v>9.0926134759180793E-2</v>
      </c>
      <c r="W62" s="3">
        <f>V62*$Y62</f>
        <v>1.1820397518693503E-2</v>
      </c>
      <c r="X62" s="3" t="s">
        <v>479</v>
      </c>
      <c r="Y62" s="6">
        <v>0.13</v>
      </c>
      <c r="Z62" s="3" t="s">
        <v>4</v>
      </c>
      <c r="AA62" s="3">
        <v>4.3741588156123827E-2</v>
      </c>
      <c r="AB62" s="3" t="s">
        <v>26</v>
      </c>
      <c r="AC62" s="3" t="s">
        <v>5</v>
      </c>
      <c r="AD62" s="3" t="s">
        <v>6</v>
      </c>
      <c r="AE62" s="3" t="s">
        <v>5</v>
      </c>
      <c r="AF62" s="3" t="s">
        <v>102</v>
      </c>
      <c r="AG62" s="3" t="s">
        <v>37</v>
      </c>
      <c r="AH62" s="3" t="s">
        <v>480</v>
      </c>
      <c r="AI62" s="3" t="s">
        <v>10</v>
      </c>
      <c r="AJ62" s="3" t="s">
        <v>11</v>
      </c>
      <c r="AK62" s="4" t="s">
        <v>12</v>
      </c>
      <c r="AL62" s="4" t="s">
        <v>223</v>
      </c>
      <c r="AM62" s="4">
        <v>2003</v>
      </c>
      <c r="AN62" s="3" t="s">
        <v>30</v>
      </c>
      <c r="AO62" s="3" t="s">
        <v>30</v>
      </c>
      <c r="AP62" s="3">
        <v>22</v>
      </c>
      <c r="AQ62" s="3">
        <v>1</v>
      </c>
      <c r="AR62" s="3">
        <v>1</v>
      </c>
      <c r="AS62" s="3">
        <v>0</v>
      </c>
      <c r="AT62" s="3">
        <v>1</v>
      </c>
      <c r="AU62" s="4" t="s">
        <v>330</v>
      </c>
      <c r="AV62" s="4" t="s">
        <v>483</v>
      </c>
      <c r="AW62" s="3" t="s">
        <v>332</v>
      </c>
      <c r="AX62" s="4" t="s">
        <v>33</v>
      </c>
      <c r="AY62" s="4"/>
      <c r="AZ62" s="3">
        <v>1.6E-2</v>
      </c>
      <c r="BA62" s="3"/>
      <c r="BB62" s="3">
        <v>1.0161286854060949</v>
      </c>
      <c r="BC62" s="3" t="s">
        <v>19</v>
      </c>
      <c r="BD62" s="3">
        <v>2.972</v>
      </c>
      <c r="BE62" s="3"/>
    </row>
    <row r="63" spans="1:57" hidden="1" x14ac:dyDescent="0.25">
      <c r="A63" s="2">
        <v>3</v>
      </c>
      <c r="B63" s="3" t="s">
        <v>2066</v>
      </c>
      <c r="C63" s="3">
        <v>3.1</v>
      </c>
      <c r="D63" s="3" t="s">
        <v>933</v>
      </c>
      <c r="E63" s="3" t="s">
        <v>122</v>
      </c>
      <c r="F63" s="3">
        <v>1</v>
      </c>
      <c r="G63" s="3"/>
      <c r="H63" s="3" t="str">
        <f>IF(Y63&lt;'2 - Outliers'!$F$11,"Low outlier",IF(Y63&gt;'2 - Outliers'!$F$12,"High outlier",""))</f>
        <v/>
      </c>
      <c r="I63" s="3">
        <f>IF(AA63="",VLOOKUP(AW63,'3 -Impute_SE'!$B$10:$C$21,2,FALSE),AA63)</f>
        <v>0.31385322271857052</v>
      </c>
      <c r="J63" s="3">
        <f>1/I63</f>
        <v>3.1862027457869737</v>
      </c>
      <c r="K63" s="3">
        <f>J63*Y63</f>
        <v>1.0418882978723405</v>
      </c>
      <c r="L63" s="3">
        <f>J63/(VLOOKUP($AW63,'5_Weighting'!$B$9:$C$20,2,FALSE)/VLOOKUP($AW63,'5_Weighting'!$B$9:$D$20,3,FALSE))</f>
        <v>0.23702532806319487</v>
      </c>
      <c r="M63" s="3">
        <f>L63*Y63</f>
        <v>7.750728227666473E-2</v>
      </c>
      <c r="N63" s="3">
        <f>J63/(VLOOKUP($AW63,'5_Weighting'!$F$12:$G$20,2,FALSE)/(VLOOKUP($AW63,'5_Weighting'!$F$12:$H$21,3,FALSE)))</f>
        <v>0.47999367827961209</v>
      </c>
      <c r="O63" s="3">
        <f>N63*$Y63</f>
        <v>0.15695793279743317</v>
      </c>
      <c r="P63" s="3">
        <f>J63/(VLOOKUP($AW63,'5_Weighting'!$J$12:$K$22,2,FALSE)/VLOOKUP($AW63,'5_Weighting'!$J$12:$L$22,3,FALSE))</f>
        <v>0.55126556977037455</v>
      </c>
      <c r="Q63" s="3">
        <f>P63*$Y63</f>
        <v>0.18026384131491249</v>
      </c>
      <c r="R63" s="3">
        <f>J63/(VLOOKUP($AW63,'5_Weighting'!$N$12:$O$23,2,FALSE)/VLOOKUP($AW63,'5_Weighting'!$N$12:$P$23,3,FALSE))</f>
        <v>0.19253212508932813</v>
      </c>
      <c r="S63" s="3">
        <f>R63*$Y63</f>
        <v>6.2958004904210302E-2</v>
      </c>
      <c r="T63" s="3">
        <f>J63/(VLOOKUP($AW63,'5_Weighting'!$R$12:$S$23,2,FALSE)/(VLOOKUP($AW63,'5_Weighting'!$R$12:$T$23,3,FALSE)))</f>
        <v>0.14627469075435973</v>
      </c>
      <c r="U63" s="3">
        <f>T63*$Y63</f>
        <v>4.783182387667563E-2</v>
      </c>
      <c r="V63" s="3">
        <f>J63/(VLOOKUP($AW63,'5_Weighting'!$V$12:$W$23,2,FALSE)/(VLOOKUP($AW63,'5_Weighting'!$V$12:$X$23,3,FALSE)))</f>
        <v>0.19276838039157873</v>
      </c>
      <c r="W63" s="3">
        <f>V63*$Y63</f>
        <v>6.3035260388046244E-2</v>
      </c>
      <c r="X63" s="3" t="s">
        <v>123</v>
      </c>
      <c r="Y63" s="6">
        <v>0.32700000000000001</v>
      </c>
      <c r="Z63" s="3" t="s">
        <v>4</v>
      </c>
      <c r="AA63" s="3">
        <v>0.31385322271857052</v>
      </c>
      <c r="AB63" s="3" t="s">
        <v>26</v>
      </c>
      <c r="AC63" s="3" t="s">
        <v>53</v>
      </c>
      <c r="AD63" s="3" t="s">
        <v>6</v>
      </c>
      <c r="AE63" s="3" t="s">
        <v>54</v>
      </c>
      <c r="AF63" s="3" t="s">
        <v>55</v>
      </c>
      <c r="AG63" s="3" t="s">
        <v>37</v>
      </c>
      <c r="AH63" s="3" t="s">
        <v>95</v>
      </c>
      <c r="AI63" s="3" t="s">
        <v>57</v>
      </c>
      <c r="AJ63" s="3" t="s">
        <v>11</v>
      </c>
      <c r="AK63" s="3" t="s">
        <v>12</v>
      </c>
      <c r="AL63" s="3" t="s">
        <v>124</v>
      </c>
      <c r="AM63" s="3">
        <v>1994</v>
      </c>
      <c r="AN63" s="3" t="s">
        <v>30</v>
      </c>
      <c r="AO63" s="3" t="s">
        <v>30</v>
      </c>
      <c r="AP63" s="3">
        <v>1960</v>
      </c>
      <c r="AQ63" s="3">
        <v>0</v>
      </c>
      <c r="AR63" s="3">
        <v>0</v>
      </c>
      <c r="AS63" s="3">
        <v>1</v>
      </c>
      <c r="AT63" s="3">
        <v>1</v>
      </c>
      <c r="AU63" s="3" t="s">
        <v>330</v>
      </c>
      <c r="AV63" s="3" t="s">
        <v>934</v>
      </c>
      <c r="AW63" s="3" t="s">
        <v>465</v>
      </c>
      <c r="AX63" s="3" t="s">
        <v>89</v>
      </c>
      <c r="AY63" s="3" t="s">
        <v>59</v>
      </c>
      <c r="AZ63" s="3">
        <v>0.47010000000000002</v>
      </c>
      <c r="BA63" s="3">
        <v>1.6001542006369196</v>
      </c>
      <c r="BB63" s="3"/>
      <c r="BC63" s="3" t="s">
        <v>60</v>
      </c>
      <c r="BD63" s="3">
        <v>1.0418882978723405</v>
      </c>
      <c r="BE63" s="3" t="s">
        <v>125</v>
      </c>
    </row>
    <row r="64" spans="1:57" hidden="1" x14ac:dyDescent="0.25">
      <c r="A64" s="85">
        <v>27</v>
      </c>
      <c r="B64" s="85" t="s">
        <v>1528</v>
      </c>
      <c r="C64" s="85">
        <v>27.1</v>
      </c>
      <c r="D64" s="85" t="s">
        <v>2041</v>
      </c>
      <c r="E64" s="85" t="s">
        <v>2042</v>
      </c>
      <c r="F64" s="3">
        <v>1</v>
      </c>
      <c r="G64" s="3"/>
      <c r="H64" s="3"/>
      <c r="I64" s="3">
        <f>IF(AA64="",VLOOKUP(AW64,'3 -Impute_SE'!$B$10:$C$21,2,FALSE),AA64)</f>
        <v>0.24610350981558596</v>
      </c>
      <c r="J64" s="3">
        <f>1/I64</f>
        <v>4.0633309161227942</v>
      </c>
      <c r="K64" s="3"/>
      <c r="L64" s="3">
        <f>J64/(VLOOKUP($AW64,'5_Weighting'!$B$9:$C$20,2,FALSE)/VLOOKUP($AW64,'5_Weighting'!$B$9:$D$20,3,FALSE))</f>
        <v>0.30227591282344596</v>
      </c>
      <c r="M64" s="3">
        <f>L64*Y64</f>
        <v>0.32645798584932167</v>
      </c>
      <c r="N64" s="3">
        <f>J64/(VLOOKUP($AW64,'5_Weighting'!$F$12:$G$20,2,FALSE)/(VLOOKUP($AW64,'5_Weighting'!$F$12:$H$21,3,FALSE)))</f>
        <v>0.61213089941497589</v>
      </c>
      <c r="O64" s="3">
        <f>N64*$Y64</f>
        <v>0.66110137136817404</v>
      </c>
      <c r="P64" s="3">
        <f>J64/(VLOOKUP($AW64,'5_Weighting'!$J$12:$K$22,2,FALSE)/VLOOKUP($AW64,'5_Weighting'!$J$12:$L$22,3,FALSE))</f>
        <v>0.70302319449189654</v>
      </c>
      <c r="Q64" s="3">
        <f>P64*$Y64</f>
        <v>0.75926505005124834</v>
      </c>
      <c r="R64" s="3">
        <f>J64/(VLOOKUP($AW64,'5_Weighting'!$N$12:$O$23,2,FALSE)/VLOOKUP($AW64,'5_Weighting'!$N$12:$P$23,3,FALSE))</f>
        <v>0.24553419811615257</v>
      </c>
      <c r="S64" s="3">
        <f>R64*$Y64</f>
        <v>0.26517693396544478</v>
      </c>
      <c r="T64" s="3">
        <f>J64/(VLOOKUP($AW64,'5_Weighting'!$R$12:$S$23,2,FALSE)/(VLOOKUP($AW64,'5_Weighting'!$R$12:$T$23,3,FALSE)))</f>
        <v>0.18654257767318783</v>
      </c>
      <c r="U64" s="3">
        <f>T64*$Y64</f>
        <v>0.20146598388704287</v>
      </c>
      <c r="V64" s="3">
        <f>J64/(VLOOKUP($AW64,'5_Weighting'!$V$12:$W$23,2,FALSE)/(VLOOKUP($AW64,'5_Weighting'!$V$12:$X$23,3,FALSE)))</f>
        <v>0.24583549202314017</v>
      </c>
      <c r="W64" s="3">
        <f>V64*$Y64</f>
        <v>0.26550233138499141</v>
      </c>
      <c r="X64" s="3"/>
      <c r="Y64" s="85">
        <v>1.08</v>
      </c>
      <c r="Z64" s="85" t="s">
        <v>2057</v>
      </c>
      <c r="AA64" s="85">
        <v>0.24610350981558596</v>
      </c>
      <c r="AB64" s="85" t="s">
        <v>26</v>
      </c>
      <c r="AC64" s="85" t="s">
        <v>5</v>
      </c>
      <c r="AD64" s="85" t="s">
        <v>6</v>
      </c>
      <c r="AE64" s="85" t="s">
        <v>5</v>
      </c>
      <c r="AF64" s="85" t="s">
        <v>55</v>
      </c>
      <c r="AG64" s="85" t="s">
        <v>37</v>
      </c>
      <c r="AH64" s="85" t="s">
        <v>95</v>
      </c>
      <c r="AI64" s="85" t="s">
        <v>57</v>
      </c>
      <c r="AJ64" s="85" t="s">
        <v>39</v>
      </c>
      <c r="AK64" s="87" t="s">
        <v>12</v>
      </c>
      <c r="AL64" s="87" t="s">
        <v>2050</v>
      </c>
      <c r="AM64" s="87">
        <v>2000</v>
      </c>
      <c r="AN64" s="3" t="s">
        <v>30</v>
      </c>
      <c r="AO64" s="3" t="s">
        <v>30</v>
      </c>
      <c r="AP64" s="85">
        <v>726</v>
      </c>
      <c r="AQ64" s="87">
        <v>1</v>
      </c>
      <c r="AR64" s="85">
        <v>1</v>
      </c>
      <c r="AS64" s="85">
        <v>0</v>
      </c>
      <c r="AT64" s="85">
        <v>0</v>
      </c>
      <c r="AU64" s="3" t="s">
        <v>2030</v>
      </c>
      <c r="AV64" s="87" t="s">
        <v>2051</v>
      </c>
      <c r="AW64" s="87" t="s">
        <v>465</v>
      </c>
      <c r="AX64" s="87" t="s">
        <v>89</v>
      </c>
      <c r="AY64" s="3" t="s">
        <v>99</v>
      </c>
      <c r="AZ64" s="85">
        <v>4.1369999999999996</v>
      </c>
      <c r="BA64" s="3"/>
      <c r="BB64" s="3"/>
      <c r="BC64" s="3"/>
      <c r="BD64" s="85">
        <v>16.809999999999999</v>
      </c>
      <c r="BE64" s="85"/>
    </row>
    <row r="65" spans="1:57" hidden="1" x14ac:dyDescent="0.25">
      <c r="A65" s="86">
        <v>115</v>
      </c>
      <c r="B65" s="86" t="s">
        <v>476</v>
      </c>
      <c r="C65" s="86">
        <v>115.1</v>
      </c>
      <c r="D65" s="86" t="s">
        <v>2043</v>
      </c>
      <c r="E65" s="86" t="s">
        <v>2044</v>
      </c>
      <c r="F65" s="3">
        <v>1</v>
      </c>
      <c r="G65" s="3"/>
      <c r="H65" s="3"/>
      <c r="I65" s="3">
        <f>IF(AA65="",VLOOKUP(AW65,'3 -Impute_SE'!$B$10:$C$21,2,FALSE),AA65)</f>
        <v>0.29561638727755546</v>
      </c>
      <c r="J65" s="3">
        <f>1/I65</f>
        <v>3.3827624009933381</v>
      </c>
      <c r="K65" s="3"/>
      <c r="L65" s="3">
        <f>J65/(VLOOKUP($AW65,'5_Weighting'!$B$9:$C$20,2,FALSE)/VLOOKUP($AW65,'5_Weighting'!$B$9:$D$20,3,FALSE))</f>
        <v>0.25164762942831709</v>
      </c>
      <c r="M65" s="3">
        <f>L65*Y65</f>
        <v>0.27177943978258245</v>
      </c>
      <c r="N65" s="3">
        <f>J65/(VLOOKUP($AW65,'5_Weighting'!$F$12:$G$20,2,FALSE)/(VLOOKUP($AW65,'5_Weighting'!$F$12:$H$21,3,FALSE)))</f>
        <v>0.50960491128373531</v>
      </c>
      <c r="O65" s="3">
        <f>N65*$Y65</f>
        <v>0.55037330418643415</v>
      </c>
      <c r="P65" s="3">
        <f>J65/(VLOOKUP($AW65,'5_Weighting'!$J$12:$K$22,2,FALSE)/VLOOKUP($AW65,'5_Weighting'!$J$12:$L$22,3,FALSE))</f>
        <v>0.58527362856841614</v>
      </c>
      <c r="Q65" s="3">
        <f>P65*$Y65</f>
        <v>0.63209551885388948</v>
      </c>
      <c r="R65" s="3">
        <f>J65/(VLOOKUP($AW65,'5_Weighting'!$N$12:$O$23,2,FALSE)/VLOOKUP($AW65,'5_Weighting'!$N$12:$P$23,3,FALSE))</f>
        <v>0.20440960155367024</v>
      </c>
      <c r="S65" s="3">
        <f>R65*$Y65</f>
        <v>0.22076236967796387</v>
      </c>
      <c r="T65" s="3">
        <f>J65/(VLOOKUP($AW65,'5_Weighting'!$R$12:$S$23,2,FALSE)/(VLOOKUP($AW65,'5_Weighting'!$R$12:$T$23,3,FALSE)))</f>
        <v>0.15529850533053888</v>
      </c>
      <c r="U65" s="3">
        <f>T65*$Y65</f>
        <v>0.16772238575698201</v>
      </c>
      <c r="V65" s="3">
        <f>J65/(VLOOKUP($AW65,'5_Weighting'!$V$12:$W$23,2,FALSE)/(VLOOKUP($AW65,'5_Weighting'!$V$12:$X$23,3,FALSE)))</f>
        <v>0.204660431653715</v>
      </c>
      <c r="W65" s="3">
        <f>V65*$Y65</f>
        <v>0.22103326618601221</v>
      </c>
      <c r="X65" s="3"/>
      <c r="Y65" s="86">
        <v>1.08</v>
      </c>
      <c r="Z65" s="86" t="s">
        <v>2058</v>
      </c>
      <c r="AA65" s="86"/>
      <c r="AB65" s="86"/>
      <c r="AC65" s="86" t="s">
        <v>5</v>
      </c>
      <c r="AD65" s="86" t="s">
        <v>6</v>
      </c>
      <c r="AE65" s="86" t="s">
        <v>5</v>
      </c>
      <c r="AF65" s="86" t="s">
        <v>55</v>
      </c>
      <c r="AG65" s="86" t="s">
        <v>37</v>
      </c>
      <c r="AH65" s="86" t="s">
        <v>95</v>
      </c>
      <c r="AI65" s="86" t="s">
        <v>57</v>
      </c>
      <c r="AJ65" s="86" t="s">
        <v>11</v>
      </c>
      <c r="AK65" s="88" t="s">
        <v>12</v>
      </c>
      <c r="AL65" s="88" t="s">
        <v>223</v>
      </c>
      <c r="AM65" s="88">
        <v>2003</v>
      </c>
      <c r="AN65" s="3" t="s">
        <v>30</v>
      </c>
      <c r="AO65" s="3" t="s">
        <v>30</v>
      </c>
      <c r="AP65" s="86">
        <v>967</v>
      </c>
      <c r="AQ65" s="88">
        <v>1</v>
      </c>
      <c r="AR65" s="86">
        <v>1</v>
      </c>
      <c r="AS65" s="86">
        <v>0</v>
      </c>
      <c r="AT65" s="86">
        <v>0</v>
      </c>
      <c r="AU65" s="3" t="s">
        <v>2030</v>
      </c>
      <c r="AV65" s="88" t="s">
        <v>586</v>
      </c>
      <c r="AW65" s="88" t="s">
        <v>465</v>
      </c>
      <c r="AX65" s="88" t="s">
        <v>89</v>
      </c>
      <c r="AY65" s="3" t="s">
        <v>99</v>
      </c>
      <c r="AZ65" s="86">
        <v>4.1369999999999996</v>
      </c>
      <c r="BA65" s="3"/>
      <c r="BB65" s="3"/>
      <c r="BC65" s="3"/>
      <c r="BD65" s="86">
        <v>16.809999999999999</v>
      </c>
      <c r="BE65" s="86"/>
    </row>
    <row r="66" spans="1:57" hidden="1" x14ac:dyDescent="0.25">
      <c r="A66" s="85">
        <v>131</v>
      </c>
      <c r="B66" s="85" t="s">
        <v>68</v>
      </c>
      <c r="C66" s="85">
        <v>131.1</v>
      </c>
      <c r="D66" s="85" t="s">
        <v>2040</v>
      </c>
      <c r="E66" s="85" t="s">
        <v>306</v>
      </c>
      <c r="F66" s="3">
        <v>1</v>
      </c>
      <c r="G66" s="3"/>
      <c r="H66" s="3"/>
      <c r="I66" s="3">
        <f>IF(AA66="",VLOOKUP(AW66,'3 -Impute_SE'!$B$10:$C$21,2,FALSE),AA66)</f>
        <v>0.29561638727755546</v>
      </c>
      <c r="J66" s="3">
        <f>1/I66</f>
        <v>3.3827624009933381</v>
      </c>
      <c r="K66" s="3"/>
      <c r="L66" s="3">
        <f>J66/(VLOOKUP($AW66,'5_Weighting'!$B$9:$C$20,2,FALSE)/VLOOKUP($AW66,'5_Weighting'!$B$9:$D$20,3,FALSE))</f>
        <v>0.25164762942831709</v>
      </c>
      <c r="M66" s="3">
        <f>L66*Y66</f>
        <v>2.0886753242550321E-2</v>
      </c>
      <c r="N66" s="3">
        <f>J66/(VLOOKUP($AW66,'5_Weighting'!$F$12:$G$20,2,FALSE)/(VLOOKUP($AW66,'5_Weighting'!$F$12:$H$21,3,FALSE)))</f>
        <v>0.50960491128373531</v>
      </c>
      <c r="O66" s="3">
        <f>N66*$Y66</f>
        <v>4.2297207636550031E-2</v>
      </c>
      <c r="P66" s="3">
        <f>J66/(VLOOKUP($AW66,'5_Weighting'!$J$12:$K$22,2,FALSE)/VLOOKUP($AW66,'5_Weighting'!$J$12:$L$22,3,FALSE))</f>
        <v>0.58527362856841614</v>
      </c>
      <c r="Q66" s="3">
        <f>P66*$Y66</f>
        <v>4.8577711171178539E-2</v>
      </c>
      <c r="R66" s="3">
        <f>J66/(VLOOKUP($AW66,'5_Weighting'!$N$12:$O$23,2,FALSE)/VLOOKUP($AW66,'5_Weighting'!$N$12:$P$23,3,FALSE))</f>
        <v>0.20440960155367024</v>
      </c>
      <c r="S66" s="3">
        <f>R66*$Y66</f>
        <v>1.6965996928954633E-2</v>
      </c>
      <c r="T66" s="3">
        <f>J66/(VLOOKUP($AW66,'5_Weighting'!$R$12:$S$23,2,FALSE)/(VLOOKUP($AW66,'5_Weighting'!$R$12:$T$23,3,FALSE)))</f>
        <v>0.15529850533053888</v>
      </c>
      <c r="U66" s="3">
        <f>T66*$Y66</f>
        <v>1.2889775942434727E-2</v>
      </c>
      <c r="V66" s="3">
        <f>J66/(VLOOKUP($AW66,'5_Weighting'!$V$12:$W$23,2,FALSE)/(VLOOKUP($AW66,'5_Weighting'!$V$12:$X$23,3,FALSE)))</f>
        <v>0.204660431653715</v>
      </c>
      <c r="W66" s="3">
        <f>V66*$Y66</f>
        <v>1.6986815827258347E-2</v>
      </c>
      <c r="X66" s="3"/>
      <c r="Y66" s="89">
        <v>8.3000000000000004E-2</v>
      </c>
      <c r="Z66" s="85" t="s">
        <v>4</v>
      </c>
      <c r="AA66" s="94"/>
      <c r="AB66" s="85"/>
      <c r="AC66" s="85" t="s">
        <v>5</v>
      </c>
      <c r="AD66" s="85" t="s">
        <v>6</v>
      </c>
      <c r="AE66" s="85" t="s">
        <v>5</v>
      </c>
      <c r="AF66" s="85" t="s">
        <v>55</v>
      </c>
      <c r="AG66" s="85" t="s">
        <v>37</v>
      </c>
      <c r="AH66" s="85" t="s">
        <v>73</v>
      </c>
      <c r="AI66" s="85" t="s">
        <v>57</v>
      </c>
      <c r="AJ66" s="85" t="s">
        <v>191</v>
      </c>
      <c r="AK66" s="85" t="s">
        <v>12</v>
      </c>
      <c r="AL66" s="85" t="s">
        <v>232</v>
      </c>
      <c r="AM66" s="85">
        <v>1991</v>
      </c>
      <c r="AN66" s="3" t="s">
        <v>30</v>
      </c>
      <c r="AO66" s="3" t="s">
        <v>30</v>
      </c>
      <c r="AP66" s="85">
        <v>1619</v>
      </c>
      <c r="AQ66" s="85">
        <v>0</v>
      </c>
      <c r="AR66" s="85">
        <v>0</v>
      </c>
      <c r="AS66" s="85">
        <v>1</v>
      </c>
      <c r="AT66" s="85">
        <v>1</v>
      </c>
      <c r="AU66" s="85" t="s">
        <v>346</v>
      </c>
      <c r="AV66" s="89" t="s">
        <v>2052</v>
      </c>
      <c r="AW66" s="85" t="s">
        <v>465</v>
      </c>
      <c r="AX66" s="85" t="s">
        <v>233</v>
      </c>
      <c r="AY66" s="3" t="s">
        <v>78</v>
      </c>
      <c r="AZ66" s="3"/>
      <c r="BA66" s="3"/>
      <c r="BB66" s="3"/>
      <c r="BC66" s="3"/>
      <c r="BD66" s="89"/>
      <c r="BE66" s="89"/>
    </row>
    <row r="67" spans="1:57" x14ac:dyDescent="0.25">
      <c r="A67" s="2">
        <v>2</v>
      </c>
      <c r="B67" s="3" t="s">
        <v>234</v>
      </c>
      <c r="C67" s="3">
        <v>2.4</v>
      </c>
      <c r="D67" s="3" t="s">
        <v>773</v>
      </c>
      <c r="E67" s="3" t="s">
        <v>314</v>
      </c>
      <c r="F67" s="3">
        <v>1</v>
      </c>
      <c r="G67" s="3"/>
      <c r="H67" s="3" t="str">
        <f>IF(Y67&lt;'2 - Outliers'!$F$11,"Low outlier",IF(Y67&gt;'2 - Outliers'!$F$12,"High outlier",""))</f>
        <v/>
      </c>
      <c r="I67" s="3">
        <f>IF(AA67="",VLOOKUP(AW67,'3 -Impute_SE'!$B$10:$C$21,2,FALSE),AA67)</f>
        <v>0.11153991466812101</v>
      </c>
      <c r="J67" s="3">
        <f>1/I67</f>
        <v>8.9654004396132816</v>
      </c>
      <c r="K67" s="3">
        <f>J67*Y67</f>
        <v>0.38551221890337106</v>
      </c>
      <c r="L67" s="3">
        <f>J67/(VLOOKUP($AW67,'5_Weighting'!$B$9:$C$20,2,FALSE)/VLOOKUP($AW67,'5_Weighting'!$B$9:$D$20,3,FALSE))</f>
        <v>0.11827617160620325</v>
      </c>
      <c r="M67" s="3">
        <f>L67*Y67</f>
        <v>5.0858753790667399E-3</v>
      </c>
      <c r="N67" s="3">
        <f>J67/(VLOOKUP($AW67,'5_Weighting'!$F$12:$G$20,2,FALSE)/(VLOOKUP($AW67,'5_Weighting'!$F$12:$H$21,3,FALSE)))</f>
        <v>0.77882522210364835</v>
      </c>
      <c r="O67" s="3">
        <f>N67*$Y67</f>
        <v>3.3489484550456874E-2</v>
      </c>
      <c r="P67" s="3">
        <f>J67/(VLOOKUP($AW67,'5_Weighting'!$J$12:$K$22,2,FALSE)/VLOOKUP($AW67,'5_Weighting'!$J$12:$L$22,3,FALSE))</f>
        <v>0.94803021623224748</v>
      </c>
      <c r="Q67" s="3">
        <f>P67*$Y67</f>
        <v>4.076529929798664E-2</v>
      </c>
      <c r="R67" s="3">
        <f>J67/(VLOOKUP($AW67,'5_Weighting'!$N$12:$O$23,2,FALSE)/VLOOKUP($AW67,'5_Weighting'!$N$12:$P$23,3,FALSE))</f>
        <v>9.024795035930723E-2</v>
      </c>
      <c r="S67" s="3">
        <f>R67*$Y67</f>
        <v>3.8806618654502107E-3</v>
      </c>
      <c r="T67" s="3">
        <f>J67/(VLOOKUP($AW67,'5_Weighting'!$R$12:$S$23,2,FALSE)/(VLOOKUP($AW67,'5_Weighting'!$R$12:$T$23,3,FALSE)))</f>
        <v>6.6536163289405814E-2</v>
      </c>
      <c r="U67" s="3">
        <f>T67*$Y67</f>
        <v>2.8610550214444499E-3</v>
      </c>
      <c r="V67" s="3">
        <f>J67/(VLOOKUP($AW67,'5_Weighting'!$V$12:$W$23,2,FALSE)/(VLOOKUP($AW67,'5_Weighting'!$V$12:$X$23,3,FALSE)))</f>
        <v>7.3184511452587267E-2</v>
      </c>
      <c r="W67" s="3">
        <f>V67*$Y67</f>
        <v>3.1469339924612523E-3</v>
      </c>
      <c r="X67" s="3" t="s">
        <v>237</v>
      </c>
      <c r="Y67" s="6">
        <v>4.2999999999999997E-2</v>
      </c>
      <c r="Z67" s="3" t="s">
        <v>157</v>
      </c>
      <c r="AA67" s="3"/>
      <c r="AB67" s="3"/>
      <c r="AC67" s="3" t="s">
        <v>53</v>
      </c>
      <c r="AD67" s="3" t="s">
        <v>6</v>
      </c>
      <c r="AE67" s="3" t="s">
        <v>54</v>
      </c>
      <c r="AF67" s="3" t="s">
        <v>7</v>
      </c>
      <c r="AG67" s="3" t="s">
        <v>8</v>
      </c>
      <c r="AH67" s="3" t="s">
        <v>28</v>
      </c>
      <c r="AI67" s="3" t="s">
        <v>10</v>
      </c>
      <c r="AJ67" s="3" t="s">
        <v>11</v>
      </c>
      <c r="AK67" s="4" t="s">
        <v>12</v>
      </c>
      <c r="AL67" s="4" t="s">
        <v>315</v>
      </c>
      <c r="AM67" s="4">
        <v>2004</v>
      </c>
      <c r="AN67" s="3" t="s">
        <v>30</v>
      </c>
      <c r="AO67" s="3" t="s">
        <v>30</v>
      </c>
      <c r="AP67" s="3">
        <v>27</v>
      </c>
      <c r="AQ67" s="3">
        <v>0</v>
      </c>
      <c r="AR67" s="3">
        <v>0</v>
      </c>
      <c r="AS67" s="3">
        <v>0</v>
      </c>
      <c r="AT67" s="3">
        <v>0</v>
      </c>
      <c r="AU67" s="4" t="s">
        <v>346</v>
      </c>
      <c r="AV67" s="4" t="s">
        <v>680</v>
      </c>
      <c r="AW67" s="3" t="s">
        <v>642</v>
      </c>
      <c r="AX67" s="4" t="s">
        <v>33</v>
      </c>
      <c r="AY67" s="4"/>
      <c r="AZ67" s="3">
        <v>4.2999999999999997E-2</v>
      </c>
      <c r="BA67" s="3"/>
      <c r="BB67" s="3"/>
      <c r="BC67" s="3" t="s">
        <v>20</v>
      </c>
      <c r="BD67" s="3" t="s">
        <v>20</v>
      </c>
      <c r="BE67" s="3"/>
    </row>
    <row r="68" spans="1:57" hidden="1" x14ac:dyDescent="0.25">
      <c r="A68" s="2">
        <v>2</v>
      </c>
      <c r="B68" s="3" t="s">
        <v>234</v>
      </c>
      <c r="C68" s="3">
        <v>2.1</v>
      </c>
      <c r="D68" s="3" t="s">
        <v>532</v>
      </c>
      <c r="E68" s="3" t="s">
        <v>533</v>
      </c>
      <c r="F68" s="3">
        <v>1</v>
      </c>
      <c r="G68" s="3" t="s">
        <v>1960</v>
      </c>
      <c r="H68" s="3" t="str">
        <f>IF(Y68&lt;'2 - Outliers'!$F$11,"Low outlier",IF(Y68&gt;'2 - Outliers'!$F$12,"High outlier",""))</f>
        <v/>
      </c>
      <c r="I68" s="3">
        <f>IF(AA68="",VLOOKUP(AW68,'3 -Impute_SE'!$B$10:$C$21,2,FALSE),AA68)</f>
        <v>7.9815095923159343E-2</v>
      </c>
      <c r="J68" s="3">
        <f>1/I68</f>
        <v>12.528958193105893</v>
      </c>
      <c r="K68" s="3">
        <f>J68*Y68</f>
        <v>7.4171432503186887</v>
      </c>
      <c r="L68" s="3">
        <f>J68/(VLOOKUP($AW68,'5_Weighting'!$B$9:$C$20,2,FALSE)/VLOOKUP($AW68,'5_Weighting'!$B$9:$D$20,3,FALSE))</f>
        <v>0.13821170591411505</v>
      </c>
      <c r="M68" s="3">
        <f>L68*Y68</f>
        <v>8.1821329901156106E-2</v>
      </c>
      <c r="N68" s="3">
        <f>J68/(VLOOKUP($AW68,'5_Weighting'!$F$12:$G$20,2,FALSE)/(VLOOKUP($AW68,'5_Weighting'!$F$12:$H$21,3,FALSE)))</f>
        <v>0.33257228940877093</v>
      </c>
      <c r="O68" s="3">
        <f>N68*$Y68</f>
        <v>0.19688279532999237</v>
      </c>
      <c r="P68" s="3">
        <f>J68/(VLOOKUP($AW68,'5_Weighting'!$J$12:$K$22,2,FALSE)/VLOOKUP($AW68,'5_Weighting'!$J$12:$L$22,3,FALSE))</f>
        <v>0.55058433796819262</v>
      </c>
      <c r="Q68" s="3">
        <f>P68*$Y68</f>
        <v>0.32594592807716999</v>
      </c>
      <c r="R68" s="3">
        <f>J68/(VLOOKUP($AW68,'5_Weighting'!$N$12:$O$23,2,FALSE)/VLOOKUP($AW68,'5_Weighting'!$N$12:$P$23,3,FALSE))</f>
        <v>9.8050688955885174E-2</v>
      </c>
      <c r="S68" s="3">
        <f>R68*$Y68</f>
        <v>5.8046007861884019E-2</v>
      </c>
      <c r="T68" s="3">
        <f>J68/(VLOOKUP($AW68,'5_Weighting'!$R$12:$S$23,2,FALSE)/(VLOOKUP($AW68,'5_Weighting'!$R$12:$T$23,3,FALSE)))</f>
        <v>0.5178337857731794</v>
      </c>
      <c r="U68" s="3">
        <f>T68*$Y68</f>
        <v>0.30655760117772218</v>
      </c>
      <c r="V68" s="3">
        <f>J68/(VLOOKUP($AW68,'5_Weighting'!$V$12:$W$23,2,FALSE)/(VLOOKUP($AW68,'5_Weighting'!$V$12:$X$23,3,FALSE)))</f>
        <v>9.1901609179760188E-2</v>
      </c>
      <c r="W68" s="3">
        <f>V68*$Y68</f>
        <v>5.4405752634418027E-2</v>
      </c>
      <c r="X68" s="3" t="s">
        <v>237</v>
      </c>
      <c r="Y68" s="6">
        <v>0.59199999999999997</v>
      </c>
      <c r="Z68" s="3" t="s">
        <v>157</v>
      </c>
      <c r="AA68" s="3"/>
      <c r="AB68" s="3"/>
      <c r="AC68" s="3" t="s">
        <v>5</v>
      </c>
      <c r="AD68" s="3" t="s">
        <v>6</v>
      </c>
      <c r="AE68" s="3" t="s">
        <v>5</v>
      </c>
      <c r="AF68" s="3" t="s">
        <v>7</v>
      </c>
      <c r="AG68" s="3" t="s">
        <v>8</v>
      </c>
      <c r="AH68" s="3" t="s">
        <v>28</v>
      </c>
      <c r="AI68" s="3" t="s">
        <v>10</v>
      </c>
      <c r="AJ68" s="3" t="s">
        <v>11</v>
      </c>
      <c r="AK68" s="4" t="s">
        <v>534</v>
      </c>
      <c r="AL68" s="4" t="s">
        <v>13</v>
      </c>
      <c r="AM68" s="4">
        <v>1996</v>
      </c>
      <c r="AN68" s="3" t="s">
        <v>30</v>
      </c>
      <c r="AO68" s="3" t="s">
        <v>30</v>
      </c>
      <c r="AP68" s="3">
        <v>261</v>
      </c>
      <c r="AQ68" s="3">
        <v>1</v>
      </c>
      <c r="AR68" s="3">
        <v>0</v>
      </c>
      <c r="AS68" s="3">
        <v>0</v>
      </c>
      <c r="AT68" s="3">
        <v>0</v>
      </c>
      <c r="AU68" s="4" t="s">
        <v>15</v>
      </c>
      <c r="AV68" s="4" t="s">
        <v>535</v>
      </c>
      <c r="AW68" s="4" t="s">
        <v>42</v>
      </c>
      <c r="AX68" s="4" t="s">
        <v>33</v>
      </c>
      <c r="AY68" s="4"/>
      <c r="AZ68" s="3">
        <v>0.59199999999999997</v>
      </c>
      <c r="BA68" s="3"/>
      <c r="BB68" s="3"/>
      <c r="BC68" s="3" t="s">
        <v>20</v>
      </c>
      <c r="BD68" s="3" t="s">
        <v>20</v>
      </c>
      <c r="BE68" s="3"/>
    </row>
    <row r="69" spans="1:57" hidden="1" x14ac:dyDescent="0.25">
      <c r="A69" s="2">
        <v>127</v>
      </c>
      <c r="B69" s="3" t="s">
        <v>647</v>
      </c>
      <c r="C69" s="3">
        <v>127.1</v>
      </c>
      <c r="D69" s="3" t="s">
        <v>712</v>
      </c>
      <c r="E69" s="3" t="s">
        <v>649</v>
      </c>
      <c r="F69" s="3"/>
      <c r="G69" s="3"/>
      <c r="H69" s="3" t="str">
        <f>IF(Y69&lt;'2 - Outliers'!$F$11,"Low outlier",IF(Y69&gt;'2 - Outliers'!$F$12,"High outlier",""))</f>
        <v/>
      </c>
      <c r="I69" s="3">
        <f>IF(AA69="",VLOOKUP(AW69,'3 -Impute_SE'!$B$10:$C$21,2,FALSE),AA69)</f>
        <v>4.9189337730145645E-2</v>
      </c>
      <c r="J69" s="3">
        <f>1/I69</f>
        <v>20.329608938547487</v>
      </c>
      <c r="K69" s="3">
        <f>J69*Y69</f>
        <v>3.6390000000000002</v>
      </c>
      <c r="L69" s="3">
        <f>J69/(VLOOKUP($AW69,'5_Weighting'!$B$9:$C$20,2,FALSE)/VLOOKUP($AW69,'5_Weighting'!$B$9:$D$20,3,FALSE))</f>
        <v>1.2448665171184907</v>
      </c>
      <c r="M69" s="3">
        <f>L69*Y69</f>
        <v>0.22283110656420982</v>
      </c>
      <c r="N69" s="3">
        <f>J69/(VLOOKUP($AW69,'5_Weighting'!$F$12:$G$20,2,FALSE)/(VLOOKUP($AW69,'5_Weighting'!$F$12:$H$21,3,FALSE)))</f>
        <v>4.8706498028465495</v>
      </c>
      <c r="O69" s="3">
        <f>N69*$Y69</f>
        <v>0.87184631470953233</v>
      </c>
      <c r="P69" s="3">
        <f>J69/(VLOOKUP($AW69,'5_Weighting'!$J$12:$K$22,2,FALSE)/VLOOKUP($AW69,'5_Weighting'!$J$12:$L$22,3,FALSE))</f>
        <v>3.4309052440144425</v>
      </c>
      <c r="Q69" s="3">
        <f>P69*$Y69</f>
        <v>0.61413203867858523</v>
      </c>
      <c r="R69" s="3">
        <f>J69/(VLOOKUP($AW69,'5_Weighting'!$N$12:$O$23,2,FALSE)/VLOOKUP($AW69,'5_Weighting'!$N$12:$P$23,3,FALSE))</f>
        <v>0.78384766140108286</v>
      </c>
      <c r="S69" s="3">
        <f>R69*$Y69</f>
        <v>0.14030873139079383</v>
      </c>
      <c r="T69" s="3">
        <f>J69/(VLOOKUP($AW69,'5_Weighting'!$R$12:$S$23,2,FALSE)/(VLOOKUP($AW69,'5_Weighting'!$R$12:$T$23,3,FALSE)))</f>
        <v>1.2417416199667684</v>
      </c>
      <c r="U69" s="3">
        <f>T69*$Y69</f>
        <v>0.22227174997405152</v>
      </c>
      <c r="V69" s="3">
        <f>J69/(VLOOKUP($AW69,'5_Weighting'!$V$12:$W$23,2,FALSE)/(VLOOKUP($AW69,'5_Weighting'!$V$12:$X$23,3,FALSE)))</f>
        <v>1.046087981011312</v>
      </c>
      <c r="W69" s="3">
        <f>V69*$Y69</f>
        <v>0.18724974860102483</v>
      </c>
      <c r="X69" s="3" t="s">
        <v>650</v>
      </c>
      <c r="Y69" s="6">
        <v>0.17899999999999999</v>
      </c>
      <c r="Z69" s="3" t="s">
        <v>4</v>
      </c>
      <c r="AA69" s="3">
        <v>4.9189337730145645E-2</v>
      </c>
      <c r="AB69" s="3" t="s">
        <v>26</v>
      </c>
      <c r="AC69" s="3" t="s">
        <v>5</v>
      </c>
      <c r="AD69" s="3" t="s">
        <v>6</v>
      </c>
      <c r="AE69" s="3" t="s">
        <v>5</v>
      </c>
      <c r="AF69" s="3" t="s">
        <v>7</v>
      </c>
      <c r="AG69" s="3"/>
      <c r="AH69" s="3" t="s">
        <v>38</v>
      </c>
      <c r="AI69" s="3" t="s">
        <v>57</v>
      </c>
      <c r="AJ69" s="3" t="s">
        <v>337</v>
      </c>
      <c r="AK69" s="3" t="s">
        <v>651</v>
      </c>
      <c r="AL69" s="3" t="s">
        <v>652</v>
      </c>
      <c r="AM69" s="3">
        <v>2012</v>
      </c>
      <c r="AN69" s="3" t="s">
        <v>14</v>
      </c>
      <c r="AO69" s="3" t="s">
        <v>14</v>
      </c>
      <c r="AP69" s="3">
        <v>816</v>
      </c>
      <c r="AQ69" s="3">
        <v>0</v>
      </c>
      <c r="AR69" s="3">
        <v>0</v>
      </c>
      <c r="AS69" s="3">
        <v>0</v>
      </c>
      <c r="AT69" s="3">
        <v>0</v>
      </c>
      <c r="AU69" s="3" t="s">
        <v>346</v>
      </c>
      <c r="AV69" s="3" t="s">
        <v>713</v>
      </c>
      <c r="AW69" s="3" t="s">
        <v>348</v>
      </c>
      <c r="AX69" s="3" t="s">
        <v>33</v>
      </c>
      <c r="AY69" s="4"/>
      <c r="AZ69" s="3">
        <v>0.29599999999999999</v>
      </c>
      <c r="BA69" s="3"/>
      <c r="BB69" s="3"/>
      <c r="BC69" s="3"/>
      <c r="BD69" s="3">
        <v>3.6389999999999998</v>
      </c>
      <c r="BE69" s="3"/>
    </row>
    <row r="70" spans="1:57" hidden="1" x14ac:dyDescent="0.25">
      <c r="A70" s="2">
        <v>127</v>
      </c>
      <c r="B70" s="3" t="s">
        <v>647</v>
      </c>
      <c r="C70" s="3">
        <v>127.2</v>
      </c>
      <c r="D70" s="3" t="s">
        <v>710</v>
      </c>
      <c r="E70" s="3" t="s">
        <v>649</v>
      </c>
      <c r="F70" s="3"/>
      <c r="G70" s="3"/>
      <c r="H70" s="3" t="str">
        <f>IF(Y70&lt;'2 - Outliers'!$F$11,"Low outlier",IF(Y70&gt;'2 - Outliers'!$F$12,"High outlier",""))</f>
        <v/>
      </c>
      <c r="I70" s="3">
        <f>IF(AA70="",VLOOKUP(AW70,'3 -Impute_SE'!$B$10:$C$21,2,FALSE),AA70)</f>
        <v>8.0974842767295593E-2</v>
      </c>
      <c r="J70" s="3">
        <f>1/I70</f>
        <v>12.349514563106796</v>
      </c>
      <c r="K70" s="3">
        <f>J70*Y70</f>
        <v>2.544</v>
      </c>
      <c r="L70" s="3">
        <f>J70/(VLOOKUP($AW70,'5_Weighting'!$B$9:$C$20,2,FALSE)/VLOOKUP($AW70,'5_Weighting'!$B$9:$D$20,3,FALSE))</f>
        <v>0.16292114485656262</v>
      </c>
      <c r="M70" s="3">
        <f>L70*Y70</f>
        <v>3.3561755840451894E-2</v>
      </c>
      <c r="N70" s="3">
        <f>J70/(VLOOKUP($AW70,'5_Weighting'!$F$12:$G$20,2,FALSE)/(VLOOKUP($AW70,'5_Weighting'!$F$12:$H$21,3,FALSE)))</f>
        <v>1.0728035504121625</v>
      </c>
      <c r="O70" s="3">
        <f>N70*$Y70</f>
        <v>0.22099753138490547</v>
      </c>
      <c r="P70" s="3">
        <f>J70/(VLOOKUP($AW70,'5_Weighting'!$J$12:$K$22,2,FALSE)/VLOOKUP($AW70,'5_Weighting'!$J$12:$L$22,3,FALSE))</f>
        <v>1.3058773046985541</v>
      </c>
      <c r="Q70" s="3">
        <f>P70*$Y70</f>
        <v>0.26901072476790211</v>
      </c>
      <c r="R70" s="3">
        <f>J70/(VLOOKUP($AW70,'5_Weighting'!$N$12:$O$23,2,FALSE)/VLOOKUP($AW70,'5_Weighting'!$N$12:$P$23,3,FALSE))</f>
        <v>0.12431328469483044</v>
      </c>
      <c r="S70" s="3">
        <f>R70*$Y70</f>
        <v>2.5608536647135069E-2</v>
      </c>
      <c r="T70" s="3">
        <f>J70/(VLOOKUP($AW70,'5_Weighting'!$R$12:$S$23,2,FALSE)/(VLOOKUP($AW70,'5_Weighting'!$R$12:$T$23,3,FALSE)))</f>
        <v>9.1651156359415453E-2</v>
      </c>
      <c r="U70" s="3">
        <f>T70*$Y70</f>
        <v>1.8880138210039581E-2</v>
      </c>
      <c r="V70" s="3">
        <f>J70/(VLOOKUP($AW70,'5_Weighting'!$V$12:$W$23,2,FALSE)/(VLOOKUP($AW70,'5_Weighting'!$V$12:$X$23,3,FALSE)))</f>
        <v>0.10080901528772843</v>
      </c>
      <c r="W70" s="3">
        <f>V70*$Y70</f>
        <v>2.0766657149272054E-2</v>
      </c>
      <c r="X70" s="3" t="s">
        <v>650</v>
      </c>
      <c r="Y70" s="6">
        <v>0.20599999999999999</v>
      </c>
      <c r="Z70" s="3" t="s">
        <v>4</v>
      </c>
      <c r="AA70" s="3">
        <v>8.0974842767295593E-2</v>
      </c>
      <c r="AB70" s="3" t="s">
        <v>26</v>
      </c>
      <c r="AC70" s="3" t="s">
        <v>5</v>
      </c>
      <c r="AD70" s="3" t="s">
        <v>6</v>
      </c>
      <c r="AE70" s="3" t="s">
        <v>5</v>
      </c>
      <c r="AF70" s="3" t="s">
        <v>7</v>
      </c>
      <c r="AG70" s="3"/>
      <c r="AH70" s="3" t="s">
        <v>38</v>
      </c>
      <c r="AI70" s="3" t="s">
        <v>57</v>
      </c>
      <c r="AJ70" s="3" t="s">
        <v>337</v>
      </c>
      <c r="AK70" s="4" t="s">
        <v>651</v>
      </c>
      <c r="AL70" s="4" t="s">
        <v>652</v>
      </c>
      <c r="AM70" s="4">
        <v>2012</v>
      </c>
      <c r="AN70" s="3" t="s">
        <v>14</v>
      </c>
      <c r="AO70" s="3" t="s">
        <v>14</v>
      </c>
      <c r="AP70" s="3">
        <v>816</v>
      </c>
      <c r="AQ70" s="3">
        <v>0</v>
      </c>
      <c r="AR70" s="3">
        <v>0</v>
      </c>
      <c r="AS70" s="3">
        <v>0</v>
      </c>
      <c r="AT70" s="3">
        <v>0</v>
      </c>
      <c r="AU70" s="4" t="s">
        <v>346</v>
      </c>
      <c r="AV70" s="4" t="s">
        <v>711</v>
      </c>
      <c r="AW70" s="4" t="s">
        <v>642</v>
      </c>
      <c r="AX70" s="4" t="s">
        <v>33</v>
      </c>
      <c r="AY70" s="4"/>
      <c r="AZ70" s="3">
        <v>5.7000000000000002E-2</v>
      </c>
      <c r="BA70" s="3"/>
      <c r="BB70" s="3"/>
      <c r="BC70" s="3"/>
      <c r="BD70" s="3">
        <v>2.544</v>
      </c>
      <c r="BE70" s="3"/>
    </row>
    <row r="71" spans="1:57" hidden="1" x14ac:dyDescent="0.25">
      <c r="A71" s="2">
        <v>127</v>
      </c>
      <c r="B71" s="3" t="s">
        <v>647</v>
      </c>
      <c r="C71" s="3">
        <v>127.3</v>
      </c>
      <c r="D71" s="3" t="s">
        <v>718</v>
      </c>
      <c r="E71" s="3" t="s">
        <v>649</v>
      </c>
      <c r="F71" s="3"/>
      <c r="G71" s="3"/>
      <c r="H71" s="3" t="str">
        <f>IF(Y71&lt;'2 - Outliers'!$F$11,"Low outlier",IF(Y71&gt;'2 - Outliers'!$F$12,"High outlier",""))</f>
        <v/>
      </c>
      <c r="I71" s="3">
        <f>IF(AA71="",VLOOKUP(AW71,'3 -Impute_SE'!$B$10:$C$21,2,FALSE),AA71)</f>
        <v>6.6745655608214854E-2</v>
      </c>
      <c r="J71" s="3">
        <f>1/I71</f>
        <v>14.982248520710058</v>
      </c>
      <c r="K71" s="3">
        <f>J71*Y71</f>
        <v>2.532</v>
      </c>
      <c r="L71" s="3">
        <f>J71/(VLOOKUP($AW71,'5_Weighting'!$B$9:$C$20,2,FALSE)/VLOOKUP($AW71,'5_Weighting'!$B$9:$D$20,3,FALSE))</f>
        <v>0.19765352468279976</v>
      </c>
      <c r="M71" s="3">
        <f>L71*Y71</f>
        <v>3.340344567139316E-2</v>
      </c>
      <c r="N71" s="3">
        <f>J71/(VLOOKUP($AW71,'5_Weighting'!$F$12:$G$20,2,FALSE)/(VLOOKUP($AW71,'5_Weighting'!$F$12:$H$21,3,FALSE)))</f>
        <v>1.3015094094622934</v>
      </c>
      <c r="O71" s="3">
        <f>N71*$Y71</f>
        <v>0.2199550901991276</v>
      </c>
      <c r="P71" s="3">
        <f>J71/(VLOOKUP($AW71,'5_Weighting'!$J$12:$K$22,2,FALSE)/VLOOKUP($AW71,'5_Weighting'!$J$12:$L$22,3,FALSE))</f>
        <v>1.5842710429280829</v>
      </c>
      <c r="Q71" s="3">
        <f>P71*$Y71</f>
        <v>0.267741806254846</v>
      </c>
      <c r="R71" s="3">
        <f>J71/(VLOOKUP($AW71,'5_Weighting'!$N$12:$O$23,2,FALSE)/VLOOKUP($AW71,'5_Weighting'!$N$12:$P$23,3,FALSE))</f>
        <v>0.15081503942574243</v>
      </c>
      <c r="S71" s="3">
        <f>R71*$Y71</f>
        <v>2.548774166295047E-2</v>
      </c>
      <c r="T71" s="3">
        <f>J71/(VLOOKUP($AW71,'5_Weighting'!$R$12:$S$23,2,FALSE)/(VLOOKUP($AW71,'5_Weighting'!$R$12:$T$23,3,FALSE)))</f>
        <v>0.11118982813214112</v>
      </c>
      <c r="U71" s="3">
        <f>T71*$Y71</f>
        <v>1.8791080954331851E-2</v>
      </c>
      <c r="V71" s="3">
        <f>J71/(VLOOKUP($AW71,'5_Weighting'!$V$12:$W$23,2,FALSE)/(VLOOKUP($AW71,'5_Weighting'!$V$12:$X$23,3,FALSE)))</f>
        <v>0.12230000721492698</v>
      </c>
      <c r="W71" s="3">
        <f>V71*$Y71</f>
        <v>2.0668701219322662E-2</v>
      </c>
      <c r="X71" s="3" t="s">
        <v>650</v>
      </c>
      <c r="Y71" s="6">
        <v>0.16900000000000001</v>
      </c>
      <c r="Z71" s="3" t="s">
        <v>4</v>
      </c>
      <c r="AA71" s="3">
        <v>6.6745655608214854E-2</v>
      </c>
      <c r="AB71" s="3" t="s">
        <v>26</v>
      </c>
      <c r="AC71" s="3" t="s">
        <v>5</v>
      </c>
      <c r="AD71" s="3" t="s">
        <v>6</v>
      </c>
      <c r="AE71" s="3" t="s">
        <v>5</v>
      </c>
      <c r="AF71" s="3" t="s">
        <v>7</v>
      </c>
      <c r="AG71" s="3"/>
      <c r="AH71" s="3" t="s">
        <v>38</v>
      </c>
      <c r="AI71" s="3" t="s">
        <v>57</v>
      </c>
      <c r="AJ71" s="3" t="s">
        <v>337</v>
      </c>
      <c r="AK71" s="4" t="s">
        <v>651</v>
      </c>
      <c r="AL71" s="4" t="s">
        <v>652</v>
      </c>
      <c r="AM71" s="4">
        <v>2012</v>
      </c>
      <c r="AN71" s="3" t="s">
        <v>14</v>
      </c>
      <c r="AO71" s="3" t="s">
        <v>14</v>
      </c>
      <c r="AP71" s="3">
        <v>816</v>
      </c>
      <c r="AQ71" s="3">
        <v>0</v>
      </c>
      <c r="AR71" s="3">
        <v>0</v>
      </c>
      <c r="AS71" s="3">
        <v>0</v>
      </c>
      <c r="AT71" s="3">
        <v>0</v>
      </c>
      <c r="AU71" s="4" t="s">
        <v>346</v>
      </c>
      <c r="AV71" s="4" t="s">
        <v>719</v>
      </c>
      <c r="AW71" s="4" t="s">
        <v>642</v>
      </c>
      <c r="AX71" s="4" t="s">
        <v>33</v>
      </c>
      <c r="AY71" s="4"/>
      <c r="AZ71" s="3">
        <v>0.20300000000000001</v>
      </c>
      <c r="BA71" s="3"/>
      <c r="BB71" s="3"/>
      <c r="BC71" s="3"/>
      <c r="BD71" s="3">
        <v>2.532</v>
      </c>
      <c r="BE71" s="3"/>
    </row>
    <row r="72" spans="1:57" hidden="1" x14ac:dyDescent="0.25">
      <c r="A72" s="2">
        <v>127</v>
      </c>
      <c r="B72" s="3" t="s">
        <v>647</v>
      </c>
      <c r="C72" s="3">
        <v>127.4</v>
      </c>
      <c r="D72" s="3" t="s">
        <v>648</v>
      </c>
      <c r="E72" s="3" t="s">
        <v>649</v>
      </c>
      <c r="F72" s="3"/>
      <c r="G72" s="3"/>
      <c r="H72" s="3" t="str">
        <f>IF(Y72&lt;'2 - Outliers'!$F$11,"Low outlier",IF(Y72&gt;'2 - Outliers'!$F$12,"High outlier",""))</f>
        <v>High outlier</v>
      </c>
      <c r="I72" s="3">
        <f>IF(AA72="",VLOOKUP(AW72,'3 -Impute_SE'!$B$10:$C$21,2,FALSE),AA72)</f>
        <v>0.50128095644748072</v>
      </c>
      <c r="J72" s="3">
        <f>1/I72</f>
        <v>1.9948892674616698</v>
      </c>
      <c r="K72" s="3">
        <f>J72*Y72</f>
        <v>2.3420000000000001</v>
      </c>
      <c r="L72" s="3">
        <f>J72/(VLOOKUP($AW72,'5_Weighting'!$B$9:$C$20,2,FALSE)/VLOOKUP($AW72,'5_Weighting'!$B$9:$D$20,3,FALSE))</f>
        <v>2.6317604765442808E-2</v>
      </c>
      <c r="M72" s="3">
        <f>L72*Y72</f>
        <v>3.0896867994629856E-2</v>
      </c>
      <c r="N72" s="3">
        <f>J72/(VLOOKUP($AW72,'5_Weighting'!$F$12:$G$20,2,FALSE)/(VLOOKUP($AW72,'5_Weighting'!$F$12:$H$21,3,FALSE)))</f>
        <v>0.17329622778902179</v>
      </c>
      <c r="O72" s="3">
        <f>N72*$Y72</f>
        <v>0.20344977142431156</v>
      </c>
      <c r="P72" s="3">
        <f>J72/(VLOOKUP($AW72,'5_Weighting'!$J$12:$K$22,2,FALSE)/VLOOKUP($AW72,'5_Weighting'!$J$12:$L$22,3,FALSE))</f>
        <v>0.21094599358159324</v>
      </c>
      <c r="Q72" s="3">
        <f>P72*$Y72</f>
        <v>0.24765059646479046</v>
      </c>
      <c r="R72" s="3">
        <f>J72/(VLOOKUP($AW72,'5_Weighting'!$N$12:$O$23,2,FALSE)/VLOOKUP($AW72,'5_Weighting'!$N$12:$P$23,3,FALSE))</f>
        <v>2.0081051459421621E-2</v>
      </c>
      <c r="S72" s="3">
        <f>R72*$Y72</f>
        <v>2.3575154413360982E-2</v>
      </c>
      <c r="T72" s="3">
        <f>J72/(VLOOKUP($AW72,'5_Weighting'!$R$12:$S$23,2,FALSE)/(VLOOKUP($AW72,'5_Weighting'!$R$12:$T$23,3,FALSE)))</f>
        <v>1.4804946966745655E-2</v>
      </c>
      <c r="U72" s="3">
        <f>T72*$Y72</f>
        <v>1.7381007738959398E-2</v>
      </c>
      <c r="V72" s="3">
        <f>J72/(VLOOKUP($AW72,'5_Weighting'!$V$12:$W$23,2,FALSE)/(VLOOKUP($AW72,'5_Weighting'!$V$12:$X$23,3,FALSE)))</f>
        <v>1.6284269445023185E-2</v>
      </c>
      <c r="W72" s="3">
        <f>V72*$Y72</f>
        <v>1.9117732328457218E-2</v>
      </c>
      <c r="X72" s="3" t="s">
        <v>650</v>
      </c>
      <c r="Y72" s="6">
        <v>1.1739999999999999</v>
      </c>
      <c r="Z72" s="3" t="s">
        <v>4</v>
      </c>
      <c r="AA72" s="3">
        <v>0.50128095644748072</v>
      </c>
      <c r="AB72" s="3" t="s">
        <v>26</v>
      </c>
      <c r="AC72" s="3" t="s">
        <v>5</v>
      </c>
      <c r="AD72" s="3" t="s">
        <v>6</v>
      </c>
      <c r="AE72" s="3" t="s">
        <v>5</v>
      </c>
      <c r="AF72" s="3" t="s">
        <v>7</v>
      </c>
      <c r="AG72" s="3"/>
      <c r="AH72" s="3" t="s">
        <v>38</v>
      </c>
      <c r="AI72" s="3" t="s">
        <v>57</v>
      </c>
      <c r="AJ72" s="3" t="s">
        <v>337</v>
      </c>
      <c r="AK72" s="4" t="s">
        <v>651</v>
      </c>
      <c r="AL72" s="4" t="s">
        <v>652</v>
      </c>
      <c r="AM72" s="4">
        <v>2012</v>
      </c>
      <c r="AN72" s="3" t="str">
        <f>IF(AM72&lt;2010,"Pre-2010",IF(AM72&lt;2018,"2010 - 2017","2018 - 2019"))</f>
        <v>2010 - 2017</v>
      </c>
      <c r="AO72" s="3" t="s">
        <v>14</v>
      </c>
      <c r="AP72" s="3">
        <v>816</v>
      </c>
      <c r="AQ72" s="3">
        <v>0</v>
      </c>
      <c r="AR72" s="3">
        <v>0</v>
      </c>
      <c r="AS72" s="3">
        <v>0</v>
      </c>
      <c r="AT72" s="3">
        <v>0</v>
      </c>
      <c r="AU72" s="4" t="s">
        <v>346</v>
      </c>
      <c r="AV72" s="4" t="s">
        <v>653</v>
      </c>
      <c r="AW72" s="4" t="s">
        <v>642</v>
      </c>
      <c r="AX72" s="4" t="s">
        <v>33</v>
      </c>
      <c r="AY72" s="4"/>
      <c r="AZ72" s="3">
        <v>0.28799999999999998</v>
      </c>
      <c r="BA72" s="3"/>
      <c r="BB72" s="3"/>
      <c r="BC72" s="3"/>
      <c r="BD72" s="3">
        <v>2.3420000000000001</v>
      </c>
      <c r="BE72" s="3"/>
    </row>
    <row r="73" spans="1:57" hidden="1" x14ac:dyDescent="0.25">
      <c r="A73" s="2">
        <v>2</v>
      </c>
      <c r="B73" s="3" t="s">
        <v>234</v>
      </c>
      <c r="C73" s="3">
        <v>2.2000000000000002</v>
      </c>
      <c r="D73" s="3" t="s">
        <v>749</v>
      </c>
      <c r="E73" s="3" t="s">
        <v>533</v>
      </c>
      <c r="F73" s="3">
        <v>1</v>
      </c>
      <c r="G73" s="3"/>
      <c r="H73" s="3" t="str">
        <f>IF(Y73&lt;'2 - Outliers'!$F$11,"Low outlier",IF(Y73&gt;'2 - Outliers'!$F$12,"High outlier",""))</f>
        <v/>
      </c>
      <c r="I73" s="3">
        <f>IF(AA73="",VLOOKUP(AW73,'3 -Impute_SE'!$B$10:$C$21,2,FALSE),AA73)</f>
        <v>7.9815095923159343E-2</v>
      </c>
      <c r="J73" s="3">
        <f>1/I73</f>
        <v>12.528958193105893</v>
      </c>
      <c r="K73" s="3">
        <f>J73*Y73</f>
        <v>2.4055599730763317</v>
      </c>
      <c r="L73" s="3">
        <f>J73/(VLOOKUP($AW73,'5_Weighting'!$B$9:$C$20,2,FALSE)/VLOOKUP($AW73,'5_Weighting'!$B$9:$D$20,3,FALSE))</f>
        <v>0.13821170591411505</v>
      </c>
      <c r="M73" s="3">
        <f>L73*Y73</f>
        <v>2.6536647535510091E-2</v>
      </c>
      <c r="N73" s="3">
        <f>J73/(VLOOKUP($AW73,'5_Weighting'!$F$12:$G$20,2,FALSE)/(VLOOKUP($AW73,'5_Weighting'!$F$12:$H$21,3,FALSE)))</f>
        <v>0.33257228940877093</v>
      </c>
      <c r="O73" s="3">
        <f>N73*$Y73</f>
        <v>6.3853879566484015E-2</v>
      </c>
      <c r="P73" s="3">
        <f>J73/(VLOOKUP($AW73,'5_Weighting'!$J$12:$K$22,2,FALSE)/VLOOKUP($AW73,'5_Weighting'!$J$12:$L$22,3,FALSE))</f>
        <v>0.55058433796819262</v>
      </c>
      <c r="Q73" s="3">
        <f>P73*$Y73</f>
        <v>0.10571219288989299</v>
      </c>
      <c r="R73" s="3">
        <f>J73/(VLOOKUP($AW73,'5_Weighting'!$N$12:$O$23,2,FALSE)/VLOOKUP($AW73,'5_Weighting'!$N$12:$P$23,3,FALSE))</f>
        <v>9.8050688955885174E-2</v>
      </c>
      <c r="S73" s="3">
        <f>R73*$Y73</f>
        <v>1.8825732279529953E-2</v>
      </c>
      <c r="T73" s="3">
        <f>J73/(VLOOKUP($AW73,'5_Weighting'!$R$12:$S$23,2,FALSE)/(VLOOKUP($AW73,'5_Weighting'!$R$12:$T$23,3,FALSE)))</f>
        <v>0.5178337857731794</v>
      </c>
      <c r="U73" s="3">
        <f>T73*$Y73</f>
        <v>9.9424086868450445E-2</v>
      </c>
      <c r="V73" s="3">
        <f>J73/(VLOOKUP($AW73,'5_Weighting'!$V$12:$W$23,2,FALSE)/(VLOOKUP($AW73,'5_Weighting'!$V$12:$X$23,3,FALSE)))</f>
        <v>9.1901609179760188E-2</v>
      </c>
      <c r="W73" s="3">
        <f>V73*$Y73</f>
        <v>1.7645108962513957E-2</v>
      </c>
      <c r="X73" s="3" t="s">
        <v>237</v>
      </c>
      <c r="Y73" s="6">
        <v>0.192</v>
      </c>
      <c r="Z73" s="3" t="s">
        <v>157</v>
      </c>
      <c r="AA73" s="3"/>
      <c r="AB73" s="3"/>
      <c r="AC73" s="3" t="s">
        <v>5</v>
      </c>
      <c r="AD73" s="3" t="s">
        <v>6</v>
      </c>
      <c r="AE73" s="3" t="s">
        <v>5</v>
      </c>
      <c r="AF73" s="3" t="s">
        <v>7</v>
      </c>
      <c r="AG73" s="3" t="s">
        <v>8</v>
      </c>
      <c r="AH73" s="3" t="s">
        <v>28</v>
      </c>
      <c r="AI73" s="3" t="s">
        <v>10</v>
      </c>
      <c r="AJ73" s="3" t="s">
        <v>11</v>
      </c>
      <c r="AK73" s="4" t="s">
        <v>534</v>
      </c>
      <c r="AL73" s="4" t="s">
        <v>13</v>
      </c>
      <c r="AM73" s="4">
        <v>1998</v>
      </c>
      <c r="AN73" s="3" t="s">
        <v>30</v>
      </c>
      <c r="AO73" s="3" t="s">
        <v>30</v>
      </c>
      <c r="AP73" s="3">
        <v>225</v>
      </c>
      <c r="AQ73" s="3">
        <v>1</v>
      </c>
      <c r="AR73" s="3">
        <v>0</v>
      </c>
      <c r="AS73" s="3">
        <v>0</v>
      </c>
      <c r="AT73" s="3">
        <v>0</v>
      </c>
      <c r="AU73" s="4" t="s">
        <v>15</v>
      </c>
      <c r="AV73" s="4" t="s">
        <v>535</v>
      </c>
      <c r="AW73" s="4" t="s">
        <v>42</v>
      </c>
      <c r="AX73" s="4" t="s">
        <v>33</v>
      </c>
      <c r="AY73" s="4"/>
      <c r="AZ73" s="6">
        <v>0.192</v>
      </c>
      <c r="BA73" s="3"/>
      <c r="BB73" s="3"/>
      <c r="BC73" s="3" t="s">
        <v>20</v>
      </c>
      <c r="BD73" s="3" t="s">
        <v>20</v>
      </c>
      <c r="BE73" s="3"/>
    </row>
    <row r="74" spans="1:57" hidden="1" x14ac:dyDescent="0.25">
      <c r="A74" s="2">
        <v>128</v>
      </c>
      <c r="B74" s="3" t="s">
        <v>691</v>
      </c>
      <c r="C74" s="3">
        <v>128.1</v>
      </c>
      <c r="D74" s="3" t="s">
        <v>692</v>
      </c>
      <c r="E74" s="3" t="s">
        <v>693</v>
      </c>
      <c r="F74" s="3"/>
      <c r="G74" s="3"/>
      <c r="H74" s="3" t="str">
        <f>IF(Y74&lt;'2 - Outliers'!$F$11,"Low outlier",IF(Y74&gt;'2 - Outliers'!$F$12,"High outlier",""))</f>
        <v/>
      </c>
      <c r="I74" s="3">
        <f>IF(AA74="",VLOOKUP(AW74,'3 -Impute_SE'!$B$10:$C$21,2,FALSE),AA74)</f>
        <v>3.4439017243834052E-2</v>
      </c>
      <c r="J74" s="3">
        <f>1/I74</f>
        <v>29.036833220873618</v>
      </c>
      <c r="K74" s="3">
        <f>J74*Y74</f>
        <v>3.3199999999999994</v>
      </c>
      <c r="L74" s="3">
        <f>J74/(VLOOKUP($AW74,'5_Weighting'!$B$9:$C$20,2,FALSE)/VLOOKUP($AW74,'5_Weighting'!$B$9:$D$20,3,FALSE))</f>
        <v>0.29584764879708086</v>
      </c>
      <c r="M74" s="3">
        <f>L74*Y74</f>
        <v>3.3826491564521818E-2</v>
      </c>
      <c r="N74" s="3">
        <f>J74/(VLOOKUP($AW74,'5_Weighting'!$F$12:$G$20,2,FALSE)/(VLOOKUP($AW74,'5_Weighting'!$F$12:$H$21,3,FALSE)))</f>
        <v>0.33770507827087004</v>
      </c>
      <c r="O74" s="3">
        <f>N74*$Y74</f>
        <v>3.8612366966150724E-2</v>
      </c>
      <c r="P74" s="3">
        <f>J74/(VLOOKUP($AW74,'5_Weighting'!$J$12:$K$22,2,FALSE)/VLOOKUP($AW74,'5_Weighting'!$J$12:$L$22,3,FALSE))</f>
        <v>0.51283952165678859</v>
      </c>
      <c r="Q74" s="3">
        <f>P74*$Y74</f>
        <v>5.8636807910463717E-2</v>
      </c>
      <c r="R74" s="3">
        <f>J74/(VLOOKUP($AW74,'5_Weighting'!$N$12:$O$23,2,FALSE)/VLOOKUP($AW74,'5_Weighting'!$N$12:$P$23,3,FALSE))</f>
        <v>0.2649249855955807</v>
      </c>
      <c r="S74" s="3">
        <f>R74*$Y74</f>
        <v>3.0290870408865651E-2</v>
      </c>
      <c r="T74" s="3">
        <f>J74/(VLOOKUP($AW74,'5_Weighting'!$R$12:$S$23,2,FALSE)/(VLOOKUP($AW74,'5_Weighting'!$R$12:$T$23,3,FALSE)))</f>
        <v>0.77341393560121907</v>
      </c>
      <c r="U74" s="3">
        <f>T74*$Y74</f>
        <v>8.8430244671109243E-2</v>
      </c>
      <c r="V74" s="3">
        <f>J74/(VLOOKUP($AW74,'5_Weighting'!$V$12:$W$23,2,FALSE)/(VLOOKUP($AW74,'5_Weighting'!$V$12:$X$23,3,FALSE)))</f>
        <v>0.25230633674323821</v>
      </c>
      <c r="W74" s="3">
        <f>V74*$Y74</f>
        <v>2.8848085175672215E-2</v>
      </c>
      <c r="X74" s="3" t="s">
        <v>24</v>
      </c>
      <c r="Y74" s="6">
        <v>0.11433753724952904</v>
      </c>
      <c r="Z74" s="3" t="s">
        <v>47</v>
      </c>
      <c r="AA74" s="3">
        <v>3.4439017243834052E-2</v>
      </c>
      <c r="AB74" s="3" t="s">
        <v>26</v>
      </c>
      <c r="AC74" s="3" t="s">
        <v>5</v>
      </c>
      <c r="AD74" s="3" t="s">
        <v>6</v>
      </c>
      <c r="AE74" s="3" t="s">
        <v>5</v>
      </c>
      <c r="AF74" s="3" t="s">
        <v>7</v>
      </c>
      <c r="AG74" s="3"/>
      <c r="AH74" s="3" t="s">
        <v>694</v>
      </c>
      <c r="AI74" s="3" t="s">
        <v>336</v>
      </c>
      <c r="AJ74" s="3" t="s">
        <v>337</v>
      </c>
      <c r="AK74" s="4" t="s">
        <v>338</v>
      </c>
      <c r="AL74" s="4" t="s">
        <v>339</v>
      </c>
      <c r="AM74" s="4">
        <v>2010</v>
      </c>
      <c r="AN74" s="3" t="s">
        <v>14</v>
      </c>
      <c r="AO74" s="3" t="s">
        <v>14</v>
      </c>
      <c r="AP74" s="3">
        <v>55</v>
      </c>
      <c r="AQ74" s="3">
        <v>1</v>
      </c>
      <c r="AR74" s="3">
        <v>0</v>
      </c>
      <c r="AS74" s="3">
        <v>0</v>
      </c>
      <c r="AT74" s="3">
        <v>0</v>
      </c>
      <c r="AU74" s="4" t="s">
        <v>15</v>
      </c>
      <c r="AV74" s="4" t="s">
        <v>695</v>
      </c>
      <c r="AW74" s="4" t="s">
        <v>696</v>
      </c>
      <c r="AX74" s="4" t="s">
        <v>33</v>
      </c>
      <c r="AY74" s="4"/>
      <c r="AZ74" s="3">
        <v>0.24060000000000001</v>
      </c>
      <c r="BA74" s="3"/>
      <c r="BB74" s="3"/>
      <c r="BC74" s="3"/>
      <c r="BD74" s="3">
        <v>3.32</v>
      </c>
      <c r="BE74" s="3"/>
    </row>
    <row r="75" spans="1:57" hidden="1" x14ac:dyDescent="0.25">
      <c r="A75" s="2">
        <v>2</v>
      </c>
      <c r="B75" s="3" t="s">
        <v>234</v>
      </c>
      <c r="C75" s="3">
        <v>2.2999999999999998</v>
      </c>
      <c r="D75" s="3" t="s">
        <v>461</v>
      </c>
      <c r="E75" s="3" t="s">
        <v>236</v>
      </c>
      <c r="F75" s="3">
        <v>1</v>
      </c>
      <c r="G75" s="3"/>
      <c r="H75" s="3" t="str">
        <f>IF(Y75&lt;'2 - Outliers'!$F$11,"Low outlier",IF(Y75&gt;'2 - Outliers'!$F$12,"High outlier",""))</f>
        <v/>
      </c>
      <c r="I75" s="3">
        <f>IF(AA75="",VLOOKUP(AW75,'3 -Impute_SE'!$B$10:$C$21,2,FALSE),AA75)</f>
        <v>7.9815095923159343E-2</v>
      </c>
      <c r="J75" s="3">
        <f>1/I75</f>
        <v>12.528958193105893</v>
      </c>
      <c r="K75" s="3">
        <f>J75*Y75</f>
        <v>0.26310812205522377</v>
      </c>
      <c r="L75" s="3">
        <f>J75/(VLOOKUP($AW75,'5_Weighting'!$B$9:$C$20,2,FALSE)/VLOOKUP($AW75,'5_Weighting'!$B$9:$D$20,3,FALSE))</f>
        <v>0.13821170591411505</v>
      </c>
      <c r="M75" s="3">
        <f>L75*Y75</f>
        <v>2.9024458241964164E-3</v>
      </c>
      <c r="N75" s="3">
        <f>J75/(VLOOKUP($AW75,'5_Weighting'!$F$12:$G$20,2,FALSE)/(VLOOKUP($AW75,'5_Weighting'!$F$12:$H$21,3,FALSE)))</f>
        <v>0.33257228940877093</v>
      </c>
      <c r="O75" s="3">
        <f>N75*$Y75</f>
        <v>6.9840180775841898E-3</v>
      </c>
      <c r="P75" s="3">
        <f>J75/(VLOOKUP($AW75,'5_Weighting'!$J$12:$K$22,2,FALSE)/VLOOKUP($AW75,'5_Weighting'!$J$12:$L$22,3,FALSE))</f>
        <v>0.55058433796819262</v>
      </c>
      <c r="Q75" s="3">
        <f>P75*$Y75</f>
        <v>1.1562271097332046E-2</v>
      </c>
      <c r="R75" s="3">
        <f>J75/(VLOOKUP($AW75,'5_Weighting'!$N$12:$O$23,2,FALSE)/VLOOKUP($AW75,'5_Weighting'!$N$12:$P$23,3,FALSE))</f>
        <v>9.8050688955885174E-2</v>
      </c>
      <c r="S75" s="3">
        <f>R75*$Y75</f>
        <v>2.0590644680735888E-3</v>
      </c>
      <c r="T75" s="3">
        <f>J75/(VLOOKUP($AW75,'5_Weighting'!$R$12:$S$23,2,FALSE)/(VLOOKUP($AW75,'5_Weighting'!$R$12:$T$23,3,FALSE)))</f>
        <v>0.5178337857731794</v>
      </c>
      <c r="U75" s="3">
        <f>T75*$Y75</f>
        <v>1.0874509501236768E-2</v>
      </c>
      <c r="V75" s="3">
        <f>J75/(VLOOKUP($AW75,'5_Weighting'!$V$12:$W$23,2,FALSE)/(VLOOKUP($AW75,'5_Weighting'!$V$12:$X$23,3,FALSE)))</f>
        <v>9.1901609179760188E-2</v>
      </c>
      <c r="W75" s="3">
        <f>V75*$Y75</f>
        <v>1.9299337927749642E-3</v>
      </c>
      <c r="X75" s="3" t="s">
        <v>237</v>
      </c>
      <c r="Y75" s="6">
        <v>2.1000000000000001E-2</v>
      </c>
      <c r="Z75" s="3" t="s">
        <v>157</v>
      </c>
      <c r="AA75" s="3"/>
      <c r="AB75" s="3"/>
      <c r="AC75" s="3" t="s">
        <v>53</v>
      </c>
      <c r="AD75" s="3" t="s">
        <v>6</v>
      </c>
      <c r="AE75" s="3" t="s">
        <v>54</v>
      </c>
      <c r="AF75" s="3" t="s">
        <v>7</v>
      </c>
      <c r="AG75" s="3" t="s">
        <v>8</v>
      </c>
      <c r="AH75" s="3" t="s">
        <v>28</v>
      </c>
      <c r="AI75" s="3" t="s">
        <v>10</v>
      </c>
      <c r="AJ75" s="3" t="s">
        <v>107</v>
      </c>
      <c r="AK75" s="4" t="s">
        <v>12</v>
      </c>
      <c r="AL75" s="4" t="s">
        <v>140</v>
      </c>
      <c r="AM75" s="4">
        <v>2003</v>
      </c>
      <c r="AN75" s="3" t="s">
        <v>30</v>
      </c>
      <c r="AO75" s="3" t="s">
        <v>30</v>
      </c>
      <c r="AP75" s="3">
        <v>68</v>
      </c>
      <c r="AQ75" s="3">
        <v>0</v>
      </c>
      <c r="AR75" s="3">
        <v>0</v>
      </c>
      <c r="AS75" s="3">
        <v>0</v>
      </c>
      <c r="AT75" s="3">
        <v>0</v>
      </c>
      <c r="AU75" s="4" t="s">
        <v>15</v>
      </c>
      <c r="AV75" s="4" t="s">
        <v>462</v>
      </c>
      <c r="AW75" s="3" t="s">
        <v>42</v>
      </c>
      <c r="AX75" s="4" t="s">
        <v>33</v>
      </c>
      <c r="AY75" s="4"/>
      <c r="AZ75" s="6">
        <v>2.1000000000000001E-2</v>
      </c>
      <c r="BA75" s="3"/>
      <c r="BB75" s="3"/>
      <c r="BC75" s="3" t="s">
        <v>20</v>
      </c>
      <c r="BD75" s="3" t="s">
        <v>20</v>
      </c>
      <c r="BE75" s="3"/>
    </row>
    <row r="76" spans="1:57" hidden="1" x14ac:dyDescent="0.25">
      <c r="A76" s="2">
        <v>128</v>
      </c>
      <c r="B76" s="3" t="s">
        <v>691</v>
      </c>
      <c r="C76" s="3">
        <v>128.1</v>
      </c>
      <c r="D76" s="3" t="s">
        <v>697</v>
      </c>
      <c r="E76" s="3" t="s">
        <v>693</v>
      </c>
      <c r="F76" s="3"/>
      <c r="G76" s="3"/>
      <c r="H76" s="3" t="str">
        <f>IF(Y76&lt;'2 - Outliers'!$F$11,"Low outlier",IF(Y76&gt;'2 - Outliers'!$F$12,"High outlier",""))</f>
        <v/>
      </c>
      <c r="I76" s="3">
        <f>IF(AA76="",VLOOKUP(AW76,'3 -Impute_SE'!$B$10:$C$21,2,FALSE),AA76)</f>
        <v>1.5181376427462782E-4</v>
      </c>
      <c r="J76" s="3">
        <f>1/I76</f>
        <v>6587.0180136698382</v>
      </c>
      <c r="K76" s="3">
        <f>J76*Y76</f>
        <v>2.4300000000000002</v>
      </c>
      <c r="L76" s="3">
        <f>J76/(VLOOKUP($AW76,'5_Weighting'!$B$9:$C$20,2,FALSE)/VLOOKUP($AW76,'5_Weighting'!$B$9:$D$20,3,FALSE))</f>
        <v>67.113165444203631</v>
      </c>
      <c r="M76" s="3">
        <f>L76*Y76</f>
        <v>2.4758546536683138E-2</v>
      </c>
      <c r="N76" s="3">
        <f>J76/(VLOOKUP($AW76,'5_Weighting'!$F$12:$G$20,2,FALSE)/(VLOOKUP($AW76,'5_Weighting'!$F$12:$H$21,3,FALSE)))</f>
        <v>76.608541191706337</v>
      </c>
      <c r="O76" s="3">
        <f>N76*$Y76</f>
        <v>2.8261461363778995E-2</v>
      </c>
      <c r="P76" s="3">
        <f>J76/(VLOOKUP($AW76,'5_Weighting'!$J$12:$K$22,2,FALSE)/VLOOKUP($AW76,'5_Weighting'!$J$12:$L$22,3,FALSE))</f>
        <v>116.33786444889238</v>
      </c>
      <c r="Q76" s="3">
        <f>P76*$Y76</f>
        <v>4.2917904585068334E-2</v>
      </c>
      <c r="R76" s="3">
        <f>J76/(VLOOKUP($AW76,'5_Weighting'!$N$12:$O$23,2,FALSE)/VLOOKUP($AW76,'5_Weighting'!$N$12:$P$23,3,FALSE))</f>
        <v>60.098346094258055</v>
      </c>
      <c r="S76" s="3">
        <f>R76*$Y76</f>
        <v>2.2170727437814321E-2</v>
      </c>
      <c r="T76" s="3">
        <f>J76/(VLOOKUP($AW76,'5_Weighting'!$R$12:$S$23,2,FALSE)/(VLOOKUP($AW76,'5_Weighting'!$R$12:$T$23,3,FALSE)))</f>
        <v>175.44928150657464</v>
      </c>
      <c r="U76" s="3">
        <f>T76*$Y76</f>
        <v>6.4724546551444412E-2</v>
      </c>
      <c r="V76" s="3">
        <f>J76/(VLOOKUP($AW76,'5_Weighting'!$V$12:$W$23,2,FALSE)/(VLOOKUP($AW76,'5_Weighting'!$V$12:$X$23,3,FALSE)))</f>
        <v>57.235800214468291</v>
      </c>
      <c r="W76" s="3">
        <f>V76*$Y76</f>
        <v>2.1114712944844426E-2</v>
      </c>
      <c r="X76" s="3" t="s">
        <v>24</v>
      </c>
      <c r="Y76" s="6">
        <v>3.6890744718734561E-4</v>
      </c>
      <c r="Z76" s="3" t="s">
        <v>47</v>
      </c>
      <c r="AA76" s="3">
        <v>1.5181376427462782E-4</v>
      </c>
      <c r="AB76" s="3" t="s">
        <v>26</v>
      </c>
      <c r="AC76" s="3" t="s">
        <v>5</v>
      </c>
      <c r="AD76" s="3" t="s">
        <v>6</v>
      </c>
      <c r="AE76" s="3" t="s">
        <v>5</v>
      </c>
      <c r="AF76" s="3" t="s">
        <v>7</v>
      </c>
      <c r="AG76" s="3"/>
      <c r="AH76" s="3" t="s">
        <v>694</v>
      </c>
      <c r="AI76" s="3" t="s">
        <v>336</v>
      </c>
      <c r="AJ76" s="3" t="s">
        <v>337</v>
      </c>
      <c r="AK76" s="4" t="s">
        <v>338</v>
      </c>
      <c r="AL76" s="4" t="s">
        <v>339</v>
      </c>
      <c r="AM76" s="4">
        <v>2010</v>
      </c>
      <c r="AN76" s="3" t="s">
        <v>14</v>
      </c>
      <c r="AO76" s="3" t="s">
        <v>14</v>
      </c>
      <c r="AP76" s="3">
        <v>55</v>
      </c>
      <c r="AQ76" s="3">
        <v>1</v>
      </c>
      <c r="AR76" s="3">
        <v>0</v>
      </c>
      <c r="AS76" s="3">
        <v>0</v>
      </c>
      <c r="AT76" s="3">
        <v>0</v>
      </c>
      <c r="AU76" s="4" t="s">
        <v>15</v>
      </c>
      <c r="AV76" s="4" t="s">
        <v>698</v>
      </c>
      <c r="AW76" s="3" t="s">
        <v>17</v>
      </c>
      <c r="AX76" s="4" t="s">
        <v>33</v>
      </c>
      <c r="AY76" s="4"/>
      <c r="AZ76" s="3">
        <v>5.4999999999999997E-3</v>
      </c>
      <c r="BA76" s="3"/>
      <c r="BB76" s="3"/>
      <c r="BC76" s="3"/>
      <c r="BD76" s="3">
        <v>2.4300000000000002</v>
      </c>
      <c r="BE76" s="3"/>
    </row>
    <row r="77" spans="1:57" hidden="1" x14ac:dyDescent="0.25">
      <c r="A77" s="2">
        <v>128</v>
      </c>
      <c r="B77" s="3" t="s">
        <v>691</v>
      </c>
      <c r="C77" s="3">
        <v>128.1</v>
      </c>
      <c r="D77" s="3" t="s">
        <v>701</v>
      </c>
      <c r="E77" s="3" t="s">
        <v>693</v>
      </c>
      <c r="F77" s="3">
        <v>1</v>
      </c>
      <c r="G77" s="3"/>
      <c r="H77" s="3" t="str">
        <f>IF(Y77&lt;'2 - Outliers'!$F$11,"Low outlier",IF(Y77&gt;'2 - Outliers'!$F$12,"High outlier",""))</f>
        <v/>
      </c>
      <c r="I77" s="3">
        <f>IF(AA77="",VLOOKUP(AW77,'3 -Impute_SE'!$B$10:$C$21,2,FALSE),AA77)</f>
        <v>1.2129181861111369E-2</v>
      </c>
      <c r="J77" s="3">
        <f>1/I77</f>
        <v>82.445791600025714</v>
      </c>
      <c r="K77" s="3">
        <f>J77*Y77</f>
        <v>2.3899999999999997</v>
      </c>
      <c r="L77" s="3">
        <f>J77/(VLOOKUP($AW77,'5_Weighting'!$B$9:$C$20,2,FALSE)/VLOOKUP($AW77,'5_Weighting'!$B$9:$D$20,3,FALSE))</f>
        <v>4.6478082425553211E-3</v>
      </c>
      <c r="M77" s="3">
        <f>L77*Y77</f>
        <v>1.3473412631656692E-4</v>
      </c>
      <c r="N77" s="3">
        <f>J77/(VLOOKUP($AW77,'5_Weighting'!$F$12:$G$20,2,FALSE)/(VLOOKUP($AW77,'5_Weighting'!$F$12:$H$21,3,FALSE)))</f>
        <v>1.6896734964446001</v>
      </c>
      <c r="O77" s="3">
        <f>N77*$Y77</f>
        <v>4.8981513527020758E-2</v>
      </c>
      <c r="P77" s="3">
        <f>J77/(VLOOKUP($AW77,'5_Weighting'!$J$12:$K$22,2,FALSE)/VLOOKUP($AW77,'5_Weighting'!$J$12:$L$22,3,FALSE))</f>
        <v>2.3992322093078577</v>
      </c>
      <c r="Q77" s="3">
        <f>P77*$Y77</f>
        <v>6.9550729867017144E-2</v>
      </c>
      <c r="R77" s="3">
        <f>J77/(VLOOKUP($AW77,'5_Weighting'!$N$12:$O$23,2,FALSE)/VLOOKUP($AW77,'5_Weighting'!$N$12:$P$23,3,FALSE))</f>
        <v>2.6292365606478412E-3</v>
      </c>
      <c r="S77" s="3">
        <f>R77*$Y77</f>
        <v>7.6218267275953724E-5</v>
      </c>
      <c r="T77" s="3">
        <f>J77/(VLOOKUP($AW77,'5_Weighting'!$R$12:$S$23,2,FALSE)/(VLOOKUP($AW77,'5_Weighting'!$R$12:$T$23,3,FALSE)))</f>
        <v>0.27392298719642999</v>
      </c>
      <c r="U77" s="3">
        <f>T77*$Y77</f>
        <v>7.9406835290700695E-3</v>
      </c>
      <c r="V77" s="3">
        <f>J77/(VLOOKUP($AW77,'5_Weighting'!$V$12:$W$23,2,FALSE)/(VLOOKUP($AW77,'5_Weighting'!$V$12:$X$23,3,FALSE)))</f>
        <v>3.064609134809024E-3</v>
      </c>
      <c r="W77" s="3">
        <f>V77*$Y77</f>
        <v>8.8839171655079142E-5</v>
      </c>
      <c r="X77" s="3" t="s">
        <v>24</v>
      </c>
      <c r="Y77" s="6">
        <v>2.8988744648056172E-2</v>
      </c>
      <c r="Z77" s="3" t="s">
        <v>47</v>
      </c>
      <c r="AA77" s="3">
        <v>1.2129181861111369E-2</v>
      </c>
      <c r="AB77" s="3" t="s">
        <v>26</v>
      </c>
      <c r="AC77" s="3" t="s">
        <v>5</v>
      </c>
      <c r="AD77" s="3" t="s">
        <v>6</v>
      </c>
      <c r="AE77" s="3" t="s">
        <v>5</v>
      </c>
      <c r="AF77" s="3" t="s">
        <v>7</v>
      </c>
      <c r="AG77" s="3"/>
      <c r="AH77" s="3" t="s">
        <v>694</v>
      </c>
      <c r="AI77" s="3" t="s">
        <v>336</v>
      </c>
      <c r="AJ77" s="3" t="s">
        <v>337</v>
      </c>
      <c r="AK77" s="4" t="s">
        <v>338</v>
      </c>
      <c r="AL77" s="4" t="s">
        <v>339</v>
      </c>
      <c r="AM77" s="4">
        <v>2010</v>
      </c>
      <c r="AN77" s="3" t="s">
        <v>14</v>
      </c>
      <c r="AO77" s="3" t="s">
        <v>14</v>
      </c>
      <c r="AP77" s="3">
        <v>55</v>
      </c>
      <c r="AQ77" s="3">
        <v>1</v>
      </c>
      <c r="AR77" s="3">
        <v>0</v>
      </c>
      <c r="AS77" s="3">
        <v>0</v>
      </c>
      <c r="AT77" s="3">
        <v>0</v>
      </c>
      <c r="AU77" s="4" t="s">
        <v>97</v>
      </c>
      <c r="AV77" s="4" t="s">
        <v>702</v>
      </c>
      <c r="AW77" s="3" t="s">
        <v>703</v>
      </c>
      <c r="AX77" s="4" t="s">
        <v>33</v>
      </c>
      <c r="AY77" s="4"/>
      <c r="AZ77" s="3">
        <v>141.05439999999999</v>
      </c>
      <c r="BA77" s="3"/>
      <c r="BB77" s="3"/>
      <c r="BC77" s="3"/>
      <c r="BD77" s="3">
        <v>2.39</v>
      </c>
      <c r="BE77" s="3"/>
    </row>
    <row r="78" spans="1:57" hidden="1" x14ac:dyDescent="0.25">
      <c r="A78" s="2">
        <v>129</v>
      </c>
      <c r="B78" s="3" t="s">
        <v>333</v>
      </c>
      <c r="C78" s="3">
        <v>129.1</v>
      </c>
      <c r="D78" s="3" t="s">
        <v>996</v>
      </c>
      <c r="E78" s="3" t="s">
        <v>335</v>
      </c>
      <c r="F78" s="3"/>
      <c r="G78" s="3"/>
      <c r="H78" s="3" t="str">
        <f>IF(Y78&lt;'2 - Outliers'!$F$11,"Low outlier",IF(Y78&gt;'2 - Outliers'!$F$12,"High outlier",""))</f>
        <v/>
      </c>
      <c r="I78" s="3">
        <f>IF(AA78="",VLOOKUP(AW78,'3 -Impute_SE'!$B$10:$C$21,2,FALSE),AA78)</f>
        <v>0.10671491150309889</v>
      </c>
      <c r="J78" s="3">
        <f>1/I78</f>
        <v>9.3707616481597427</v>
      </c>
      <c r="K78" s="3">
        <f>J78*Y78</f>
        <v>2.1800000000000002</v>
      </c>
      <c r="L78" s="3">
        <f>J78/(VLOOKUP($AW78,'5_Weighting'!$B$9:$C$20,2,FALSE)/VLOOKUP($AW78,'5_Weighting'!$B$9:$D$20,3,FALSE))</f>
        <v>0.10337243792699245</v>
      </c>
      <c r="M78" s="3">
        <f>L78*Y78</f>
        <v>2.4048409632220113E-2</v>
      </c>
      <c r="N78" s="3">
        <f>J78/(VLOOKUP($AW78,'5_Weighting'!$F$12:$G$20,2,FALSE)/(VLOOKUP($AW78,'5_Weighting'!$F$12:$H$21,3,FALSE)))</f>
        <v>0.24874020703071981</v>
      </c>
      <c r="O78" s="3">
        <f>N78*$Y78</f>
        <v>5.7866550413589762E-2</v>
      </c>
      <c r="P78" s="3">
        <f>J78/(VLOOKUP($AW78,'5_Weighting'!$J$12:$K$22,2,FALSE)/VLOOKUP($AW78,'5_Weighting'!$J$12:$L$22,3,FALSE))</f>
        <v>0.41179757476952372</v>
      </c>
      <c r="Q78" s="3">
        <f>P78*$Y78</f>
        <v>9.5799973012210632E-2</v>
      </c>
      <c r="R78" s="3">
        <f>J78/(VLOOKUP($AW78,'5_Weighting'!$N$12:$O$23,2,FALSE)/VLOOKUP($AW78,'5_Weighting'!$N$12:$P$23,3,FALSE))</f>
        <v>7.3334879204004957E-2</v>
      </c>
      <c r="S78" s="3">
        <f>R78*$Y78</f>
        <v>1.7060516814673923E-2</v>
      </c>
      <c r="T78" s="3">
        <f>J78/(VLOOKUP($AW78,'5_Weighting'!$R$12:$S$23,2,FALSE)/(VLOOKUP($AW78,'5_Weighting'!$R$12:$T$23,3,FALSE)))</f>
        <v>0.38730251191314397</v>
      </c>
      <c r="U78" s="3">
        <f>T78*$Y78</f>
        <v>9.0101478158551157E-2</v>
      </c>
      <c r="V78" s="3">
        <f>J78/(VLOOKUP($AW78,'5_Weighting'!$V$12:$W$23,2,FALSE)/(VLOOKUP($AW78,'5_Weighting'!$V$12:$X$23,3,FALSE)))</f>
        <v>6.873580879052929E-2</v>
      </c>
      <c r="W78" s="3">
        <f>V78*$Y78</f>
        <v>1.5990595939742069E-2</v>
      </c>
      <c r="X78" s="3" t="s">
        <v>24</v>
      </c>
      <c r="Y78" s="6">
        <v>0.2326385070767556</v>
      </c>
      <c r="Z78" s="3" t="s">
        <v>47</v>
      </c>
      <c r="AA78" s="3">
        <v>0.10671491150309889</v>
      </c>
      <c r="AB78" s="3" t="s">
        <v>26</v>
      </c>
      <c r="AC78" s="3" t="s">
        <v>5</v>
      </c>
      <c r="AD78" s="3" t="s">
        <v>6</v>
      </c>
      <c r="AE78" s="3" t="s">
        <v>5</v>
      </c>
      <c r="AF78" s="3" t="s">
        <v>7</v>
      </c>
      <c r="AG78" s="3"/>
      <c r="AH78" s="3" t="s">
        <v>28</v>
      </c>
      <c r="AI78" s="3" t="s">
        <v>336</v>
      </c>
      <c r="AJ78" s="3" t="s">
        <v>337</v>
      </c>
      <c r="AK78" s="4" t="s">
        <v>338</v>
      </c>
      <c r="AL78" s="4" t="s">
        <v>339</v>
      </c>
      <c r="AM78" s="4">
        <v>2010</v>
      </c>
      <c r="AN78" s="3" t="s">
        <v>14</v>
      </c>
      <c r="AO78" s="3" t="s">
        <v>14</v>
      </c>
      <c r="AP78" s="3">
        <v>55</v>
      </c>
      <c r="AQ78" s="3">
        <v>1</v>
      </c>
      <c r="AR78" s="3">
        <v>0</v>
      </c>
      <c r="AS78" s="3">
        <v>0</v>
      </c>
      <c r="AT78" s="3">
        <v>0</v>
      </c>
      <c r="AU78" s="4" t="s">
        <v>15</v>
      </c>
      <c r="AV78" s="4" t="s">
        <v>971</v>
      </c>
      <c r="AW78" s="3" t="s">
        <v>42</v>
      </c>
      <c r="AX78" s="4" t="s">
        <v>33</v>
      </c>
      <c r="AY78" s="4"/>
      <c r="AZ78" s="3">
        <v>0.13450000000000001</v>
      </c>
      <c r="BA78" s="3"/>
      <c r="BB78" s="3"/>
      <c r="BC78" s="3"/>
      <c r="BD78" s="3">
        <v>2.1800000000000002</v>
      </c>
      <c r="BE78" s="3"/>
    </row>
    <row r="79" spans="1:57" hidden="1" x14ac:dyDescent="0.25">
      <c r="A79" s="2">
        <v>129</v>
      </c>
      <c r="B79" s="3" t="s">
        <v>333</v>
      </c>
      <c r="C79" s="3">
        <v>129.1</v>
      </c>
      <c r="D79" s="3" t="s">
        <v>699</v>
      </c>
      <c r="E79" s="3" t="s">
        <v>335</v>
      </c>
      <c r="F79" s="3"/>
      <c r="G79" s="3"/>
      <c r="H79" s="3" t="str">
        <f>IF(Y79&lt;'2 - Outliers'!$F$11,"Low outlier",IF(Y79&gt;'2 - Outliers'!$F$12,"High outlier",""))</f>
        <v/>
      </c>
      <c r="I79" s="3">
        <f>IF(AA79="",VLOOKUP(AW79,'3 -Impute_SE'!$B$10:$C$21,2,FALSE),AA79)</f>
        <v>4.5169113181222163E-3</v>
      </c>
      <c r="J79" s="3">
        <f>1/I79</f>
        <v>221.3902221165863</v>
      </c>
      <c r="K79" s="3">
        <f>J79*Y79</f>
        <v>3.3300000000000005</v>
      </c>
      <c r="L79" s="3">
        <f>J79/(VLOOKUP($AW79,'5_Weighting'!$B$9:$C$20,2,FALSE)/VLOOKUP($AW79,'5_Weighting'!$B$9:$D$20,3,FALSE))</f>
        <v>2.255679060510337</v>
      </c>
      <c r="M79" s="3">
        <f>L79*Y79</f>
        <v>3.3928378587306525E-2</v>
      </c>
      <c r="N79" s="3">
        <f>J79/(VLOOKUP($AW79,'5_Weighting'!$F$12:$G$20,2,FALSE)/(VLOOKUP($AW79,'5_Weighting'!$F$12:$H$21,3,FALSE)))</f>
        <v>2.5748194274347136</v>
      </c>
      <c r="O79" s="3">
        <f>N79*$Y79</f>
        <v>3.8728669276289741E-2</v>
      </c>
      <c r="P79" s="3">
        <f>J79/(VLOOKUP($AW79,'5_Weighting'!$J$12:$K$22,2,FALSE)/VLOOKUP($AW79,'5_Weighting'!$J$12:$L$22,3,FALSE))</f>
        <v>3.9101252793690273</v>
      </c>
      <c r="Q79" s="3">
        <f>P79*$Y79</f>
        <v>5.8813424801760314E-2</v>
      </c>
      <c r="R79" s="3">
        <f>J79/(VLOOKUP($AW79,'5_Weighting'!$N$12:$O$23,2,FALSE)/VLOOKUP($AW79,'5_Weighting'!$N$12:$P$23,3,FALSE))</f>
        <v>2.0199103999769576</v>
      </c>
      <c r="S79" s="3">
        <f>R79*$Y79</f>
        <v>3.0382107970338149E-2</v>
      </c>
      <c r="T79" s="3">
        <f>J79/(VLOOKUP($AW79,'5_Weighting'!$R$12:$S$23,2,FALSE)/(VLOOKUP($AW79,'5_Weighting'!$R$12:$T$23,3,FALSE)))</f>
        <v>5.8968649125183576</v>
      </c>
      <c r="U79" s="3">
        <f>T79*$Y79</f>
        <v>8.8696600829757166E-2</v>
      </c>
      <c r="V79" s="3">
        <f>J79/(VLOOKUP($AW79,'5_Weighting'!$V$12:$W$23,2,FALSE)/(VLOOKUP($AW79,'5_Weighting'!$V$12:$X$23,3,FALSE)))</f>
        <v>1.9236999953856244</v>
      </c>
      <c r="W79" s="3">
        <f>V79*$Y79</f>
        <v>2.893497699849051E-2</v>
      </c>
      <c r="X79" s="3" t="s">
        <v>24</v>
      </c>
      <c r="Y79" s="6">
        <v>1.5041314689346981E-2</v>
      </c>
      <c r="Z79" s="3" t="s">
        <v>47</v>
      </c>
      <c r="AA79" s="3">
        <v>4.5169113181222163E-3</v>
      </c>
      <c r="AB79" s="3" t="s">
        <v>26</v>
      </c>
      <c r="AC79" s="3" t="s">
        <v>5</v>
      </c>
      <c r="AD79" s="3" t="s">
        <v>6</v>
      </c>
      <c r="AE79" s="3" t="s">
        <v>5</v>
      </c>
      <c r="AF79" s="3" t="s">
        <v>7</v>
      </c>
      <c r="AG79" s="3"/>
      <c r="AH79" s="3" t="s">
        <v>28</v>
      </c>
      <c r="AI79" s="3" t="s">
        <v>336</v>
      </c>
      <c r="AJ79" s="3" t="s">
        <v>337</v>
      </c>
      <c r="AK79" s="4" t="s">
        <v>338</v>
      </c>
      <c r="AL79" s="4" t="s">
        <v>339</v>
      </c>
      <c r="AM79" s="4">
        <v>2010</v>
      </c>
      <c r="AN79" s="3" t="s">
        <v>14</v>
      </c>
      <c r="AO79" s="3" t="s">
        <v>14</v>
      </c>
      <c r="AP79" s="3">
        <v>55</v>
      </c>
      <c r="AQ79" s="3">
        <v>1</v>
      </c>
      <c r="AR79" s="3">
        <v>0</v>
      </c>
      <c r="AS79" s="3">
        <v>0</v>
      </c>
      <c r="AT79" s="3">
        <v>0</v>
      </c>
      <c r="AU79" s="4" t="s">
        <v>15</v>
      </c>
      <c r="AV79" s="4" t="s">
        <v>695</v>
      </c>
      <c r="AW79" s="3" t="s">
        <v>17</v>
      </c>
      <c r="AX79" s="4" t="s">
        <v>33</v>
      </c>
      <c r="AY79" s="4"/>
      <c r="AZ79" s="3">
        <v>1.4200000000000001E-2</v>
      </c>
      <c r="BA79" s="3"/>
      <c r="BB79" s="3"/>
      <c r="BC79" s="3"/>
      <c r="BD79" s="3">
        <v>3.33</v>
      </c>
      <c r="BE79" s="3"/>
    </row>
    <row r="80" spans="1:57" hidden="1" x14ac:dyDescent="0.25">
      <c r="A80" s="2">
        <v>129</v>
      </c>
      <c r="B80" s="3" t="s">
        <v>333</v>
      </c>
      <c r="C80" s="3">
        <v>129.1</v>
      </c>
      <c r="D80" s="3" t="s">
        <v>1001</v>
      </c>
      <c r="E80" s="3" t="s">
        <v>335</v>
      </c>
      <c r="F80" s="3"/>
      <c r="G80" s="3"/>
      <c r="H80" s="3" t="str">
        <f>IF(Y80&lt;'2 - Outliers'!$F$11,"Low outlier",IF(Y80&gt;'2 - Outliers'!$F$12,"High outlier",""))</f>
        <v/>
      </c>
      <c r="I80" s="3">
        <f>IF(AA80="",VLOOKUP(AW80,'3 -Impute_SE'!$B$10:$C$21,2,FALSE),AA80)</f>
        <v>1.7189784164569101E-3</v>
      </c>
      <c r="J80" s="3">
        <f>1/I80</f>
        <v>581.74087029036707</v>
      </c>
      <c r="K80" s="3">
        <f>J80*Y80</f>
        <v>1.05</v>
      </c>
      <c r="L80" s="3">
        <f>J80/(VLOOKUP($AW80,'5_Weighting'!$B$9:$C$20,2,FALSE)/VLOOKUP($AW80,'5_Weighting'!$B$9:$D$20,3,FALSE))</f>
        <v>6.4174049305261347</v>
      </c>
      <c r="M80" s="3">
        <f>L80*Y80</f>
        <v>1.1582949593500513E-2</v>
      </c>
      <c r="N80" s="3">
        <f>J80/(VLOOKUP($AW80,'5_Weighting'!$F$12:$G$20,2,FALSE)/(VLOOKUP($AW80,'5_Weighting'!$F$12:$H$21,3,FALSE)))</f>
        <v>15.441897889129864</v>
      </c>
      <c r="O80" s="3">
        <f>N80*$Y80</f>
        <v>2.7871503639573046E-2</v>
      </c>
      <c r="P80" s="3">
        <f>J80/(VLOOKUP($AW80,'5_Weighting'!$J$12:$K$22,2,FALSE)/VLOOKUP($AW80,'5_Weighting'!$J$12:$L$22,3,FALSE))</f>
        <v>25.564568657760134</v>
      </c>
      <c r="Q80" s="3">
        <f>P80*$Y80</f>
        <v>4.6142188836156499E-2</v>
      </c>
      <c r="R80" s="3">
        <f>J80/(VLOOKUP($AW80,'5_Weighting'!$N$12:$O$23,2,FALSE)/VLOOKUP($AW80,'5_Weighting'!$N$12:$P$23,3,FALSE))</f>
        <v>4.5526605042990127</v>
      </c>
      <c r="S80" s="3">
        <f>R80*$Y80</f>
        <v>8.2172214015631267E-3</v>
      </c>
      <c r="T80" s="3">
        <f>J80/(VLOOKUP($AW80,'5_Weighting'!$R$12:$S$23,2,FALSE)/(VLOOKUP($AW80,'5_Weighting'!$R$12:$T$23,3,FALSE)))</f>
        <v>24.043904733212866</v>
      </c>
      <c r="U80" s="3">
        <f>T80*$Y80</f>
        <v>4.3397500947926014E-2</v>
      </c>
      <c r="V80" s="3">
        <f>J80/(VLOOKUP($AW80,'5_Weighting'!$V$12:$W$23,2,FALSE)/(VLOOKUP($AW80,'5_Weighting'!$V$12:$X$23,3,FALSE)))</f>
        <v>4.2671482561684222</v>
      </c>
      <c r="W80" s="3">
        <f>V80*$Y80</f>
        <v>7.7018925397840231E-3</v>
      </c>
      <c r="X80" s="3" t="s">
        <v>24</v>
      </c>
      <c r="Y80" s="6">
        <v>1.8049273372797558E-3</v>
      </c>
      <c r="Z80" s="3" t="s">
        <v>47</v>
      </c>
      <c r="AA80" s="3">
        <v>1.7189784164569101E-3</v>
      </c>
      <c r="AB80" s="3" t="s">
        <v>26</v>
      </c>
      <c r="AC80" s="3" t="s">
        <v>53</v>
      </c>
      <c r="AD80" s="3" t="s">
        <v>6</v>
      </c>
      <c r="AE80" s="3" t="s">
        <v>54</v>
      </c>
      <c r="AF80" s="3" t="s">
        <v>7</v>
      </c>
      <c r="AG80" s="3"/>
      <c r="AH80" s="3" t="s">
        <v>28</v>
      </c>
      <c r="AI80" s="3" t="s">
        <v>336</v>
      </c>
      <c r="AJ80" s="3" t="s">
        <v>337</v>
      </c>
      <c r="AK80" s="4" t="s">
        <v>338</v>
      </c>
      <c r="AL80" s="4" t="s">
        <v>339</v>
      </c>
      <c r="AM80" s="4">
        <v>2010</v>
      </c>
      <c r="AN80" s="3" t="s">
        <v>14</v>
      </c>
      <c r="AO80" s="3" t="s">
        <v>14</v>
      </c>
      <c r="AP80" s="3">
        <v>55</v>
      </c>
      <c r="AQ80" s="3">
        <v>1</v>
      </c>
      <c r="AR80" s="3">
        <v>0</v>
      </c>
      <c r="AS80" s="3">
        <v>0</v>
      </c>
      <c r="AT80" s="3">
        <v>0</v>
      </c>
      <c r="AU80" s="4" t="s">
        <v>15</v>
      </c>
      <c r="AV80" s="4" t="s">
        <v>974</v>
      </c>
      <c r="AW80" s="4" t="s">
        <v>42</v>
      </c>
      <c r="AX80" s="4" t="s">
        <v>33</v>
      </c>
      <c r="AY80" s="4"/>
      <c r="AZ80" s="3">
        <v>7.0499999999999993E-2</v>
      </c>
      <c r="BA80" s="3"/>
      <c r="BB80" s="3"/>
      <c r="BC80" s="3"/>
      <c r="BD80" s="3">
        <v>-1.05</v>
      </c>
      <c r="BE80" s="3"/>
    </row>
    <row r="81" spans="1:57" hidden="1" x14ac:dyDescent="0.25">
      <c r="A81" s="2">
        <v>129</v>
      </c>
      <c r="B81" s="3" t="s">
        <v>333</v>
      </c>
      <c r="C81" s="3">
        <v>129.1</v>
      </c>
      <c r="D81" s="3" t="s">
        <v>700</v>
      </c>
      <c r="E81" s="3" t="s">
        <v>335</v>
      </c>
      <c r="F81" s="3"/>
      <c r="G81" s="3"/>
      <c r="H81" s="3" t="str">
        <f>IF(Y81&lt;'2 - Outliers'!$F$11,"Low outlier",IF(Y81&gt;'2 - Outliers'!$F$12,"High outlier",""))</f>
        <v/>
      </c>
      <c r="I81" s="3">
        <f>IF(AA81="",VLOOKUP(AW81,'3 -Impute_SE'!$B$10:$C$21,2,FALSE),AA81)</f>
        <v>-5.9291718277595397E-4</v>
      </c>
      <c r="J81" s="3">
        <f>1/I81</f>
        <v>-1686.5761847517088</v>
      </c>
      <c r="K81" s="3">
        <f>J81*Y81</f>
        <v>2.4600000000000004</v>
      </c>
      <c r="L81" s="3">
        <f>J81/(VLOOKUP($AW81,'5_Weighting'!$B$9:$C$20,2,FALSE)/VLOOKUP($AW81,'5_Weighting'!$B$9:$D$20,3,FALSE))</f>
        <v>-17.184022616393698</v>
      </c>
      <c r="M81" s="3">
        <f>L81*Y81</f>
        <v>2.5064207605037258E-2</v>
      </c>
      <c r="N81" s="3">
        <f>J81/(VLOOKUP($AW81,'5_Weighting'!$F$12:$G$20,2,FALSE)/(VLOOKUP($AW81,'5_Weighting'!$F$12:$H$21,3,FALSE)))</f>
        <v>-19.615270651205844</v>
      </c>
      <c r="O81" s="3">
        <f>N81*$Y81</f>
        <v>2.8610368294196022E-2</v>
      </c>
      <c r="P81" s="3">
        <f>J81/(VLOOKUP($AW81,'5_Weighting'!$J$12:$K$22,2,FALSE)/VLOOKUP($AW81,'5_Weighting'!$J$12:$L$22,3,FALSE))</f>
        <v>-29.787784268568899</v>
      </c>
      <c r="Q81" s="3">
        <f>P81*$Y81</f>
        <v>4.3447755258958075E-2</v>
      </c>
      <c r="R81" s="3">
        <f>J81/(VLOOKUP($AW81,'5_Weighting'!$N$12:$O$23,2,FALSE)/VLOOKUP($AW81,'5_Weighting'!$N$12:$P$23,3,FALSE))</f>
        <v>-15.38790983343165</v>
      </c>
      <c r="S81" s="3">
        <f>R81*$Y81</f>
        <v>2.2444440122231787E-2</v>
      </c>
      <c r="T81" s="3">
        <f>J81/(VLOOKUP($AW81,'5_Weighting'!$R$12:$S$23,2,FALSE)/(VLOOKUP($AW81,'5_Weighting'!$R$12:$T$23,3,FALSE)))</f>
        <v>-44.922995383752877</v>
      </c>
      <c r="U81" s="3">
        <f>T81*$Y81</f>
        <v>6.5523615027388182E-2</v>
      </c>
      <c r="V81" s="3">
        <f>J81/(VLOOKUP($AW81,'5_Weighting'!$V$12:$W$23,2,FALSE)/(VLOOKUP($AW81,'5_Weighting'!$V$12:$X$23,3,FALSE)))</f>
        <v>-14.654967901499271</v>
      </c>
      <c r="W81" s="3">
        <f>V81*$Y81</f>
        <v>2.1375388413299296E-2</v>
      </c>
      <c r="X81" s="3" t="s">
        <v>24</v>
      </c>
      <c r="Y81" s="6">
        <v>-1.4585762696288469E-3</v>
      </c>
      <c r="Z81" s="3" t="s">
        <v>47</v>
      </c>
      <c r="AA81" s="3">
        <v>-5.9291718277595397E-4</v>
      </c>
      <c r="AB81" s="3" t="s">
        <v>26</v>
      </c>
      <c r="AC81" s="3" t="s">
        <v>5</v>
      </c>
      <c r="AD81" s="3" t="s">
        <v>143</v>
      </c>
      <c r="AE81" s="3" t="s">
        <v>53</v>
      </c>
      <c r="AF81" s="3" t="s">
        <v>7</v>
      </c>
      <c r="AG81" s="3"/>
      <c r="AH81" s="3" t="s">
        <v>28</v>
      </c>
      <c r="AI81" s="3" t="s">
        <v>336</v>
      </c>
      <c r="AJ81" s="3" t="s">
        <v>337</v>
      </c>
      <c r="AK81" s="4" t="s">
        <v>338</v>
      </c>
      <c r="AL81" s="4" t="s">
        <v>339</v>
      </c>
      <c r="AM81" s="4">
        <v>2010</v>
      </c>
      <c r="AN81" s="3" t="s">
        <v>14</v>
      </c>
      <c r="AO81" s="3" t="s">
        <v>14</v>
      </c>
      <c r="AP81" s="3">
        <v>55</v>
      </c>
      <c r="AQ81" s="3">
        <v>1</v>
      </c>
      <c r="AR81" s="3">
        <v>0</v>
      </c>
      <c r="AS81" s="3">
        <v>0</v>
      </c>
      <c r="AT81" s="3">
        <v>0</v>
      </c>
      <c r="AU81" s="4" t="s">
        <v>15</v>
      </c>
      <c r="AV81" s="4" t="s">
        <v>698</v>
      </c>
      <c r="AW81" s="3" t="s">
        <v>17</v>
      </c>
      <c r="AX81" s="4" t="s">
        <v>33</v>
      </c>
      <c r="AY81" s="4"/>
      <c r="AZ81" s="3">
        <v>-4.3200000000000002E-2</v>
      </c>
      <c r="BA81" s="3"/>
      <c r="BB81" s="3"/>
      <c r="BC81" s="3"/>
      <c r="BD81" s="3">
        <v>2.46</v>
      </c>
      <c r="BE81" s="3"/>
    </row>
    <row r="82" spans="1:57" hidden="1" x14ac:dyDescent="0.25">
      <c r="A82" s="2">
        <v>129</v>
      </c>
      <c r="B82" s="3" t="s">
        <v>333</v>
      </c>
      <c r="C82" s="3">
        <v>129.1</v>
      </c>
      <c r="D82" s="3" t="s">
        <v>704</v>
      </c>
      <c r="E82" s="3" t="s">
        <v>335</v>
      </c>
      <c r="F82" s="3"/>
      <c r="G82" s="3"/>
      <c r="H82" s="3" t="str">
        <f>IF(Y82&lt;'2 - Outliers'!$F$11,"Low outlier",IF(Y82&gt;'2 - Outliers'!$F$12,"High outlier",""))</f>
        <v/>
      </c>
      <c r="I82" s="3">
        <f>IF(AA82="",VLOOKUP(AW82,'3 -Impute_SE'!$B$10:$C$21,2,FALSE),AA82)</f>
        <v>2.4813226212152498E-6</v>
      </c>
      <c r="J82" s="3">
        <f>1/I82</f>
        <v>403010.8747044917</v>
      </c>
      <c r="K82" s="3">
        <f>J82*Y82</f>
        <v>2.3199999999999994</v>
      </c>
      <c r="L82" s="3">
        <f>J82/(VLOOKUP($AW82,'5_Weighting'!$B$9:$C$20,2,FALSE)/VLOOKUP($AW82,'5_Weighting'!$B$9:$D$20,3,FALSE))</f>
        <v>22.719379957901722</v>
      </c>
      <c r="M82" s="3">
        <f>L82*Y82</f>
        <v>1.307879385165001E-4</v>
      </c>
      <c r="N82" s="3">
        <f>J82/(VLOOKUP($AW82,'5_Weighting'!$F$12:$G$20,2,FALSE)/(VLOOKUP($AW82,'5_Weighting'!$F$12:$H$21,3,FALSE)))</f>
        <v>8259.4487911608903</v>
      </c>
      <c r="O82" s="3">
        <f>N82*$Y82</f>
        <v>4.7546908528321399E-2</v>
      </c>
      <c r="P82" s="3">
        <f>J82/(VLOOKUP($AW82,'5_Weighting'!$J$12:$K$22,2,FALSE)/VLOOKUP($AW82,'5_Weighting'!$J$12:$L$22,3,FALSE))</f>
        <v>11727.908150645355</v>
      </c>
      <c r="Q82" s="3">
        <f>P82*$Y82</f>
        <v>6.751367920145597E-2</v>
      </c>
      <c r="R82" s="3">
        <f>J82/(VLOOKUP($AW82,'5_Weighting'!$N$12:$O$23,2,FALSE)/VLOOKUP($AW82,'5_Weighting'!$N$12:$P$23,3,FALSE))</f>
        <v>12.852213624829643</v>
      </c>
      <c r="S82" s="3">
        <f>R82*$Y82</f>
        <v>7.3985933087955064E-5</v>
      </c>
      <c r="T82" s="3">
        <f>J82/(VLOOKUP($AW82,'5_Weighting'!$R$12:$S$23,2,FALSE)/(VLOOKUP($AW82,'5_Weighting'!$R$12:$T$23,3,FALSE)))</f>
        <v>1338.9882070301585</v>
      </c>
      <c r="U82" s="3">
        <f>T82*$Y82</f>
        <v>7.7081112081349617E-3</v>
      </c>
      <c r="V82" s="3">
        <f>J82/(VLOOKUP($AW82,'5_Weighting'!$V$12:$W$23,2,FALSE)/(VLOOKUP($AW82,'5_Weighting'!$V$12:$X$23,3,FALSE)))</f>
        <v>14.980398442148926</v>
      </c>
      <c r="W82" s="3">
        <f>V82*$Y82</f>
        <v>8.623718754802661E-5</v>
      </c>
      <c r="X82" s="3" t="s">
        <v>24</v>
      </c>
      <c r="Y82" s="6">
        <v>5.7566684812193788E-6</v>
      </c>
      <c r="Z82" s="3" t="s">
        <v>47</v>
      </c>
      <c r="AA82" s="3">
        <v>2.4813226212152498E-6</v>
      </c>
      <c r="AB82" s="3" t="s">
        <v>26</v>
      </c>
      <c r="AC82" s="3" t="s">
        <v>5</v>
      </c>
      <c r="AD82" s="3" t="s">
        <v>6</v>
      </c>
      <c r="AE82" s="3" t="s">
        <v>5</v>
      </c>
      <c r="AF82" s="3" t="s">
        <v>7</v>
      </c>
      <c r="AG82" s="3"/>
      <c r="AH82" s="3" t="s">
        <v>28</v>
      </c>
      <c r="AI82" s="3" t="s">
        <v>336</v>
      </c>
      <c r="AJ82" s="3" t="s">
        <v>337</v>
      </c>
      <c r="AK82" s="4" t="s">
        <v>338</v>
      </c>
      <c r="AL82" s="4" t="s">
        <v>339</v>
      </c>
      <c r="AM82" s="4">
        <v>2010</v>
      </c>
      <c r="AN82" s="3" t="s">
        <v>14</v>
      </c>
      <c r="AO82" s="3" t="s">
        <v>14</v>
      </c>
      <c r="AP82" s="3">
        <v>55</v>
      </c>
      <c r="AQ82" s="3">
        <v>1</v>
      </c>
      <c r="AR82" s="3">
        <v>0</v>
      </c>
      <c r="AS82" s="3">
        <v>0</v>
      </c>
      <c r="AT82" s="3">
        <v>0</v>
      </c>
      <c r="AU82" s="4" t="s">
        <v>97</v>
      </c>
      <c r="AV82" s="4" t="s">
        <v>702</v>
      </c>
      <c r="AW82" s="3" t="s">
        <v>705</v>
      </c>
      <c r="AX82" s="4" t="s">
        <v>33</v>
      </c>
      <c r="AY82" s="4"/>
      <c r="AZ82" s="3">
        <v>1.41E-2</v>
      </c>
      <c r="BA82" s="3"/>
      <c r="BB82" s="3"/>
      <c r="BC82" s="3"/>
      <c r="BD82" s="3">
        <v>2.3199999999999998</v>
      </c>
      <c r="BE82" s="3"/>
    </row>
    <row r="83" spans="1:57" hidden="1" x14ac:dyDescent="0.25">
      <c r="A83" s="2">
        <v>129</v>
      </c>
      <c r="B83" s="3" t="s">
        <v>333</v>
      </c>
      <c r="C83" s="3">
        <v>129.1</v>
      </c>
      <c r="D83" s="3" t="s">
        <v>334</v>
      </c>
      <c r="E83" s="3" t="s">
        <v>335</v>
      </c>
      <c r="F83" s="3"/>
      <c r="G83" s="3"/>
      <c r="H83" s="3" t="str">
        <f>IF(Y83&lt;'2 - Outliers'!$F$11,"Low outlier",IF(Y83&gt;'2 - Outliers'!$F$12,"High outlier",""))</f>
        <v/>
      </c>
      <c r="I83" s="3">
        <f>IF(AA83="",VLOOKUP(AW83,'3 -Impute_SE'!$B$10:$C$21,2,FALSE),AA83)</f>
        <v>8.2204627648393579E-4</v>
      </c>
      <c r="J83" s="3">
        <f>1/I83</f>
        <v>1216.4765276685025</v>
      </c>
      <c r="K83" s="3">
        <f>J83*Y83</f>
        <v>4.04</v>
      </c>
      <c r="L83" s="3">
        <f>J83/(VLOOKUP($AW83,'5_Weighting'!$B$9:$C$20,2,FALSE)/VLOOKUP($AW83,'5_Weighting'!$B$9:$D$20,3,FALSE))</f>
        <v>8.5057093668153598</v>
      </c>
      <c r="M83" s="3">
        <f>L83*Y83</f>
        <v>2.824803032393421E-2</v>
      </c>
      <c r="N83" s="3">
        <f>J83/(VLOOKUP($AW83,'5_Weighting'!$F$12:$G$20,2,FALSE)/(VLOOKUP($AW83,'5_Weighting'!$F$12:$H$21,3,FALSE)))</f>
        <v>86.699483286594386</v>
      </c>
      <c r="O83" s="3">
        <f>N83*$Y83</f>
        <v>0.2879347891316576</v>
      </c>
      <c r="P83" s="3">
        <f>J83/(VLOOKUP($AW83,'5_Weighting'!$J$12:$K$22,2,FALSE)/VLOOKUP($AW83,'5_Weighting'!$J$12:$L$22,3,FALSE))</f>
        <v>16.009626604712832</v>
      </c>
      <c r="Q83" s="3">
        <f>P83*$Y83</f>
        <v>5.3169041910741448E-2</v>
      </c>
      <c r="R83" s="3">
        <f>J83/(VLOOKUP($AW83,'5_Weighting'!$N$12:$O$23,2,FALSE)/VLOOKUP($AW83,'5_Weighting'!$N$12:$P$23,3,FALSE))</f>
        <v>3.9164654500417475</v>
      </c>
      <c r="S83" s="3">
        <f>R83*$Y83</f>
        <v>1.3006843994346593E-2</v>
      </c>
      <c r="T83" s="3">
        <f>J83/(VLOOKUP($AW83,'5_Weighting'!$R$12:$S$23,2,FALSE)/(VLOOKUP($AW83,'5_Weighting'!$R$12:$T$23,3,FALSE)))</f>
        <v>9.7293633641241346</v>
      </c>
      <c r="U83" s="3">
        <f>T83*$Y83</f>
        <v>3.2311867181191355E-2</v>
      </c>
      <c r="V83" s="3">
        <f>J83/(VLOOKUP($AW83,'5_Weighting'!$V$12:$W$23,2,FALSE)/(VLOOKUP($AW83,'5_Weighting'!$V$12:$X$23,3,FALSE)))</f>
        <v>4.8382355751014998</v>
      </c>
      <c r="W83" s="3">
        <f>V83*$Y83</f>
        <v>1.6068104298627778E-2</v>
      </c>
      <c r="X83" s="3" t="s">
        <v>24</v>
      </c>
      <c r="Y83" s="6">
        <v>3.3210669569951005E-3</v>
      </c>
      <c r="Z83" s="3" t="s">
        <v>47</v>
      </c>
      <c r="AA83" s="3">
        <v>8.2204627648393579E-4</v>
      </c>
      <c r="AB83" s="3" t="s">
        <v>26</v>
      </c>
      <c r="AC83" s="3" t="s">
        <v>5</v>
      </c>
      <c r="AD83" s="3" t="s">
        <v>6</v>
      </c>
      <c r="AE83" s="3" t="s">
        <v>5</v>
      </c>
      <c r="AF83" s="3" t="s">
        <v>7</v>
      </c>
      <c r="AG83" s="3"/>
      <c r="AH83" s="3" t="s">
        <v>28</v>
      </c>
      <c r="AI83" s="3" t="s">
        <v>336</v>
      </c>
      <c r="AJ83" s="3" t="s">
        <v>337</v>
      </c>
      <c r="AK83" s="4" t="s">
        <v>338</v>
      </c>
      <c r="AL83" s="4" t="s">
        <v>339</v>
      </c>
      <c r="AM83" s="4">
        <v>2010</v>
      </c>
      <c r="AN83" s="3" t="s">
        <v>14</v>
      </c>
      <c r="AO83" s="3" t="s">
        <v>14</v>
      </c>
      <c r="AP83" s="3">
        <v>55</v>
      </c>
      <c r="AQ83" s="3">
        <v>1</v>
      </c>
      <c r="AR83" s="3">
        <v>0</v>
      </c>
      <c r="AS83" s="3">
        <v>0</v>
      </c>
      <c r="AT83" s="3">
        <v>0</v>
      </c>
      <c r="AU83" s="4" t="s">
        <v>330</v>
      </c>
      <c r="AV83" s="4" t="s">
        <v>340</v>
      </c>
      <c r="AW83" s="3" t="s">
        <v>332</v>
      </c>
      <c r="AX83" s="4" t="s">
        <v>33</v>
      </c>
      <c r="AY83" s="4"/>
      <c r="AZ83" s="3">
        <v>0.14879999999999999</v>
      </c>
      <c r="BA83" s="3"/>
      <c r="BB83" s="3"/>
      <c r="BC83" s="3"/>
      <c r="BD83" s="3">
        <v>4.04</v>
      </c>
      <c r="BE83" s="3"/>
    </row>
    <row r="84" spans="1:57" hidden="1" x14ac:dyDescent="0.25">
      <c r="A84" s="2">
        <v>2</v>
      </c>
      <c r="B84" s="3" t="s">
        <v>234</v>
      </c>
      <c r="C84" s="3">
        <v>2.4</v>
      </c>
      <c r="D84" s="3" t="s">
        <v>313</v>
      </c>
      <c r="E84" s="3" t="s">
        <v>314</v>
      </c>
      <c r="F84" s="3">
        <v>1</v>
      </c>
      <c r="G84" s="3"/>
      <c r="H84" s="3" t="str">
        <f>IF(Y84&lt;'2 - Outliers'!$F$11,"Low outlier",IF(Y84&gt;'2 - Outliers'!$F$12,"High outlier",""))</f>
        <v/>
      </c>
      <c r="I84" s="3">
        <f>IF(AA84="",VLOOKUP(AW84,'3 -Impute_SE'!$B$10:$C$21,2,FALSE),AA84)</f>
        <v>7.9815095923159343E-2</v>
      </c>
      <c r="J84" s="3">
        <f>1/I84</f>
        <v>12.528958193105893</v>
      </c>
      <c r="K84" s="3">
        <f>J84*Y84</f>
        <v>1.8166989380003544</v>
      </c>
      <c r="L84" s="3">
        <f>J84/(VLOOKUP($AW84,'5_Weighting'!$B$9:$C$20,2,FALSE)/VLOOKUP($AW84,'5_Weighting'!$B$9:$D$20,3,FALSE))</f>
        <v>0.13821170591411505</v>
      </c>
      <c r="M84" s="3">
        <f>L84*Y84</f>
        <v>2.0040697357546679E-2</v>
      </c>
      <c r="N84" s="3">
        <f>J84/(VLOOKUP($AW84,'5_Weighting'!$F$12:$G$20,2,FALSE)/(VLOOKUP($AW84,'5_Weighting'!$F$12:$H$21,3,FALSE)))</f>
        <v>0.33257228940877093</v>
      </c>
      <c r="O84" s="3">
        <f>N84*$Y84</f>
        <v>4.8222981964271779E-2</v>
      </c>
      <c r="P84" s="3">
        <f>J84/(VLOOKUP($AW84,'5_Weighting'!$J$12:$K$22,2,FALSE)/VLOOKUP($AW84,'5_Weighting'!$J$12:$L$22,3,FALSE))</f>
        <v>0.55058433796819262</v>
      </c>
      <c r="Q84" s="3">
        <f>P84*$Y84</f>
        <v>7.9834729005387919E-2</v>
      </c>
      <c r="R84" s="3">
        <f>J84/(VLOOKUP($AW84,'5_Weighting'!$N$12:$O$23,2,FALSE)/VLOOKUP($AW84,'5_Weighting'!$N$12:$P$23,3,FALSE))</f>
        <v>9.8050688955885174E-2</v>
      </c>
      <c r="S84" s="3">
        <f>R84*$Y84</f>
        <v>1.4217349898603349E-2</v>
      </c>
      <c r="T84" s="3">
        <f>J84/(VLOOKUP($AW84,'5_Weighting'!$R$12:$S$23,2,FALSE)/(VLOOKUP($AW84,'5_Weighting'!$R$12:$T$23,3,FALSE)))</f>
        <v>0.5178337857731794</v>
      </c>
      <c r="U84" s="3">
        <f>T84*$Y84</f>
        <v>7.5085898937111012E-2</v>
      </c>
      <c r="V84" s="3">
        <f>J84/(VLOOKUP($AW84,'5_Weighting'!$V$12:$W$23,2,FALSE)/(VLOOKUP($AW84,'5_Weighting'!$V$12:$X$23,3,FALSE)))</f>
        <v>9.1901609179760188E-2</v>
      </c>
      <c r="W84" s="3">
        <f>V84*$Y84</f>
        <v>1.3325733331065227E-2</v>
      </c>
      <c r="X84" s="3" t="s">
        <v>237</v>
      </c>
      <c r="Y84" s="6">
        <v>0.14499999999999999</v>
      </c>
      <c r="Z84" s="3" t="s">
        <v>157</v>
      </c>
      <c r="AA84" s="3"/>
      <c r="AB84" s="3"/>
      <c r="AC84" s="3" t="s">
        <v>53</v>
      </c>
      <c r="AD84" s="3" t="s">
        <v>6</v>
      </c>
      <c r="AE84" s="3" t="s">
        <v>54</v>
      </c>
      <c r="AF84" s="3" t="s">
        <v>7</v>
      </c>
      <c r="AG84" s="3" t="s">
        <v>8</v>
      </c>
      <c r="AH84" s="3" t="s">
        <v>28</v>
      </c>
      <c r="AI84" s="3" t="s">
        <v>10</v>
      </c>
      <c r="AJ84" s="3" t="s">
        <v>11</v>
      </c>
      <c r="AK84" s="4" t="s">
        <v>12</v>
      </c>
      <c r="AL84" s="4" t="s">
        <v>315</v>
      </c>
      <c r="AM84" s="4">
        <v>2004</v>
      </c>
      <c r="AN84" s="3" t="s">
        <v>30</v>
      </c>
      <c r="AO84" s="3" t="s">
        <v>30</v>
      </c>
      <c r="AP84" s="3">
        <v>27</v>
      </c>
      <c r="AQ84" s="3">
        <v>0</v>
      </c>
      <c r="AR84" s="3">
        <v>0</v>
      </c>
      <c r="AS84" s="3">
        <v>0</v>
      </c>
      <c r="AT84" s="3">
        <v>0</v>
      </c>
      <c r="AU84" s="4" t="s">
        <v>15</v>
      </c>
      <c r="AV84" s="4" t="s">
        <v>316</v>
      </c>
      <c r="AW84" s="4" t="s">
        <v>42</v>
      </c>
      <c r="AX84" s="4" t="s">
        <v>33</v>
      </c>
      <c r="AY84" s="4"/>
      <c r="AZ84" s="3">
        <v>0.14499999999999999</v>
      </c>
      <c r="BA84" s="3"/>
      <c r="BB84" s="3"/>
      <c r="BC84" s="3" t="s">
        <v>20</v>
      </c>
      <c r="BD84" s="3" t="s">
        <v>20</v>
      </c>
      <c r="BE84" s="3"/>
    </row>
    <row r="85" spans="1:57" hidden="1" x14ac:dyDescent="0.25">
      <c r="A85" s="92">
        <v>131</v>
      </c>
      <c r="B85" s="86" t="s">
        <v>68</v>
      </c>
      <c r="C85" s="86">
        <v>131.1</v>
      </c>
      <c r="D85" s="86" t="s">
        <v>2045</v>
      </c>
      <c r="E85" s="86" t="s">
        <v>306</v>
      </c>
      <c r="F85" s="3">
        <v>1</v>
      </c>
      <c r="G85" s="3"/>
      <c r="H85" s="3"/>
      <c r="I85" s="3">
        <f>IF(AA85="",VLOOKUP(AW85,'3 -Impute_SE'!$B$10:$C$21,2,FALSE),AA85)</f>
        <v>5.1193058568329723E-2</v>
      </c>
      <c r="J85" s="3">
        <f>1/I85</f>
        <v>19.533898305084744</v>
      </c>
      <c r="K85" s="3"/>
      <c r="L85" s="3">
        <f>J85/(VLOOKUP($AW85,'5_Weighting'!$B$9:$C$20,2,FALSE)/VLOOKUP($AW85,'5_Weighting'!$B$9:$D$20,3,FALSE))</f>
        <v>0.21548586612605874</v>
      </c>
      <c r="M85" s="3">
        <f>L85*Y85</f>
        <v>2.5427332202874929E-2</v>
      </c>
      <c r="N85" s="3">
        <f>J85/(VLOOKUP($AW85,'5_Weighting'!$F$12:$G$20,2,FALSE)/(VLOOKUP($AW85,'5_Weighting'!$F$12:$H$21,3,FALSE)))</f>
        <v>0.51851344543354205</v>
      </c>
      <c r="O85" s="3">
        <f>N85*$Y85</f>
        <v>6.118458656115796E-2</v>
      </c>
      <c r="P85" s="3">
        <f>J85/(VLOOKUP($AW85,'5_Weighting'!$J$12:$K$22,2,FALSE)/VLOOKUP($AW85,'5_Weighting'!$J$12:$L$22,3,FALSE))</f>
        <v>0.85841602314237864</v>
      </c>
      <c r="Q85" s="3">
        <f>P85*$Y85</f>
        <v>0.10129309073080067</v>
      </c>
      <c r="R85" s="3">
        <f>J85/(VLOOKUP($AW85,'5_Weighting'!$N$12:$O$23,2,FALSE)/VLOOKUP($AW85,'5_Weighting'!$N$12:$P$23,3,FALSE))</f>
        <v>0.15287082591285719</v>
      </c>
      <c r="S85" s="3">
        <f>R85*$Y85</f>
        <v>1.8038757457717148E-2</v>
      </c>
      <c r="T85" s="3">
        <f>J85/(VLOOKUP($AW85,'5_Weighting'!$R$12:$S$23,2,FALSE)/(VLOOKUP($AW85,'5_Weighting'!$R$12:$T$23,3,FALSE)))</f>
        <v>0.80735463829676724</v>
      </c>
      <c r="U85" s="3">
        <f>T85*$Y85</f>
        <v>9.5267847319018523E-2</v>
      </c>
      <c r="V85" s="3">
        <f>J85/(VLOOKUP($AW85,'5_Weighting'!$V$12:$W$23,2,FALSE)/(VLOOKUP($AW85,'5_Weighting'!$V$12:$X$23,3,FALSE)))</f>
        <v>0.14328379583698281</v>
      </c>
      <c r="W85" s="3">
        <f>V85*$Y85</f>
        <v>1.6907487908763969E-2</v>
      </c>
      <c r="X85" s="3"/>
      <c r="Y85" s="86">
        <v>0.11799999999999999</v>
      </c>
      <c r="Z85" s="86" t="s">
        <v>4</v>
      </c>
      <c r="AA85" s="91">
        <v>5.1193058568329723E-2</v>
      </c>
      <c r="AB85" s="86" t="s">
        <v>2059</v>
      </c>
      <c r="AC85" s="86" t="s">
        <v>5</v>
      </c>
      <c r="AD85" s="86" t="s">
        <v>6</v>
      </c>
      <c r="AE85" s="86" t="s">
        <v>5</v>
      </c>
      <c r="AF85" s="86" t="s">
        <v>55</v>
      </c>
      <c r="AG85" s="86" t="s">
        <v>37</v>
      </c>
      <c r="AH85" s="86" t="s">
        <v>73</v>
      </c>
      <c r="AI85" s="86" t="s">
        <v>57</v>
      </c>
      <c r="AJ85" s="86" t="s">
        <v>191</v>
      </c>
      <c r="AK85" s="86" t="s">
        <v>12</v>
      </c>
      <c r="AL85" s="86" t="s">
        <v>232</v>
      </c>
      <c r="AM85" s="86">
        <v>1991</v>
      </c>
      <c r="AN85" s="3" t="s">
        <v>30</v>
      </c>
      <c r="AO85" s="3" t="s">
        <v>30</v>
      </c>
      <c r="AP85" s="86">
        <v>1619</v>
      </c>
      <c r="AQ85" s="86">
        <v>0</v>
      </c>
      <c r="AR85" s="86">
        <v>0</v>
      </c>
      <c r="AS85" s="86">
        <v>1</v>
      </c>
      <c r="AT85" s="86">
        <v>1</v>
      </c>
      <c r="AU85" s="86" t="s">
        <v>15</v>
      </c>
      <c r="AV85" s="86" t="s">
        <v>2053</v>
      </c>
      <c r="AW85" s="86" t="s">
        <v>42</v>
      </c>
      <c r="AX85" s="86" t="s">
        <v>233</v>
      </c>
      <c r="AY85" s="3" t="s">
        <v>78</v>
      </c>
      <c r="AZ85" s="3"/>
      <c r="BA85" s="3"/>
      <c r="BB85" s="3"/>
      <c r="BC85" s="3"/>
      <c r="BD85" s="86">
        <v>2.3049999999999997</v>
      </c>
      <c r="BE85" s="86"/>
    </row>
    <row r="86" spans="1:57" hidden="1" x14ac:dyDescent="0.25">
      <c r="A86" s="2">
        <v>9</v>
      </c>
      <c r="B86" s="3" t="s">
        <v>611</v>
      </c>
      <c r="C86" s="3">
        <v>9.1</v>
      </c>
      <c r="D86" s="3" t="s">
        <v>750</v>
      </c>
      <c r="E86" s="3" t="s">
        <v>613</v>
      </c>
      <c r="F86" s="3">
        <v>1</v>
      </c>
      <c r="G86" s="3"/>
      <c r="H86" s="3" t="str">
        <f>IF(Y86&lt;'2 - Outliers'!$F$11,"Low outlier",IF(Y86&gt;'2 - Outliers'!$F$12,"High outlier",""))</f>
        <v/>
      </c>
      <c r="I86" s="3">
        <f>IF(AA86="",VLOOKUP(AW86,'3 -Impute_SE'!$B$10:$C$21,2,FALSE),AA86)</f>
        <v>4.6932524201704955E-2</v>
      </c>
      <c r="J86" s="3">
        <f>1/I86</f>
        <v>21.307185518133121</v>
      </c>
      <c r="K86" s="3">
        <f>J86*Y86</f>
        <v>2.3069999999999999</v>
      </c>
      <c r="L86" s="3">
        <f>J86/(VLOOKUP($AW86,'5_Weighting'!$B$9:$C$20,2,FALSE)/VLOOKUP($AW86,'5_Weighting'!$B$9:$D$20,3,FALSE))</f>
        <v>0.23504767222466669</v>
      </c>
      <c r="M86" s="3">
        <f>L86*Y86</f>
        <v>2.544939496400541E-2</v>
      </c>
      <c r="N86" s="3">
        <f>J86/(VLOOKUP($AW86,'5_Weighting'!$F$12:$G$20,2,FALSE)/(VLOOKUP($AW86,'5_Weighting'!$F$12:$H$21,3,FALSE)))</f>
        <v>0.56558409401686227</v>
      </c>
      <c r="O86" s="3">
        <f>N86*$Y86</f>
        <v>6.1237675139519068E-2</v>
      </c>
      <c r="P86" s="3">
        <f>J86/(VLOOKUP($AW86,'5_Weighting'!$J$12:$K$22,2,FALSE)/VLOOKUP($AW86,'5_Weighting'!$J$12:$L$22,3,FALSE))</f>
        <v>0.93634302642354039</v>
      </c>
      <c r="Q86" s="3">
        <f>P86*$Y86</f>
        <v>0.10138098061429814</v>
      </c>
      <c r="R86" s="3">
        <f>J86/(VLOOKUP($AW86,'5_Weighting'!$N$12:$O$23,2,FALSE)/VLOOKUP($AW86,'5_Weighting'!$N$12:$P$23,3,FALSE))</f>
        <v>0.16674843890159943</v>
      </c>
      <c r="S86" s="3">
        <f>R86*$Y86</f>
        <v>1.8054409308005843E-2</v>
      </c>
      <c r="T86" s="3">
        <f>J86/(VLOOKUP($AW86,'5_Weighting'!$R$12:$S$23,2,FALSE)/(VLOOKUP($AW86,'5_Weighting'!$R$12:$T$23,3,FALSE)))</f>
        <v>0.88064628925792154</v>
      </c>
      <c r="U86" s="3">
        <f>T86*$Y86</f>
        <v>9.5350509225586022E-2</v>
      </c>
      <c r="V86" s="3">
        <f>J86/(VLOOKUP($AW86,'5_Weighting'!$V$12:$W$23,2,FALSE)/(VLOOKUP($AW86,'5_Weighting'!$V$12:$X$23,3,FALSE)))</f>
        <v>0.15629109827228921</v>
      </c>
      <c r="W86" s="3">
        <f>V86*$Y86</f>
        <v>1.6922158180268328E-2</v>
      </c>
      <c r="X86" s="3" t="s">
        <v>24</v>
      </c>
      <c r="Y86" s="6">
        <v>0.10827333333333333</v>
      </c>
      <c r="Z86" s="3" t="s">
        <v>25</v>
      </c>
      <c r="AA86" s="3">
        <v>4.6932524201704955E-2</v>
      </c>
      <c r="AB86" s="3" t="s">
        <v>26</v>
      </c>
      <c r="AC86" s="3" t="s">
        <v>5</v>
      </c>
      <c r="AD86" s="3" t="s">
        <v>6</v>
      </c>
      <c r="AE86" s="3" t="s">
        <v>5</v>
      </c>
      <c r="AF86" s="3" t="s">
        <v>7</v>
      </c>
      <c r="AG86" s="3" t="s">
        <v>614</v>
      </c>
      <c r="AH86" s="3" t="s">
        <v>28</v>
      </c>
      <c r="AI86" s="3" t="s">
        <v>10</v>
      </c>
      <c r="AJ86" s="3" t="s">
        <v>182</v>
      </c>
      <c r="AK86" s="4" t="s">
        <v>12</v>
      </c>
      <c r="AL86" s="4" t="s">
        <v>13</v>
      </c>
      <c r="AM86" s="4">
        <v>2000</v>
      </c>
      <c r="AN86" s="3" t="s">
        <v>30</v>
      </c>
      <c r="AO86" s="3" t="s">
        <v>30</v>
      </c>
      <c r="AP86" s="3">
        <v>268</v>
      </c>
      <c r="AQ86" s="3">
        <v>1</v>
      </c>
      <c r="AR86" s="3">
        <v>0</v>
      </c>
      <c r="AS86" s="3">
        <v>0</v>
      </c>
      <c r="AT86" s="3">
        <v>0</v>
      </c>
      <c r="AU86" s="4" t="s">
        <v>15</v>
      </c>
      <c r="AV86" s="4" t="s">
        <v>41</v>
      </c>
      <c r="AW86" s="4" t="s">
        <v>42</v>
      </c>
      <c r="AX86" s="4" t="s">
        <v>33</v>
      </c>
      <c r="AY86" s="4"/>
      <c r="AZ86" s="3">
        <v>9.1560000000000002E-2</v>
      </c>
      <c r="BA86" s="3"/>
      <c r="BB86" s="3"/>
      <c r="BC86" s="3" t="s">
        <v>20</v>
      </c>
      <c r="BD86" s="3">
        <v>2.3069999999999999</v>
      </c>
      <c r="BE86" s="3"/>
    </row>
    <row r="87" spans="1:57" hidden="1" x14ac:dyDescent="0.25">
      <c r="A87" s="2">
        <v>9</v>
      </c>
      <c r="B87" s="3" t="s">
        <v>611</v>
      </c>
      <c r="C87" s="3">
        <v>9.1</v>
      </c>
      <c r="D87" s="3" t="s">
        <v>612</v>
      </c>
      <c r="E87" s="3" t="s">
        <v>613</v>
      </c>
      <c r="F87" s="3">
        <v>1</v>
      </c>
      <c r="G87" s="3"/>
      <c r="H87" s="3" t="str">
        <f>IF(Y87&lt;'2 - Outliers'!$F$11,"Low outlier",IF(Y87&gt;'2 - Outliers'!$F$12,"High outlier",""))</f>
        <v/>
      </c>
      <c r="I87" s="3">
        <f>IF(AA87="",VLOOKUP(AW87,'3 -Impute_SE'!$B$10:$C$21,2,FALSE),AA87)</f>
        <v>3.507240887132191E-2</v>
      </c>
      <c r="J87" s="3">
        <f>1/I87</f>
        <v>28.512441323004829</v>
      </c>
      <c r="K87" s="3">
        <f>J87*Y87</f>
        <v>2.024</v>
      </c>
      <c r="L87" s="3">
        <f>J87/(VLOOKUP($AW87,'5_Weighting'!$B$9:$C$20,2,FALSE)/VLOOKUP($AW87,'5_Weighting'!$B$9:$D$20,3,FALSE))</f>
        <v>0.29050477587245371</v>
      </c>
      <c r="M87" s="3">
        <f>L87*Y87</f>
        <v>2.062193341162415E-2</v>
      </c>
      <c r="N87" s="3">
        <f>J87/(VLOOKUP($AW87,'5_Weighting'!$F$12:$G$20,2,FALSE)/(VLOOKUP($AW87,'5_Weighting'!$F$12:$H$21,3,FALSE)))</f>
        <v>0.33160627935683812</v>
      </c>
      <c r="O87" s="3">
        <f>N87*$Y87</f>
        <v>2.3539587572135263E-2</v>
      </c>
      <c r="P87" s="3">
        <f>J87/(VLOOKUP($AW87,'5_Weighting'!$J$12:$K$22,2,FALSE)/VLOOKUP($AW87,'5_Weighting'!$J$12:$L$22,3,FALSE))</f>
        <v>0.50357787497451889</v>
      </c>
      <c r="Q87" s="3">
        <f>P87*$Y87</f>
        <v>3.5747258798427294E-2</v>
      </c>
      <c r="R87" s="3">
        <f>J87/(VLOOKUP($AW87,'5_Weighting'!$N$12:$O$23,2,FALSE)/VLOOKUP($AW87,'5_Weighting'!$N$12:$P$23,3,FALSE))</f>
        <v>0.26014056179383294</v>
      </c>
      <c r="S87" s="3">
        <f>R87*$Y87</f>
        <v>1.8466482442031355E-2</v>
      </c>
      <c r="T87" s="3">
        <f>J87/(VLOOKUP($AW87,'5_Weighting'!$R$12:$S$23,2,FALSE)/(VLOOKUP($AW87,'5_Weighting'!$R$12:$T$23,3,FALSE)))</f>
        <v>0.75944643444697679</v>
      </c>
      <c r="U87" s="3">
        <f>T87*$Y87</f>
        <v>5.3910486510338897E-2</v>
      </c>
      <c r="V87" s="3">
        <f>J87/(VLOOKUP($AW87,'5_Weighting'!$V$12:$W$23,2,FALSE)/(VLOOKUP($AW87,'5_Weighting'!$V$12:$X$23,3,FALSE)))</f>
        <v>0.24774979995554205</v>
      </c>
      <c r="W87" s="3">
        <f>V87*$Y87</f>
        <v>1.7586904938421861E-2</v>
      </c>
      <c r="X87" s="3" t="s">
        <v>24</v>
      </c>
      <c r="Y87" s="6">
        <v>7.0986555555555553E-2</v>
      </c>
      <c r="Z87" s="3" t="s">
        <v>25</v>
      </c>
      <c r="AA87" s="3">
        <v>3.507240887132191E-2</v>
      </c>
      <c r="AB87" s="3" t="s">
        <v>26</v>
      </c>
      <c r="AC87" s="3" t="s">
        <v>5</v>
      </c>
      <c r="AD87" s="3" t="s">
        <v>6</v>
      </c>
      <c r="AE87" s="3" t="s">
        <v>5</v>
      </c>
      <c r="AF87" s="3" t="s">
        <v>7</v>
      </c>
      <c r="AG87" s="3" t="s">
        <v>614</v>
      </c>
      <c r="AH87" s="3" t="s">
        <v>28</v>
      </c>
      <c r="AI87" s="3" t="s">
        <v>10</v>
      </c>
      <c r="AJ87" s="3" t="s">
        <v>182</v>
      </c>
      <c r="AK87" s="4" t="s">
        <v>12</v>
      </c>
      <c r="AL87" s="4" t="s">
        <v>13</v>
      </c>
      <c r="AM87" s="4">
        <v>2000</v>
      </c>
      <c r="AN87" s="3" t="s">
        <v>30</v>
      </c>
      <c r="AO87" s="3" t="s">
        <v>30</v>
      </c>
      <c r="AP87" s="3">
        <v>268</v>
      </c>
      <c r="AQ87" s="3">
        <v>1</v>
      </c>
      <c r="AR87" s="3">
        <v>0</v>
      </c>
      <c r="AS87" s="3">
        <v>0</v>
      </c>
      <c r="AT87" s="3">
        <v>0</v>
      </c>
      <c r="AU87" s="4" t="s">
        <v>15</v>
      </c>
      <c r="AV87" s="4" t="s">
        <v>16</v>
      </c>
      <c r="AW87" s="4" t="s">
        <v>17</v>
      </c>
      <c r="AX87" s="4" t="s">
        <v>33</v>
      </c>
      <c r="AY87" s="4"/>
      <c r="AZ87" s="3">
        <v>2.2939999999999999E-2</v>
      </c>
      <c r="BA87" s="3"/>
      <c r="BB87" s="3"/>
      <c r="BC87" s="3" t="s">
        <v>20</v>
      </c>
      <c r="BD87" s="3">
        <v>2.024</v>
      </c>
      <c r="BE87" s="3"/>
    </row>
    <row r="88" spans="1:57" x14ac:dyDescent="0.25">
      <c r="A88" s="2">
        <v>31</v>
      </c>
      <c r="B88" s="3" t="s">
        <v>162</v>
      </c>
      <c r="C88" s="3">
        <v>31.1</v>
      </c>
      <c r="D88" s="3" t="s">
        <v>731</v>
      </c>
      <c r="E88" s="3" t="s">
        <v>164</v>
      </c>
      <c r="F88" s="3">
        <v>1</v>
      </c>
      <c r="G88" s="3"/>
      <c r="H88" s="3" t="str">
        <f>IF(Y88&lt;'2 - Outliers'!$F$11,"Low outlier",IF(Y88&gt;'2 - Outliers'!$F$12,"High outlier",""))</f>
        <v/>
      </c>
      <c r="I88" s="3">
        <f>IF(AA88="",VLOOKUP(AW88,'3 -Impute_SE'!$B$10:$C$21,2,FALSE),AA88)</f>
        <v>3.7499999999999999E-2</v>
      </c>
      <c r="J88" s="3">
        <f>1/I88</f>
        <v>26.666666666666668</v>
      </c>
      <c r="K88" s="3">
        <f>J88*Y88</f>
        <v>2.4</v>
      </c>
      <c r="L88" s="3">
        <f>J88/(VLOOKUP($AW88,'5_Weighting'!$B$9:$C$20,2,FALSE)/VLOOKUP($AW88,'5_Weighting'!$B$9:$D$20,3,FALSE))</f>
        <v>0.35180037568607858</v>
      </c>
      <c r="M88" s="3">
        <f>L88*Y88</f>
        <v>3.1662033811747071E-2</v>
      </c>
      <c r="N88" s="3">
        <f>J88/(VLOOKUP($AW88,'5_Weighting'!$F$12:$G$20,2,FALSE)/(VLOOKUP($AW88,'5_Weighting'!$F$12:$H$21,3,FALSE)))</f>
        <v>2.3165359683952356</v>
      </c>
      <c r="O88" s="3">
        <f>N88*$Y88</f>
        <v>0.20848823715557119</v>
      </c>
      <c r="P88" s="3">
        <f>J88/(VLOOKUP($AW88,'5_Weighting'!$J$12:$K$22,2,FALSE)/VLOOKUP($AW88,'5_Weighting'!$J$12:$L$22,3,FALSE))</f>
        <v>2.8198189179025386</v>
      </c>
      <c r="Q88" s="3">
        <f>P88*$Y88</f>
        <v>0.25378370261122846</v>
      </c>
      <c r="R88" s="3">
        <f>J88/(VLOOKUP($AW88,'5_Weighting'!$N$12:$O$23,2,FALSE)/VLOOKUP($AW88,'5_Weighting'!$N$12:$P$23,3,FALSE))</f>
        <v>0.26843329818799866</v>
      </c>
      <c r="S88" s="3">
        <f>R88*$Y88</f>
        <v>2.4158996836919879E-2</v>
      </c>
      <c r="T88" s="3">
        <f>J88/(VLOOKUP($AW88,'5_Weighting'!$R$12:$S$23,2,FALSE)/(VLOOKUP($AW88,'5_Weighting'!$R$12:$T$23,3,FALSE)))</f>
        <v>0.1979050126838531</v>
      </c>
      <c r="U88" s="3">
        <f>T88*$Y88</f>
        <v>1.781145114154678E-2</v>
      </c>
      <c r="V88" s="3">
        <f>J88/(VLOOKUP($AW88,'5_Weighting'!$V$12:$W$23,2,FALSE)/(VLOOKUP($AW88,'5_Weighting'!$V$12:$X$23,3,FALSE)))</f>
        <v>0.21767984433199222</v>
      </c>
      <c r="W88" s="3">
        <f>V88*$Y88</f>
        <v>1.9591185989879301E-2</v>
      </c>
      <c r="X88" s="3" t="s">
        <v>94</v>
      </c>
      <c r="Y88" s="6">
        <v>0.09</v>
      </c>
      <c r="Z88" s="3" t="s">
        <v>4</v>
      </c>
      <c r="AA88" s="3">
        <v>3.7499999999999999E-2</v>
      </c>
      <c r="AB88" s="3" t="s">
        <v>26</v>
      </c>
      <c r="AC88" s="3" t="s">
        <v>5</v>
      </c>
      <c r="AD88" s="3" t="s">
        <v>6</v>
      </c>
      <c r="AE88" s="3" t="s">
        <v>5</v>
      </c>
      <c r="AF88" s="3" t="s">
        <v>55</v>
      </c>
      <c r="AG88" s="3" t="s">
        <v>165</v>
      </c>
      <c r="AH88" s="3" t="s">
        <v>95</v>
      </c>
      <c r="AI88" s="3" t="s">
        <v>57</v>
      </c>
      <c r="AJ88" s="3" t="s">
        <v>39</v>
      </c>
      <c r="AK88" s="3" t="s">
        <v>12</v>
      </c>
      <c r="AL88" s="3" t="s">
        <v>166</v>
      </c>
      <c r="AM88" s="3">
        <v>1999</v>
      </c>
      <c r="AN88" s="3" t="s">
        <v>30</v>
      </c>
      <c r="AO88" s="3" t="s">
        <v>30</v>
      </c>
      <c r="AP88" s="3">
        <v>8707</v>
      </c>
      <c r="AQ88" s="3">
        <v>0</v>
      </c>
      <c r="AR88" s="3">
        <v>0</v>
      </c>
      <c r="AS88" s="3">
        <v>0</v>
      </c>
      <c r="AT88" s="3">
        <v>0</v>
      </c>
      <c r="AU88" s="3" t="s">
        <v>346</v>
      </c>
      <c r="AV88" s="3" t="s">
        <v>680</v>
      </c>
      <c r="AW88" s="3" t="s">
        <v>642</v>
      </c>
      <c r="AX88" s="3" t="s">
        <v>168</v>
      </c>
      <c r="AY88" s="3" t="s">
        <v>99</v>
      </c>
      <c r="AZ88" s="3">
        <v>0.19159999999999999</v>
      </c>
      <c r="BA88" s="3">
        <v>1.2111859456788328</v>
      </c>
      <c r="BB88" s="3"/>
      <c r="BC88" s="3" t="s">
        <v>60</v>
      </c>
      <c r="BD88" s="3">
        <v>2.4</v>
      </c>
      <c r="BE88" s="3"/>
    </row>
    <row r="89" spans="1:57" hidden="1" x14ac:dyDescent="0.25">
      <c r="A89" s="2">
        <v>117</v>
      </c>
      <c r="B89" s="3" t="s">
        <v>399</v>
      </c>
      <c r="C89" s="3">
        <v>117.1</v>
      </c>
      <c r="D89" s="3" t="s">
        <v>400</v>
      </c>
      <c r="E89" s="3" t="s">
        <v>401</v>
      </c>
      <c r="F89" s="3">
        <v>1</v>
      </c>
      <c r="G89" s="3"/>
      <c r="H89" s="3" t="str">
        <f>IF(Y89&lt;'2 - Outliers'!$F$11,"Low outlier",IF(Y89&gt;'2 - Outliers'!$F$12,"High outlier",""))</f>
        <v/>
      </c>
      <c r="I89" s="3">
        <f>IF(AA89="",VLOOKUP(AW89,'3 -Impute_SE'!$B$10:$C$21,2,FALSE),AA89)</f>
        <v>0.17690025108422736</v>
      </c>
      <c r="J89" s="3">
        <f>1/I89</f>
        <v>5.6529032258064511</v>
      </c>
      <c r="K89" s="3">
        <f>J89*Y89</f>
        <v>0.43809999999999993</v>
      </c>
      <c r="L89" s="3">
        <f>J89/(VLOOKUP($AW89,'5_Weighting'!$B$9:$C$20,2,FALSE)/VLOOKUP($AW89,'5_Weighting'!$B$9:$D$20,3,FALSE))</f>
        <v>6.2359326782335779E-2</v>
      </c>
      <c r="M89" s="3">
        <f>L89*Y89</f>
        <v>4.8328478256310231E-3</v>
      </c>
      <c r="N89" s="3">
        <f>J89/(VLOOKUP($AW89,'5_Weighting'!$F$12:$G$20,2,FALSE)/(VLOOKUP($AW89,'5_Weighting'!$F$12:$H$21,3,FALSE)))</f>
        <v>0.15005229793544639</v>
      </c>
      <c r="O89" s="3">
        <f>N89*$Y89</f>
        <v>1.1629053089997095E-2</v>
      </c>
      <c r="P89" s="3">
        <f>J89/(VLOOKUP($AW89,'5_Weighting'!$J$12:$K$22,2,FALSE)/VLOOKUP($AW89,'5_Weighting'!$J$12:$L$22,3,FALSE))</f>
        <v>0.24841650296921855</v>
      </c>
      <c r="Q89" s="3">
        <f>P89*$Y89</f>
        <v>1.9252278980114439E-2</v>
      </c>
      <c r="R89" s="3">
        <f>J89/(VLOOKUP($AW89,'5_Weighting'!$N$12:$O$23,2,FALSE)/VLOOKUP($AW89,'5_Weighting'!$N$12:$P$23,3,FALSE))</f>
        <v>4.423919749339239E-2</v>
      </c>
      <c r="S89" s="3">
        <f>R89*$Y89</f>
        <v>3.4285378057379102E-3</v>
      </c>
      <c r="T89" s="3">
        <f>J89/(VLOOKUP($AW89,'5_Weighting'!$R$12:$S$23,2,FALSE)/(VLOOKUP($AW89,'5_Weighting'!$R$12:$T$23,3,FALSE)))</f>
        <v>0.23363987914330428</v>
      </c>
      <c r="U89" s="3">
        <f>T89*$Y89</f>
        <v>1.810709063360608E-2</v>
      </c>
      <c r="V89" s="3">
        <f>J89/(VLOOKUP($AW89,'5_Weighting'!$V$12:$W$23,2,FALSE)/(VLOOKUP($AW89,'5_Weighting'!$V$12:$X$23,3,FALSE)))</f>
        <v>4.1464812555199758E-2</v>
      </c>
      <c r="W89" s="3">
        <f>V89*$Y89</f>
        <v>3.213522973027981E-3</v>
      </c>
      <c r="X89" s="3" t="s">
        <v>94</v>
      </c>
      <c r="Y89" s="6">
        <v>7.7499999999999999E-2</v>
      </c>
      <c r="Z89" s="3" t="s">
        <v>4</v>
      </c>
      <c r="AA89" s="3">
        <v>0.17690025108422736</v>
      </c>
      <c r="AB89" s="3" t="s">
        <v>26</v>
      </c>
      <c r="AC89" s="3" t="s">
        <v>5</v>
      </c>
      <c r="AD89" s="3" t="s">
        <v>6</v>
      </c>
      <c r="AE89" s="3" t="s">
        <v>5</v>
      </c>
      <c r="AF89" s="3" t="s">
        <v>55</v>
      </c>
      <c r="AG89" s="3" t="s">
        <v>402</v>
      </c>
      <c r="AH89" s="3" t="s">
        <v>56</v>
      </c>
      <c r="AI89" s="3" t="s">
        <v>10</v>
      </c>
      <c r="AJ89" s="3" t="s">
        <v>74</v>
      </c>
      <c r="AK89" s="4" t="s">
        <v>12</v>
      </c>
      <c r="AL89" s="4" t="s">
        <v>328</v>
      </c>
      <c r="AM89" s="4">
        <v>1995</v>
      </c>
      <c r="AN89" s="3" t="s">
        <v>30</v>
      </c>
      <c r="AO89" s="3" t="s">
        <v>30</v>
      </c>
      <c r="AP89" s="3">
        <v>131</v>
      </c>
      <c r="AQ89" s="3">
        <v>0</v>
      </c>
      <c r="AR89" s="3">
        <v>0</v>
      </c>
      <c r="AS89" s="3">
        <v>1</v>
      </c>
      <c r="AT89" s="3">
        <v>1</v>
      </c>
      <c r="AU89" s="4" t="s">
        <v>15</v>
      </c>
      <c r="AV89" s="4" t="s">
        <v>41</v>
      </c>
      <c r="AW89" s="4" t="s">
        <v>42</v>
      </c>
      <c r="AX89" s="4" t="s">
        <v>58</v>
      </c>
      <c r="AY89" s="4" t="s">
        <v>403</v>
      </c>
      <c r="AZ89" s="3">
        <v>2.8899999999999999E-2</v>
      </c>
      <c r="BA89" s="3">
        <v>1.0293216571626347</v>
      </c>
      <c r="BB89" s="3"/>
      <c r="BC89" s="3" t="s">
        <v>60</v>
      </c>
      <c r="BD89" s="3">
        <v>0.43809999999999999</v>
      </c>
      <c r="BE89" s="3"/>
    </row>
    <row r="90" spans="1:57" hidden="1" x14ac:dyDescent="0.25">
      <c r="A90" s="92">
        <v>131</v>
      </c>
      <c r="B90" s="86" t="s">
        <v>68</v>
      </c>
      <c r="C90" s="86">
        <v>131.19999999999999</v>
      </c>
      <c r="D90" s="86" t="s">
        <v>2039</v>
      </c>
      <c r="E90" s="86" t="s">
        <v>231</v>
      </c>
      <c r="F90" s="3">
        <v>1</v>
      </c>
      <c r="G90" s="3"/>
      <c r="H90" s="3"/>
      <c r="I90" s="3">
        <f>IF(AA90="",VLOOKUP(AW90,'3 -Impute_SE'!$B$10:$C$21,2,FALSE),AA90)</f>
        <v>0.29561638727755546</v>
      </c>
      <c r="J90" s="3">
        <f>1/I90</f>
        <v>3.3827624009933381</v>
      </c>
      <c r="K90" s="3"/>
      <c r="L90" s="3">
        <f>J90/(VLOOKUP($AW90,'5_Weighting'!$B$9:$C$20,2,FALSE)/VLOOKUP($AW90,'5_Weighting'!$B$9:$D$20,3,FALSE))</f>
        <v>0.25164762942831709</v>
      </c>
      <c r="M90" s="3">
        <f>L90*Y90</f>
        <v>1.1072495694845952E-2</v>
      </c>
      <c r="N90" s="3">
        <f>J90/(VLOOKUP($AW90,'5_Weighting'!$F$12:$G$20,2,FALSE)/(VLOOKUP($AW90,'5_Weighting'!$F$12:$H$21,3,FALSE)))</f>
        <v>0.50960491128373531</v>
      </c>
      <c r="O90" s="3">
        <f>N90*$Y90</f>
        <v>2.2422616096484351E-2</v>
      </c>
      <c r="P90" s="3">
        <f>J90/(VLOOKUP($AW90,'5_Weighting'!$J$12:$K$22,2,FALSE)/VLOOKUP($AW90,'5_Weighting'!$J$12:$L$22,3,FALSE))</f>
        <v>0.58527362856841614</v>
      </c>
      <c r="Q90" s="3">
        <f>P90*$Y90</f>
        <v>2.5752039657010308E-2</v>
      </c>
      <c r="R90" s="3">
        <f>J90/(VLOOKUP($AW90,'5_Weighting'!$N$12:$O$23,2,FALSE)/VLOOKUP($AW90,'5_Weighting'!$N$12:$P$23,3,FALSE))</f>
        <v>0.20440960155367024</v>
      </c>
      <c r="S90" s="3">
        <f>R90*$Y90</f>
        <v>8.994022468361491E-3</v>
      </c>
      <c r="T90" s="3">
        <f>J90/(VLOOKUP($AW90,'5_Weighting'!$R$12:$S$23,2,FALSE)/(VLOOKUP($AW90,'5_Weighting'!$R$12:$T$23,3,FALSE)))</f>
        <v>0.15529850533053888</v>
      </c>
      <c r="U90" s="3">
        <f>T90*$Y90</f>
        <v>6.8331342345437102E-3</v>
      </c>
      <c r="V90" s="3">
        <f>J90/(VLOOKUP($AW90,'5_Weighting'!$V$12:$W$23,2,FALSE)/(VLOOKUP($AW90,'5_Weighting'!$V$12:$X$23,3,FALSE)))</f>
        <v>0.204660431653715</v>
      </c>
      <c r="W90" s="3">
        <f>V90*$Y90</f>
        <v>9.0050589927634598E-3</v>
      </c>
      <c r="X90" s="3"/>
      <c r="Y90" s="86">
        <v>4.3999999999999997E-2</v>
      </c>
      <c r="Z90" s="86" t="s">
        <v>4</v>
      </c>
      <c r="AA90" s="91"/>
      <c r="AB90" s="86"/>
      <c r="AC90" s="86" t="s">
        <v>5</v>
      </c>
      <c r="AD90" s="86" t="s">
        <v>6</v>
      </c>
      <c r="AE90" s="86" t="s">
        <v>5</v>
      </c>
      <c r="AF90" s="86" t="s">
        <v>55</v>
      </c>
      <c r="AG90" s="86" t="s">
        <v>37</v>
      </c>
      <c r="AH90" s="86" t="s">
        <v>73</v>
      </c>
      <c r="AI90" s="86" t="s">
        <v>57</v>
      </c>
      <c r="AJ90" s="86" t="s">
        <v>2049</v>
      </c>
      <c r="AK90" s="86" t="s">
        <v>12</v>
      </c>
      <c r="AL90" s="86" t="s">
        <v>232</v>
      </c>
      <c r="AM90" s="86">
        <v>1991</v>
      </c>
      <c r="AN90" s="3" t="s">
        <v>30</v>
      </c>
      <c r="AO90" s="3" t="s">
        <v>30</v>
      </c>
      <c r="AP90" s="86">
        <v>1036</v>
      </c>
      <c r="AQ90" s="86">
        <v>0</v>
      </c>
      <c r="AR90" s="86">
        <v>0</v>
      </c>
      <c r="AS90" s="86">
        <v>1</v>
      </c>
      <c r="AT90" s="86">
        <v>1</v>
      </c>
      <c r="AU90" s="86" t="s">
        <v>346</v>
      </c>
      <c r="AV90" s="86" t="s">
        <v>2052</v>
      </c>
      <c r="AW90" s="85" t="s">
        <v>465</v>
      </c>
      <c r="AX90" s="86" t="s">
        <v>233</v>
      </c>
      <c r="AY90" s="3" t="s">
        <v>78</v>
      </c>
      <c r="AZ90" s="3"/>
      <c r="BA90" s="3"/>
      <c r="BB90" s="3"/>
      <c r="BC90" s="3"/>
      <c r="BD90" s="86"/>
      <c r="BE90" s="86"/>
    </row>
    <row r="91" spans="1:57" hidden="1" x14ac:dyDescent="0.25">
      <c r="A91" s="93">
        <v>131</v>
      </c>
      <c r="B91" s="85" t="s">
        <v>68</v>
      </c>
      <c r="C91" s="85">
        <v>131.19999999999999</v>
      </c>
      <c r="D91" s="85" t="s">
        <v>2047</v>
      </c>
      <c r="E91" s="85" t="s">
        <v>231</v>
      </c>
      <c r="F91" s="3">
        <v>1</v>
      </c>
      <c r="G91" s="3"/>
      <c r="H91" s="3"/>
      <c r="I91" s="3">
        <f>IF(AA91="",VLOOKUP(AW91,'3 -Impute_SE'!$B$10:$C$21,2,FALSE),AA91)</f>
        <v>7.3043478260869557E-2</v>
      </c>
      <c r="J91" s="3">
        <f>1/I91</f>
        <v>13.690476190476192</v>
      </c>
      <c r="K91" s="3"/>
      <c r="L91" s="3">
        <f>J91/(VLOOKUP($AW91,'5_Weighting'!$B$9:$C$20,2,FALSE)/VLOOKUP($AW91,'5_Weighting'!$B$9:$D$20,3,FALSE))</f>
        <v>0.15102485297648061</v>
      </c>
      <c r="M91" s="3">
        <f>L91*Y91</f>
        <v>1.9029131475036556E-2</v>
      </c>
      <c r="N91" s="3">
        <f>J91/(VLOOKUP($AW91,'5_Weighting'!$F$12:$G$20,2,FALSE)/(VLOOKUP($AW91,'5_Weighting'!$F$12:$H$21,3,FALSE)))</f>
        <v>0.3634039590193765</v>
      </c>
      <c r="O91" s="3">
        <f>N91*$Y91</f>
        <v>4.5788898836441438E-2</v>
      </c>
      <c r="P91" s="3">
        <f>J91/(VLOOKUP($AW91,'5_Weighting'!$J$12:$K$22,2,FALSE)/VLOOKUP($AW91,'5_Weighting'!$J$12:$L$22,3,FALSE))</f>
        <v>0.60162717870272076</v>
      </c>
      <c r="Q91" s="3">
        <f>P91*$Y91</f>
        <v>7.5805024516542821E-2</v>
      </c>
      <c r="R91" s="3">
        <f>J91/(VLOOKUP($AW91,'5_Weighting'!$N$12:$O$23,2,FALSE)/VLOOKUP($AW91,'5_Weighting'!$N$12:$P$23,3,FALSE))</f>
        <v>0.10714064185711562</v>
      </c>
      <c r="S91" s="3">
        <f>R91*$Y91</f>
        <v>1.3499720873996569E-2</v>
      </c>
      <c r="T91" s="3">
        <f>J91/(VLOOKUP($AW91,'5_Weighting'!$R$12:$S$23,2,FALSE)/(VLOOKUP($AW91,'5_Weighting'!$R$12:$T$23,3,FALSE)))</f>
        <v>0.56584043186071342</v>
      </c>
      <c r="U91" s="3">
        <f>T91*$Y91</f>
        <v>7.129589441444989E-2</v>
      </c>
      <c r="V91" s="3">
        <f>J91/(VLOOKUP($AW91,'5_Weighting'!$V$12:$W$23,2,FALSE)/(VLOOKUP($AW91,'5_Weighting'!$V$12:$X$23,3,FALSE)))</f>
        <v>0.10042150136906607</v>
      </c>
      <c r="W91" s="3">
        <f>V91*$Y91</f>
        <v>1.2653109172502324E-2</v>
      </c>
      <c r="X91" s="3"/>
      <c r="Y91" s="85">
        <v>0.126</v>
      </c>
      <c r="Z91" s="85" t="s">
        <v>4</v>
      </c>
      <c r="AA91" s="90">
        <v>7.3043478260869557E-2</v>
      </c>
      <c r="AB91" s="85" t="s">
        <v>2059</v>
      </c>
      <c r="AC91" s="85" t="s">
        <v>5</v>
      </c>
      <c r="AD91" s="85" t="s">
        <v>6</v>
      </c>
      <c r="AE91" s="85" t="s">
        <v>5</v>
      </c>
      <c r="AF91" s="85" t="s">
        <v>55</v>
      </c>
      <c r="AG91" s="85" t="s">
        <v>37</v>
      </c>
      <c r="AH91" s="85" t="s">
        <v>73</v>
      </c>
      <c r="AI91" s="85" t="s">
        <v>57</v>
      </c>
      <c r="AJ91" s="85" t="s">
        <v>2049</v>
      </c>
      <c r="AK91" s="85" t="s">
        <v>12</v>
      </c>
      <c r="AL91" s="85" t="s">
        <v>232</v>
      </c>
      <c r="AM91" s="85">
        <v>1991</v>
      </c>
      <c r="AN91" s="3" t="s">
        <v>30</v>
      </c>
      <c r="AO91" s="3" t="s">
        <v>30</v>
      </c>
      <c r="AP91" s="85">
        <v>1036</v>
      </c>
      <c r="AQ91" s="85">
        <v>0</v>
      </c>
      <c r="AR91" s="85">
        <v>0</v>
      </c>
      <c r="AS91" s="85">
        <v>1</v>
      </c>
      <c r="AT91" s="85">
        <v>1</v>
      </c>
      <c r="AU91" s="85" t="s">
        <v>15</v>
      </c>
      <c r="AV91" s="85" t="s">
        <v>2053</v>
      </c>
      <c r="AW91" s="85" t="s">
        <v>42</v>
      </c>
      <c r="AX91" s="85" t="s">
        <v>233</v>
      </c>
      <c r="AY91" s="3" t="s">
        <v>78</v>
      </c>
      <c r="AZ91" s="3"/>
      <c r="BA91" s="3"/>
      <c r="BB91" s="3"/>
      <c r="BC91" s="3"/>
      <c r="BD91" s="85">
        <v>1.7250000000000001</v>
      </c>
      <c r="BE91" s="85"/>
    </row>
    <row r="92" spans="1:57" hidden="1" x14ac:dyDescent="0.25">
      <c r="A92" s="93">
        <v>131</v>
      </c>
      <c r="B92" s="85" t="s">
        <v>68</v>
      </c>
      <c r="C92" s="85">
        <v>131.1</v>
      </c>
      <c r="D92" s="85" t="s">
        <v>2046</v>
      </c>
      <c r="E92" s="85" t="s">
        <v>306</v>
      </c>
      <c r="F92" s="3">
        <v>1</v>
      </c>
      <c r="G92" s="3"/>
      <c r="H92" s="3"/>
      <c r="I92" s="3">
        <f>IF(AA92="",VLOOKUP(AW92,'3 -Impute_SE'!$B$10:$C$21,2,FALSE),AA92)</f>
        <v>4.9723756906077346E-2</v>
      </c>
      <c r="J92" s="3">
        <f>1/I92</f>
        <v>20.111111111111111</v>
      </c>
      <c r="K92" s="3">
        <f>J92*Y92</f>
        <v>1.8099999999999998</v>
      </c>
      <c r="L92" s="3">
        <f>J92/(VLOOKUP($AW92,'5_Weighting'!$B$9:$C$20,2,FALSE)/VLOOKUP($AW92,'5_Weighting'!$B$9:$D$20,3,FALSE))</f>
        <v>0.20490612360034971</v>
      </c>
      <c r="M92" s="3">
        <f>L92*Y92</f>
        <v>1.8441551124031473E-2</v>
      </c>
      <c r="N92" s="3">
        <f>J92/(VLOOKUP($AW92,'5_Weighting'!$F$12:$G$20,2,FALSE)/(VLOOKUP($AW92,'5_Weighting'!$F$12:$H$21,3,FALSE)))</f>
        <v>0.23389686816844985</v>
      </c>
      <c r="O92" s="3">
        <f>N92*$Y92</f>
        <v>2.1050718135160486E-2</v>
      </c>
      <c r="P92" s="3">
        <f>J92/(VLOOKUP($AW92,'5_Weighting'!$J$12:$K$22,2,FALSE)/VLOOKUP($AW92,'5_Weighting'!$J$12:$L$22,3,FALSE))</f>
        <v>0.35519619249645035</v>
      </c>
      <c r="Q92" s="3">
        <f>P92*$Y92</f>
        <v>3.1967657324680529E-2</v>
      </c>
      <c r="R92" s="3">
        <f>J92/(VLOOKUP($AW92,'5_Weighting'!$N$12:$O$23,2,FALSE)/VLOOKUP($AW92,'5_Weighting'!$N$12:$P$23,3,FALSE))</f>
        <v>0.18348887362800148</v>
      </c>
      <c r="S92" s="3">
        <f>R92*$Y92</f>
        <v>1.6513998626520133E-2</v>
      </c>
      <c r="T92" s="3">
        <f>J92/(VLOOKUP($AW92,'5_Weighting'!$R$12:$S$23,2,FALSE)/(VLOOKUP($AW92,'5_Weighting'!$R$12:$T$23,3,FALSE)))</f>
        <v>0.53567183016970454</v>
      </c>
      <c r="U92" s="3">
        <f>T92*$Y92</f>
        <v>4.8210464715273404E-2</v>
      </c>
      <c r="V92" s="3">
        <f>J92/(VLOOKUP($AW92,'5_Weighting'!$V$12:$W$23,2,FALSE)/(VLOOKUP($AW92,'5_Weighting'!$V$12:$X$23,3,FALSE)))</f>
        <v>0.17474911033456064</v>
      </c>
      <c r="W92" s="3">
        <f>V92*$Y92</f>
        <v>1.5727419930110457E-2</v>
      </c>
      <c r="X92" s="3"/>
      <c r="Y92" s="85">
        <v>0.09</v>
      </c>
      <c r="Z92" s="85" t="s">
        <v>4</v>
      </c>
      <c r="AA92" s="90">
        <v>4.9723756906077346E-2</v>
      </c>
      <c r="AB92" s="85" t="s">
        <v>2059</v>
      </c>
      <c r="AC92" s="85" t="s">
        <v>5</v>
      </c>
      <c r="AD92" s="85" t="s">
        <v>6</v>
      </c>
      <c r="AE92" s="85" t="s">
        <v>5</v>
      </c>
      <c r="AF92" s="85" t="s">
        <v>55</v>
      </c>
      <c r="AG92" s="85" t="s">
        <v>37</v>
      </c>
      <c r="AH92" s="85" t="s">
        <v>73</v>
      </c>
      <c r="AI92" s="85" t="s">
        <v>57</v>
      </c>
      <c r="AJ92" s="85" t="s">
        <v>191</v>
      </c>
      <c r="AK92" s="85" t="s">
        <v>12</v>
      </c>
      <c r="AL92" s="85" t="s">
        <v>232</v>
      </c>
      <c r="AM92" s="85">
        <v>1991</v>
      </c>
      <c r="AN92" s="3" t="s">
        <v>30</v>
      </c>
      <c r="AO92" s="3" t="s">
        <v>30</v>
      </c>
      <c r="AP92" s="85">
        <v>1619</v>
      </c>
      <c r="AQ92" s="85">
        <v>0</v>
      </c>
      <c r="AR92" s="85">
        <v>0</v>
      </c>
      <c r="AS92" s="85">
        <v>1</v>
      </c>
      <c r="AT92" s="85">
        <v>1</v>
      </c>
      <c r="AU92" s="85" t="s">
        <v>15</v>
      </c>
      <c r="AV92" s="85" t="s">
        <v>2054</v>
      </c>
      <c r="AW92" s="85" t="s">
        <v>17</v>
      </c>
      <c r="AX92" s="85" t="s">
        <v>233</v>
      </c>
      <c r="AY92" s="3" t="s">
        <v>78</v>
      </c>
      <c r="AZ92" s="3"/>
      <c r="BA92" s="3"/>
      <c r="BB92" s="3"/>
      <c r="BC92" s="3"/>
      <c r="BD92" s="85">
        <v>1.81</v>
      </c>
      <c r="BE92" s="85"/>
    </row>
    <row r="93" spans="1:57" x14ac:dyDescent="0.25">
      <c r="A93" s="2">
        <v>31</v>
      </c>
      <c r="B93" s="3" t="s">
        <v>162</v>
      </c>
      <c r="C93" s="3">
        <v>31.2</v>
      </c>
      <c r="D93" s="3" t="s">
        <v>737</v>
      </c>
      <c r="E93" s="3" t="s">
        <v>164</v>
      </c>
      <c r="F93" s="3">
        <v>1</v>
      </c>
      <c r="G93" s="3"/>
      <c r="H93" s="3" t="str">
        <f>IF(Y93&lt;'2 - Outliers'!$F$11,"Low outlier",IF(Y93&gt;'2 - Outliers'!$F$12,"High outlier",""))</f>
        <v/>
      </c>
      <c r="I93" s="3">
        <f>IF(AA93="",VLOOKUP(AW93,'3 -Impute_SE'!$B$10:$C$21,2,FALSE),AA93)</f>
        <v>7.2727272727272724E-2</v>
      </c>
      <c r="J93" s="3">
        <f>1/I93</f>
        <v>13.75</v>
      </c>
      <c r="K93" s="3">
        <f>J93*Y93</f>
        <v>1.1000000000000001</v>
      </c>
      <c r="L93" s="3">
        <f>J93/(VLOOKUP($AW93,'5_Weighting'!$B$9:$C$20,2,FALSE)/VLOOKUP($AW93,'5_Weighting'!$B$9:$D$20,3,FALSE))</f>
        <v>0.18139706871313427</v>
      </c>
      <c r="M93" s="3">
        <f>L93*Y93</f>
        <v>1.4511765497050742E-2</v>
      </c>
      <c r="N93" s="3">
        <f>J93/(VLOOKUP($AW93,'5_Weighting'!$F$12:$G$20,2,FALSE)/(VLOOKUP($AW93,'5_Weighting'!$F$12:$H$21,3,FALSE)))</f>
        <v>1.1944638587037932</v>
      </c>
      <c r="O93" s="3">
        <f>N93*$Y93</f>
        <v>9.5557108696303461E-2</v>
      </c>
      <c r="P93" s="3">
        <f>J93/(VLOOKUP($AW93,'5_Weighting'!$J$12:$K$22,2,FALSE)/VLOOKUP($AW93,'5_Weighting'!$J$12:$L$22,3,FALSE))</f>
        <v>1.4539691295434962</v>
      </c>
      <c r="Q93" s="3">
        <f>P93*$Y93</f>
        <v>0.11631753036347969</v>
      </c>
      <c r="R93" s="3">
        <f>J93/(VLOOKUP($AW93,'5_Weighting'!$N$12:$O$23,2,FALSE)/VLOOKUP($AW93,'5_Weighting'!$N$12:$P$23,3,FALSE))</f>
        <v>0.13841091937818681</v>
      </c>
      <c r="S93" s="3">
        <f>R93*$Y93</f>
        <v>1.1072873550254944E-2</v>
      </c>
      <c r="T93" s="3">
        <f>J93/(VLOOKUP($AW93,'5_Weighting'!$R$12:$S$23,2,FALSE)/(VLOOKUP($AW93,'5_Weighting'!$R$12:$T$23,3,FALSE)))</f>
        <v>0.10204477216511175</v>
      </c>
      <c r="U93" s="3">
        <f>T93*$Y93</f>
        <v>8.1635817732089409E-3</v>
      </c>
      <c r="V93" s="3">
        <f>J93/(VLOOKUP($AW93,'5_Weighting'!$V$12:$W$23,2,FALSE)/(VLOOKUP($AW93,'5_Weighting'!$V$12:$X$23,3,FALSE)))</f>
        <v>0.11224116973368349</v>
      </c>
      <c r="W93" s="3">
        <f>V93*$Y93</f>
        <v>8.97929357869468E-3</v>
      </c>
      <c r="X93" s="3" t="s">
        <v>94</v>
      </c>
      <c r="Y93" s="6">
        <v>0.08</v>
      </c>
      <c r="Z93" s="3" t="s">
        <v>4</v>
      </c>
      <c r="AA93" s="3">
        <v>7.2727272727272724E-2</v>
      </c>
      <c r="AB93" s="3" t="s">
        <v>26</v>
      </c>
      <c r="AC93" s="3" t="s">
        <v>53</v>
      </c>
      <c r="AD93" s="3" t="s">
        <v>6</v>
      </c>
      <c r="AE93" s="3" t="s">
        <v>54</v>
      </c>
      <c r="AF93" s="3" t="s">
        <v>55</v>
      </c>
      <c r="AG93" s="3" t="s">
        <v>165</v>
      </c>
      <c r="AH93" s="3" t="s">
        <v>95</v>
      </c>
      <c r="AI93" s="3" t="s">
        <v>57</v>
      </c>
      <c r="AJ93" s="3" t="s">
        <v>39</v>
      </c>
      <c r="AK93" s="4" t="s">
        <v>12</v>
      </c>
      <c r="AL93" s="4" t="s">
        <v>166</v>
      </c>
      <c r="AM93" s="4">
        <v>1999</v>
      </c>
      <c r="AN93" s="3" t="s">
        <v>30</v>
      </c>
      <c r="AO93" s="3" t="s">
        <v>30</v>
      </c>
      <c r="AP93" s="3">
        <v>10475</v>
      </c>
      <c r="AQ93" s="3">
        <v>0</v>
      </c>
      <c r="AR93" s="3">
        <v>0</v>
      </c>
      <c r="AS93" s="3">
        <v>0</v>
      </c>
      <c r="AT93" s="3">
        <v>0</v>
      </c>
      <c r="AU93" s="4" t="s">
        <v>346</v>
      </c>
      <c r="AV93" s="4" t="s">
        <v>680</v>
      </c>
      <c r="AW93" s="4" t="s">
        <v>642</v>
      </c>
      <c r="AX93" s="4" t="s">
        <v>168</v>
      </c>
      <c r="AY93" s="4" t="s">
        <v>99</v>
      </c>
      <c r="AZ93" s="3">
        <v>0.16250000000000001</v>
      </c>
      <c r="BA93" s="3">
        <v>1.1764483184486905</v>
      </c>
      <c r="BB93" s="3"/>
      <c r="BC93" s="3" t="s">
        <v>60</v>
      </c>
      <c r="BD93" s="3">
        <v>1.1000000000000001</v>
      </c>
      <c r="BE93" s="3"/>
    </row>
    <row r="94" spans="1:57" hidden="1" x14ac:dyDescent="0.25">
      <c r="A94" s="2">
        <v>139</v>
      </c>
      <c r="B94" s="3" t="s">
        <v>991</v>
      </c>
      <c r="C94" s="3">
        <v>139.1</v>
      </c>
      <c r="D94" s="3" t="s">
        <v>999</v>
      </c>
      <c r="E94" s="3" t="s">
        <v>1000</v>
      </c>
      <c r="F94" s="3"/>
      <c r="G94" s="3"/>
      <c r="H94" s="3" t="str">
        <f>IF(Y94&lt;'2 - Outliers'!$F$11,"Low outlier",IF(Y94&gt;'2 - Outliers'!$F$12,"High outlier",""))</f>
        <v/>
      </c>
      <c r="I94" s="3">
        <f>IF(AA94="",VLOOKUP(AW94,'3 -Impute_SE'!$B$10:$C$21,2,FALSE),AA94)</f>
        <v>8.5199999999999998E-2</v>
      </c>
      <c r="J94" s="3">
        <f>1/I94</f>
        <v>11.737089201877934</v>
      </c>
      <c r="K94" s="3">
        <f>J94*Y94</f>
        <v>0.26877934272300469</v>
      </c>
      <c r="L94" s="3">
        <f>J94/(VLOOKUP($AW94,'5_Weighting'!$B$9:$C$20,2,FALSE)/VLOOKUP($AW94,'5_Weighting'!$B$9:$D$20,3,FALSE))</f>
        <v>0.12947629771406788</v>
      </c>
      <c r="M94" s="3">
        <f>L94*Y94</f>
        <v>2.9650072176521545E-3</v>
      </c>
      <c r="N94" s="3">
        <f>J94/(VLOOKUP($AW94,'5_Weighting'!$F$12:$G$20,2,FALSE)/(VLOOKUP($AW94,'5_Weighting'!$F$12:$H$21,3,FALSE)))</f>
        <v>0.3115526899125089</v>
      </c>
      <c r="O94" s="3">
        <f>N94*$Y94</f>
        <v>7.1345565989964534E-3</v>
      </c>
      <c r="P94" s="3">
        <f>J94/(VLOOKUP($AW94,'5_Weighting'!$J$12:$K$22,2,FALSE)/VLOOKUP($AW94,'5_Weighting'!$J$12:$L$22,3,FALSE))</f>
        <v>0.51578570127606183</v>
      </c>
      <c r="Q94" s="3">
        <f>P94*$Y94</f>
        <v>1.1811492559221816E-2</v>
      </c>
      <c r="R94" s="3">
        <f>J94/(VLOOKUP($AW94,'5_Weighting'!$N$12:$O$23,2,FALSE)/VLOOKUP($AW94,'5_Weighting'!$N$12:$P$23,3,FALSE))</f>
        <v>9.1853581506406518E-2</v>
      </c>
      <c r="S94" s="3">
        <f>R94*$Y94</f>
        <v>2.1034470164967094E-3</v>
      </c>
      <c r="T94" s="3">
        <f>J94/(VLOOKUP($AW94,'5_Weighting'!$R$12:$S$23,2,FALSE)/(VLOOKUP($AW94,'5_Weighting'!$R$12:$T$23,3,FALSE)))</f>
        <v>0.48510508548989506</v>
      </c>
      <c r="U94" s="3">
        <f>T94*$Y94</f>
        <v>1.1108906457718597E-2</v>
      </c>
      <c r="V94" s="3">
        <f>J94/(VLOOKUP($AW94,'5_Weighting'!$V$12:$W$23,2,FALSE)/(VLOOKUP($AW94,'5_Weighting'!$V$12:$X$23,3,FALSE)))</f>
        <v>8.6093142631165021E-2</v>
      </c>
      <c r="W94" s="3">
        <f>V94*$Y94</f>
        <v>1.9715329662536789E-3</v>
      </c>
      <c r="X94" s="3" t="s">
        <v>960</v>
      </c>
      <c r="Y94" s="6">
        <v>2.29E-2</v>
      </c>
      <c r="Z94" s="3" t="s">
        <v>157</v>
      </c>
      <c r="AA94" s="3">
        <v>8.5199999999999998E-2</v>
      </c>
      <c r="AB94" s="3" t="s">
        <v>26</v>
      </c>
      <c r="AC94" s="3" t="s">
        <v>53</v>
      </c>
      <c r="AD94" s="3" t="s">
        <v>6</v>
      </c>
      <c r="AE94" s="3" t="s">
        <v>54</v>
      </c>
      <c r="AF94" s="3" t="s">
        <v>7</v>
      </c>
      <c r="AG94" s="3"/>
      <c r="AH94" s="3" t="s">
        <v>28</v>
      </c>
      <c r="AI94" s="3" t="s">
        <v>336</v>
      </c>
      <c r="AJ94" s="3" t="s">
        <v>337</v>
      </c>
      <c r="AK94" s="4" t="s">
        <v>994</v>
      </c>
      <c r="AL94" s="4" t="s">
        <v>13</v>
      </c>
      <c r="AM94" s="4" t="s">
        <v>995</v>
      </c>
      <c r="AN94" s="3" t="s">
        <v>1953</v>
      </c>
      <c r="AO94" s="3" t="s">
        <v>14</v>
      </c>
      <c r="AP94" s="3">
        <v>120</v>
      </c>
      <c r="AQ94" s="3">
        <v>1</v>
      </c>
      <c r="AR94" s="3">
        <v>1</v>
      </c>
      <c r="AS94" s="3">
        <v>0</v>
      </c>
      <c r="AT94" s="3">
        <v>1</v>
      </c>
      <c r="AU94" s="4" t="s">
        <v>15</v>
      </c>
      <c r="AV94" s="4" t="s">
        <v>563</v>
      </c>
      <c r="AW94" s="4" t="s">
        <v>972</v>
      </c>
      <c r="AX94" s="4" t="s">
        <v>33</v>
      </c>
      <c r="AY94" s="4"/>
      <c r="AZ94" s="3">
        <v>2.29E-2</v>
      </c>
      <c r="BA94" s="3"/>
      <c r="BB94" s="3"/>
      <c r="BC94" s="3"/>
      <c r="BD94" s="3">
        <v>0.26877934272300469</v>
      </c>
      <c r="BE94" s="3" t="s">
        <v>125</v>
      </c>
    </row>
    <row r="95" spans="1:57" hidden="1" x14ac:dyDescent="0.25">
      <c r="A95" s="2">
        <v>139</v>
      </c>
      <c r="B95" s="3" t="s">
        <v>991</v>
      </c>
      <c r="C95" s="3">
        <v>139.19999999999999</v>
      </c>
      <c r="D95" s="3" t="s">
        <v>997</v>
      </c>
      <c r="E95" s="3" t="s">
        <v>998</v>
      </c>
      <c r="F95" s="3"/>
      <c r="G95" s="3"/>
      <c r="H95" s="3" t="str">
        <f>IF(Y95&lt;'2 - Outliers'!$F$11,"Low outlier",IF(Y95&gt;'2 - Outliers'!$F$12,"High outlier",""))</f>
        <v/>
      </c>
      <c r="I95" s="3">
        <f>IF(AA95="",VLOOKUP(AW95,'3 -Impute_SE'!$B$10:$C$21,2,FALSE),AA95)</f>
        <v>0.1188</v>
      </c>
      <c r="J95" s="3">
        <f>1/I95</f>
        <v>8.4175084175084169</v>
      </c>
      <c r="K95" s="3">
        <f>J95*Y95</f>
        <v>-1.1313131313131313</v>
      </c>
      <c r="L95" s="3">
        <f>J95/(VLOOKUP($AW95,'5_Weighting'!$B$9:$C$20,2,FALSE)/VLOOKUP($AW95,'5_Weighting'!$B$9:$D$20,3,FALSE))</f>
        <v>9.285673876463453E-2</v>
      </c>
      <c r="M95" s="3">
        <f>L95*Y95</f>
        <v>-1.247994568996688E-2</v>
      </c>
      <c r="N95" s="3">
        <f>J95/(VLOOKUP($AW95,'5_Weighting'!$F$12:$G$20,2,FALSE)/(VLOOKUP($AW95,'5_Weighting'!$F$12:$H$21,3,FALSE)))</f>
        <v>0.22343677761402153</v>
      </c>
      <c r="O95" s="3">
        <f>N95*$Y95</f>
        <v>-3.0029902911324492E-2</v>
      </c>
      <c r="P95" s="3">
        <f>J95/(VLOOKUP($AW95,'5_Weighting'!$J$12:$K$22,2,FALSE)/VLOOKUP($AW95,'5_Weighting'!$J$12:$L$22,3,FALSE))</f>
        <v>0.36990691707677165</v>
      </c>
      <c r="Q95" s="3">
        <f>P95*$Y95</f>
        <v>-4.9715489655118107E-2</v>
      </c>
      <c r="R95" s="3">
        <f>J95/(VLOOKUP($AW95,'5_Weighting'!$N$12:$O$23,2,FALSE)/VLOOKUP($AW95,'5_Weighting'!$N$12:$P$23,3,FALSE))</f>
        <v>6.5874790777321848E-2</v>
      </c>
      <c r="S95" s="3">
        <f>R95*$Y95</f>
        <v>-8.8535718804720557E-3</v>
      </c>
      <c r="T95" s="3">
        <f>J95/(VLOOKUP($AW95,'5_Weighting'!$R$12:$S$23,2,FALSE)/(VLOOKUP($AW95,'5_Weighting'!$R$12:$T$23,3,FALSE)))</f>
        <v>0.34790364716952071</v>
      </c>
      <c r="U95" s="3">
        <f>T95*$Y95</f>
        <v>-4.6758250179583578E-2</v>
      </c>
      <c r="V95" s="3">
        <f>J95/(VLOOKUP($AW95,'5_Weighting'!$V$12:$W$23,2,FALSE)/(VLOOKUP($AW95,'5_Weighting'!$V$12:$X$23,3,FALSE)))</f>
        <v>6.1743566937502187E-2</v>
      </c>
      <c r="W95" s="3">
        <f>V95*$Y95</f>
        <v>-8.2983353964002932E-3</v>
      </c>
      <c r="X95" s="3" t="s">
        <v>960</v>
      </c>
      <c r="Y95" s="6">
        <v>-0.13439999999999999</v>
      </c>
      <c r="Z95" s="3" t="s">
        <v>157</v>
      </c>
      <c r="AA95" s="3">
        <v>0.1188</v>
      </c>
      <c r="AB95" s="3" t="s">
        <v>26</v>
      </c>
      <c r="AC95" s="3" t="s">
        <v>53</v>
      </c>
      <c r="AD95" s="3" t="s">
        <v>143</v>
      </c>
      <c r="AE95" s="3" t="s">
        <v>54</v>
      </c>
      <c r="AF95" s="3" t="s">
        <v>7</v>
      </c>
      <c r="AG95" s="3"/>
      <c r="AH95" s="3" t="s">
        <v>28</v>
      </c>
      <c r="AI95" s="3" t="s">
        <v>336</v>
      </c>
      <c r="AJ95" s="3" t="s">
        <v>337</v>
      </c>
      <c r="AK95" s="4" t="s">
        <v>994</v>
      </c>
      <c r="AL95" s="4" t="s">
        <v>13</v>
      </c>
      <c r="AM95" s="4" t="s">
        <v>995</v>
      </c>
      <c r="AN95" s="3" t="s">
        <v>1953</v>
      </c>
      <c r="AO95" s="3" t="s">
        <v>14</v>
      </c>
      <c r="AP95" s="3">
        <v>120</v>
      </c>
      <c r="AQ95" s="3">
        <v>1</v>
      </c>
      <c r="AR95" s="3">
        <v>1</v>
      </c>
      <c r="AS95" s="3">
        <v>0</v>
      </c>
      <c r="AT95" s="3">
        <v>1</v>
      </c>
      <c r="AU95" s="4" t="s">
        <v>15</v>
      </c>
      <c r="AV95" s="4" t="s">
        <v>563</v>
      </c>
      <c r="AW95" s="4" t="s">
        <v>972</v>
      </c>
      <c r="AX95" s="4" t="s">
        <v>33</v>
      </c>
      <c r="AY95" s="4"/>
      <c r="AZ95" s="3">
        <v>-0.13439999999999999</v>
      </c>
      <c r="BA95" s="3"/>
      <c r="BB95" s="3"/>
      <c r="BC95" s="3"/>
      <c r="BD95" s="3">
        <v>-1.1313131313131313</v>
      </c>
      <c r="BE95" s="3" t="s">
        <v>125</v>
      </c>
    </row>
    <row r="96" spans="1:57" hidden="1" x14ac:dyDescent="0.25">
      <c r="A96" s="2">
        <v>139</v>
      </c>
      <c r="B96" s="3" t="s">
        <v>991</v>
      </c>
      <c r="C96" s="3">
        <v>139.4</v>
      </c>
      <c r="D96" s="3" t="s">
        <v>992</v>
      </c>
      <c r="E96" s="3" t="s">
        <v>993</v>
      </c>
      <c r="F96" s="3"/>
      <c r="G96" s="3"/>
      <c r="H96" s="3" t="str">
        <f>IF(Y96&lt;'2 - Outliers'!$F$11,"Low outlier",IF(Y96&gt;'2 - Outliers'!$F$12,"High outlier",""))</f>
        <v/>
      </c>
      <c r="I96" s="3">
        <f>IF(AA96="",VLOOKUP(AW96,'3 -Impute_SE'!$B$10:$C$21,2,FALSE),AA96)</f>
        <v>0.13469999999999999</v>
      </c>
      <c r="J96" s="3">
        <f>1/I96</f>
        <v>7.4239049740163336</v>
      </c>
      <c r="K96" s="3">
        <f>J96*Y96</f>
        <v>9.8737936154417227E-2</v>
      </c>
      <c r="L96" s="3">
        <f>J96/(VLOOKUP($AW96,'5_Weighting'!$B$9:$C$20,2,FALSE)/VLOOKUP($AW96,'5_Weighting'!$B$9:$D$20,3,FALSE))</f>
        <v>8.1895921048541834E-2</v>
      </c>
      <c r="M96" s="3">
        <f>L96*Y96</f>
        <v>1.0892157499456064E-3</v>
      </c>
      <c r="N96" s="3">
        <f>J96/(VLOOKUP($AW96,'5_Weighting'!$F$12:$G$20,2,FALSE)/(VLOOKUP($AW96,'5_Weighting'!$F$12:$H$21,3,FALSE)))</f>
        <v>0.19706228047918162</v>
      </c>
      <c r="O96" s="3">
        <f>N96*$Y96</f>
        <v>2.6209283303731154E-3</v>
      </c>
      <c r="P96" s="3">
        <f>J96/(VLOOKUP($AW96,'5_Weighting'!$J$12:$K$22,2,FALSE)/VLOOKUP($AW96,'5_Weighting'!$J$12:$L$22,3,FALSE))</f>
        <v>0.32624307163118393</v>
      </c>
      <c r="Q96" s="3">
        <f>P96*$Y96</f>
        <v>4.339032852694746E-3</v>
      </c>
      <c r="R96" s="3">
        <f>J96/(VLOOKUP($AW96,'5_Weighting'!$N$12:$O$23,2,FALSE)/VLOOKUP($AW96,'5_Weighting'!$N$12:$P$23,3,FALSE))</f>
        <v>5.8098924605388541E-2</v>
      </c>
      <c r="S96" s="3">
        <f>R96*$Y96</f>
        <v>7.7271569725166753E-4</v>
      </c>
      <c r="T96" s="3">
        <f>J96/(VLOOKUP($AW96,'5_Weighting'!$R$12:$S$23,2,FALSE)/(VLOOKUP($AW96,'5_Weighting'!$R$12:$T$23,3,FALSE)))</f>
        <v>0.30683706966398716</v>
      </c>
      <c r="U96" s="3">
        <f>T96*$Y96</f>
        <v>4.0809330265310292E-3</v>
      </c>
      <c r="V96" s="3">
        <f>J96/(VLOOKUP($AW96,'5_Weighting'!$V$12:$W$23,2,FALSE)/(VLOOKUP($AW96,'5_Weighting'!$V$12:$X$23,3,FALSE)))</f>
        <v>5.4455350795658955E-2</v>
      </c>
      <c r="W96" s="3">
        <f>V96*$Y96</f>
        <v>7.242561655822641E-4</v>
      </c>
      <c r="X96" s="3" t="s">
        <v>960</v>
      </c>
      <c r="Y96" s="6">
        <v>1.3299999999999999E-2</v>
      </c>
      <c r="Z96" s="3" t="s">
        <v>157</v>
      </c>
      <c r="AA96" s="3">
        <v>0.13469999999999999</v>
      </c>
      <c r="AB96" s="3" t="s">
        <v>26</v>
      </c>
      <c r="AC96" s="3" t="s">
        <v>53</v>
      </c>
      <c r="AD96" s="3" t="s">
        <v>6</v>
      </c>
      <c r="AE96" s="3" t="s">
        <v>54</v>
      </c>
      <c r="AF96" s="3" t="s">
        <v>7</v>
      </c>
      <c r="AG96" s="3"/>
      <c r="AH96" s="3" t="s">
        <v>28</v>
      </c>
      <c r="AI96" s="3" t="s">
        <v>336</v>
      </c>
      <c r="AJ96" s="3" t="s">
        <v>337</v>
      </c>
      <c r="AK96" s="4" t="s">
        <v>994</v>
      </c>
      <c r="AL96" s="4" t="s">
        <v>13</v>
      </c>
      <c r="AM96" s="4" t="s">
        <v>995</v>
      </c>
      <c r="AN96" s="3" t="s">
        <v>1953</v>
      </c>
      <c r="AO96" s="3" t="s">
        <v>14</v>
      </c>
      <c r="AP96" s="3">
        <v>120</v>
      </c>
      <c r="AQ96" s="3">
        <v>1</v>
      </c>
      <c r="AR96" s="3">
        <v>1</v>
      </c>
      <c r="AS96" s="3">
        <v>0</v>
      </c>
      <c r="AT96" s="3">
        <v>1</v>
      </c>
      <c r="AU96" s="4" t="s">
        <v>15</v>
      </c>
      <c r="AV96" s="4" t="s">
        <v>563</v>
      </c>
      <c r="AW96" s="4" t="s">
        <v>972</v>
      </c>
      <c r="AX96" s="4" t="s">
        <v>33</v>
      </c>
      <c r="AY96" s="4"/>
      <c r="AZ96" s="3">
        <v>1.3299999999999999E-2</v>
      </c>
      <c r="BA96" s="3"/>
      <c r="BB96" s="3"/>
      <c r="BC96" s="3"/>
      <c r="BD96" s="3">
        <v>9.8737936154417227E-2</v>
      </c>
      <c r="BE96" s="3" t="s">
        <v>125</v>
      </c>
    </row>
    <row r="97" spans="1:57" hidden="1" x14ac:dyDescent="0.25">
      <c r="A97" s="2">
        <v>14</v>
      </c>
      <c r="B97" s="3" t="s">
        <v>169</v>
      </c>
      <c r="C97" s="3">
        <v>14.1</v>
      </c>
      <c r="D97" s="3" t="s">
        <v>372</v>
      </c>
      <c r="E97" s="3" t="s">
        <v>259</v>
      </c>
      <c r="F97" s="3"/>
      <c r="G97" s="3"/>
      <c r="H97" s="3" t="str">
        <f>IF(Y97&lt;'2 - Outliers'!$F$11,"Low outlier",IF(Y97&gt;'2 - Outliers'!$F$12,"High outlier",""))</f>
        <v/>
      </c>
      <c r="I97" s="3">
        <f>IF(AA97="",VLOOKUP(AW97,'3 -Impute_SE'!$B$10:$C$21,2,FALSE),AA97)</f>
        <v>7.9815095923159343E-2</v>
      </c>
      <c r="J97" s="3">
        <f>1/I97</f>
        <v>12.528958193105893</v>
      </c>
      <c r="K97" s="3">
        <f>J97*Y97</f>
        <v>1.3622736243364038</v>
      </c>
      <c r="L97" s="3">
        <f>J97/(VLOOKUP($AW97,'5_Weighting'!$B$9:$C$20,2,FALSE)/VLOOKUP($AW97,'5_Weighting'!$B$9:$D$20,3,FALSE))</f>
        <v>0.13821170591411505</v>
      </c>
      <c r="M97" s="3">
        <f>L97*Y97</f>
        <v>1.5027758784041728E-2</v>
      </c>
      <c r="N97" s="3">
        <f>J97/(VLOOKUP($AW97,'5_Weighting'!$F$12:$G$20,2,FALSE)/(VLOOKUP($AW97,'5_Weighting'!$F$12:$H$21,3,FALSE)))</f>
        <v>0.33257228940877093</v>
      </c>
      <c r="O97" s="3">
        <f>N97*$Y97</f>
        <v>3.6160585027415662E-2</v>
      </c>
      <c r="P97" s="3">
        <f>J97/(VLOOKUP($AW97,'5_Weighting'!$J$12:$K$22,2,FALSE)/VLOOKUP($AW97,'5_Weighting'!$J$12:$L$22,3,FALSE))</f>
        <v>0.55058433796819262</v>
      </c>
      <c r="Q97" s="3">
        <f>P97*$Y97</f>
        <v>5.986503506728158E-2</v>
      </c>
      <c r="R97" s="3">
        <f>J97/(VLOOKUP($AW97,'5_Weighting'!$N$12:$O$23,2,FALSE)/VLOOKUP($AW97,'5_Weighting'!$N$12:$P$23,3,FALSE))</f>
        <v>9.8050688955885174E-2</v>
      </c>
      <c r="S97" s="3">
        <f>R97*$Y97</f>
        <v>1.0661051410173395E-2</v>
      </c>
      <c r="T97" s="3">
        <f>J97/(VLOOKUP($AW97,'5_Weighting'!$R$12:$S$23,2,FALSE)/(VLOOKUP($AW97,'5_Weighting'!$R$12:$T$23,3,FALSE)))</f>
        <v>0.5178337857731794</v>
      </c>
      <c r="U97" s="3">
        <f>T97*$Y97</f>
        <v>5.6304067527117793E-2</v>
      </c>
      <c r="V97" s="3">
        <f>J97/(VLOOKUP($AW97,'5_Weighting'!$V$12:$W$23,2,FALSE)/(VLOOKUP($AW97,'5_Weighting'!$V$12:$X$23,3,FALSE)))</f>
        <v>9.1901609179760188E-2</v>
      </c>
      <c r="W97" s="3">
        <f>V97*$Y97</f>
        <v>9.9924619661153243E-3</v>
      </c>
      <c r="X97" s="3" t="s">
        <v>172</v>
      </c>
      <c r="Y97" s="6">
        <v>0.10872999999999999</v>
      </c>
      <c r="Z97" s="3" t="s">
        <v>157</v>
      </c>
      <c r="AA97" s="3"/>
      <c r="AB97" s="3"/>
      <c r="AC97" s="3" t="s">
        <v>53</v>
      </c>
      <c r="AD97" s="3" t="s">
        <v>6</v>
      </c>
      <c r="AE97" s="3" t="s">
        <v>54</v>
      </c>
      <c r="AF97" s="3" t="s">
        <v>7</v>
      </c>
      <c r="AG97" s="3" t="s">
        <v>8</v>
      </c>
      <c r="AH97" s="3" t="s">
        <v>28</v>
      </c>
      <c r="AI97" s="3" t="s">
        <v>10</v>
      </c>
      <c r="AJ97" s="3" t="s">
        <v>173</v>
      </c>
      <c r="AK97" s="4" t="s">
        <v>12</v>
      </c>
      <c r="AL97" s="4" t="s">
        <v>13</v>
      </c>
      <c r="AM97" s="4">
        <v>2000</v>
      </c>
      <c r="AN97" s="3" t="s">
        <v>30</v>
      </c>
      <c r="AO97" s="3" t="s">
        <v>30</v>
      </c>
      <c r="AP97" s="3">
        <v>265</v>
      </c>
      <c r="AQ97" s="3">
        <v>0</v>
      </c>
      <c r="AR97" s="3">
        <v>0</v>
      </c>
      <c r="AS97" s="3">
        <v>1</v>
      </c>
      <c r="AT97" s="3">
        <v>1</v>
      </c>
      <c r="AU97" s="4" t="s">
        <v>15</v>
      </c>
      <c r="AV97" s="4" t="s">
        <v>41</v>
      </c>
      <c r="AW97" s="4" t="s">
        <v>42</v>
      </c>
      <c r="AX97" s="4" t="s">
        <v>33</v>
      </c>
      <c r="AY97" s="4"/>
      <c r="AZ97" s="3">
        <v>0.10872999999999999</v>
      </c>
      <c r="BA97" s="3"/>
      <c r="BB97" s="3"/>
      <c r="BC97" s="3" t="s">
        <v>20</v>
      </c>
      <c r="BD97" s="3" t="s">
        <v>20</v>
      </c>
      <c r="BE97" s="3"/>
    </row>
    <row r="98" spans="1:57" hidden="1" x14ac:dyDescent="0.25">
      <c r="A98" s="2">
        <v>14</v>
      </c>
      <c r="B98" s="3" t="s">
        <v>169</v>
      </c>
      <c r="C98" s="3">
        <v>14.2</v>
      </c>
      <c r="D98" s="3" t="s">
        <v>170</v>
      </c>
      <c r="E98" s="3" t="s">
        <v>171</v>
      </c>
      <c r="F98" s="3"/>
      <c r="G98" s="3"/>
      <c r="H98" s="3" t="str">
        <f>IF(Y98&lt;'2 - Outliers'!$F$11,"Low outlier",IF(Y98&gt;'2 - Outliers'!$F$12,"High outlier",""))</f>
        <v/>
      </c>
      <c r="I98" s="3">
        <f>IF(AA98="",VLOOKUP(AW98,'3 -Impute_SE'!$B$10:$C$21,2,FALSE),AA98)</f>
        <v>7.9815095923159343E-2</v>
      </c>
      <c r="J98" s="3">
        <f>1/I98</f>
        <v>12.528958193105893</v>
      </c>
      <c r="K98" s="3">
        <f>J98*Y98</f>
        <v>5.3078931385093124</v>
      </c>
      <c r="L98" s="3">
        <f>J98/(VLOOKUP($AW98,'5_Weighting'!$B$9:$C$20,2,FALSE)/VLOOKUP($AW98,'5_Weighting'!$B$9:$D$20,3,FALSE))</f>
        <v>0.13821170591411505</v>
      </c>
      <c r="M98" s="3">
        <f>L98*Y98</f>
        <v>5.8553389210514846E-2</v>
      </c>
      <c r="N98" s="3">
        <f>J98/(VLOOKUP($AW98,'5_Weighting'!$F$12:$G$20,2,FALSE)/(VLOOKUP($AW98,'5_Weighting'!$F$12:$H$21,3,FALSE)))</f>
        <v>0.33257228940877093</v>
      </c>
      <c r="O98" s="3">
        <f>N98*$Y98</f>
        <v>0.14089425040802581</v>
      </c>
      <c r="P98" s="3">
        <f>J98/(VLOOKUP($AW98,'5_Weighting'!$J$12:$K$22,2,FALSE)/VLOOKUP($AW98,'5_Weighting'!$J$12:$L$22,3,FALSE))</f>
        <v>0.55058433796819262</v>
      </c>
      <c r="Q98" s="3">
        <f>P98*$Y98</f>
        <v>0.23325505478022482</v>
      </c>
      <c r="R98" s="3">
        <f>J98/(VLOOKUP($AW98,'5_Weighting'!$N$12:$O$23,2,FALSE)/VLOOKUP($AW98,'5_Weighting'!$N$12:$P$23,3,FALSE))</f>
        <v>9.8050688955885174E-2</v>
      </c>
      <c r="S98" s="3">
        <f>R98*$Y98</f>
        <v>4.1539174376160753E-2</v>
      </c>
      <c r="T98" s="3">
        <f>J98/(VLOOKUP($AW98,'5_Weighting'!$R$12:$S$23,2,FALSE)/(VLOOKUP($AW98,'5_Weighting'!$R$12:$T$23,3,FALSE)))</f>
        <v>0.5178337857731794</v>
      </c>
      <c r="U98" s="3">
        <f>T98*$Y98</f>
        <v>0.21938028334280746</v>
      </c>
      <c r="V98" s="3">
        <f>J98/(VLOOKUP($AW98,'5_Weighting'!$V$12:$W$23,2,FALSE)/(VLOOKUP($AW98,'5_Weighting'!$V$12:$X$23,3,FALSE)))</f>
        <v>9.1901609179760188E-2</v>
      </c>
      <c r="W98" s="3">
        <f>V98*$Y98</f>
        <v>3.8934116729005409E-2</v>
      </c>
      <c r="X98" s="3" t="s">
        <v>237</v>
      </c>
      <c r="Y98" s="6">
        <v>0.42365000000000003</v>
      </c>
      <c r="Z98" s="3" t="s">
        <v>157</v>
      </c>
      <c r="AA98" s="3"/>
      <c r="AB98" s="3"/>
      <c r="AC98" s="3" t="s">
        <v>5</v>
      </c>
      <c r="AD98" s="3" t="s">
        <v>6</v>
      </c>
      <c r="AE98" s="3" t="s">
        <v>5</v>
      </c>
      <c r="AF98" s="3" t="s">
        <v>7</v>
      </c>
      <c r="AG98" s="3" t="s">
        <v>8</v>
      </c>
      <c r="AH98" s="3" t="s">
        <v>28</v>
      </c>
      <c r="AI98" s="3" t="s">
        <v>10</v>
      </c>
      <c r="AJ98" s="3" t="s">
        <v>173</v>
      </c>
      <c r="AK98" s="4" t="s">
        <v>12</v>
      </c>
      <c r="AL98" s="4" t="s">
        <v>13</v>
      </c>
      <c r="AM98" s="4">
        <v>2000</v>
      </c>
      <c r="AN98" s="3" t="s">
        <v>30</v>
      </c>
      <c r="AO98" s="3" t="s">
        <v>30</v>
      </c>
      <c r="AP98" s="3">
        <v>265</v>
      </c>
      <c r="AQ98" s="3">
        <v>0</v>
      </c>
      <c r="AR98" s="3">
        <v>0</v>
      </c>
      <c r="AS98" s="3">
        <v>1</v>
      </c>
      <c r="AT98" s="3">
        <v>1</v>
      </c>
      <c r="AU98" s="4" t="s">
        <v>15</v>
      </c>
      <c r="AV98" s="4" t="s">
        <v>41</v>
      </c>
      <c r="AW98" s="4" t="s">
        <v>42</v>
      </c>
      <c r="AX98" s="4" t="s">
        <v>142</v>
      </c>
      <c r="AY98" s="4"/>
      <c r="AZ98" s="3">
        <v>0.42365000000000003</v>
      </c>
      <c r="BA98" s="3"/>
      <c r="BB98" s="3"/>
      <c r="BC98" s="3" t="s">
        <v>20</v>
      </c>
      <c r="BD98" s="3" t="s">
        <v>20</v>
      </c>
      <c r="BE98" s="3"/>
    </row>
    <row r="99" spans="1:57" hidden="1" x14ac:dyDescent="0.25">
      <c r="A99" s="2">
        <v>143</v>
      </c>
      <c r="B99" s="3" t="s">
        <v>833</v>
      </c>
      <c r="C99" s="3">
        <v>143.1</v>
      </c>
      <c r="D99" s="3" t="s">
        <v>834</v>
      </c>
      <c r="E99" s="3" t="s">
        <v>835</v>
      </c>
      <c r="F99" s="3"/>
      <c r="G99" s="3"/>
      <c r="H99" s="3" t="str">
        <f>IF(Y99&lt;'2 - Outliers'!$F$11,"Low outlier",IF(Y99&gt;'2 - Outliers'!$F$12,"High outlier",""))</f>
        <v/>
      </c>
      <c r="I99" s="3">
        <f>IF(AA99="",VLOOKUP(AW99,'3 -Impute_SE'!$B$10:$C$21,2,FALSE),AA99)</f>
        <v>5.7971014492753631E-2</v>
      </c>
      <c r="J99" s="3">
        <f>1/I99</f>
        <v>17.249999999999996</v>
      </c>
      <c r="K99" s="3">
        <f>J99*Y99</f>
        <v>-2.7599999999999993</v>
      </c>
      <c r="L99" s="3">
        <f>J99/(VLOOKUP($AW99,'5_Weighting'!$B$9:$C$20,2,FALSE)/VLOOKUP($AW99,'5_Weighting'!$B$9:$D$20,3,FALSE))</f>
        <v>0.17575511430361485</v>
      </c>
      <c r="M99" s="3">
        <f>L99*Y99</f>
        <v>-2.8120818288578375E-2</v>
      </c>
      <c r="N99" s="3">
        <f>J99/(VLOOKUP($AW99,'5_Weighting'!$F$12:$G$20,2,FALSE)/(VLOOKUP($AW99,'5_Weighting'!$F$12:$H$21,3,FALSE)))</f>
        <v>0.20062148498978913</v>
      </c>
      <c r="O99" s="3">
        <f>N99*$Y99</f>
        <v>-3.2099437598366261E-2</v>
      </c>
      <c r="P99" s="3">
        <f>J99/(VLOOKUP($AW99,'5_Weighting'!$J$12:$K$22,2,FALSE)/VLOOKUP($AW99,'5_Weighting'!$J$12:$L$22,3,FALSE))</f>
        <v>0.30466413748659615</v>
      </c>
      <c r="Q99" s="3">
        <f>P99*$Y99</f>
        <v>-4.8746261997855388E-2</v>
      </c>
      <c r="R99" s="3">
        <f>J99/(VLOOKUP($AW99,'5_Weighting'!$N$12:$O$23,2,FALSE)/VLOOKUP($AW99,'5_Weighting'!$N$12:$P$23,3,FALSE))</f>
        <v>0.1573847935400399</v>
      </c>
      <c r="S99" s="3">
        <f>R99*$Y99</f>
        <v>-2.5181566966406384E-2</v>
      </c>
      <c r="T99" s="3">
        <f>J99/(VLOOKUP($AW99,'5_Weighting'!$R$12:$S$23,2,FALSE)/(VLOOKUP($AW99,'5_Weighting'!$R$12:$T$23,3,FALSE)))</f>
        <v>0.45946437366766091</v>
      </c>
      <c r="U99" s="3">
        <f>T99*$Y99</f>
        <v>-7.3514299786825749E-2</v>
      </c>
      <c r="V99" s="3">
        <f>J99/(VLOOKUP($AW99,'5_Weighting'!$V$12:$W$23,2,FALSE)/(VLOOKUP($AW99,'5_Weighting'!$V$12:$X$23,3,FALSE)))</f>
        <v>0.14988839436154991</v>
      </c>
      <c r="W99" s="3">
        <f>V99*$Y99</f>
        <v>-2.3982143097847988E-2</v>
      </c>
      <c r="X99" s="3" t="s">
        <v>638</v>
      </c>
      <c r="Y99" s="6">
        <v>-0.16</v>
      </c>
      <c r="Z99" s="3" t="s">
        <v>4</v>
      </c>
      <c r="AA99" s="3">
        <v>5.7971014492753631E-2</v>
      </c>
      <c r="AB99" s="3" t="s">
        <v>26</v>
      </c>
      <c r="AC99" s="3" t="s">
        <v>5</v>
      </c>
      <c r="AD99" s="3" t="s">
        <v>143</v>
      </c>
      <c r="AE99" s="3" t="s">
        <v>53</v>
      </c>
      <c r="AF99" s="3" t="s">
        <v>55</v>
      </c>
      <c r="AG99" s="3"/>
      <c r="AH99" s="3" t="s">
        <v>73</v>
      </c>
      <c r="AI99" s="3" t="s">
        <v>57</v>
      </c>
      <c r="AJ99" s="3" t="s">
        <v>191</v>
      </c>
      <c r="AK99" s="4" t="s">
        <v>338</v>
      </c>
      <c r="AL99" s="4" t="s">
        <v>836</v>
      </c>
      <c r="AM99" s="4">
        <v>2009</v>
      </c>
      <c r="AN99" s="3" t="s">
        <v>30</v>
      </c>
      <c r="AO99" s="3" t="s">
        <v>14</v>
      </c>
      <c r="AP99" s="3">
        <v>857</v>
      </c>
      <c r="AQ99" s="3">
        <v>1</v>
      </c>
      <c r="AR99" s="3">
        <v>0</v>
      </c>
      <c r="AS99" s="3">
        <v>1</v>
      </c>
      <c r="AT99" s="3">
        <v>1</v>
      </c>
      <c r="AU99" s="4" t="s">
        <v>15</v>
      </c>
      <c r="AV99" s="4" t="s">
        <v>837</v>
      </c>
      <c r="AW99" s="4" t="s">
        <v>838</v>
      </c>
      <c r="AX99" s="4" t="s">
        <v>233</v>
      </c>
      <c r="AY99" s="4" t="s">
        <v>99</v>
      </c>
      <c r="AZ99" s="3">
        <v>-0.22</v>
      </c>
      <c r="BA99" s="3">
        <v>0.80251879796247849</v>
      </c>
      <c r="BB99" s="3"/>
      <c r="BC99" s="3" t="s">
        <v>60</v>
      </c>
      <c r="BD99" s="3">
        <v>-2.76</v>
      </c>
      <c r="BE99" s="3"/>
    </row>
    <row r="100" spans="1:57" hidden="1" x14ac:dyDescent="0.25">
      <c r="A100" s="2">
        <v>145</v>
      </c>
      <c r="B100" s="3" t="s">
        <v>559</v>
      </c>
      <c r="C100" s="3">
        <v>145.1</v>
      </c>
      <c r="D100" s="3" t="s">
        <v>560</v>
      </c>
      <c r="E100" s="3" t="s">
        <v>561</v>
      </c>
      <c r="F100" s="3"/>
      <c r="G100" s="3"/>
      <c r="H100" s="3" t="str">
        <f>IF(Y100&lt;'2 - Outliers'!$F$11,"Low outlier",IF(Y100&gt;'2 - Outliers'!$F$12,"High outlier",""))</f>
        <v/>
      </c>
      <c r="I100" s="3">
        <f>IF(AA100="",VLOOKUP(AW100,'3 -Impute_SE'!$B$10:$C$21,2,FALSE),AA100)</f>
        <v>7.9815095923159343E-2</v>
      </c>
      <c r="J100" s="3">
        <f>1/I100</f>
        <v>12.528958193105893</v>
      </c>
      <c r="K100" s="3">
        <f>J100*Y100</f>
        <v>-0.62496648563854174</v>
      </c>
      <c r="L100" s="3">
        <f>J100/(VLOOKUP($AW100,'5_Weighting'!$B$9:$C$20,2,FALSE)/VLOOKUP($AW100,'5_Weighting'!$B$9:$D$20,3,FALSE))</f>
        <v>0.13821170591411505</v>
      </c>
      <c r="M100" s="3">
        <f>L100*Y100</f>
        <v>-6.8942431435984669E-3</v>
      </c>
      <c r="N100" s="3">
        <f>J100/(VLOOKUP($AW100,'5_Weighting'!$F$12:$G$20,2,FALSE)/(VLOOKUP($AW100,'5_Weighting'!$F$12:$H$21,3,FALSE)))</f>
        <v>0.33257228940877093</v>
      </c>
      <c r="O100" s="3">
        <f>N100*$Y100</f>
        <v>-1.6589291122938853E-2</v>
      </c>
      <c r="P100" s="3">
        <f>J100/(VLOOKUP($AW100,'5_Weighting'!$J$12:$K$22,2,FALSE)/VLOOKUP($AW100,'5_Weighting'!$J$12:$L$22,3,FALSE))</f>
        <v>0.55058433796819262</v>
      </c>
      <c r="Q100" s="3">
        <f>P100*$Y100</f>
        <v>-2.746411580628827E-2</v>
      </c>
      <c r="R100" s="3">
        <f>J100/(VLOOKUP($AW100,'5_Weighting'!$N$12:$O$23,2,FALSE)/VLOOKUP($AW100,'5_Weighting'!$N$12:$P$23,3,FALSE))</f>
        <v>9.8050688955885174E-2</v>
      </c>
      <c r="S100" s="3">
        <f>R100*$Y100</f>
        <v>-4.8909409343321142E-3</v>
      </c>
      <c r="T100" s="3">
        <f>J100/(VLOOKUP($AW100,'5_Weighting'!$R$12:$S$23,2,FALSE)/(VLOOKUP($AW100,'5_Weighting'!$R$12:$T$23,3,FALSE)))</f>
        <v>0.5178337857731794</v>
      </c>
      <c r="U100" s="3">
        <f>T100*$Y100</f>
        <v>-2.5830460621829147E-2</v>
      </c>
      <c r="V100" s="3">
        <f>J100/(VLOOKUP($AW100,'5_Weighting'!$V$12:$W$23,2,FALSE)/(VLOOKUP($AW100,'5_Weighting'!$V$12:$X$23,3,FALSE)))</f>
        <v>9.1901609179760188E-2</v>
      </c>
      <c r="W100" s="3">
        <f>V100*$Y100</f>
        <v>-4.5842140127185941E-3</v>
      </c>
      <c r="X100" s="3" t="s">
        <v>245</v>
      </c>
      <c r="Y100" s="6">
        <v>-4.9881759999999997E-2</v>
      </c>
      <c r="Z100" s="3" t="s">
        <v>72</v>
      </c>
      <c r="AA100" s="3"/>
      <c r="AB100" s="3"/>
      <c r="AC100" s="3" t="s">
        <v>53</v>
      </c>
      <c r="AD100" s="3" t="s">
        <v>143</v>
      </c>
      <c r="AE100" s="3" t="s">
        <v>54</v>
      </c>
      <c r="AF100" s="3" t="s">
        <v>55</v>
      </c>
      <c r="AG100" s="3"/>
      <c r="AH100" s="3" t="s">
        <v>73</v>
      </c>
      <c r="AI100" s="3" t="s">
        <v>10</v>
      </c>
      <c r="AJ100" s="3" t="s">
        <v>39</v>
      </c>
      <c r="AK100" s="4" t="s">
        <v>338</v>
      </c>
      <c r="AL100" s="4" t="s">
        <v>562</v>
      </c>
      <c r="AM100" s="4">
        <v>2009</v>
      </c>
      <c r="AN100" s="3" t="s">
        <v>30</v>
      </c>
      <c r="AO100" s="3" t="s">
        <v>14</v>
      </c>
      <c r="AP100" s="3">
        <v>9462</v>
      </c>
      <c r="AQ100" s="3">
        <v>0</v>
      </c>
      <c r="AR100" s="3">
        <v>0</v>
      </c>
      <c r="AS100" s="3">
        <v>1</v>
      </c>
      <c r="AT100" s="3">
        <v>1</v>
      </c>
      <c r="AU100" s="4" t="s">
        <v>15</v>
      </c>
      <c r="AV100" s="4" t="s">
        <v>563</v>
      </c>
      <c r="AW100" s="4" t="s">
        <v>42</v>
      </c>
      <c r="AX100" s="4" t="s">
        <v>233</v>
      </c>
      <c r="AY100" s="4" t="s">
        <v>99</v>
      </c>
      <c r="AZ100" s="3">
        <v>-0.02</v>
      </c>
      <c r="BA100" s="3">
        <v>0.98019867330675525</v>
      </c>
      <c r="BB100" s="3"/>
      <c r="BC100" s="3" t="s">
        <v>60</v>
      </c>
      <c r="BD100" s="3"/>
      <c r="BE100" s="3"/>
    </row>
    <row r="101" spans="1:57" hidden="1" x14ac:dyDescent="0.25">
      <c r="A101" s="2">
        <v>15</v>
      </c>
      <c r="B101" s="3" t="s">
        <v>153</v>
      </c>
      <c r="C101" s="3">
        <v>15.1</v>
      </c>
      <c r="D101" s="3" t="s">
        <v>186</v>
      </c>
      <c r="E101" s="3" t="s">
        <v>187</v>
      </c>
      <c r="F101" s="3"/>
      <c r="G101" s="3"/>
      <c r="H101" s="3" t="str">
        <f>IF(Y101&lt;'2 - Outliers'!$F$11,"Low outlier",IF(Y101&gt;'2 - Outliers'!$F$12,"High outlier",""))</f>
        <v/>
      </c>
      <c r="I101" s="3">
        <f>IF(AA101="",VLOOKUP(AW101,'3 -Impute_SE'!$B$10:$C$21,2,FALSE),AA101)</f>
        <v>1.0725890985324948E-2</v>
      </c>
      <c r="J101" s="3">
        <f>1/I101</f>
        <v>93.232347911067663</v>
      </c>
      <c r="K101" s="3">
        <f>J101*Y101</f>
        <v>38.159999999999997</v>
      </c>
      <c r="L101" s="3">
        <f>J101/(VLOOKUP($AW101,'5_Weighting'!$B$9:$C$20,2,FALSE)/VLOOKUP($AW101,'5_Weighting'!$B$9:$D$20,3,FALSE))</f>
        <v>1.0284815107977139</v>
      </c>
      <c r="M101" s="3">
        <f>L101*Y101</f>
        <v>0.42095748236950431</v>
      </c>
      <c r="N101" s="3">
        <f>J101/(VLOOKUP($AW101,'5_Weighting'!$F$12:$G$20,2,FALSE)/(VLOOKUP($AW101,'5_Weighting'!$F$12:$H$21,3,FALSE)))</f>
        <v>2.4747864039326313</v>
      </c>
      <c r="O101" s="3">
        <f>N101*$Y101</f>
        <v>1.012930075129626</v>
      </c>
      <c r="P101" s="3">
        <f>J101/(VLOOKUP($AW101,'5_Weighting'!$J$12:$K$22,2,FALSE)/VLOOKUP($AW101,'5_Weighting'!$J$12:$L$22,3,FALSE))</f>
        <v>4.0970900980483096</v>
      </c>
      <c r="Q101" s="3">
        <f>P101*$Y101</f>
        <v>1.6769389771311731</v>
      </c>
      <c r="R101" s="3">
        <f>J101/(VLOOKUP($AW101,'5_Weighting'!$N$12:$O$23,2,FALSE)/VLOOKUP($AW101,'5_Weighting'!$N$12:$P$23,3,FALSE))</f>
        <v>0.72962937578362341</v>
      </c>
      <c r="S101" s="3">
        <f>R101*$Y101</f>
        <v>0.29863730350823708</v>
      </c>
      <c r="T101" s="3">
        <f>J101/(VLOOKUP($AW101,'5_Weighting'!$R$12:$S$23,2,FALSE)/(VLOOKUP($AW101,'5_Weighting'!$R$12:$T$23,3,FALSE)))</f>
        <v>3.8533818160456446</v>
      </c>
      <c r="U101" s="3">
        <f>T101*$Y101</f>
        <v>1.5771891773074822</v>
      </c>
      <c r="V101" s="3">
        <f>J101/(VLOOKUP($AW101,'5_Weighting'!$V$12:$W$23,2,FALSE)/(VLOOKUP($AW101,'5_Weighting'!$V$12:$X$23,3,FALSE)))</f>
        <v>0.68387192842171485</v>
      </c>
      <c r="W101" s="3">
        <f>V101*$Y101</f>
        <v>0.27990878030300786</v>
      </c>
      <c r="X101" s="3" t="s">
        <v>156</v>
      </c>
      <c r="Y101" s="6">
        <v>0.4093</v>
      </c>
      <c r="Z101" s="3" t="s">
        <v>176</v>
      </c>
      <c r="AA101" s="3">
        <v>1.0725890985324948E-2</v>
      </c>
      <c r="AB101" s="3" t="s">
        <v>26</v>
      </c>
      <c r="AC101" s="3" t="s">
        <v>5</v>
      </c>
      <c r="AD101" s="3" t="s">
        <v>6</v>
      </c>
      <c r="AE101" s="3" t="s">
        <v>5</v>
      </c>
      <c r="AF101" s="3" t="s">
        <v>7</v>
      </c>
      <c r="AG101" s="3" t="s">
        <v>37</v>
      </c>
      <c r="AH101" s="3" t="s">
        <v>28</v>
      </c>
      <c r="AI101" s="3" t="s">
        <v>57</v>
      </c>
      <c r="AJ101" s="3" t="s">
        <v>39</v>
      </c>
      <c r="AK101" s="3" t="s">
        <v>12</v>
      </c>
      <c r="AL101" s="3" t="s">
        <v>188</v>
      </c>
      <c r="AM101" s="3">
        <v>2000</v>
      </c>
      <c r="AN101" s="3" t="s">
        <v>30</v>
      </c>
      <c r="AO101" s="3" t="s">
        <v>30</v>
      </c>
      <c r="AP101" s="3">
        <v>5727</v>
      </c>
      <c r="AQ101" s="3">
        <v>0</v>
      </c>
      <c r="AR101" s="3">
        <v>0</v>
      </c>
      <c r="AS101" s="3">
        <v>1</v>
      </c>
      <c r="AT101" s="3">
        <v>1</v>
      </c>
      <c r="AU101" s="3" t="s">
        <v>15</v>
      </c>
      <c r="AV101" s="3" t="s">
        <v>41</v>
      </c>
      <c r="AW101" s="3" t="s">
        <v>42</v>
      </c>
      <c r="AX101" s="3" t="s">
        <v>33</v>
      </c>
      <c r="AY101" s="3"/>
      <c r="AZ101" s="3">
        <v>0.4093</v>
      </c>
      <c r="BA101" s="3"/>
      <c r="BB101" s="3"/>
      <c r="BC101" s="3" t="s">
        <v>20</v>
      </c>
      <c r="BD101" s="3">
        <v>38.159999999999997</v>
      </c>
      <c r="BE101" s="3"/>
    </row>
    <row r="102" spans="1:57" hidden="1" x14ac:dyDescent="0.25">
      <c r="A102" s="2">
        <v>15</v>
      </c>
      <c r="B102" s="3" t="s">
        <v>153</v>
      </c>
      <c r="C102" s="3">
        <v>15.11</v>
      </c>
      <c r="D102" s="3" t="s">
        <v>208</v>
      </c>
      <c r="E102" s="3" t="s">
        <v>209</v>
      </c>
      <c r="F102" s="3"/>
      <c r="G102" s="3"/>
      <c r="H102" s="3" t="str">
        <f>IF(Y102&lt;'2 - Outliers'!$F$11,"Low outlier",IF(Y102&gt;'2 - Outliers'!$F$12,"High outlier",""))</f>
        <v/>
      </c>
      <c r="I102" s="3">
        <f>IF(AA102="",VLOOKUP(AW102,'3 -Impute_SE'!$B$10:$C$21,2,FALSE),AA102)</f>
        <v>7.9815095923159343E-2</v>
      </c>
      <c r="J102" s="3">
        <f>1/I102</f>
        <v>12.528958193105893</v>
      </c>
      <c r="K102" s="3">
        <f>J102*Y102</f>
        <v>4.1921894114132323</v>
      </c>
      <c r="L102" s="3">
        <f>J102/(VLOOKUP($AW102,'5_Weighting'!$B$9:$C$20,2,FALSE)/VLOOKUP($AW102,'5_Weighting'!$B$9:$D$20,3,FALSE))</f>
        <v>0.13821170591411505</v>
      </c>
      <c r="M102" s="3">
        <f>L102*Y102</f>
        <v>4.6245636798862899E-2</v>
      </c>
      <c r="N102" s="3">
        <f>J102/(VLOOKUP($AW102,'5_Weighting'!$F$12:$G$20,2,FALSE)/(VLOOKUP($AW102,'5_Weighting'!$F$12:$H$21,3,FALSE)))</f>
        <v>0.33257228940877093</v>
      </c>
      <c r="O102" s="3">
        <f>N102*$Y102</f>
        <v>0.11127868803617476</v>
      </c>
      <c r="P102" s="3">
        <f>J102/(VLOOKUP($AW102,'5_Weighting'!$J$12:$K$22,2,FALSE)/VLOOKUP($AW102,'5_Weighting'!$J$12:$L$22,3,FALSE))</f>
        <v>0.55058433796819262</v>
      </c>
      <c r="Q102" s="3">
        <f>P102*$Y102</f>
        <v>0.18422551948415725</v>
      </c>
      <c r="R102" s="3">
        <f>J102/(VLOOKUP($AW102,'5_Weighting'!$N$12:$O$23,2,FALSE)/VLOOKUP($AW102,'5_Weighting'!$N$12:$P$23,3,FALSE))</f>
        <v>9.8050688955885174E-2</v>
      </c>
      <c r="S102" s="3">
        <f>R102*$Y102</f>
        <v>3.2807760524639178E-2</v>
      </c>
      <c r="T102" s="3">
        <f>J102/(VLOOKUP($AW102,'5_Weighting'!$R$12:$S$23,2,FALSE)/(VLOOKUP($AW102,'5_Weighting'!$R$12:$T$23,3,FALSE)))</f>
        <v>0.5178337857731794</v>
      </c>
      <c r="U102" s="3">
        <f>T102*$Y102</f>
        <v>0.17326718471970584</v>
      </c>
      <c r="V102" s="3">
        <f>J102/(VLOOKUP($AW102,'5_Weighting'!$V$12:$W$23,2,FALSE)/(VLOOKUP($AW102,'5_Weighting'!$V$12:$X$23,3,FALSE)))</f>
        <v>9.1901609179760188E-2</v>
      </c>
      <c r="W102" s="3">
        <f>V102*$Y102</f>
        <v>3.0750278431547758E-2</v>
      </c>
      <c r="X102" s="3" t="s">
        <v>200</v>
      </c>
      <c r="Y102" s="6">
        <v>0.33460000000000001</v>
      </c>
      <c r="Z102" s="3" t="s">
        <v>157</v>
      </c>
      <c r="AA102" s="3"/>
      <c r="AB102" s="3"/>
      <c r="AC102" s="3" t="s">
        <v>5</v>
      </c>
      <c r="AD102" s="3" t="s">
        <v>6</v>
      </c>
      <c r="AE102" s="3" t="s">
        <v>5</v>
      </c>
      <c r="AF102" s="3" t="s">
        <v>201</v>
      </c>
      <c r="AG102" s="3" t="s">
        <v>84</v>
      </c>
      <c r="AH102" s="3" t="s">
        <v>9</v>
      </c>
      <c r="AI102" s="3" t="s">
        <v>10</v>
      </c>
      <c r="AJ102" s="3" t="s">
        <v>39</v>
      </c>
      <c r="AK102" s="4" t="s">
        <v>12</v>
      </c>
      <c r="AL102" s="4" t="s">
        <v>188</v>
      </c>
      <c r="AM102" s="4">
        <v>2000</v>
      </c>
      <c r="AN102" s="3" t="s">
        <v>30</v>
      </c>
      <c r="AO102" s="3" t="s">
        <v>30</v>
      </c>
      <c r="AP102" s="3">
        <v>5727</v>
      </c>
      <c r="AQ102" s="3">
        <v>0</v>
      </c>
      <c r="AR102" s="3">
        <v>0</v>
      </c>
      <c r="AS102" s="3">
        <v>1</v>
      </c>
      <c r="AT102" s="3">
        <v>1</v>
      </c>
      <c r="AU102" s="4" t="s">
        <v>15</v>
      </c>
      <c r="AV102" s="4" t="s">
        <v>41</v>
      </c>
      <c r="AW102" s="4" t="s">
        <v>42</v>
      </c>
      <c r="AX102" s="4" t="s">
        <v>18</v>
      </c>
      <c r="AY102" s="4"/>
      <c r="AZ102" s="3">
        <v>0.33460000000000001</v>
      </c>
      <c r="BA102" s="3"/>
      <c r="BB102" s="3">
        <v>1.0033349292474338</v>
      </c>
      <c r="BC102" s="3" t="s">
        <v>202</v>
      </c>
      <c r="BD102" s="3"/>
      <c r="BE102" s="3"/>
    </row>
    <row r="103" spans="1:57" hidden="1" x14ac:dyDescent="0.25">
      <c r="A103" s="2">
        <v>15</v>
      </c>
      <c r="B103" s="3" t="s">
        <v>153</v>
      </c>
      <c r="C103" s="3">
        <v>15.12</v>
      </c>
      <c r="D103" s="3" t="s">
        <v>203</v>
      </c>
      <c r="E103" s="3" t="s">
        <v>204</v>
      </c>
      <c r="F103" s="3"/>
      <c r="G103" s="3" t="s">
        <v>1960</v>
      </c>
      <c r="H103" s="3" t="str">
        <f>IF(Y103&lt;'2 - Outliers'!$F$11,"Low outlier",IF(Y103&gt;'2 - Outliers'!$F$12,"High outlier",""))</f>
        <v/>
      </c>
      <c r="I103" s="3">
        <f>IF(AA103="",VLOOKUP(AW103,'3 -Impute_SE'!$B$10:$C$21,2,FALSE),AA103)</f>
        <v>7.9815095923159343E-2</v>
      </c>
      <c r="J103" s="3">
        <f>1/I103</f>
        <v>12.528958193105893</v>
      </c>
      <c r="K103" s="3">
        <f>J103*Y103</f>
        <v>4.3613303470201616</v>
      </c>
      <c r="L103" s="3">
        <f>J103/(VLOOKUP($AW103,'5_Weighting'!$B$9:$C$20,2,FALSE)/VLOOKUP($AW103,'5_Weighting'!$B$9:$D$20,3,FALSE))</f>
        <v>0.13821170591411505</v>
      </c>
      <c r="M103" s="3">
        <f>L103*Y103</f>
        <v>4.8111494828703451E-2</v>
      </c>
      <c r="N103" s="3">
        <f>J103/(VLOOKUP($AW103,'5_Weighting'!$F$12:$G$20,2,FALSE)/(VLOOKUP($AW103,'5_Weighting'!$F$12:$H$21,3,FALSE)))</f>
        <v>0.33257228940877093</v>
      </c>
      <c r="O103" s="3">
        <f>N103*$Y103</f>
        <v>0.11576841394319316</v>
      </c>
      <c r="P103" s="3">
        <f>J103/(VLOOKUP($AW103,'5_Weighting'!$J$12:$K$22,2,FALSE)/VLOOKUP($AW103,'5_Weighting'!$J$12:$L$22,3,FALSE))</f>
        <v>0.55058433796819262</v>
      </c>
      <c r="Q103" s="3">
        <f>P103*$Y103</f>
        <v>0.19165840804672787</v>
      </c>
      <c r="R103" s="3">
        <f>J103/(VLOOKUP($AW103,'5_Weighting'!$N$12:$O$23,2,FALSE)/VLOOKUP($AW103,'5_Weighting'!$N$12:$P$23,3,FALSE))</f>
        <v>9.8050688955885174E-2</v>
      </c>
      <c r="S103" s="3">
        <f>R103*$Y103</f>
        <v>3.413144482554363E-2</v>
      </c>
      <c r="T103" s="3">
        <f>J103/(VLOOKUP($AW103,'5_Weighting'!$R$12:$S$23,2,FALSE)/(VLOOKUP($AW103,'5_Weighting'!$R$12:$T$23,3,FALSE)))</f>
        <v>0.5178337857731794</v>
      </c>
      <c r="U103" s="3">
        <f>T103*$Y103</f>
        <v>0.18025794082764376</v>
      </c>
      <c r="V103" s="3">
        <f>J103/(VLOOKUP($AW103,'5_Weighting'!$V$12:$W$23,2,FALSE)/(VLOOKUP($AW103,'5_Weighting'!$V$12:$X$23,3,FALSE)))</f>
        <v>9.1901609179760188E-2</v>
      </c>
      <c r="W103" s="3">
        <f>V103*$Y103</f>
        <v>3.1990950155474526E-2</v>
      </c>
      <c r="X103" s="3" t="s">
        <v>200</v>
      </c>
      <c r="Y103" s="6">
        <v>0.34810000000000002</v>
      </c>
      <c r="Z103" s="3" t="s">
        <v>157</v>
      </c>
      <c r="AA103" s="3"/>
      <c r="AB103" s="3"/>
      <c r="AC103" s="3" t="s">
        <v>5</v>
      </c>
      <c r="AD103" s="3" t="s">
        <v>6</v>
      </c>
      <c r="AE103" s="3" t="s">
        <v>5</v>
      </c>
      <c r="AF103" s="3" t="s">
        <v>201</v>
      </c>
      <c r="AG103" s="3" t="s">
        <v>84</v>
      </c>
      <c r="AH103" s="3" t="s">
        <v>9</v>
      </c>
      <c r="AI103" s="3" t="s">
        <v>10</v>
      </c>
      <c r="AJ103" s="3" t="s">
        <v>39</v>
      </c>
      <c r="AK103" s="3" t="s">
        <v>12</v>
      </c>
      <c r="AL103" s="3" t="s">
        <v>29</v>
      </c>
      <c r="AM103" s="3">
        <v>2000</v>
      </c>
      <c r="AN103" s="3" t="s">
        <v>30</v>
      </c>
      <c r="AO103" s="3" t="s">
        <v>30</v>
      </c>
      <c r="AP103" s="3">
        <v>3307</v>
      </c>
      <c r="AQ103" s="3">
        <v>0</v>
      </c>
      <c r="AR103" s="3">
        <v>0</v>
      </c>
      <c r="AS103" s="3">
        <v>1</v>
      </c>
      <c r="AT103" s="3">
        <v>1</v>
      </c>
      <c r="AU103" s="3" t="s">
        <v>15</v>
      </c>
      <c r="AV103" s="3" t="s">
        <v>41</v>
      </c>
      <c r="AW103" s="3" t="s">
        <v>42</v>
      </c>
      <c r="AX103" s="3" t="s">
        <v>18</v>
      </c>
      <c r="AY103" s="4"/>
      <c r="AZ103" s="3">
        <v>0.34810000000000002</v>
      </c>
      <c r="BA103" s="3"/>
      <c r="BB103" s="3">
        <v>1.0034697157459149</v>
      </c>
      <c r="BC103" s="3" t="s">
        <v>202</v>
      </c>
      <c r="BD103" s="3"/>
      <c r="BE103" s="3"/>
    </row>
    <row r="104" spans="1:57" hidden="1" x14ac:dyDescent="0.25">
      <c r="A104" s="2">
        <v>15</v>
      </c>
      <c r="B104" s="3" t="s">
        <v>153</v>
      </c>
      <c r="C104" s="3">
        <v>15.13</v>
      </c>
      <c r="D104" s="3" t="s">
        <v>198</v>
      </c>
      <c r="E104" s="3" t="s">
        <v>199</v>
      </c>
      <c r="F104" s="3"/>
      <c r="G104" s="3" t="s">
        <v>1960</v>
      </c>
      <c r="H104" s="3" t="str">
        <f>IF(Y104&lt;'2 - Outliers'!$F$11,"Low outlier",IF(Y104&gt;'2 - Outliers'!$F$12,"High outlier",""))</f>
        <v/>
      </c>
      <c r="I104" s="3">
        <f>IF(AA104="",VLOOKUP(AW104,'3 -Impute_SE'!$B$10:$C$21,2,FALSE),AA104)</f>
        <v>7.9815095923159343E-2</v>
      </c>
      <c r="J104" s="3">
        <f>1/I104</f>
        <v>12.528958193105893</v>
      </c>
      <c r="K104" s="3">
        <f>J104*Y104</f>
        <v>4.4427685752753501</v>
      </c>
      <c r="L104" s="3">
        <f>J104/(VLOOKUP($AW104,'5_Weighting'!$B$9:$C$20,2,FALSE)/VLOOKUP($AW104,'5_Weighting'!$B$9:$D$20,3,FALSE))</f>
        <v>0.13821170591411505</v>
      </c>
      <c r="M104" s="3">
        <f>L104*Y104</f>
        <v>4.9009870917145204E-2</v>
      </c>
      <c r="N104" s="3">
        <f>J104/(VLOOKUP($AW104,'5_Weighting'!$F$12:$G$20,2,FALSE)/(VLOOKUP($AW104,'5_Weighting'!$F$12:$H$21,3,FALSE)))</f>
        <v>0.33257228940877093</v>
      </c>
      <c r="O104" s="3">
        <f>N104*$Y104</f>
        <v>0.11793013382435018</v>
      </c>
      <c r="P104" s="3">
        <f>J104/(VLOOKUP($AW104,'5_Weighting'!$J$12:$K$22,2,FALSE)/VLOOKUP($AW104,'5_Weighting'!$J$12:$L$22,3,FALSE))</f>
        <v>0.55058433796819262</v>
      </c>
      <c r="Q104" s="3">
        <f>P104*$Y104</f>
        <v>0.19523720624352112</v>
      </c>
      <c r="R104" s="3">
        <f>J104/(VLOOKUP($AW104,'5_Weighting'!$N$12:$O$23,2,FALSE)/VLOOKUP($AW104,'5_Weighting'!$N$12:$P$23,3,FALSE))</f>
        <v>9.8050688955885174E-2</v>
      </c>
      <c r="S104" s="3">
        <f>R104*$Y104</f>
        <v>3.4768774303756883E-2</v>
      </c>
      <c r="T104" s="3">
        <f>J104/(VLOOKUP($AW104,'5_Weighting'!$R$12:$S$23,2,FALSE)/(VLOOKUP($AW104,'5_Weighting'!$R$12:$T$23,3,FALSE)))</f>
        <v>0.5178337857731794</v>
      </c>
      <c r="U104" s="3">
        <f>T104*$Y104</f>
        <v>0.18362386043516943</v>
      </c>
      <c r="V104" s="3">
        <f>J104/(VLOOKUP($AW104,'5_Weighting'!$V$12:$W$23,2,FALSE)/(VLOOKUP($AW104,'5_Weighting'!$V$12:$X$23,3,FALSE)))</f>
        <v>9.1901609179760188E-2</v>
      </c>
      <c r="W104" s="3">
        <f>V104*$Y104</f>
        <v>3.2588310615142967E-2</v>
      </c>
      <c r="X104" s="3" t="s">
        <v>200</v>
      </c>
      <c r="Y104" s="6">
        <v>0.35460000000000003</v>
      </c>
      <c r="Z104" s="3" t="s">
        <v>157</v>
      </c>
      <c r="AA104" s="3"/>
      <c r="AB104" s="3"/>
      <c r="AC104" s="3" t="s">
        <v>5</v>
      </c>
      <c r="AD104" s="3" t="s">
        <v>6</v>
      </c>
      <c r="AE104" s="3" t="s">
        <v>5</v>
      </c>
      <c r="AF104" s="3" t="s">
        <v>201</v>
      </c>
      <c r="AG104" s="3" t="s">
        <v>84</v>
      </c>
      <c r="AH104" s="3" t="s">
        <v>9</v>
      </c>
      <c r="AI104" s="3" t="s">
        <v>10</v>
      </c>
      <c r="AJ104" s="3" t="s">
        <v>39</v>
      </c>
      <c r="AK104" s="4" t="s">
        <v>12</v>
      </c>
      <c r="AL104" s="4" t="s">
        <v>140</v>
      </c>
      <c r="AM104" s="4">
        <v>2000</v>
      </c>
      <c r="AN104" s="3" t="s">
        <v>30</v>
      </c>
      <c r="AO104" s="3" t="s">
        <v>30</v>
      </c>
      <c r="AP104" s="3">
        <v>1430</v>
      </c>
      <c r="AQ104" s="3">
        <v>0</v>
      </c>
      <c r="AR104" s="3">
        <v>0</v>
      </c>
      <c r="AS104" s="3">
        <v>1</v>
      </c>
      <c r="AT104" s="3">
        <v>1</v>
      </c>
      <c r="AU104" s="4" t="s">
        <v>15</v>
      </c>
      <c r="AV104" s="4" t="s">
        <v>41</v>
      </c>
      <c r="AW104" s="4" t="s">
        <v>42</v>
      </c>
      <c r="AX104" s="4" t="s">
        <v>18</v>
      </c>
      <c r="AY104" s="4"/>
      <c r="AZ104" s="3">
        <v>0.35460000000000003</v>
      </c>
      <c r="BA104" s="3"/>
      <c r="BB104" s="3">
        <v>1.0035346194066574</v>
      </c>
      <c r="BC104" s="3" t="s">
        <v>202</v>
      </c>
      <c r="BD104" s="3"/>
      <c r="BE104" s="3"/>
    </row>
    <row r="105" spans="1:57" hidden="1" x14ac:dyDescent="0.25">
      <c r="A105" s="2">
        <v>15</v>
      </c>
      <c r="B105" s="3" t="s">
        <v>153</v>
      </c>
      <c r="C105" s="3">
        <v>15.14</v>
      </c>
      <c r="D105" s="3" t="s">
        <v>214</v>
      </c>
      <c r="E105" s="3" t="s">
        <v>215</v>
      </c>
      <c r="F105" s="3"/>
      <c r="G105" s="3" t="s">
        <v>1960</v>
      </c>
      <c r="H105" s="3" t="str">
        <f>IF(Y105&lt;'2 - Outliers'!$F$11,"Low outlier",IF(Y105&gt;'2 - Outliers'!$F$12,"High outlier",""))</f>
        <v/>
      </c>
      <c r="I105" s="3">
        <f>IF(AA105="",VLOOKUP(AW105,'3 -Impute_SE'!$B$10:$C$21,2,FALSE),AA105)</f>
        <v>7.9815095923159343E-2</v>
      </c>
      <c r="J105" s="3">
        <f>1/I105</f>
        <v>12.528958193105893</v>
      </c>
      <c r="K105" s="3">
        <f>J105*Y105</f>
        <v>3.9666681639373258</v>
      </c>
      <c r="L105" s="3">
        <f>J105/(VLOOKUP($AW105,'5_Weighting'!$B$9:$C$20,2,FALSE)/VLOOKUP($AW105,'5_Weighting'!$B$9:$D$20,3,FALSE))</f>
        <v>0.13821170591411505</v>
      </c>
      <c r="M105" s="3">
        <f>L105*Y105</f>
        <v>4.3757826092408823E-2</v>
      </c>
      <c r="N105" s="3">
        <f>J105/(VLOOKUP($AW105,'5_Weighting'!$F$12:$G$20,2,FALSE)/(VLOOKUP($AW105,'5_Weighting'!$F$12:$H$21,3,FALSE)))</f>
        <v>0.33257228940877093</v>
      </c>
      <c r="O105" s="3">
        <f>N105*$Y105</f>
        <v>0.10529238682681687</v>
      </c>
      <c r="P105" s="3">
        <f>J105/(VLOOKUP($AW105,'5_Weighting'!$J$12:$K$22,2,FALSE)/VLOOKUP($AW105,'5_Weighting'!$J$12:$L$22,3,FALSE))</f>
        <v>0.55058433796819262</v>
      </c>
      <c r="Q105" s="3">
        <f>P105*$Y105</f>
        <v>0.17431500140072978</v>
      </c>
      <c r="R105" s="3">
        <f>J105/(VLOOKUP($AW105,'5_Weighting'!$N$12:$O$23,2,FALSE)/VLOOKUP($AW105,'5_Weighting'!$N$12:$P$23,3,FALSE))</f>
        <v>9.8050688955885174E-2</v>
      </c>
      <c r="S105" s="3">
        <f>R105*$Y105</f>
        <v>3.1042848123433244E-2</v>
      </c>
      <c r="T105" s="3">
        <f>J105/(VLOOKUP($AW105,'5_Weighting'!$R$12:$S$23,2,FALSE)/(VLOOKUP($AW105,'5_Weighting'!$R$12:$T$23,3,FALSE)))</f>
        <v>0.5178337857731794</v>
      </c>
      <c r="U105" s="3">
        <f>T105*$Y105</f>
        <v>0.16394617657578858</v>
      </c>
      <c r="V105" s="3">
        <f>J105/(VLOOKUP($AW105,'5_Weighting'!$V$12:$W$23,2,FALSE)/(VLOOKUP($AW105,'5_Weighting'!$V$12:$X$23,3,FALSE)))</f>
        <v>9.1901609179760188E-2</v>
      </c>
      <c r="W105" s="3">
        <f>V105*$Y105</f>
        <v>2.9096049466312075E-2</v>
      </c>
      <c r="X105" s="3" t="s">
        <v>200</v>
      </c>
      <c r="Y105" s="6">
        <v>0.31659999999999999</v>
      </c>
      <c r="Z105" s="3" t="s">
        <v>157</v>
      </c>
      <c r="AA105" s="3"/>
      <c r="AB105" s="3"/>
      <c r="AC105" s="3" t="s">
        <v>5</v>
      </c>
      <c r="AD105" s="3" t="s">
        <v>6</v>
      </c>
      <c r="AE105" s="3" t="s">
        <v>5</v>
      </c>
      <c r="AF105" s="3" t="s">
        <v>201</v>
      </c>
      <c r="AG105" s="3" t="s">
        <v>84</v>
      </c>
      <c r="AH105" s="3" t="s">
        <v>9</v>
      </c>
      <c r="AI105" s="3" t="s">
        <v>10</v>
      </c>
      <c r="AJ105" s="3" t="s">
        <v>39</v>
      </c>
      <c r="AK105" s="4" t="s">
        <v>12</v>
      </c>
      <c r="AL105" s="4" t="s">
        <v>158</v>
      </c>
      <c r="AM105" s="4">
        <v>2000</v>
      </c>
      <c r="AN105" s="3" t="s">
        <v>30</v>
      </c>
      <c r="AO105" s="3" t="s">
        <v>30</v>
      </c>
      <c r="AP105" s="3">
        <v>593</v>
      </c>
      <c r="AQ105" s="3">
        <v>0</v>
      </c>
      <c r="AR105" s="3">
        <v>0</v>
      </c>
      <c r="AS105" s="3">
        <v>1</v>
      </c>
      <c r="AT105" s="3">
        <v>1</v>
      </c>
      <c r="AU105" s="4" t="s">
        <v>15</v>
      </c>
      <c r="AV105" s="4" t="s">
        <v>41</v>
      </c>
      <c r="AW105" s="4" t="s">
        <v>42</v>
      </c>
      <c r="AX105" s="4" t="s">
        <v>18</v>
      </c>
      <c r="AY105" s="4"/>
      <c r="AZ105" s="3">
        <v>0.31659999999999999</v>
      </c>
      <c r="BA105" s="3"/>
      <c r="BB105" s="3">
        <v>1.0031552420783894</v>
      </c>
      <c r="BC105" s="3" t="s">
        <v>202</v>
      </c>
      <c r="BD105" s="3"/>
      <c r="BE105" s="3"/>
    </row>
    <row r="106" spans="1:57" hidden="1" x14ac:dyDescent="0.25">
      <c r="A106" s="2">
        <v>15</v>
      </c>
      <c r="B106" s="3" t="s">
        <v>153</v>
      </c>
      <c r="C106" s="3">
        <v>15.2</v>
      </c>
      <c r="D106" s="3" t="s">
        <v>174</v>
      </c>
      <c r="E106" s="3" t="s">
        <v>175</v>
      </c>
      <c r="F106" s="3"/>
      <c r="G106" s="3" t="s">
        <v>1960</v>
      </c>
      <c r="H106" s="3" t="str">
        <f>IF(Y106&lt;'2 - Outliers'!$F$11,"Low outlier",IF(Y106&gt;'2 - Outliers'!$F$12,"High outlier",""))</f>
        <v/>
      </c>
      <c r="I106" s="3">
        <f>IF(AA106="",VLOOKUP(AW106,'3 -Impute_SE'!$B$10:$C$21,2,FALSE),AA106)</f>
        <v>1.4377150722642808E-2</v>
      </c>
      <c r="J106" s="3">
        <f>1/I106</f>
        <v>69.554810914313066</v>
      </c>
      <c r="K106" s="3">
        <f>J106*Y106</f>
        <v>29.06</v>
      </c>
      <c r="L106" s="3">
        <f>J106/(VLOOKUP($AW106,'5_Weighting'!$B$9:$C$20,2,FALSE)/VLOOKUP($AW106,'5_Weighting'!$B$9:$D$20,3,FALSE))</f>
        <v>0.7672855893389976</v>
      </c>
      <c r="M106" s="3">
        <f>L106*Y106</f>
        <v>0.32057191922583322</v>
      </c>
      <c r="N106" s="3">
        <f>J106/(VLOOKUP($AW106,'5_Weighting'!$F$12:$G$20,2,FALSE)/(VLOOKUP($AW106,'5_Weighting'!$F$12:$H$21,3,FALSE)))</f>
        <v>1.8462830148077063</v>
      </c>
      <c r="O106" s="3">
        <f>N106*$Y106</f>
        <v>0.77137704358665971</v>
      </c>
      <c r="P106" s="3">
        <f>J106/(VLOOKUP($AW106,'5_Weighting'!$J$12:$K$22,2,FALSE)/VLOOKUP($AW106,'5_Weighting'!$J$12:$L$22,3,FALSE))</f>
        <v>3.0565821139727545</v>
      </c>
      <c r="Q106" s="3">
        <f>P106*$Y106</f>
        <v>1.2770400072178167</v>
      </c>
      <c r="R106" s="3">
        <f>J106/(VLOOKUP($AW106,'5_Weighting'!$N$12:$O$23,2,FALSE)/VLOOKUP($AW106,'5_Weighting'!$N$12:$P$23,3,FALSE))</f>
        <v>0.54433074364454281</v>
      </c>
      <c r="S106" s="3">
        <f>R106*$Y106</f>
        <v>0.22742138469468998</v>
      </c>
      <c r="T106" s="3">
        <f>J106/(VLOOKUP($AW106,'5_Weighting'!$R$12:$S$23,2,FALSE)/(VLOOKUP($AW106,'5_Weighting'!$R$12:$T$23,3,FALSE)))</f>
        <v>2.8747666405587773</v>
      </c>
      <c r="U106" s="3">
        <f>T106*$Y106</f>
        <v>1.2010775024254572</v>
      </c>
      <c r="V106" s="3">
        <f>J106/(VLOOKUP($AW106,'5_Weighting'!$V$12:$W$23,2,FALSE)/(VLOOKUP($AW106,'5_Weighting'!$V$12:$X$23,3,FALSE)))</f>
        <v>0.51019398027336771</v>
      </c>
      <c r="W106" s="3">
        <f>V106*$Y106</f>
        <v>0.21315904495821303</v>
      </c>
      <c r="X106" s="3" t="s">
        <v>156</v>
      </c>
      <c r="Y106" s="6">
        <v>0.4178</v>
      </c>
      <c r="Z106" s="3" t="s">
        <v>176</v>
      </c>
      <c r="AA106" s="3">
        <v>1.4377150722642808E-2</v>
      </c>
      <c r="AB106" s="3" t="s">
        <v>26</v>
      </c>
      <c r="AC106" s="3" t="s">
        <v>5</v>
      </c>
      <c r="AD106" s="3" t="s">
        <v>6</v>
      </c>
      <c r="AE106" s="3" t="s">
        <v>5</v>
      </c>
      <c r="AF106" s="3" t="s">
        <v>7</v>
      </c>
      <c r="AG106" s="3" t="s">
        <v>37</v>
      </c>
      <c r="AH106" s="3" t="s">
        <v>28</v>
      </c>
      <c r="AI106" s="3" t="s">
        <v>57</v>
      </c>
      <c r="AJ106" s="3" t="s">
        <v>39</v>
      </c>
      <c r="AK106" s="4" t="s">
        <v>12</v>
      </c>
      <c r="AL106" s="4" t="s">
        <v>29</v>
      </c>
      <c r="AM106" s="4">
        <v>2000</v>
      </c>
      <c r="AN106" s="3" t="s">
        <v>30</v>
      </c>
      <c r="AO106" s="3" t="s">
        <v>30</v>
      </c>
      <c r="AP106" s="3">
        <v>3307</v>
      </c>
      <c r="AQ106" s="3">
        <v>0</v>
      </c>
      <c r="AR106" s="3">
        <v>0</v>
      </c>
      <c r="AS106" s="3">
        <v>1</v>
      </c>
      <c r="AT106" s="3">
        <v>1</v>
      </c>
      <c r="AU106" s="4" t="s">
        <v>15</v>
      </c>
      <c r="AV106" s="4" t="s">
        <v>41</v>
      </c>
      <c r="AW106" s="4" t="s">
        <v>42</v>
      </c>
      <c r="AX106" s="4" t="s">
        <v>33</v>
      </c>
      <c r="AY106" s="4"/>
      <c r="AZ106" s="3">
        <v>0.4178</v>
      </c>
      <c r="BA106" s="3"/>
      <c r="BB106" s="3"/>
      <c r="BC106" s="3" t="s">
        <v>20</v>
      </c>
      <c r="BD106" s="3">
        <v>29.06</v>
      </c>
      <c r="BE106" s="3"/>
    </row>
    <row r="107" spans="1:57" hidden="1" x14ac:dyDescent="0.25">
      <c r="A107" s="2">
        <v>15</v>
      </c>
      <c r="B107" s="3" t="s">
        <v>153</v>
      </c>
      <c r="C107" s="3">
        <v>15.3</v>
      </c>
      <c r="D107" s="3" t="s">
        <v>184</v>
      </c>
      <c r="E107" s="3" t="s">
        <v>185</v>
      </c>
      <c r="F107" s="3"/>
      <c r="G107" s="3" t="s">
        <v>1960</v>
      </c>
      <c r="H107" s="3" t="str">
        <f>IF(Y107&lt;'2 - Outliers'!$F$11,"Low outlier",IF(Y107&gt;'2 - Outliers'!$F$12,"High outlier",""))</f>
        <v/>
      </c>
      <c r="I107" s="3">
        <f>IF(AA107="",VLOOKUP(AW107,'3 -Impute_SE'!$B$10:$C$21,2,FALSE),AA107)</f>
        <v>2.0450272142503709E-2</v>
      </c>
      <c r="J107" s="3">
        <f>1/I107</f>
        <v>48.899104766513432</v>
      </c>
      <c r="K107" s="3">
        <f>J107*Y107</f>
        <v>20.21</v>
      </c>
      <c r="L107" s="3">
        <f>J107/(VLOOKUP($AW107,'5_Weighting'!$B$9:$C$20,2,FALSE)/VLOOKUP($AW107,'5_Weighting'!$B$9:$D$20,3,FALSE))</f>
        <v>0.53942463397888163</v>
      </c>
      <c r="M107" s="3">
        <f>L107*Y107</f>
        <v>0.22294420122347178</v>
      </c>
      <c r="N107" s="3">
        <f>J107/(VLOOKUP($AW107,'5_Weighting'!$F$12:$G$20,2,FALSE)/(VLOOKUP($AW107,'5_Weighting'!$F$12:$H$21,3,FALSE)))</f>
        <v>1.297991977592136</v>
      </c>
      <c r="O107" s="3">
        <f>N107*$Y107</f>
        <v>0.53646008433882986</v>
      </c>
      <c r="P107" s="3">
        <f>J107/(VLOOKUP($AW107,'5_Weighting'!$J$12:$K$22,2,FALSE)/VLOOKUP($AW107,'5_Weighting'!$J$12:$L$22,3,FALSE))</f>
        <v>2.1488683105290125</v>
      </c>
      <c r="Q107" s="3">
        <f>P107*$Y107</f>
        <v>0.88812727274164083</v>
      </c>
      <c r="R107" s="3">
        <f>J107/(VLOOKUP($AW107,'5_Weighting'!$N$12:$O$23,2,FALSE)/VLOOKUP($AW107,'5_Weighting'!$N$12:$P$23,3,FALSE))</f>
        <v>0.38268073352825877</v>
      </c>
      <c r="S107" s="3">
        <f>R107*$Y107</f>
        <v>0.15816194716722934</v>
      </c>
      <c r="T107" s="3">
        <f>J107/(VLOOKUP($AW107,'5_Weighting'!$R$12:$S$23,2,FALSE)/(VLOOKUP($AW107,'5_Weighting'!$R$12:$T$23,3,FALSE)))</f>
        <v>2.0210466147214285</v>
      </c>
      <c r="U107" s="3">
        <f>T107*$Y107</f>
        <v>0.83529856586436646</v>
      </c>
      <c r="V107" s="3">
        <f>J107/(VLOOKUP($AW107,'5_Weighting'!$V$12:$W$23,2,FALSE)/(VLOOKUP($AW107,'5_Weighting'!$V$12:$X$23,3,FALSE)))</f>
        <v>0.35868157162221637</v>
      </c>
      <c r="W107" s="3">
        <f>V107*$Y107</f>
        <v>0.14824309355146204</v>
      </c>
      <c r="X107" s="3" t="s">
        <v>156</v>
      </c>
      <c r="Y107" s="6">
        <v>0.4133</v>
      </c>
      <c r="Z107" s="3" t="s">
        <v>157</v>
      </c>
      <c r="AA107" s="3">
        <v>2.0450272142503709E-2</v>
      </c>
      <c r="AB107" s="3" t="s">
        <v>26</v>
      </c>
      <c r="AC107" s="3" t="s">
        <v>5</v>
      </c>
      <c r="AD107" s="3" t="s">
        <v>6</v>
      </c>
      <c r="AE107" s="3" t="s">
        <v>5</v>
      </c>
      <c r="AF107" s="3" t="s">
        <v>7</v>
      </c>
      <c r="AG107" s="3" t="s">
        <v>37</v>
      </c>
      <c r="AH107" s="3" t="s">
        <v>28</v>
      </c>
      <c r="AI107" s="3" t="s">
        <v>57</v>
      </c>
      <c r="AJ107" s="3" t="s">
        <v>39</v>
      </c>
      <c r="AK107" s="4" t="s">
        <v>12</v>
      </c>
      <c r="AL107" s="4" t="s">
        <v>140</v>
      </c>
      <c r="AM107" s="4">
        <v>2000</v>
      </c>
      <c r="AN107" s="3" t="s">
        <v>30</v>
      </c>
      <c r="AO107" s="3" t="s">
        <v>30</v>
      </c>
      <c r="AP107" s="3">
        <v>1430</v>
      </c>
      <c r="AQ107" s="3">
        <v>0</v>
      </c>
      <c r="AR107" s="3">
        <v>0</v>
      </c>
      <c r="AS107" s="3">
        <v>1</v>
      </c>
      <c r="AT107" s="3">
        <v>1</v>
      </c>
      <c r="AU107" s="4" t="s">
        <v>15</v>
      </c>
      <c r="AV107" s="4" t="s">
        <v>41</v>
      </c>
      <c r="AW107" s="4" t="s">
        <v>42</v>
      </c>
      <c r="AX107" s="4" t="s">
        <v>33</v>
      </c>
      <c r="AY107" s="4"/>
      <c r="AZ107" s="3">
        <v>0.4133</v>
      </c>
      <c r="BA107" s="3"/>
      <c r="BB107" s="3"/>
      <c r="BC107" s="3" t="s">
        <v>20</v>
      </c>
      <c r="BD107" s="3">
        <v>20.21</v>
      </c>
      <c r="BE107" s="3"/>
    </row>
    <row r="108" spans="1:57" hidden="1" x14ac:dyDescent="0.25">
      <c r="A108" s="2">
        <v>15</v>
      </c>
      <c r="B108" s="3" t="s">
        <v>153</v>
      </c>
      <c r="C108" s="7">
        <v>15.4</v>
      </c>
      <c r="D108" s="3" t="s">
        <v>154</v>
      </c>
      <c r="E108" s="3" t="s">
        <v>155</v>
      </c>
      <c r="F108" s="3"/>
      <c r="G108" s="3" t="s">
        <v>1960</v>
      </c>
      <c r="H108" s="3" t="str">
        <f>IF(Y108&lt;'2 - Outliers'!$F$11,"Low outlier",IF(Y108&gt;'2 - Outliers'!$F$12,"High outlier",""))</f>
        <v/>
      </c>
      <c r="I108" s="3">
        <f>IF(AA108="",VLOOKUP(AW108,'3 -Impute_SE'!$B$10:$C$21,2,FALSE),AA108)</f>
        <v>3.292877906976744E-2</v>
      </c>
      <c r="J108" s="3">
        <f>1/I108</f>
        <v>30.368572059148093</v>
      </c>
      <c r="K108" s="3">
        <f>J108*Y108</f>
        <v>13.760000000000002</v>
      </c>
      <c r="L108" s="3">
        <f>J108/(VLOOKUP($AW108,'5_Weighting'!$B$9:$C$20,2,FALSE)/VLOOKUP($AW108,'5_Weighting'!$B$9:$D$20,3,FALSE))</f>
        <v>0.33500727560733373</v>
      </c>
      <c r="M108" s="3">
        <f>L108*Y108</f>
        <v>0.15179179657768291</v>
      </c>
      <c r="N108" s="3">
        <f>J108/(VLOOKUP($AW108,'5_Weighting'!$F$12:$G$20,2,FALSE)/(VLOOKUP($AW108,'5_Weighting'!$F$12:$H$21,3,FALSE)))</f>
        <v>0.80611215873826891</v>
      </c>
      <c r="O108" s="3">
        <f>N108*$Y108</f>
        <v>0.36524941912430964</v>
      </c>
      <c r="P108" s="3">
        <f>J108/(VLOOKUP($AW108,'5_Weighting'!$J$12:$K$22,2,FALSE)/VLOOKUP($AW108,'5_Weighting'!$J$12:$L$22,3,FALSE))</f>
        <v>1.3345451301310831</v>
      </c>
      <c r="Q108" s="3">
        <f>P108*$Y108</f>
        <v>0.6046823984623938</v>
      </c>
      <c r="R108" s="3">
        <f>J108/(VLOOKUP($AW108,'5_Weighting'!$N$12:$O$23,2,FALSE)/VLOOKUP($AW108,'5_Weighting'!$N$12:$P$23,3,FALSE))</f>
        <v>0.23766217167556544</v>
      </c>
      <c r="S108" s="3">
        <f>R108*$Y108</f>
        <v>0.1076847299861987</v>
      </c>
      <c r="T108" s="3">
        <f>J108/(VLOOKUP($AW108,'5_Weighting'!$R$12:$S$23,2,FALSE)/(VLOOKUP($AW108,'5_Weighting'!$R$12:$T$23,3,FALSE)))</f>
        <v>1.2551620330705131</v>
      </c>
      <c r="U108" s="3">
        <f>T108*$Y108</f>
        <v>0.56871391718424946</v>
      </c>
      <c r="V108" s="3">
        <f>J108/(VLOOKUP($AW108,'5_Weighting'!$V$12:$W$23,2,FALSE)/(VLOOKUP($AW108,'5_Weighting'!$V$12:$X$23,3,FALSE)))</f>
        <v>0.22275759865356784</v>
      </c>
      <c r="W108" s="3">
        <f>V108*$Y108</f>
        <v>0.10093146794993159</v>
      </c>
      <c r="X108" s="3" t="s">
        <v>156</v>
      </c>
      <c r="Y108" s="6">
        <v>0.4531</v>
      </c>
      <c r="Z108" s="3" t="s">
        <v>157</v>
      </c>
      <c r="AA108" s="3">
        <v>3.292877906976744E-2</v>
      </c>
      <c r="AB108" s="3" t="s">
        <v>26</v>
      </c>
      <c r="AC108" s="3" t="s">
        <v>5</v>
      </c>
      <c r="AD108" s="3" t="s">
        <v>6</v>
      </c>
      <c r="AE108" s="3" t="s">
        <v>5</v>
      </c>
      <c r="AF108" s="3" t="s">
        <v>7</v>
      </c>
      <c r="AG108" s="3" t="s">
        <v>37</v>
      </c>
      <c r="AH108" s="3" t="s">
        <v>28</v>
      </c>
      <c r="AI108" s="3" t="s">
        <v>57</v>
      </c>
      <c r="AJ108" s="3" t="s">
        <v>39</v>
      </c>
      <c r="AK108" s="4" t="s">
        <v>12</v>
      </c>
      <c r="AL108" s="4" t="s">
        <v>158</v>
      </c>
      <c r="AM108" s="4">
        <v>2000</v>
      </c>
      <c r="AN108" s="3" t="s">
        <v>30</v>
      </c>
      <c r="AO108" s="3" t="s">
        <v>30</v>
      </c>
      <c r="AP108" s="3">
        <v>593</v>
      </c>
      <c r="AQ108" s="3">
        <v>0</v>
      </c>
      <c r="AR108" s="3">
        <v>0</v>
      </c>
      <c r="AS108" s="3">
        <v>1</v>
      </c>
      <c r="AT108" s="3">
        <v>1</v>
      </c>
      <c r="AU108" s="4" t="s">
        <v>15</v>
      </c>
      <c r="AV108" s="4" t="s">
        <v>41</v>
      </c>
      <c r="AW108" s="4" t="s">
        <v>42</v>
      </c>
      <c r="AX108" s="4" t="s">
        <v>33</v>
      </c>
      <c r="AY108" s="4"/>
      <c r="AZ108" s="3">
        <v>0.4531</v>
      </c>
      <c r="BA108" s="3"/>
      <c r="BB108" s="3"/>
      <c r="BC108" s="3" t="s">
        <v>20</v>
      </c>
      <c r="BD108" s="3">
        <v>13.76</v>
      </c>
      <c r="BE108" s="3"/>
    </row>
    <row r="109" spans="1:57" hidden="1" x14ac:dyDescent="0.25">
      <c r="A109" s="2">
        <v>15</v>
      </c>
      <c r="B109" s="3" t="s">
        <v>153</v>
      </c>
      <c r="C109" s="3">
        <v>15.5</v>
      </c>
      <c r="D109" s="3" t="s">
        <v>221</v>
      </c>
      <c r="E109" s="3" t="s">
        <v>222</v>
      </c>
      <c r="F109" s="3"/>
      <c r="G109" s="3" t="s">
        <v>1960</v>
      </c>
      <c r="H109" s="3" t="str">
        <f>IF(Y109&lt;'2 - Outliers'!$F$11,"Low outlier",IF(Y109&gt;'2 - Outliers'!$F$12,"High outlier",""))</f>
        <v/>
      </c>
      <c r="I109" s="3">
        <f>IF(AA109="",VLOOKUP(AW109,'3 -Impute_SE'!$B$10:$C$21,2,FALSE),AA109)</f>
        <v>3.6766826923076923E-2</v>
      </c>
      <c r="J109" s="3">
        <f>1/I109</f>
        <v>27.198430859758091</v>
      </c>
      <c r="K109" s="3">
        <f>J109*Y109</f>
        <v>8.32</v>
      </c>
      <c r="L109" s="3">
        <f>J109/(VLOOKUP($AW109,'5_Weighting'!$B$9:$C$20,2,FALSE)/VLOOKUP($AW109,'5_Weighting'!$B$9:$D$20,3,FALSE))</f>
        <v>0.30003624159132075</v>
      </c>
      <c r="M109" s="3">
        <f>L109*Y109</f>
        <v>9.1781086302785017E-2</v>
      </c>
      <c r="N109" s="3">
        <f>J109/(VLOOKUP($AW109,'5_Weighting'!$F$12:$G$20,2,FALSE)/(VLOOKUP($AW109,'5_Weighting'!$F$12:$H$21,3,FALSE)))</f>
        <v>0.7219630139984986</v>
      </c>
      <c r="O109" s="3">
        <f>N109*$Y109</f>
        <v>0.22084848598214071</v>
      </c>
      <c r="P109" s="3">
        <f>J109/(VLOOKUP($AW109,'5_Weighting'!$J$12:$K$22,2,FALSE)/VLOOKUP($AW109,'5_Weighting'!$J$12:$L$22,3,FALSE))</f>
        <v>1.1952334597886707</v>
      </c>
      <c r="Q109" s="3">
        <f>P109*$Y109</f>
        <v>0.36562191534935434</v>
      </c>
      <c r="R109" s="3">
        <f>J109/(VLOOKUP($AW109,'5_Weighting'!$N$12:$O$23,2,FALSE)/VLOOKUP($AW109,'5_Weighting'!$N$12:$P$23,3,FALSE))</f>
        <v>0.21285288395213256</v>
      </c>
      <c r="S109" s="3">
        <f>R109*$Y109</f>
        <v>6.5111697200957358E-2</v>
      </c>
      <c r="T109" s="3">
        <f>J109/(VLOOKUP($AW109,'5_Weighting'!$R$12:$S$23,2,FALSE)/(VLOOKUP($AW109,'5_Weighting'!$R$12:$T$23,3,FALSE)))</f>
        <v>1.1241370752556685</v>
      </c>
      <c r="U109" s="3">
        <f>T109*$Y109</f>
        <v>0.34387353132070902</v>
      </c>
      <c r="V109" s="3">
        <f>J109/(VLOOKUP($AW109,'5_Weighting'!$V$12:$W$23,2,FALSE)/(VLOOKUP($AW109,'5_Weighting'!$V$12:$X$23,3,FALSE)))</f>
        <v>0.19950418260247846</v>
      </c>
      <c r="W109" s="3">
        <f>V109*$Y109</f>
        <v>6.1028329458098163E-2</v>
      </c>
      <c r="X109" s="3" t="s">
        <v>156</v>
      </c>
      <c r="Y109" s="6">
        <v>0.30590000000000001</v>
      </c>
      <c r="Z109" s="3" t="s">
        <v>157</v>
      </c>
      <c r="AA109" s="3">
        <v>3.6766826923076923E-2</v>
      </c>
      <c r="AB109" s="3" t="s">
        <v>26</v>
      </c>
      <c r="AC109" s="3" t="s">
        <v>5</v>
      </c>
      <c r="AD109" s="3" t="s">
        <v>6</v>
      </c>
      <c r="AE109" s="3" t="s">
        <v>5</v>
      </c>
      <c r="AF109" s="3" t="s">
        <v>7</v>
      </c>
      <c r="AG109" s="3" t="s">
        <v>37</v>
      </c>
      <c r="AH109" s="3" t="s">
        <v>28</v>
      </c>
      <c r="AI109" s="3" t="s">
        <v>57</v>
      </c>
      <c r="AJ109" s="3" t="s">
        <v>39</v>
      </c>
      <c r="AK109" s="4" t="s">
        <v>12</v>
      </c>
      <c r="AL109" s="4" t="s">
        <v>223</v>
      </c>
      <c r="AM109" s="4">
        <v>2000</v>
      </c>
      <c r="AN109" s="3" t="s">
        <v>30</v>
      </c>
      <c r="AO109" s="3" t="s">
        <v>30</v>
      </c>
      <c r="AP109" s="3">
        <v>397</v>
      </c>
      <c r="AQ109" s="3">
        <v>0</v>
      </c>
      <c r="AR109" s="3">
        <v>0</v>
      </c>
      <c r="AS109" s="3">
        <v>1</v>
      </c>
      <c r="AT109" s="3">
        <v>1</v>
      </c>
      <c r="AU109" s="4" t="s">
        <v>15</v>
      </c>
      <c r="AV109" s="4" t="s">
        <v>41</v>
      </c>
      <c r="AW109" s="4" t="s">
        <v>42</v>
      </c>
      <c r="AX109" s="4" t="s">
        <v>33</v>
      </c>
      <c r="AY109" s="4"/>
      <c r="AZ109" s="3">
        <v>0.30590000000000001</v>
      </c>
      <c r="BA109" s="3"/>
      <c r="BB109" s="3"/>
      <c r="BC109" s="3" t="s">
        <v>20</v>
      </c>
      <c r="BD109" s="3">
        <v>8.32</v>
      </c>
      <c r="BE109" s="3"/>
    </row>
    <row r="110" spans="1:57" hidden="1" x14ac:dyDescent="0.25">
      <c r="A110" s="2">
        <v>150</v>
      </c>
      <c r="B110" s="3" t="s">
        <v>1177</v>
      </c>
      <c r="C110" s="3">
        <v>150.1</v>
      </c>
      <c r="D110" s="3" t="s">
        <v>1181</v>
      </c>
      <c r="E110" s="3" t="s">
        <v>1179</v>
      </c>
      <c r="F110" s="3"/>
      <c r="G110" s="3"/>
      <c r="H110" s="3" t="str">
        <f>IF(Y110&lt;'2 - Outliers'!$F$11,"Low outlier",IF(Y110&gt;'2 - Outliers'!$F$12,"High outlier",""))</f>
        <v/>
      </c>
      <c r="I110" s="3">
        <f>IF(AA110="",VLOOKUP(AW110,'3 -Impute_SE'!$B$10:$C$21,2,FALSE),AA110)</f>
        <v>4.5586743292623091E-2</v>
      </c>
      <c r="J110" s="3">
        <f>1/I110</f>
        <v>21.936201794038254</v>
      </c>
      <c r="K110" s="3">
        <f>J110*Y110</f>
        <v>4.944</v>
      </c>
      <c r="L110" s="3">
        <f>J110/(VLOOKUP($AW110,'5_Weighting'!$B$9:$C$20,2,FALSE)/VLOOKUP($AW110,'5_Weighting'!$B$9:$D$20,3,FALSE))</f>
        <v>0.25580251633720014</v>
      </c>
      <c r="M110" s="3">
        <f>L110*Y110</f>
        <v>5.765299082518606E-2</v>
      </c>
      <c r="N110" s="3">
        <f>J110/(VLOOKUP($AW110,'5_Weighting'!$F$12:$G$20,2,FALSE)/(VLOOKUP($AW110,'5_Weighting'!$F$12:$H$21,3,FALSE)))</f>
        <v>0.13607592320943909</v>
      </c>
      <c r="O110" s="3">
        <f>N110*$Y110</f>
        <v>3.0668908440216257E-2</v>
      </c>
      <c r="P110" s="3">
        <f>J110/(VLOOKUP($AW110,'5_Weighting'!$J$12:$K$22,2,FALSE)/VLOOKUP($AW110,'5_Weighting'!$J$12:$L$22,3,FALSE))</f>
        <v>0.13607592320943909</v>
      </c>
      <c r="Q110" s="3">
        <f>P110*$Y110</f>
        <v>3.0668908440216257E-2</v>
      </c>
      <c r="R110" s="3">
        <f>J110/(VLOOKUP($AW110,'5_Weighting'!$N$12:$O$23,2,FALSE)/VLOOKUP($AW110,'5_Weighting'!$N$12:$P$23,3,FALSE))</f>
        <v>0.40633484928235458</v>
      </c>
      <c r="S110" s="3">
        <f>R110*$Y110</f>
        <v>9.1580097307362399E-2</v>
      </c>
      <c r="T110" s="3">
        <f>J110/(VLOOKUP($AW110,'5_Weighting'!$R$12:$S$23,2,FALSE)/(VLOOKUP($AW110,'5_Weighting'!$R$12:$T$23,3,FALSE)))</f>
        <v>1.5577620554877756</v>
      </c>
      <c r="U110" s="3">
        <f>T110*$Y110</f>
        <v>0.35108974993221798</v>
      </c>
      <c r="V110" s="3">
        <f>J110/(VLOOKUP($AW110,'5_Weighting'!$V$12:$W$23,2,FALSE)/(VLOOKUP($AW110,'5_Weighting'!$V$12:$X$23,3,FALSE)))</f>
        <v>0.41631314876888331</v>
      </c>
      <c r="W110" s="3">
        <f>V110*$Y110</f>
        <v>9.3829015015386291E-2</v>
      </c>
      <c r="X110" s="3" t="s">
        <v>24</v>
      </c>
      <c r="Y110" s="6">
        <v>0.22538085883872855</v>
      </c>
      <c r="Z110" s="3" t="s">
        <v>1298</v>
      </c>
      <c r="AA110" s="3">
        <v>4.5586743292623091E-2</v>
      </c>
      <c r="AB110" s="3" t="s">
        <v>26</v>
      </c>
      <c r="AC110" s="3" t="s">
        <v>5</v>
      </c>
      <c r="AD110" s="3" t="s">
        <v>6</v>
      </c>
      <c r="AE110" s="3" t="s">
        <v>5</v>
      </c>
      <c r="AF110" s="3" t="s">
        <v>7</v>
      </c>
      <c r="AG110" s="3" t="s">
        <v>1310</v>
      </c>
      <c r="AH110" s="3" t="s">
        <v>694</v>
      </c>
      <c r="AI110" s="3" t="s">
        <v>10</v>
      </c>
      <c r="AJ110" s="3" t="s">
        <v>182</v>
      </c>
      <c r="AK110" s="4" t="s">
        <v>1330</v>
      </c>
      <c r="AL110" s="4" t="s">
        <v>1331</v>
      </c>
      <c r="AM110" s="4">
        <v>2015</v>
      </c>
      <c r="AN110" s="3" t="s">
        <v>14</v>
      </c>
      <c r="AO110" s="3" t="s">
        <v>1953</v>
      </c>
      <c r="AP110" s="3">
        <v>108</v>
      </c>
      <c r="AQ110" s="3">
        <v>1</v>
      </c>
      <c r="AR110" s="3">
        <v>0</v>
      </c>
      <c r="AS110" s="3">
        <v>0</v>
      </c>
      <c r="AT110" s="3">
        <v>0</v>
      </c>
      <c r="AU110" s="4" t="s">
        <v>15</v>
      </c>
      <c r="AV110" s="4" t="s">
        <v>1346</v>
      </c>
      <c r="AW110" s="4" t="s">
        <v>88</v>
      </c>
      <c r="AX110" s="4" t="s">
        <v>33</v>
      </c>
      <c r="AY110" s="4"/>
      <c r="AZ110" s="3">
        <v>1333</v>
      </c>
      <c r="BA110" s="3"/>
      <c r="BB110" s="3"/>
      <c r="BC110" s="3"/>
      <c r="BD110" s="3">
        <v>4.944</v>
      </c>
      <c r="BE110" s="3" t="s">
        <v>1300</v>
      </c>
    </row>
    <row r="111" spans="1:57" hidden="1" x14ac:dyDescent="0.25">
      <c r="A111" s="2">
        <v>150</v>
      </c>
      <c r="B111" s="3" t="s">
        <v>1177</v>
      </c>
      <c r="C111" s="3">
        <v>150.1</v>
      </c>
      <c r="D111" s="3" t="s">
        <v>1178</v>
      </c>
      <c r="E111" s="3" t="s">
        <v>1179</v>
      </c>
      <c r="F111" s="3"/>
      <c r="G111" s="3"/>
      <c r="H111" s="3" t="str">
        <f>IF(Y111&lt;'2 - Outliers'!$F$11,"Low outlier",IF(Y111&gt;'2 - Outliers'!$F$12,"High outlier",""))</f>
        <v/>
      </c>
      <c r="I111" s="3">
        <f>IF(AA111="",VLOOKUP(AW111,'3 -Impute_SE'!$B$10:$C$21,2,FALSE),AA111)</f>
        <v>6.2340116200624504E-2</v>
      </c>
      <c r="J111" s="3">
        <f>1/I111</f>
        <v>16.041035226526933</v>
      </c>
      <c r="K111" s="3">
        <f>J111*Y111</f>
        <v>1.774</v>
      </c>
      <c r="L111" s="3">
        <f>J111/(VLOOKUP($AW111,'5_Weighting'!$B$9:$C$20,2,FALSE)/VLOOKUP($AW111,'5_Weighting'!$B$9:$D$20,3,FALSE))</f>
        <v>0.16343733216153936</v>
      </c>
      <c r="M111" s="3">
        <f>L111*Y111</f>
        <v>1.8074757842006541E-2</v>
      </c>
      <c r="N111" s="3">
        <f>J111/(VLOOKUP($AW111,'5_Weighting'!$F$12:$G$20,2,FALSE)/(VLOOKUP($AW111,'5_Weighting'!$F$12:$H$21,3,FALSE)))</f>
        <v>0.18656094538662912</v>
      </c>
      <c r="O111" s="3">
        <f>N111*$Y111</f>
        <v>2.063202981866006E-2</v>
      </c>
      <c r="P111" s="3">
        <f>J111/(VLOOKUP($AW111,'5_Weighting'!$J$12:$K$22,2,FALSE)/VLOOKUP($AW111,'5_Weighting'!$J$12:$L$22,3,FALSE))</f>
        <v>0.28331177748880781</v>
      </c>
      <c r="Q111" s="3">
        <f>P111*$Y111</f>
        <v>3.1331836516012852E-2</v>
      </c>
      <c r="R111" s="3">
        <f>J111/(VLOOKUP($AW111,'5_Weighting'!$N$12:$O$23,2,FALSE)/VLOOKUP($AW111,'5_Weighting'!$N$12:$P$23,3,FALSE))</f>
        <v>0.14635449375625792</v>
      </c>
      <c r="S111" s="3">
        <f>R111*$Y111</f>
        <v>1.6185543405219181E-2</v>
      </c>
      <c r="T111" s="3">
        <f>J111/(VLOOKUP($AW111,'5_Weighting'!$R$12:$S$23,2,FALSE)/(VLOOKUP($AW111,'5_Weighting'!$R$12:$T$23,3,FALSE)))</f>
        <v>0.42726285236736716</v>
      </c>
      <c r="U111" s="3">
        <f>T111*$Y111</f>
        <v>4.7251582544140906E-2</v>
      </c>
      <c r="V111" s="3">
        <f>J111/(VLOOKUP($AW111,'5_Weighting'!$V$12:$W$23,2,FALSE)/(VLOOKUP($AW111,'5_Weighting'!$V$12:$X$23,3,FALSE)))</f>
        <v>0.13938347907253237</v>
      </c>
      <c r="W111" s="3">
        <f>V111*$Y111</f>
        <v>1.5414609367964615E-2</v>
      </c>
      <c r="X111" s="3" t="s">
        <v>24</v>
      </c>
      <c r="Y111" s="6">
        <v>0.11059136613990787</v>
      </c>
      <c r="Z111" s="3" t="s">
        <v>1298</v>
      </c>
      <c r="AA111" s="3">
        <v>6.2340116200624504E-2</v>
      </c>
      <c r="AB111" s="3" t="s">
        <v>26</v>
      </c>
      <c r="AC111" s="3" t="s">
        <v>53</v>
      </c>
      <c r="AD111" s="3" t="s">
        <v>6</v>
      </c>
      <c r="AE111" s="3" t="s">
        <v>1306</v>
      </c>
      <c r="AF111" s="3" t="s">
        <v>7</v>
      </c>
      <c r="AG111" s="3" t="s">
        <v>1310</v>
      </c>
      <c r="AH111" s="3" t="s">
        <v>694</v>
      </c>
      <c r="AI111" s="3" t="s">
        <v>10</v>
      </c>
      <c r="AJ111" s="3" t="s">
        <v>182</v>
      </c>
      <c r="AK111" s="4" t="s">
        <v>1330</v>
      </c>
      <c r="AL111" s="4" t="s">
        <v>1331</v>
      </c>
      <c r="AM111" s="4">
        <v>2015</v>
      </c>
      <c r="AN111" s="3" t="s">
        <v>14</v>
      </c>
      <c r="AO111" s="3" t="s">
        <v>1953</v>
      </c>
      <c r="AP111" s="3">
        <v>108</v>
      </c>
      <c r="AQ111" s="3">
        <v>1</v>
      </c>
      <c r="AR111" s="3">
        <v>0</v>
      </c>
      <c r="AS111" s="3">
        <v>0</v>
      </c>
      <c r="AT111" s="3">
        <v>0</v>
      </c>
      <c r="AU111" s="4" t="s">
        <v>15</v>
      </c>
      <c r="AV111" s="4" t="s">
        <v>1344</v>
      </c>
      <c r="AW111" s="3" t="s">
        <v>17</v>
      </c>
      <c r="AX111" s="4" t="s">
        <v>33</v>
      </c>
      <c r="AY111" s="4"/>
      <c r="AZ111" s="3">
        <v>1007</v>
      </c>
      <c r="BA111" s="3"/>
      <c r="BB111" s="3"/>
      <c r="BC111" s="3"/>
      <c r="BD111" s="3">
        <v>1.774</v>
      </c>
      <c r="BE111" s="3" t="s">
        <v>1300</v>
      </c>
    </row>
    <row r="112" spans="1:57" hidden="1" x14ac:dyDescent="0.25">
      <c r="A112" s="2">
        <v>150</v>
      </c>
      <c r="B112" s="3" t="s">
        <v>1177</v>
      </c>
      <c r="C112" s="3">
        <v>150.1</v>
      </c>
      <c r="D112" s="3" t="s">
        <v>1180</v>
      </c>
      <c r="E112" s="3" t="s">
        <v>1179</v>
      </c>
      <c r="F112" s="3"/>
      <c r="G112" s="3"/>
      <c r="H112" s="3" t="str">
        <f>IF(Y112&lt;'2 - Outliers'!$F$11,"Low outlier",IF(Y112&gt;'2 - Outliers'!$F$12,"High outlier",""))</f>
        <v/>
      </c>
      <c r="I112" s="3">
        <f>IF(AA112="",VLOOKUP(AW112,'3 -Impute_SE'!$B$10:$C$21,2,FALSE),AA112)</f>
        <v>3.4794708177195047E-3</v>
      </c>
      <c r="J112" s="3">
        <f>1/I112</f>
        <v>287.40002500018505</v>
      </c>
      <c r="K112" s="3">
        <f>J112*Y112</f>
        <v>1.7909999999999999</v>
      </c>
      <c r="L112" s="3">
        <f>J112/(VLOOKUP($AW112,'5_Weighting'!$B$9:$C$20,2,FALSE)/VLOOKUP($AW112,'5_Weighting'!$B$9:$D$20,3,FALSE))</f>
        <v>3.1704190502361245</v>
      </c>
      <c r="M112" s="3">
        <f>L112*Y112</f>
        <v>1.9757202592342302E-2</v>
      </c>
      <c r="N112" s="3">
        <f>J112/(VLOOKUP($AW112,'5_Weighting'!$F$12:$G$20,2,FALSE)/(VLOOKUP($AW112,'5_Weighting'!$F$12:$H$21,3,FALSE)))</f>
        <v>7.6288293741009925</v>
      </c>
      <c r="O112" s="3">
        <f>N112*$Y112</f>
        <v>4.7540821922357451E-2</v>
      </c>
      <c r="P112" s="3">
        <f>J112/(VLOOKUP($AW112,'5_Weighting'!$J$12:$K$22,2,FALSE)/VLOOKUP($AW112,'5_Weighting'!$J$12:$L$22,3,FALSE))</f>
        <v>12.629777357213939</v>
      </c>
      <c r="Q112" s="3">
        <f>P112*$Y112</f>
        <v>7.870539067195835E-2</v>
      </c>
      <c r="R112" s="3">
        <f>J112/(VLOOKUP($AW112,'5_Weighting'!$N$12:$O$23,2,FALSE)/VLOOKUP($AW112,'5_Weighting'!$N$12:$P$23,3,FALSE))</f>
        <v>2.2491710821345698</v>
      </c>
      <c r="S112" s="3">
        <f>R112*$Y112</f>
        <v>1.4016231933523389E-2</v>
      </c>
      <c r="T112" s="3">
        <f>J112/(VLOOKUP($AW112,'5_Weighting'!$R$12:$S$23,2,FALSE)/(VLOOKUP($AW112,'5_Weighting'!$R$12:$T$23,3,FALSE)))</f>
        <v>11.878517007028087</v>
      </c>
      <c r="U112" s="3">
        <f>T112*$Y112</f>
        <v>7.4023737331176648E-2</v>
      </c>
      <c r="V112" s="3">
        <f>J112/(VLOOKUP($AW112,'5_Weighting'!$V$12:$W$23,2,FALSE)/(VLOOKUP($AW112,'5_Weighting'!$V$12:$X$23,3,FALSE)))</f>
        <v>2.1081181985549211</v>
      </c>
      <c r="W112" s="3">
        <f>V112*$Y112</f>
        <v>1.3137228132145891E-2</v>
      </c>
      <c r="X112" s="3" t="s">
        <v>24</v>
      </c>
      <c r="Y112" s="6">
        <v>6.2317322345356325E-3</v>
      </c>
      <c r="Z112" s="3" t="s">
        <v>1298</v>
      </c>
      <c r="AA112" s="3">
        <v>3.4794708177195047E-3</v>
      </c>
      <c r="AB112" s="3" t="s">
        <v>26</v>
      </c>
      <c r="AC112" s="3" t="s">
        <v>53</v>
      </c>
      <c r="AD112" s="3" t="s">
        <v>6</v>
      </c>
      <c r="AE112" s="3" t="s">
        <v>1306</v>
      </c>
      <c r="AF112" s="3" t="s">
        <v>7</v>
      </c>
      <c r="AG112" s="3" t="s">
        <v>1310</v>
      </c>
      <c r="AH112" s="3" t="s">
        <v>694</v>
      </c>
      <c r="AI112" s="3" t="s">
        <v>10</v>
      </c>
      <c r="AJ112" s="3" t="s">
        <v>182</v>
      </c>
      <c r="AK112" s="4" t="s">
        <v>1330</v>
      </c>
      <c r="AL112" s="4" t="s">
        <v>1331</v>
      </c>
      <c r="AM112" s="4">
        <v>2015</v>
      </c>
      <c r="AN112" s="3" t="s">
        <v>14</v>
      </c>
      <c r="AO112" s="3" t="s">
        <v>1953</v>
      </c>
      <c r="AP112" s="3">
        <v>108</v>
      </c>
      <c r="AQ112" s="3">
        <v>1</v>
      </c>
      <c r="AR112" s="3">
        <v>0</v>
      </c>
      <c r="AS112" s="3">
        <v>0</v>
      </c>
      <c r="AT112" s="3">
        <v>0</v>
      </c>
      <c r="AU112" s="4" t="s">
        <v>15</v>
      </c>
      <c r="AV112" s="4" t="s">
        <v>1345</v>
      </c>
      <c r="AW112" s="3" t="s">
        <v>42</v>
      </c>
      <c r="AX112" s="4" t="s">
        <v>33</v>
      </c>
      <c r="AY112" s="4"/>
      <c r="AZ112" s="3">
        <v>32.14</v>
      </c>
      <c r="BA112" s="3"/>
      <c r="BB112" s="3"/>
      <c r="BC112" s="3"/>
      <c r="BD112" s="3">
        <v>1.7909999999999999</v>
      </c>
      <c r="BE112" s="3" t="s">
        <v>1300</v>
      </c>
    </row>
    <row r="113" spans="1:57" hidden="1" x14ac:dyDescent="0.25">
      <c r="A113" s="2">
        <v>150</v>
      </c>
      <c r="B113" s="3" t="s">
        <v>1177</v>
      </c>
      <c r="C113" s="3">
        <v>150.19999999999999</v>
      </c>
      <c r="D113" s="3" t="s">
        <v>1182</v>
      </c>
      <c r="E113" s="3" t="s">
        <v>1183</v>
      </c>
      <c r="F113" s="3"/>
      <c r="G113" s="3"/>
      <c r="H113" s="3" t="str">
        <f>IF(Y113&lt;'2 - Outliers'!$F$11,"Low outlier",IF(Y113&gt;'2 - Outliers'!$F$12,"High outlier",""))</f>
        <v/>
      </c>
      <c r="I113" s="3">
        <f>IF(AA113="",VLOOKUP(AW113,'3 -Impute_SE'!$B$10:$C$21,2,FALSE),AA113)</f>
        <v>5.2345707764125851E-2</v>
      </c>
      <c r="J113" s="3">
        <f>1/I113</f>
        <v>19.103763091829492</v>
      </c>
      <c r="K113" s="3">
        <f>J113*Y113</f>
        <v>7.1020000000000003</v>
      </c>
      <c r="L113" s="3">
        <f>J113/(VLOOKUP($AW113,'5_Weighting'!$B$9:$C$20,2,FALSE)/VLOOKUP($AW113,'5_Weighting'!$B$9:$D$20,3,FALSE))</f>
        <v>0.22277287181629729</v>
      </c>
      <c r="M113" s="3">
        <f>L113*Y113</f>
        <v>8.2817868292975605E-2</v>
      </c>
      <c r="N113" s="3">
        <f>J113/(VLOOKUP($AW113,'5_Weighting'!$F$12:$G$20,2,FALSE)/(VLOOKUP($AW113,'5_Weighting'!$F$12:$H$21,3,FALSE)))</f>
        <v>0.11850557466159009</v>
      </c>
      <c r="O113" s="3">
        <f>N113*$Y113</f>
        <v>4.40555395919126E-2</v>
      </c>
      <c r="P113" s="3">
        <f>J113/(VLOOKUP($AW113,'5_Weighting'!$J$12:$K$22,2,FALSE)/VLOOKUP($AW113,'5_Weighting'!$J$12:$L$22,3,FALSE))</f>
        <v>0.11850557466159009</v>
      </c>
      <c r="Q113" s="3">
        <f>P113*$Y113</f>
        <v>4.40555395919126E-2</v>
      </c>
      <c r="R113" s="3">
        <f>J113/(VLOOKUP($AW113,'5_Weighting'!$N$12:$O$23,2,FALSE)/VLOOKUP($AW113,'5_Weighting'!$N$12:$P$23,3,FALSE))</f>
        <v>0.35386822064857271</v>
      </c>
      <c r="S113" s="3">
        <f>R113*$Y113</f>
        <v>0.13155377246700806</v>
      </c>
      <c r="T113" s="3">
        <f>J113/(VLOOKUP($AW113,'5_Weighting'!$R$12:$S$23,2,FALSE)/(VLOOKUP($AW113,'5_Weighting'!$R$12:$T$23,3,FALSE)))</f>
        <v>1.356621239214149</v>
      </c>
      <c r="U113" s="3">
        <f>T113*$Y113</f>
        <v>0.50433644903289088</v>
      </c>
      <c r="V113" s="3">
        <f>J113/(VLOOKUP($AW113,'5_Weighting'!$V$12:$W$23,2,FALSE)/(VLOOKUP($AW113,'5_Weighting'!$V$12:$X$23,3,FALSE)))</f>
        <v>0.3625581055812403</v>
      </c>
      <c r="W113" s="3">
        <f>V113*$Y113</f>
        <v>0.13478431728140647</v>
      </c>
      <c r="X113" s="3" t="s">
        <v>24</v>
      </c>
      <c r="Y113" s="6">
        <v>0.37175921654082184</v>
      </c>
      <c r="Z113" s="3" t="s">
        <v>1298</v>
      </c>
      <c r="AA113" s="3">
        <v>5.2345707764125851E-2</v>
      </c>
      <c r="AB113" s="3" t="s">
        <v>26</v>
      </c>
      <c r="AC113" s="3" t="s">
        <v>5</v>
      </c>
      <c r="AD113" s="3" t="s">
        <v>6</v>
      </c>
      <c r="AE113" s="3" t="s">
        <v>5</v>
      </c>
      <c r="AF113" s="3" t="s">
        <v>7</v>
      </c>
      <c r="AG113" s="3" t="s">
        <v>1310</v>
      </c>
      <c r="AH113" s="3" t="s">
        <v>694</v>
      </c>
      <c r="AI113" s="3" t="s">
        <v>10</v>
      </c>
      <c r="AJ113" s="3" t="s">
        <v>1332</v>
      </c>
      <c r="AK113" s="4" t="s">
        <v>1330</v>
      </c>
      <c r="AL113" s="4" t="s">
        <v>1331</v>
      </c>
      <c r="AM113" s="4">
        <v>2015</v>
      </c>
      <c r="AN113" s="3" t="s">
        <v>14</v>
      </c>
      <c r="AO113" s="3" t="s">
        <v>1953</v>
      </c>
      <c r="AP113" s="3">
        <v>108</v>
      </c>
      <c r="AQ113" s="3">
        <v>1</v>
      </c>
      <c r="AR113" s="3">
        <v>0</v>
      </c>
      <c r="AS113" s="3">
        <v>0</v>
      </c>
      <c r="AT113" s="3">
        <v>0</v>
      </c>
      <c r="AU113" s="4" t="s">
        <v>15</v>
      </c>
      <c r="AV113" s="4" t="s">
        <v>1346</v>
      </c>
      <c r="AW113" s="4" t="s">
        <v>88</v>
      </c>
      <c r="AX113" s="4" t="s">
        <v>33</v>
      </c>
      <c r="AY113" s="4"/>
      <c r="AZ113" s="3">
        <v>2003</v>
      </c>
      <c r="BA113" s="3"/>
      <c r="BB113" s="3"/>
      <c r="BC113" s="3"/>
      <c r="BD113" s="3">
        <v>7.1020000000000003</v>
      </c>
      <c r="BE113" s="3" t="s">
        <v>1300</v>
      </c>
    </row>
    <row r="114" spans="1:57" hidden="1" x14ac:dyDescent="0.25">
      <c r="A114" s="2">
        <v>151</v>
      </c>
      <c r="B114" s="3" t="s">
        <v>1184</v>
      </c>
      <c r="C114" s="3">
        <v>151.1</v>
      </c>
      <c r="D114" s="3" t="s">
        <v>1187</v>
      </c>
      <c r="E114" s="3" t="s">
        <v>1186</v>
      </c>
      <c r="F114" s="3"/>
      <c r="G114" s="3"/>
      <c r="H114" s="3" t="str">
        <f>IF(Y114&lt;'2 - Outliers'!$F$11,"Low outlier",IF(Y114&gt;'2 - Outliers'!$F$12,"High outlier",""))</f>
        <v/>
      </c>
      <c r="I114" s="3">
        <f>IF(AA114="",VLOOKUP(AW114,'3 -Impute_SE'!$B$10:$C$21,2,FALSE),AA114)</f>
        <v>8.9512996140375403E-2</v>
      </c>
      <c r="J114" s="3">
        <f>1/I114</f>
        <v>11.171562154302013</v>
      </c>
      <c r="K114" s="3">
        <f>J114*Y114</f>
        <v>5.5236154186973856</v>
      </c>
      <c r="L114" s="3">
        <f>J114/(VLOOKUP($AW114,'5_Weighting'!$B$9:$C$20,2,FALSE)/VLOOKUP($AW114,'5_Weighting'!$B$9:$D$20,3,FALSE))</f>
        <v>0.1232377536323221</v>
      </c>
      <c r="M114" s="3">
        <f>L114*Y114</f>
        <v>6.0933103779670518E-2</v>
      </c>
      <c r="N114" s="3">
        <f>J114/(VLOOKUP($AW114,'5_Weighting'!$F$12:$G$20,2,FALSE)/(VLOOKUP($AW114,'5_Weighting'!$F$12:$H$21,3,FALSE)))</f>
        <v>0.29654117642223338</v>
      </c>
      <c r="O114" s="3">
        <f>N114*$Y114</f>
        <v>0.14662044499602472</v>
      </c>
      <c r="P114" s="3">
        <f>J114/(VLOOKUP($AW114,'5_Weighting'!$J$12:$K$22,2,FALSE)/VLOOKUP($AW114,'5_Weighting'!$J$12:$L$22,3,FALSE))</f>
        <v>0.49093364811301216</v>
      </c>
      <c r="Q114" s="3">
        <f>P114*$Y114</f>
        <v>0.24273495781699087</v>
      </c>
      <c r="R114" s="3">
        <f>J114/(VLOOKUP($AW114,'5_Weighting'!$N$12:$O$23,2,FALSE)/VLOOKUP($AW114,'5_Weighting'!$N$12:$P$23,3,FALSE))</f>
        <v>8.742780916497446E-2</v>
      </c>
      <c r="S114" s="3">
        <f>R114*$Y114</f>
        <v>4.3227400792880226E-2</v>
      </c>
      <c r="T114" s="3">
        <f>J114/(VLOOKUP($AW114,'5_Weighting'!$R$12:$S$23,2,FALSE)/(VLOOKUP($AW114,'5_Weighting'!$R$12:$T$23,3,FALSE)))</f>
        <v>0.46173131350584379</v>
      </c>
      <c r="U114" s="3">
        <f>T114*$Y114</f>
        <v>0.2282962908275224</v>
      </c>
      <c r="V114" s="3">
        <f>J114/(VLOOKUP($AW114,'5_Weighting'!$V$12:$W$23,2,FALSE)/(VLOOKUP($AW114,'5_Weighting'!$V$12:$X$23,3,FALSE)))</f>
        <v>8.1944924965668756E-2</v>
      </c>
      <c r="W114" s="3">
        <f>V114*$Y114</f>
        <v>4.0516468938953706E-2</v>
      </c>
      <c r="X114" s="3" t="s">
        <v>130</v>
      </c>
      <c r="Y114" s="6">
        <v>0.49443536565477714</v>
      </c>
      <c r="Z114" s="3" t="s">
        <v>1298</v>
      </c>
      <c r="AA114" s="3">
        <v>8.9512996140375403E-2</v>
      </c>
      <c r="AB114" s="3" t="s">
        <v>1305</v>
      </c>
      <c r="AC114" s="3" t="s">
        <v>5</v>
      </c>
      <c r="AD114" s="3" t="s">
        <v>6</v>
      </c>
      <c r="AE114" s="3" t="s">
        <v>5</v>
      </c>
      <c r="AF114" s="3" t="s">
        <v>7</v>
      </c>
      <c r="AG114" s="3" t="s">
        <v>1311</v>
      </c>
      <c r="AH114" s="3" t="s">
        <v>694</v>
      </c>
      <c r="AI114" s="3" t="s">
        <v>10</v>
      </c>
      <c r="AJ114" s="3" t="s">
        <v>11</v>
      </c>
      <c r="AK114" s="4" t="s">
        <v>338</v>
      </c>
      <c r="AL114" s="4" t="s">
        <v>339</v>
      </c>
      <c r="AM114" s="4">
        <v>2015</v>
      </c>
      <c r="AN114" s="3" t="s">
        <v>14</v>
      </c>
      <c r="AO114" s="3" t="s">
        <v>1953</v>
      </c>
      <c r="AP114" s="3">
        <v>112</v>
      </c>
      <c r="AQ114" s="3">
        <v>1</v>
      </c>
      <c r="AR114" s="3">
        <v>0</v>
      </c>
      <c r="AS114" s="3">
        <v>0</v>
      </c>
      <c r="AT114" s="3">
        <v>0</v>
      </c>
      <c r="AU114" s="3" t="s">
        <v>15</v>
      </c>
      <c r="AV114" s="4" t="s">
        <v>1349</v>
      </c>
      <c r="AW114" s="4" t="s">
        <v>42</v>
      </c>
      <c r="AX114" s="4" t="s">
        <v>33</v>
      </c>
      <c r="AY114" s="4"/>
      <c r="AZ114" s="3">
        <v>18.700199999999999</v>
      </c>
      <c r="BA114" s="3"/>
      <c r="BB114" s="3"/>
      <c r="BC114" s="3"/>
      <c r="BD114" s="3">
        <v>5.5236154186973856</v>
      </c>
      <c r="BE114" s="3" t="s">
        <v>125</v>
      </c>
    </row>
    <row r="115" spans="1:57" hidden="1" x14ac:dyDescent="0.25">
      <c r="A115" s="2">
        <v>151</v>
      </c>
      <c r="B115" s="3" t="s">
        <v>1184</v>
      </c>
      <c r="C115" s="3">
        <v>151.1</v>
      </c>
      <c r="D115" s="3" t="s">
        <v>1185</v>
      </c>
      <c r="E115" s="3" t="s">
        <v>1186</v>
      </c>
      <c r="F115" s="3"/>
      <c r="G115" s="3"/>
      <c r="H115" s="3" t="str">
        <f>IF(Y115&lt;'2 - Outliers'!$F$11,"Low outlier",IF(Y115&gt;'2 - Outliers'!$F$12,"High outlier",""))</f>
        <v/>
      </c>
      <c r="I115" s="3">
        <f>IF(AA115="",VLOOKUP(AW115,'3 -Impute_SE'!$B$10:$C$21,2,FALSE),AA115)</f>
        <v>0.11800034066170169</v>
      </c>
      <c r="J115" s="3">
        <f>1/I115</f>
        <v>8.4745518054640758</v>
      </c>
      <c r="K115" s="3">
        <f>J115*Y115</f>
        <v>6.7764164784456673</v>
      </c>
      <c r="L115" s="3">
        <f>J115/(VLOOKUP($AW115,'5_Weighting'!$B$9:$C$20,2,FALSE)/VLOOKUP($AW115,'5_Weighting'!$B$9:$D$20,3,FALSE))</f>
        <v>0.6304317653779844</v>
      </c>
      <c r="M115" s="3">
        <f>L115*Y115</f>
        <v>0.50410550333629389</v>
      </c>
      <c r="N115" s="3">
        <f>J115/(VLOOKUP($AW115,'5_Weighting'!$F$12:$G$20,2,FALSE)/(VLOOKUP($AW115,'5_Weighting'!$F$12:$H$21,3,FALSE)))</f>
        <v>1.2766705754222565</v>
      </c>
      <c r="O115" s="3">
        <f>N115*$Y115</f>
        <v>1.020850627080961</v>
      </c>
      <c r="P115" s="3">
        <f>J115/(VLOOKUP($AW115,'5_Weighting'!$J$12:$K$22,2,FALSE)/VLOOKUP($AW115,'5_Weighting'!$J$12:$L$22,3,FALSE))</f>
        <v>1.4662370860627139</v>
      </c>
      <c r="Q115" s="3">
        <f>P115*$Y115</f>
        <v>1.1724316966116459</v>
      </c>
      <c r="R115" s="3">
        <f>J115/(VLOOKUP($AW115,'5_Weighting'!$N$12:$O$23,2,FALSE)/VLOOKUP($AW115,'5_Weighting'!$N$12:$P$23,3,FALSE))</f>
        <v>0.51209028378468724</v>
      </c>
      <c r="S115" s="3">
        <f>R115*$Y115</f>
        <v>0.40947735256666407</v>
      </c>
      <c r="T115" s="3">
        <f>J115/(VLOOKUP($AW115,'5_Weighting'!$R$12:$S$23,2,FALSE)/(VLOOKUP($AW115,'5_Weighting'!$R$12:$T$23,3,FALSE)))</f>
        <v>0.38905636066793403</v>
      </c>
      <c r="U115" s="3">
        <f>T115*$Y115</f>
        <v>0.31109703427317908</v>
      </c>
      <c r="V115" s="3">
        <f>J115/(VLOOKUP($AW115,'5_Weighting'!$V$12:$W$23,2,FALSE)/(VLOOKUP($AW115,'5_Weighting'!$V$12:$X$23,3,FALSE)))</f>
        <v>0.51271866746205541</v>
      </c>
      <c r="W115" s="3">
        <f>V115*$Y115</f>
        <v>0.40997982037898639</v>
      </c>
      <c r="X115" s="3" t="s">
        <v>130</v>
      </c>
      <c r="Y115" s="6">
        <v>0.79961945292215764</v>
      </c>
      <c r="Z115" s="3" t="s">
        <v>1298</v>
      </c>
      <c r="AA115" s="3">
        <v>0.11800034066170169</v>
      </c>
      <c r="AB115" s="3" t="s">
        <v>1305</v>
      </c>
      <c r="AC115" s="3" t="s">
        <v>5</v>
      </c>
      <c r="AD115" s="3" t="s">
        <v>6</v>
      </c>
      <c r="AE115" s="3" t="s">
        <v>5</v>
      </c>
      <c r="AF115" s="3" t="s">
        <v>7</v>
      </c>
      <c r="AG115" s="3" t="s">
        <v>1311</v>
      </c>
      <c r="AH115" s="3" t="s">
        <v>694</v>
      </c>
      <c r="AI115" s="3" t="s">
        <v>10</v>
      </c>
      <c r="AJ115" s="3" t="s">
        <v>11</v>
      </c>
      <c r="AK115" s="4" t="s">
        <v>338</v>
      </c>
      <c r="AL115" s="4" t="s">
        <v>339</v>
      </c>
      <c r="AM115" s="4">
        <v>2015</v>
      </c>
      <c r="AN115" s="3" t="str">
        <f>IF(AM115&lt;2010,"Pre-2010",IF(AM115&lt;2018,"2010 - 2017","2018 - 2019"))</f>
        <v>2010 - 2017</v>
      </c>
      <c r="AO115" s="3" t="s">
        <v>1953</v>
      </c>
      <c r="AP115" s="3">
        <v>112</v>
      </c>
      <c r="AQ115" s="3">
        <v>1</v>
      </c>
      <c r="AR115" s="3">
        <v>0</v>
      </c>
      <c r="AS115" s="3">
        <v>0</v>
      </c>
      <c r="AT115" s="3">
        <v>0</v>
      </c>
      <c r="AU115" s="4" t="s">
        <v>1347</v>
      </c>
      <c r="AV115" s="4" t="s">
        <v>1348</v>
      </c>
      <c r="AW115" s="3" t="s">
        <v>465</v>
      </c>
      <c r="AX115" s="4" t="s">
        <v>33</v>
      </c>
      <c r="AY115" s="4"/>
      <c r="AZ115" s="3">
        <v>94176.4</v>
      </c>
      <c r="BA115" s="3"/>
      <c r="BB115" s="3"/>
      <c r="BC115" s="3"/>
      <c r="BD115" s="3">
        <v>6.7764164784456673</v>
      </c>
      <c r="BE115" s="3" t="s">
        <v>125</v>
      </c>
    </row>
    <row r="116" spans="1:57" hidden="1" x14ac:dyDescent="0.25">
      <c r="A116" s="2">
        <v>151</v>
      </c>
      <c r="B116" s="3" t="s">
        <v>1184</v>
      </c>
      <c r="C116" s="3">
        <v>151.1</v>
      </c>
      <c r="D116" s="3" t="s">
        <v>1188</v>
      </c>
      <c r="E116" s="3" t="s">
        <v>1186</v>
      </c>
      <c r="F116" s="3"/>
      <c r="G116" s="3"/>
      <c r="H116" s="3" t="str">
        <f>IF(Y116&lt;'2 - Outliers'!$F$11,"Low outlier",IF(Y116&gt;'2 - Outliers'!$F$12,"High outlier",""))</f>
        <v/>
      </c>
      <c r="I116" s="3">
        <f>IF(AA116="",VLOOKUP(AW116,'3 -Impute_SE'!$B$10:$C$21,2,FALSE),AA116)</f>
        <v>0.10614764940837212</v>
      </c>
      <c r="J116" s="3">
        <f>1/I116</f>
        <v>9.4208397979006744</v>
      </c>
      <c r="K116" s="3">
        <f>J116*Y116</f>
        <v>-2.2826939162913922</v>
      </c>
      <c r="L116" s="3">
        <f>J116/(VLOOKUP($AW116,'5_Weighting'!$B$9:$C$20,2,FALSE)/VLOOKUP($AW116,'5_Weighting'!$B$9:$D$20,3,FALSE))</f>
        <v>0.10392486905478768</v>
      </c>
      <c r="M116" s="3">
        <f>L116*Y116</f>
        <v>-2.5181265304565215E-2</v>
      </c>
      <c r="N116" s="3">
        <f>J116/(VLOOKUP($AW116,'5_Weighting'!$F$12:$G$20,2,FALSE)/(VLOOKUP($AW116,'5_Weighting'!$F$12:$H$21,3,FALSE)))</f>
        <v>0.25006949591906974</v>
      </c>
      <c r="O116" s="3">
        <f>N116*$Y116</f>
        <v>-6.0592487424711225E-2</v>
      </c>
      <c r="P116" s="3">
        <f>J116/(VLOOKUP($AW116,'5_Weighting'!$J$12:$K$22,2,FALSE)/VLOOKUP($AW116,'5_Weighting'!$J$12:$L$22,3,FALSE))</f>
        <v>0.41399825614277269</v>
      </c>
      <c r="Q116" s="3">
        <f>P116*$Y116</f>
        <v>-0.10031285118158384</v>
      </c>
      <c r="R116" s="3">
        <f>J116/(VLOOKUP($AW116,'5_Weighting'!$N$12:$O$23,2,FALSE)/VLOOKUP($AW116,'5_Weighting'!$N$12:$P$23,3,FALSE))</f>
        <v>7.3726787055244825E-2</v>
      </c>
      <c r="S116" s="3">
        <f>R116*$Y116</f>
        <v>-1.7864191716350074E-2</v>
      </c>
      <c r="T116" s="3">
        <f>J116/(VLOOKUP($AW116,'5_Weighting'!$R$12:$S$23,2,FALSE)/(VLOOKUP($AW116,'5_Weighting'!$R$12:$T$23,3,FALSE)))</f>
        <v>0.38937228958062253</v>
      </c>
      <c r="U116" s="3">
        <f>T116*$Y116</f>
        <v>-9.4345915615314899E-2</v>
      </c>
      <c r="V116" s="3">
        <f>J116/(VLOOKUP($AW116,'5_Weighting'!$V$12:$W$23,2,FALSE)/(VLOOKUP($AW116,'5_Weighting'!$V$12:$X$23,3,FALSE)))</f>
        <v>6.9103138817096788E-2</v>
      </c>
      <c r="W116" s="3">
        <f>V116*$Y116</f>
        <v>-1.6743869756661953E-2</v>
      </c>
      <c r="X116" s="3" t="s">
        <v>130</v>
      </c>
      <c r="Y116" s="6">
        <v>-0.24230259353312264</v>
      </c>
      <c r="Z116" s="3" t="s">
        <v>1298</v>
      </c>
      <c r="AA116" s="3">
        <v>0.10614764940837212</v>
      </c>
      <c r="AB116" s="3" t="s">
        <v>1305</v>
      </c>
      <c r="AC116" s="3" t="s">
        <v>5</v>
      </c>
      <c r="AD116" s="3" t="s">
        <v>143</v>
      </c>
      <c r="AE116" s="3" t="s">
        <v>53</v>
      </c>
      <c r="AF116" s="3" t="s">
        <v>7</v>
      </c>
      <c r="AG116" s="3" t="s">
        <v>1311</v>
      </c>
      <c r="AH116" s="3" t="s">
        <v>694</v>
      </c>
      <c r="AI116" s="3" t="s">
        <v>10</v>
      </c>
      <c r="AJ116" s="3" t="s">
        <v>11</v>
      </c>
      <c r="AK116" s="4" t="s">
        <v>338</v>
      </c>
      <c r="AL116" s="4" t="s">
        <v>339</v>
      </c>
      <c r="AM116" s="4">
        <v>2015</v>
      </c>
      <c r="AN116" s="3" t="s">
        <v>14</v>
      </c>
      <c r="AO116" s="3" t="s">
        <v>1953</v>
      </c>
      <c r="AP116" s="3">
        <v>112</v>
      </c>
      <c r="AQ116" s="3">
        <v>1</v>
      </c>
      <c r="AR116" s="3">
        <v>0</v>
      </c>
      <c r="AS116" s="3">
        <v>0</v>
      </c>
      <c r="AT116" s="3">
        <v>0</v>
      </c>
      <c r="AU116" s="4" t="s">
        <v>15</v>
      </c>
      <c r="AV116" s="4" t="s">
        <v>1350</v>
      </c>
      <c r="AW116" s="4" t="s">
        <v>42</v>
      </c>
      <c r="AX116" s="4" t="s">
        <v>33</v>
      </c>
      <c r="AY116" s="4"/>
      <c r="AZ116" s="3">
        <v>-334297.09999999998</v>
      </c>
      <c r="BA116" s="3"/>
      <c r="BB116" s="3"/>
      <c r="BC116" s="3"/>
      <c r="BD116" s="3">
        <v>-2.2826939162913922</v>
      </c>
      <c r="BE116" s="3" t="s">
        <v>125</v>
      </c>
    </row>
    <row r="117" spans="1:57" hidden="1" x14ac:dyDescent="0.25">
      <c r="A117" s="2">
        <v>154</v>
      </c>
      <c r="B117" s="3" t="s">
        <v>1189</v>
      </c>
      <c r="C117" s="3">
        <v>154.1</v>
      </c>
      <c r="D117" s="3" t="s">
        <v>1195</v>
      </c>
      <c r="E117" s="3" t="s">
        <v>1191</v>
      </c>
      <c r="F117" s="3"/>
      <c r="G117" s="3"/>
      <c r="H117" s="3" t="str">
        <f>IF(Y117&lt;'2 - Outliers'!$F$11,"Low outlier",IF(Y117&gt;'2 - Outliers'!$F$12,"High outlier",""))</f>
        <v/>
      </c>
      <c r="I117" s="3">
        <f>IF(AA117="",VLOOKUP(AW117,'3 -Impute_SE'!$B$10:$C$21,2,FALSE),AA117)</f>
        <v>0.01</v>
      </c>
      <c r="J117" s="3">
        <f>1/I117</f>
        <v>100</v>
      </c>
      <c r="K117" s="3">
        <f>J117*Y117</f>
        <v>1</v>
      </c>
      <c r="L117" s="3">
        <f>J117/(VLOOKUP($AW117,'5_Weighting'!$B$9:$C$20,2,FALSE)/VLOOKUP($AW117,'5_Weighting'!$B$9:$D$20,3,FALSE))</f>
        <v>1.0188702278470427</v>
      </c>
      <c r="M117" s="3">
        <f>L117*Y117</f>
        <v>1.0188702278470428E-2</v>
      </c>
      <c r="N117" s="3">
        <f>J117/(VLOOKUP($AW117,'5_Weighting'!$F$12:$G$20,2,FALSE)/(VLOOKUP($AW117,'5_Weighting'!$F$12:$H$21,3,FALSE)))</f>
        <v>1.1630231013900822</v>
      </c>
      <c r="O117" s="3">
        <f>N117*$Y117</f>
        <v>1.1630231013900823E-2</v>
      </c>
      <c r="P117" s="3">
        <f>J117/(VLOOKUP($AW117,'5_Weighting'!$J$12:$K$22,2,FALSE)/VLOOKUP($AW117,'5_Weighting'!$J$12:$L$22,3,FALSE))</f>
        <v>1.7661689129657752</v>
      </c>
      <c r="Q117" s="3">
        <f>P117*$Y117</f>
        <v>1.7661689129657751E-2</v>
      </c>
      <c r="R117" s="3">
        <f>J117/(VLOOKUP($AW117,'5_Weighting'!$N$12:$O$23,2,FALSE)/VLOOKUP($AW117,'5_Weighting'!$N$12:$P$23,3,FALSE))</f>
        <v>0.91237561472486928</v>
      </c>
      <c r="S117" s="3">
        <f>R117*$Y117</f>
        <v>9.1237561472486926E-3</v>
      </c>
      <c r="T117" s="3">
        <f>J117/(VLOOKUP($AW117,'5_Weighting'!$R$12:$S$23,2,FALSE)/(VLOOKUP($AW117,'5_Weighting'!$R$12:$T$23,3,FALSE)))</f>
        <v>2.6635615864791942</v>
      </c>
      <c r="U117" s="3">
        <f>T117*$Y117</f>
        <v>2.6635615864791941E-2</v>
      </c>
      <c r="V117" s="3">
        <f>J117/(VLOOKUP($AW117,'5_Weighting'!$V$12:$W$23,2,FALSE)/(VLOOKUP($AW117,'5_Weighting'!$V$12:$X$23,3,FALSE)))</f>
        <v>0.86891822818289821</v>
      </c>
      <c r="W117" s="3">
        <f>V117*$Y117</f>
        <v>8.6891822818289822E-3</v>
      </c>
      <c r="X117" s="3" t="s">
        <v>1299</v>
      </c>
      <c r="Y117" s="6">
        <v>0.01</v>
      </c>
      <c r="Z117" s="3" t="s">
        <v>1300</v>
      </c>
      <c r="AA117" s="3">
        <v>0.01</v>
      </c>
      <c r="AB117" s="3" t="s">
        <v>1305</v>
      </c>
      <c r="AC117" s="3" t="s">
        <v>5</v>
      </c>
      <c r="AD117" s="3" t="s">
        <v>6</v>
      </c>
      <c r="AE117" s="3" t="s">
        <v>5</v>
      </c>
      <c r="AF117" s="3" t="s">
        <v>102</v>
      </c>
      <c r="AG117" s="3" t="s">
        <v>37</v>
      </c>
      <c r="AH117" s="3" t="s">
        <v>1312</v>
      </c>
      <c r="AI117" s="3" t="s">
        <v>10</v>
      </c>
      <c r="AJ117" s="3" t="s">
        <v>39</v>
      </c>
      <c r="AK117" s="3" t="s">
        <v>75</v>
      </c>
      <c r="AL117" s="3" t="s">
        <v>75</v>
      </c>
      <c r="AM117" s="3">
        <v>2011</v>
      </c>
      <c r="AN117" s="3" t="s">
        <v>14</v>
      </c>
      <c r="AO117" s="3" t="s">
        <v>1953</v>
      </c>
      <c r="AP117" s="3">
        <v>4768</v>
      </c>
      <c r="AQ117" s="3">
        <v>1</v>
      </c>
      <c r="AR117" s="3">
        <v>0</v>
      </c>
      <c r="AS117" s="3">
        <v>1</v>
      </c>
      <c r="AT117" s="3">
        <v>1</v>
      </c>
      <c r="AU117" s="3" t="s">
        <v>15</v>
      </c>
      <c r="AV117" s="3" t="s">
        <v>1355</v>
      </c>
      <c r="AW117" s="3" t="s">
        <v>17</v>
      </c>
      <c r="AX117" s="3" t="s">
        <v>1397</v>
      </c>
      <c r="AY117" s="4"/>
      <c r="AZ117" s="3">
        <v>0.01</v>
      </c>
      <c r="BA117" s="3"/>
      <c r="BB117" s="3"/>
      <c r="BC117" s="3"/>
      <c r="BD117" s="3">
        <v>1</v>
      </c>
      <c r="BE117" s="3" t="s">
        <v>125</v>
      </c>
    </row>
    <row r="118" spans="1:57" hidden="1" x14ac:dyDescent="0.25">
      <c r="A118" s="2">
        <v>154</v>
      </c>
      <c r="B118" s="3" t="s">
        <v>1189</v>
      </c>
      <c r="C118" s="3">
        <v>154.1</v>
      </c>
      <c r="D118" s="3" t="s">
        <v>1193</v>
      </c>
      <c r="E118" s="3" t="s">
        <v>1191</v>
      </c>
      <c r="F118" s="3"/>
      <c r="G118" s="3"/>
      <c r="H118" s="3" t="str">
        <f>IF(Y118&lt;'2 - Outliers'!$F$11,"Low outlier",IF(Y118&gt;'2 - Outliers'!$F$12,"High outlier",""))</f>
        <v/>
      </c>
      <c r="I118" s="3">
        <f>IF(AA118="",VLOOKUP(AW118,'3 -Impute_SE'!$B$10:$C$21,2,FALSE),AA118)</f>
        <v>5.0000000000000001E-3</v>
      </c>
      <c r="J118" s="3">
        <f>1/I118</f>
        <v>200</v>
      </c>
      <c r="K118" s="3">
        <f>J118*Y118</f>
        <v>-2</v>
      </c>
      <c r="L118" s="3">
        <f>J118/(VLOOKUP($AW118,'5_Weighting'!$B$9:$C$20,2,FALSE)/VLOOKUP($AW118,'5_Weighting'!$B$9:$D$20,3,FALSE))</f>
        <v>2.2062761130477164</v>
      </c>
      <c r="M118" s="3">
        <f>L118*Y118</f>
        <v>-2.2062761130477164E-2</v>
      </c>
      <c r="N118" s="3">
        <f>J118/(VLOOKUP($AW118,'5_Weighting'!$F$12:$G$20,2,FALSE)/(VLOOKUP($AW118,'5_Weighting'!$F$12:$H$21,3,FALSE)))</f>
        <v>5.3088578361091514</v>
      </c>
      <c r="O118" s="3">
        <f>N118*$Y118</f>
        <v>-5.3088578361091515E-2</v>
      </c>
      <c r="P118" s="3">
        <f>J118/(VLOOKUP($AW118,'5_Weighting'!$J$12:$K$22,2,FALSE)/VLOOKUP($AW118,'5_Weighting'!$J$12:$L$22,3,FALSE))</f>
        <v>8.7889883497440948</v>
      </c>
      <c r="Q118" s="3">
        <f>P118*$Y118</f>
        <v>-8.7889883497440952E-2</v>
      </c>
      <c r="R118" s="3">
        <f>J118/(VLOOKUP($AW118,'5_Weighting'!$N$12:$O$23,2,FALSE)/VLOOKUP($AW118,'5_Weighting'!$N$12:$P$23,3,FALSE))</f>
        <v>1.5651850288691671</v>
      </c>
      <c r="S118" s="3">
        <f>R118*$Y118</f>
        <v>-1.565185028869167E-2</v>
      </c>
      <c r="T118" s="3">
        <f>J118/(VLOOKUP($AW118,'5_Weighting'!$R$12:$S$23,2,FALSE)/(VLOOKUP($AW118,'5_Weighting'!$R$12:$T$23,3,FALSE)))</f>
        <v>8.2661906567478116</v>
      </c>
      <c r="U118" s="3">
        <f>T118*$Y118</f>
        <v>-8.2661906567478113E-2</v>
      </c>
      <c r="V118" s="3">
        <f>J118/(VLOOKUP($AW118,'5_Weighting'!$V$12:$W$23,2,FALSE)/(VLOOKUP($AW118,'5_Weighting'!$V$12:$X$23,3,FALSE)))</f>
        <v>1.4670271504350521</v>
      </c>
      <c r="W118" s="3">
        <f>V118*$Y118</f>
        <v>-1.467027150435052E-2</v>
      </c>
      <c r="X118" s="3" t="s">
        <v>1299</v>
      </c>
      <c r="Y118" s="6">
        <v>-0.01</v>
      </c>
      <c r="Z118" s="3" t="s">
        <v>4</v>
      </c>
      <c r="AA118" s="3">
        <v>5.0000000000000001E-3</v>
      </c>
      <c r="AB118" s="3" t="s">
        <v>1305</v>
      </c>
      <c r="AC118" s="3" t="s">
        <v>5</v>
      </c>
      <c r="AD118" s="3" t="s">
        <v>143</v>
      </c>
      <c r="AE118" s="3" t="s">
        <v>53</v>
      </c>
      <c r="AF118" s="3" t="s">
        <v>102</v>
      </c>
      <c r="AG118" s="3" t="s">
        <v>37</v>
      </c>
      <c r="AH118" s="3" t="s">
        <v>1312</v>
      </c>
      <c r="AI118" s="3" t="s">
        <v>10</v>
      </c>
      <c r="AJ118" s="3" t="s">
        <v>191</v>
      </c>
      <c r="AK118" s="4" t="s">
        <v>75</v>
      </c>
      <c r="AL118" s="4" t="s">
        <v>75</v>
      </c>
      <c r="AM118" s="4">
        <v>2011</v>
      </c>
      <c r="AN118" s="3" t="s">
        <v>14</v>
      </c>
      <c r="AO118" s="3" t="s">
        <v>1953</v>
      </c>
      <c r="AP118" s="3">
        <v>4768</v>
      </c>
      <c r="AQ118" s="3">
        <v>1</v>
      </c>
      <c r="AR118" s="3">
        <v>0</v>
      </c>
      <c r="AS118" s="3">
        <v>1</v>
      </c>
      <c r="AT118" s="3">
        <v>1</v>
      </c>
      <c r="AU118" s="4" t="s">
        <v>15</v>
      </c>
      <c r="AV118" s="4" t="s">
        <v>1353</v>
      </c>
      <c r="AW118" s="4" t="s">
        <v>42</v>
      </c>
      <c r="AX118" s="4" t="s">
        <v>1397</v>
      </c>
      <c r="AY118" s="4"/>
      <c r="AZ118" s="3">
        <v>-0.02</v>
      </c>
      <c r="BA118" s="3"/>
      <c r="BB118" s="3"/>
      <c r="BC118" s="3"/>
      <c r="BD118" s="3">
        <v>-2</v>
      </c>
      <c r="BE118" s="3" t="s">
        <v>125</v>
      </c>
    </row>
    <row r="119" spans="1:57" hidden="1" x14ac:dyDescent="0.25">
      <c r="A119" s="2">
        <v>154</v>
      </c>
      <c r="B119" s="3" t="s">
        <v>1189</v>
      </c>
      <c r="C119" s="3">
        <v>154.1</v>
      </c>
      <c r="D119" s="3" t="s">
        <v>1196</v>
      </c>
      <c r="E119" s="3" t="s">
        <v>1191</v>
      </c>
      <c r="F119" s="3"/>
      <c r="G119" s="3"/>
      <c r="H119" s="3" t="str">
        <f>IF(Y119&lt;'2 - Outliers'!$F$11,"Low outlier",IF(Y119&gt;'2 - Outliers'!$F$12,"High outlier",""))</f>
        <v/>
      </c>
      <c r="I119" s="3">
        <f>IF(AA119="",VLOOKUP(AW119,'3 -Impute_SE'!$B$10:$C$21,2,FALSE),AA119)</f>
        <v>4.1333333333333335E-3</v>
      </c>
      <c r="J119" s="3">
        <f>1/I119</f>
        <v>241.93548387096774</v>
      </c>
      <c r="K119" s="3">
        <f>J119*Y119</f>
        <v>-2.4193548387096775</v>
      </c>
      <c r="L119" s="3">
        <f>J119/(VLOOKUP($AW119,'5_Weighting'!$B$9:$C$20,2,FALSE)/VLOOKUP($AW119,'5_Weighting'!$B$9:$D$20,3,FALSE))</f>
        <v>3.1917372794099874</v>
      </c>
      <c r="M119" s="3">
        <f>L119*Y119</f>
        <v>-3.1917372794099876E-2</v>
      </c>
      <c r="N119" s="3">
        <f>J119/(VLOOKUP($AW119,'5_Weighting'!$F$12:$G$20,2,FALSE)/(VLOOKUP($AW119,'5_Weighting'!$F$12:$H$21,3,FALSE)))</f>
        <v>21.01695939068258</v>
      </c>
      <c r="O119" s="3">
        <f>N119*$Y119</f>
        <v>-0.2101695939068258</v>
      </c>
      <c r="P119" s="3">
        <f>J119/(VLOOKUP($AW119,'5_Weighting'!$J$12:$K$22,2,FALSE)/VLOOKUP($AW119,'5_Weighting'!$J$12:$L$22,3,FALSE))</f>
        <v>25.583034537422222</v>
      </c>
      <c r="Q119" s="3">
        <f>P119*$Y119</f>
        <v>-0.25583034537422222</v>
      </c>
      <c r="R119" s="3">
        <f>J119/(VLOOKUP($AW119,'5_Weighting'!$N$12:$O$23,2,FALSE)/VLOOKUP($AW119,'5_Weighting'!$N$12:$P$23,3,FALSE))</f>
        <v>2.4353827456572459</v>
      </c>
      <c r="S119" s="3">
        <f>R119*$Y119</f>
        <v>-2.4353827456572458E-2</v>
      </c>
      <c r="T119" s="3">
        <f>J119/(VLOOKUP($AW119,'5_Weighting'!$R$12:$S$23,2,FALSE)/(VLOOKUP($AW119,'5_Weighting'!$R$12:$T$23,3,FALSE)))</f>
        <v>1.795509187655925</v>
      </c>
      <c r="U119" s="3">
        <f>T119*$Y119</f>
        <v>-1.7955091876559252E-2</v>
      </c>
      <c r="V119" s="3">
        <f>J119/(VLOOKUP($AW119,'5_Weighting'!$V$12:$W$23,2,FALSE)/(VLOOKUP($AW119,'5_Weighting'!$V$12:$X$23,3,FALSE)))</f>
        <v>1.9749179425281551</v>
      </c>
      <c r="W119" s="3">
        <f>V119*$Y119</f>
        <v>-1.9749179425281552E-2</v>
      </c>
      <c r="X119" s="3" t="s">
        <v>1299</v>
      </c>
      <c r="Y119" s="6">
        <v>-0.01</v>
      </c>
      <c r="Z119" s="3" t="s">
        <v>1300</v>
      </c>
      <c r="AA119" s="3">
        <v>4.1333333333333335E-3</v>
      </c>
      <c r="AB119" s="3" t="s">
        <v>1305</v>
      </c>
      <c r="AC119" s="3" t="s">
        <v>5</v>
      </c>
      <c r="AD119" s="3" t="s">
        <v>143</v>
      </c>
      <c r="AE119" s="3" t="s">
        <v>53</v>
      </c>
      <c r="AF119" s="3" t="s">
        <v>102</v>
      </c>
      <c r="AG119" s="3" t="s">
        <v>37</v>
      </c>
      <c r="AH119" s="3" t="s">
        <v>1312</v>
      </c>
      <c r="AI119" s="3" t="s">
        <v>10</v>
      </c>
      <c r="AJ119" s="3" t="s">
        <v>191</v>
      </c>
      <c r="AK119" s="4" t="s">
        <v>75</v>
      </c>
      <c r="AL119" s="4" t="s">
        <v>75</v>
      </c>
      <c r="AM119" s="4">
        <v>2011</v>
      </c>
      <c r="AN119" s="3" t="s">
        <v>14</v>
      </c>
      <c r="AO119" s="3" t="s">
        <v>1953</v>
      </c>
      <c r="AP119" s="3">
        <v>4768</v>
      </c>
      <c r="AQ119" s="3">
        <v>1</v>
      </c>
      <c r="AR119" s="3">
        <v>0</v>
      </c>
      <c r="AS119" s="3">
        <v>1</v>
      </c>
      <c r="AT119" s="3">
        <v>1</v>
      </c>
      <c r="AU119" s="4" t="s">
        <v>346</v>
      </c>
      <c r="AV119" s="4" t="s">
        <v>1356</v>
      </c>
      <c r="AW119" s="4" t="s">
        <v>642</v>
      </c>
      <c r="AX119" s="4" t="s">
        <v>1397</v>
      </c>
      <c r="AY119" s="4"/>
      <c r="AZ119" s="3">
        <v>-1.5</v>
      </c>
      <c r="BA119" s="3"/>
      <c r="BB119" s="3"/>
      <c r="BC119" s="3"/>
      <c r="BD119" s="3">
        <v>-2.4193548387096775</v>
      </c>
      <c r="BE119" s="3" t="s">
        <v>125</v>
      </c>
    </row>
    <row r="120" spans="1:57" hidden="1" x14ac:dyDescent="0.25">
      <c r="A120" s="2">
        <v>154</v>
      </c>
      <c r="B120" s="3" t="s">
        <v>1189</v>
      </c>
      <c r="C120" s="3">
        <v>154.1</v>
      </c>
      <c r="D120" s="3" t="s">
        <v>1194</v>
      </c>
      <c r="E120" s="3" t="s">
        <v>1191</v>
      </c>
      <c r="F120" s="3"/>
      <c r="G120" s="3"/>
      <c r="H120" s="3" t="str">
        <f>IF(Y120&lt;'2 - Outliers'!$F$11,"Low outlier",IF(Y120&gt;'2 - Outliers'!$F$12,"High outlier",""))</f>
        <v/>
      </c>
      <c r="I120" s="3">
        <f>IF(AA120="",VLOOKUP(AW120,'3 -Impute_SE'!$B$10:$C$21,2,FALSE),AA120)</f>
        <v>4.6363636363636357E-2</v>
      </c>
      <c r="J120" s="3">
        <f>1/I120</f>
        <v>21.568627450980394</v>
      </c>
      <c r="K120" s="3">
        <f>J120*Y120</f>
        <v>1.9999999999999998</v>
      </c>
      <c r="L120" s="3">
        <f>J120/(VLOOKUP($AW120,'5_Weighting'!$B$9:$C$20,2,FALSE)/VLOOKUP($AW120,'5_Weighting'!$B$9:$D$20,3,FALSE))</f>
        <v>1.3207367743811909</v>
      </c>
      <c r="M120" s="3">
        <f>L120*Y120</f>
        <v>0.12246831907898313</v>
      </c>
      <c r="N120" s="3">
        <f>J120/(VLOOKUP($AW120,'5_Weighting'!$F$12:$G$20,2,FALSE)/(VLOOKUP($AW120,'5_Weighting'!$F$12:$H$21,3,FALSE)))</f>
        <v>5.1674988613575463</v>
      </c>
      <c r="O120" s="3">
        <f>N120*$Y120</f>
        <v>0.47916807623497243</v>
      </c>
      <c r="P120" s="3">
        <f>J120/(VLOOKUP($AW120,'5_Weighting'!$J$12:$K$22,2,FALSE)/VLOOKUP($AW120,'5_Weighting'!$J$12:$L$22,3,FALSE))</f>
        <v>3.6400069106813646</v>
      </c>
      <c r="Q120" s="3">
        <f>P120*$Y120</f>
        <v>0.33752791353590833</v>
      </c>
      <c r="R120" s="3">
        <f>J120/(VLOOKUP($AW120,'5_Weighting'!$N$12:$O$23,2,FALSE)/VLOOKUP($AW120,'5_Weighting'!$N$12:$P$23,3,FALSE))</f>
        <v>0.83162043294523502</v>
      </c>
      <c r="S120" s="3">
        <f>R120*$Y120</f>
        <v>7.711389469128542E-2</v>
      </c>
      <c r="T120" s="3">
        <f>J120/(VLOOKUP($AW120,'5_Weighting'!$R$12:$S$23,2,FALSE)/(VLOOKUP($AW120,'5_Weighting'!$R$12:$T$23,3,FALSE)))</f>
        <v>1.3174214256850174</v>
      </c>
      <c r="U120" s="3">
        <f>T120*$Y120</f>
        <v>0.12216089583624705</v>
      </c>
      <c r="V120" s="3">
        <f>J120/(VLOOKUP($AW120,'5_Weighting'!$V$12:$W$23,2,FALSE)/(VLOOKUP($AW120,'5_Weighting'!$V$12:$X$23,3,FALSE)))</f>
        <v>1.1098433822108384</v>
      </c>
      <c r="W120" s="3">
        <f>V120*$Y120</f>
        <v>0.10291274998682319</v>
      </c>
      <c r="X120" s="3" t="s">
        <v>130</v>
      </c>
      <c r="Y120" s="6">
        <v>9.2727272727272714E-2</v>
      </c>
      <c r="Z120" s="3" t="s">
        <v>25</v>
      </c>
      <c r="AA120" s="3">
        <v>4.6363636363636357E-2</v>
      </c>
      <c r="AB120" s="3" t="s">
        <v>1305</v>
      </c>
      <c r="AC120" s="3" t="s">
        <v>53</v>
      </c>
      <c r="AD120" s="3" t="s">
        <v>6</v>
      </c>
      <c r="AE120" s="3" t="s">
        <v>1306</v>
      </c>
      <c r="AF120" s="3" t="s">
        <v>102</v>
      </c>
      <c r="AG120" s="3" t="s">
        <v>37</v>
      </c>
      <c r="AH120" s="3" t="s">
        <v>1312</v>
      </c>
      <c r="AI120" s="3" t="s">
        <v>10</v>
      </c>
      <c r="AJ120" s="3" t="s">
        <v>191</v>
      </c>
      <c r="AK120" s="3" t="s">
        <v>75</v>
      </c>
      <c r="AL120" s="3" t="s">
        <v>75</v>
      </c>
      <c r="AM120" s="3">
        <v>2011</v>
      </c>
      <c r="AN120" s="3" t="s">
        <v>14</v>
      </c>
      <c r="AO120" s="3" t="s">
        <v>1953</v>
      </c>
      <c r="AP120" s="3">
        <v>4768</v>
      </c>
      <c r="AQ120" s="3">
        <v>1</v>
      </c>
      <c r="AR120" s="3">
        <v>0</v>
      </c>
      <c r="AS120" s="3">
        <v>1</v>
      </c>
      <c r="AT120" s="3">
        <v>1</v>
      </c>
      <c r="AU120" s="3" t="s">
        <v>346</v>
      </c>
      <c r="AV120" s="3" t="s">
        <v>1354</v>
      </c>
      <c r="AW120" s="3" t="s">
        <v>348</v>
      </c>
      <c r="AX120" s="3" t="s">
        <v>1397</v>
      </c>
      <c r="AY120" s="4"/>
      <c r="AZ120" s="3">
        <v>0.04</v>
      </c>
      <c r="BA120" s="3"/>
      <c r="BB120" s="3"/>
      <c r="BC120" s="3"/>
      <c r="BD120" s="3">
        <v>2</v>
      </c>
      <c r="BE120" s="3" t="s">
        <v>125</v>
      </c>
    </row>
    <row r="121" spans="1:57" hidden="1" x14ac:dyDescent="0.25">
      <c r="A121" s="2">
        <v>154</v>
      </c>
      <c r="B121" s="3" t="s">
        <v>1189</v>
      </c>
      <c r="C121" s="3">
        <v>154.1</v>
      </c>
      <c r="D121" s="3" t="s">
        <v>1192</v>
      </c>
      <c r="E121" s="3" t="s">
        <v>1191</v>
      </c>
      <c r="F121" s="3"/>
      <c r="G121" s="3"/>
      <c r="H121" s="3" t="str">
        <f>IF(Y121&lt;'2 - Outliers'!$F$11,"Low outlier",IF(Y121&gt;'2 - Outliers'!$F$12,"High outlier",""))</f>
        <v/>
      </c>
      <c r="I121" s="3">
        <f>IF(AA121="",VLOOKUP(AW121,'3 -Impute_SE'!$B$10:$C$21,2,FALSE),AA121)</f>
        <v>0.02</v>
      </c>
      <c r="J121" s="3">
        <f>1/I121</f>
        <v>50</v>
      </c>
      <c r="K121" s="3">
        <f>J121*Y121</f>
        <v>-4</v>
      </c>
      <c r="L121" s="3">
        <f>J121/(VLOOKUP($AW121,'5_Weighting'!$B$9:$C$20,2,FALSE)/VLOOKUP($AW121,'5_Weighting'!$B$9:$D$20,3,FALSE))</f>
        <v>3.7195581539280069</v>
      </c>
      <c r="M121" s="3">
        <f>L121*Y121</f>
        <v>-0.29756465231424056</v>
      </c>
      <c r="N121" s="3">
        <f>J121/(VLOOKUP($AW121,'5_Weighting'!$F$12:$G$20,2,FALSE)/(VLOOKUP($AW121,'5_Weighting'!$F$12:$H$21,3,FALSE)))</f>
        <v>7.5323781406298496</v>
      </c>
      <c r="O121" s="3">
        <f>N121*$Y121</f>
        <v>-0.60259025125038801</v>
      </c>
      <c r="P121" s="3">
        <f>J121/(VLOOKUP($AW121,'5_Weighting'!$J$12:$K$22,2,FALSE)/VLOOKUP($AW121,'5_Weighting'!$J$12:$L$22,3,FALSE))</f>
        <v>8.6508237823110523</v>
      </c>
      <c r="Q121" s="3">
        <f>P121*$Y121</f>
        <v>-0.69206590258488421</v>
      </c>
      <c r="R121" s="3">
        <f>J121/(VLOOKUP($AW121,'5_Weighting'!$N$12:$O$23,2,FALSE)/VLOOKUP($AW121,'5_Weighting'!$N$12:$P$23,3,FALSE))</f>
        <v>3.0213413968070291</v>
      </c>
      <c r="S121" s="3">
        <f>R121*$Y121</f>
        <v>-0.24170731174456234</v>
      </c>
      <c r="T121" s="3">
        <f>J121/(VLOOKUP($AW121,'5_Weighting'!$R$12:$S$23,2,FALSE)/(VLOOKUP($AW121,'5_Weighting'!$R$12:$T$23,3,FALSE)))</f>
        <v>2.2954391547709045</v>
      </c>
      <c r="U121" s="3">
        <f>T121*$Y121</f>
        <v>-0.18363513238167237</v>
      </c>
      <c r="V121" s="3">
        <f>J121/(VLOOKUP($AW121,'5_Weighting'!$V$12:$W$23,2,FALSE)/(VLOOKUP($AW121,'5_Weighting'!$V$12:$X$23,3,FALSE)))</f>
        <v>3.0250488712068142</v>
      </c>
      <c r="W121" s="3">
        <f>V121*$Y121</f>
        <v>-0.24200390969654514</v>
      </c>
      <c r="X121" s="3" t="s">
        <v>1299</v>
      </c>
      <c r="Y121" s="6">
        <v>-0.08</v>
      </c>
      <c r="Z121" s="3" t="s">
        <v>4</v>
      </c>
      <c r="AA121" s="3">
        <v>0.02</v>
      </c>
      <c r="AB121" s="3" t="s">
        <v>1305</v>
      </c>
      <c r="AC121" s="3" t="s">
        <v>5</v>
      </c>
      <c r="AD121" s="3" t="s">
        <v>143</v>
      </c>
      <c r="AE121" s="3" t="s">
        <v>53</v>
      </c>
      <c r="AF121" s="3" t="s">
        <v>102</v>
      </c>
      <c r="AG121" s="3" t="s">
        <v>37</v>
      </c>
      <c r="AH121" s="3" t="s">
        <v>1312</v>
      </c>
      <c r="AI121" s="3" t="s">
        <v>10</v>
      </c>
      <c r="AJ121" s="3" t="s">
        <v>191</v>
      </c>
      <c r="AK121" s="4" t="s">
        <v>75</v>
      </c>
      <c r="AL121" s="4" t="s">
        <v>75</v>
      </c>
      <c r="AM121" s="4">
        <v>2011</v>
      </c>
      <c r="AN121" s="3" t="s">
        <v>14</v>
      </c>
      <c r="AO121" s="3" t="s">
        <v>1953</v>
      </c>
      <c r="AP121" s="3">
        <v>4768</v>
      </c>
      <c r="AQ121" s="3">
        <v>1</v>
      </c>
      <c r="AR121" s="3">
        <v>0</v>
      </c>
      <c r="AS121" s="3">
        <v>1</v>
      </c>
      <c r="AT121" s="3">
        <v>1</v>
      </c>
      <c r="AU121" s="4" t="s">
        <v>1347</v>
      </c>
      <c r="AV121" s="4" t="s">
        <v>1352</v>
      </c>
      <c r="AW121" s="4" t="s">
        <v>465</v>
      </c>
      <c r="AX121" s="4" t="s">
        <v>1397</v>
      </c>
      <c r="AY121" s="4"/>
      <c r="AZ121" s="3">
        <v>-0.04</v>
      </c>
      <c r="BA121" s="3"/>
      <c r="BB121" s="3"/>
      <c r="BC121" s="3"/>
      <c r="BD121" s="3">
        <v>-4</v>
      </c>
      <c r="BE121" s="3" t="s">
        <v>125</v>
      </c>
    </row>
    <row r="122" spans="1:57" hidden="1" x14ac:dyDescent="0.25">
      <c r="A122" s="2">
        <v>154</v>
      </c>
      <c r="B122" s="3" t="s">
        <v>1189</v>
      </c>
      <c r="C122" s="3">
        <v>154.1</v>
      </c>
      <c r="D122" s="3" t="s">
        <v>1190</v>
      </c>
      <c r="E122" s="3" t="s">
        <v>1191</v>
      </c>
      <c r="F122" s="3"/>
      <c r="G122" s="3"/>
      <c r="H122" s="3" t="str">
        <f>IF(Y122&lt;'2 - Outliers'!$F$11,"Low outlier",IF(Y122&gt;'2 - Outliers'!$F$12,"High outlier",""))</f>
        <v/>
      </c>
      <c r="I122" s="3">
        <f>IF(AA122="",VLOOKUP(AW122,'3 -Impute_SE'!$B$10:$C$21,2,FALSE),AA122)</f>
        <v>0.5177272727272727</v>
      </c>
      <c r="J122" s="3">
        <f>1/I122</f>
        <v>1.9315188762071993</v>
      </c>
      <c r="K122" s="3">
        <f>J122*Y122</f>
        <v>1</v>
      </c>
      <c r="L122" s="3">
        <f>J122/(VLOOKUP($AW122,'5_Weighting'!$B$9:$C$20,2,FALSE)/VLOOKUP($AW122,'5_Weighting'!$B$9:$D$20,3,FALSE))</f>
        <v>2.2523834961295983E-2</v>
      </c>
      <c r="M122" s="3">
        <f>L122*Y122</f>
        <v>1.1661203645870965E-2</v>
      </c>
      <c r="N122" s="3">
        <f>J122/(VLOOKUP($AW122,'5_Weighting'!$F$12:$G$20,2,FALSE)/(VLOOKUP($AW122,'5_Weighting'!$F$12:$H$21,3,FALSE)))</f>
        <v>1.1981710267991101E-2</v>
      </c>
      <c r="O122" s="3">
        <f>N122*$Y122</f>
        <v>6.2032581796553927E-3</v>
      </c>
      <c r="P122" s="3">
        <f>J122/(VLOOKUP($AW122,'5_Weighting'!$J$12:$K$22,2,FALSE)/VLOOKUP($AW122,'5_Weighting'!$J$12:$L$22,3,FALSE))</f>
        <v>1.1981710267991101E-2</v>
      </c>
      <c r="Q122" s="3">
        <f>P122*$Y122</f>
        <v>6.2032581796553927E-3</v>
      </c>
      <c r="R122" s="3">
        <f>J122/(VLOOKUP($AW122,'5_Weighting'!$N$12:$O$23,2,FALSE)/VLOOKUP($AW122,'5_Weighting'!$N$12:$P$23,3,FALSE))</f>
        <v>3.5778456034397776E-2</v>
      </c>
      <c r="S122" s="3">
        <f>R122*$Y122</f>
        <v>1.8523482465081394E-2</v>
      </c>
      <c r="T122" s="3">
        <f>J122/(VLOOKUP($AW122,'5_Weighting'!$R$12:$S$23,2,FALSE)/(VLOOKUP($AW122,'5_Weighting'!$R$12:$T$23,3,FALSE)))</f>
        <v>0.13716352735375087</v>
      </c>
      <c r="U122" s="3">
        <f>T122*$Y122</f>
        <v>7.1013298934510111E-2</v>
      </c>
      <c r="V122" s="3">
        <f>J122/(VLOOKUP($AW122,'5_Weighting'!$V$12:$W$23,2,FALSE)/(VLOOKUP($AW122,'5_Weighting'!$V$12:$X$23,3,FALSE)))</f>
        <v>3.6657061820013624E-2</v>
      </c>
      <c r="W122" s="3">
        <f>V122*$Y122</f>
        <v>1.8978360642270688E-2</v>
      </c>
      <c r="X122" s="3" t="s">
        <v>130</v>
      </c>
      <c r="Y122" s="6">
        <v>0.5177272727272727</v>
      </c>
      <c r="Z122" s="3" t="s">
        <v>1298</v>
      </c>
      <c r="AA122" s="3">
        <v>0.5177272727272727</v>
      </c>
      <c r="AB122" s="3" t="s">
        <v>1305</v>
      </c>
      <c r="AC122" s="3" t="s">
        <v>53</v>
      </c>
      <c r="AD122" s="3" t="s">
        <v>6</v>
      </c>
      <c r="AE122" s="3" t="s">
        <v>1306</v>
      </c>
      <c r="AF122" s="3" t="s">
        <v>102</v>
      </c>
      <c r="AG122" s="3" t="s">
        <v>37</v>
      </c>
      <c r="AH122" s="3" t="s">
        <v>1312</v>
      </c>
      <c r="AI122" s="3" t="s">
        <v>10</v>
      </c>
      <c r="AJ122" s="3" t="s">
        <v>191</v>
      </c>
      <c r="AK122" s="4" t="s">
        <v>75</v>
      </c>
      <c r="AL122" s="4" t="s">
        <v>75</v>
      </c>
      <c r="AM122" s="4">
        <v>2011</v>
      </c>
      <c r="AN122" s="3" t="s">
        <v>14</v>
      </c>
      <c r="AO122" s="3" t="s">
        <v>1953</v>
      </c>
      <c r="AP122" s="3">
        <v>4768</v>
      </c>
      <c r="AQ122" s="3">
        <v>1</v>
      </c>
      <c r="AR122" s="3">
        <v>0</v>
      </c>
      <c r="AS122" s="3">
        <v>1</v>
      </c>
      <c r="AT122" s="3">
        <v>1</v>
      </c>
      <c r="AU122" s="4" t="s">
        <v>15</v>
      </c>
      <c r="AV122" s="4" t="s">
        <v>1351</v>
      </c>
      <c r="AW122" s="4" t="s">
        <v>88</v>
      </c>
      <c r="AX122" s="4" t="s">
        <v>1397</v>
      </c>
      <c r="AY122" s="4"/>
      <c r="AZ122" s="3">
        <v>0.01</v>
      </c>
      <c r="BA122" s="3"/>
      <c r="BB122" s="3"/>
      <c r="BC122" s="3"/>
      <c r="BD122" s="3">
        <v>1</v>
      </c>
      <c r="BE122" s="3" t="s">
        <v>125</v>
      </c>
    </row>
    <row r="123" spans="1:57" hidden="1" x14ac:dyDescent="0.25">
      <c r="A123" s="2">
        <v>155</v>
      </c>
      <c r="B123" s="3" t="s">
        <v>1197</v>
      </c>
      <c r="C123" s="3">
        <v>155.1</v>
      </c>
      <c r="D123" s="3" t="s">
        <v>1200</v>
      </c>
      <c r="E123" s="3" t="s">
        <v>1199</v>
      </c>
      <c r="F123" s="3"/>
      <c r="G123" s="3"/>
      <c r="H123" s="3" t="str">
        <f>IF(Y123&lt;'2 - Outliers'!$F$11,"Low outlier",IF(Y123&gt;'2 - Outliers'!$F$12,"High outlier",""))</f>
        <v/>
      </c>
      <c r="I123" s="3">
        <f>IF(AA123="",VLOOKUP(AW123,'3 -Impute_SE'!$B$10:$C$21,2,FALSE),AA123)</f>
        <v>6.5795083253183825E-2</v>
      </c>
      <c r="J123" s="3">
        <f>1/I123</f>
        <v>15.198704075681977</v>
      </c>
      <c r="K123" s="3">
        <f>J123*Y123</f>
        <v>2.34</v>
      </c>
      <c r="L123" s="3">
        <f>J123/(VLOOKUP($AW123,'5_Weighting'!$B$9:$C$20,2,FALSE)/VLOOKUP($AW123,'5_Weighting'!$B$9:$D$20,3,FALSE))</f>
        <v>0.1676626887572906</v>
      </c>
      <c r="M123" s="3">
        <f>L123*Y123</f>
        <v>2.581343052265828E-2</v>
      </c>
      <c r="N123" s="3">
        <f>J123/(VLOOKUP($AW123,'5_Weighting'!$F$12:$G$20,2,FALSE)/(VLOOKUP($AW123,'5_Weighting'!$F$12:$H$21,3,FALSE)))</f>
        <v>0.40343879615444184</v>
      </c>
      <c r="O123" s="3">
        <f>N123*$Y123</f>
        <v>6.2113636682477068E-2</v>
      </c>
      <c r="P123" s="3">
        <f>J123/(VLOOKUP($AW123,'5_Weighting'!$J$12:$K$22,2,FALSE)/VLOOKUP($AW123,'5_Weighting'!$J$12:$L$22,3,FALSE))</f>
        <v>0.66790616526188495</v>
      </c>
      <c r="Q123" s="3">
        <f>P123*$Y123</f>
        <v>0.1028311636920059</v>
      </c>
      <c r="R123" s="3">
        <f>J123/(VLOOKUP($AW123,'5_Weighting'!$N$12:$O$23,2,FALSE)/VLOOKUP($AW123,'5_Weighting'!$N$12:$P$23,3,FALSE))</f>
        <v>0.11894392038735112</v>
      </c>
      <c r="S123" s="3">
        <f>R123*$Y123</f>
        <v>1.8312664837769253E-2</v>
      </c>
      <c r="T123" s="3">
        <f>J123/(VLOOKUP($AW123,'5_Weighting'!$R$12:$S$23,2,FALSE)/(VLOOKUP($AW123,'5_Weighting'!$R$12:$T$23,3,FALSE)))</f>
        <v>0.62817692812538628</v>
      </c>
      <c r="U123" s="3">
        <f>T123*$Y123</f>
        <v>9.6714430683949401E-2</v>
      </c>
      <c r="V123" s="3">
        <f>J123/(VLOOKUP($AW123,'5_Weighting'!$V$12:$W$23,2,FALSE)/(VLOOKUP($AW123,'5_Weighting'!$V$12:$X$23,3,FALSE)))</f>
        <v>0.11148455765226671</v>
      </c>
      <c r="W123" s="3">
        <f>V123*$Y123</f>
        <v>1.7164217660090107E-2</v>
      </c>
      <c r="X123" s="3" t="s">
        <v>24</v>
      </c>
      <c r="Y123" s="6">
        <v>0.15396049481245014</v>
      </c>
      <c r="Z123" s="3" t="s">
        <v>25</v>
      </c>
      <c r="AA123" s="3">
        <v>6.5795083253183825E-2</v>
      </c>
      <c r="AB123" s="3" t="s">
        <v>26</v>
      </c>
      <c r="AC123" s="3" t="s">
        <v>5</v>
      </c>
      <c r="AD123" s="3" t="s">
        <v>6</v>
      </c>
      <c r="AE123" s="3" t="s">
        <v>5</v>
      </c>
      <c r="AF123" s="3" t="s">
        <v>7</v>
      </c>
      <c r="AG123" s="3" t="s">
        <v>1313</v>
      </c>
      <c r="AH123" s="3" t="s">
        <v>38</v>
      </c>
      <c r="AI123" s="3" t="s">
        <v>10</v>
      </c>
      <c r="AJ123" s="3" t="s">
        <v>182</v>
      </c>
      <c r="AK123" s="4" t="s">
        <v>338</v>
      </c>
      <c r="AL123" s="4" t="s">
        <v>13</v>
      </c>
      <c r="AM123" s="4">
        <v>2016</v>
      </c>
      <c r="AN123" s="3" t="s">
        <v>14</v>
      </c>
      <c r="AO123" s="3" t="s">
        <v>1953</v>
      </c>
      <c r="AP123" s="3">
        <v>109</v>
      </c>
      <c r="AQ123" s="3">
        <v>1</v>
      </c>
      <c r="AR123" s="3">
        <v>0</v>
      </c>
      <c r="AS123" s="3">
        <v>0</v>
      </c>
      <c r="AT123" s="3">
        <v>0</v>
      </c>
      <c r="AU123" s="4" t="s">
        <v>15</v>
      </c>
      <c r="AV123" s="4" t="s">
        <v>1358</v>
      </c>
      <c r="AW123" s="3" t="s">
        <v>42</v>
      </c>
      <c r="AX123" s="4" t="s">
        <v>33</v>
      </c>
      <c r="AY123" s="4"/>
      <c r="AZ123" s="3">
        <v>0.61</v>
      </c>
      <c r="BA123" s="3"/>
      <c r="BB123" s="3"/>
      <c r="BC123" s="3"/>
      <c r="BD123" s="3">
        <v>2.34</v>
      </c>
      <c r="BE123" s="3" t="s">
        <v>1300</v>
      </c>
    </row>
    <row r="124" spans="1:57" hidden="1" x14ac:dyDescent="0.25">
      <c r="A124" s="2">
        <v>155</v>
      </c>
      <c r="B124" s="3" t="s">
        <v>1197</v>
      </c>
      <c r="C124" s="3">
        <v>155.1</v>
      </c>
      <c r="D124" s="3" t="s">
        <v>1198</v>
      </c>
      <c r="E124" s="3" t="s">
        <v>1199</v>
      </c>
      <c r="F124" s="3"/>
      <c r="G124" s="3"/>
      <c r="H124" s="3" t="str">
        <f>IF(Y124&lt;'2 - Outliers'!$F$11,"Low outlier",IF(Y124&gt;'2 - Outliers'!$F$12,"High outlier",""))</f>
        <v/>
      </c>
      <c r="I124" s="3">
        <f>IF(AA124="",VLOOKUP(AW124,'3 -Impute_SE'!$B$10:$C$21,2,FALSE),AA124)</f>
        <v>0.11723419349117675</v>
      </c>
      <c r="J124" s="3">
        <f>1/I124</f>
        <v>8.5299345713097061</v>
      </c>
      <c r="K124" s="3">
        <f>J124*Y124</f>
        <v>1.7999999999999998</v>
      </c>
      <c r="L124" s="3">
        <f>J124/(VLOOKUP($AW124,'5_Weighting'!$B$9:$C$20,2,FALSE)/VLOOKUP($AW124,'5_Weighting'!$B$9:$D$20,3,FALSE))</f>
        <v>8.690896380190688E-2</v>
      </c>
      <c r="M124" s="3">
        <f>L124*Y124</f>
        <v>1.833966410124677E-2</v>
      </c>
      <c r="N124" s="3">
        <f>J124/(VLOOKUP($AW124,'5_Weighting'!$F$12:$G$20,2,FALSE)/(VLOOKUP($AW124,'5_Weighting'!$F$12:$H$21,3,FALSE)))</f>
        <v>9.9205109597790955E-2</v>
      </c>
      <c r="O124" s="3">
        <f>N124*$Y124</f>
        <v>2.0934415825021476E-2</v>
      </c>
      <c r="P124" s="3">
        <f>J124/(VLOOKUP($AW124,'5_Weighting'!$J$12:$K$22,2,FALSE)/VLOOKUP($AW124,'5_Weighting'!$J$12:$L$22,3,FALSE))</f>
        <v>0.15065305269479248</v>
      </c>
      <c r="Q124" s="3">
        <f>P124*$Y124</f>
        <v>3.1791040433383946E-2</v>
      </c>
      <c r="R124" s="3">
        <f>J124/(VLOOKUP($AW124,'5_Weighting'!$N$12:$O$23,2,FALSE)/VLOOKUP($AW124,'5_Weighting'!$N$12:$P$23,3,FALSE))</f>
        <v>7.7825042980616072E-2</v>
      </c>
      <c r="S124" s="3">
        <f>R124*$Y124</f>
        <v>1.6422761065047645E-2</v>
      </c>
      <c r="T124" s="3">
        <f>J124/(VLOOKUP($AW124,'5_Weighting'!$R$12:$S$23,2,FALSE)/(VLOOKUP($AW124,'5_Weighting'!$R$12:$T$23,3,FALSE)))</f>
        <v>0.22720006059321407</v>
      </c>
      <c r="U124" s="3">
        <f>T124*$Y124</f>
        <v>4.7944108556625495E-2</v>
      </c>
      <c r="V124" s="3">
        <f>J124/(VLOOKUP($AW124,'5_Weighting'!$V$12:$W$23,2,FALSE)/(VLOOKUP($AW124,'5_Weighting'!$V$12:$X$23,3,FALSE)))</f>
        <v>7.4118156342184785E-2</v>
      </c>
      <c r="W124" s="3">
        <f>V124*$Y124</f>
        <v>1.5640528107292165E-2</v>
      </c>
      <c r="X124" s="3" t="s">
        <v>24</v>
      </c>
      <c r="Y124" s="6">
        <v>0.21102154828411815</v>
      </c>
      <c r="Z124" s="3" t="s">
        <v>25</v>
      </c>
      <c r="AA124" s="3">
        <v>0.11723419349117675</v>
      </c>
      <c r="AB124" s="3" t="s">
        <v>26</v>
      </c>
      <c r="AC124" s="3" t="s">
        <v>53</v>
      </c>
      <c r="AD124" s="3" t="s">
        <v>6</v>
      </c>
      <c r="AE124" s="3" t="s">
        <v>1306</v>
      </c>
      <c r="AF124" s="3" t="s">
        <v>7</v>
      </c>
      <c r="AG124" s="3" t="s">
        <v>1313</v>
      </c>
      <c r="AH124" s="3" t="s">
        <v>38</v>
      </c>
      <c r="AI124" s="3" t="s">
        <v>10</v>
      </c>
      <c r="AJ124" s="3" t="s">
        <v>182</v>
      </c>
      <c r="AK124" s="4" t="s">
        <v>338</v>
      </c>
      <c r="AL124" s="4" t="s">
        <v>13</v>
      </c>
      <c r="AM124" s="4">
        <v>2016</v>
      </c>
      <c r="AN124" s="3" t="s">
        <v>14</v>
      </c>
      <c r="AO124" s="3" t="s">
        <v>1953</v>
      </c>
      <c r="AP124" s="3">
        <v>109</v>
      </c>
      <c r="AQ124" s="3">
        <v>1</v>
      </c>
      <c r="AR124" s="3">
        <v>0</v>
      </c>
      <c r="AS124" s="3">
        <v>0</v>
      </c>
      <c r="AT124" s="3">
        <v>0</v>
      </c>
      <c r="AU124" s="4" t="s">
        <v>15</v>
      </c>
      <c r="AV124" s="4" t="s">
        <v>1357</v>
      </c>
      <c r="AW124" s="4" t="s">
        <v>17</v>
      </c>
      <c r="AX124" s="4" t="s">
        <v>33</v>
      </c>
      <c r="AY124" s="4"/>
      <c r="AZ124" s="3">
        <v>2.74</v>
      </c>
      <c r="BA124" s="3"/>
      <c r="BB124" s="3"/>
      <c r="BC124" s="3"/>
      <c r="BD124" s="3">
        <v>1.8</v>
      </c>
      <c r="BE124" s="3" t="s">
        <v>1300</v>
      </c>
    </row>
    <row r="125" spans="1:57" hidden="1" x14ac:dyDescent="0.25">
      <c r="A125" s="2">
        <v>155</v>
      </c>
      <c r="B125" s="3" t="s">
        <v>1197</v>
      </c>
      <c r="C125" s="3">
        <v>155.1</v>
      </c>
      <c r="D125" s="3" t="s">
        <v>1201</v>
      </c>
      <c r="E125" s="3" t="s">
        <v>1199</v>
      </c>
      <c r="F125" s="3"/>
      <c r="G125" s="3"/>
      <c r="H125" s="3" t="str">
        <f>IF(Y125&lt;'2 - Outliers'!$F$11,"Low outlier",IF(Y125&gt;'2 - Outliers'!$F$12,"High outlier",""))</f>
        <v/>
      </c>
      <c r="I125" s="3">
        <f>IF(AA125="",VLOOKUP(AW125,'3 -Impute_SE'!$B$10:$C$21,2,FALSE),AA125)</f>
        <v>6.8252265990194946E-2</v>
      </c>
      <c r="J125" s="3">
        <f>1/I125</f>
        <v>14.651528201915802</v>
      </c>
      <c r="K125" s="3">
        <f>J125*Y125</f>
        <v>2.2400000000000002</v>
      </c>
      <c r="L125" s="3">
        <f>J125/(VLOOKUP($AW125,'5_Weighting'!$B$9:$C$20,2,FALSE)/VLOOKUP($AW125,'5_Weighting'!$B$9:$D$20,3,FALSE))</f>
        <v>1.7521602883262132E-6</v>
      </c>
      <c r="M125" s="3">
        <f>L125*Y125</f>
        <v>2.6787915852610614E-7</v>
      </c>
      <c r="N125" s="3" t="e">
        <f>J125/(VLOOKUP($AW125,'5_Weighting'!$F$12:$G$20,2,FALSE)/(VLOOKUP($AW125,'5_Weighting'!$F$12:$H$21,3,FALSE)))</f>
        <v>#N/A</v>
      </c>
      <c r="O125" s="3" t="e">
        <f>N125*$Y125</f>
        <v>#N/A</v>
      </c>
      <c r="P125" s="3">
        <f>J125/(VLOOKUP($AW125,'5_Weighting'!$J$12:$K$22,2,FALSE)/VLOOKUP($AW125,'5_Weighting'!$J$12:$L$22,3,FALSE))</f>
        <v>5.8406689170150254E-7</v>
      </c>
      <c r="Q125" s="3">
        <f>P125*$Y125</f>
        <v>8.9295111020589252E-8</v>
      </c>
      <c r="R125" s="3">
        <f>J125/(VLOOKUP($AW125,'5_Weighting'!$N$12:$O$23,2,FALSE)/VLOOKUP($AW125,'5_Weighting'!$N$12:$P$23,3,FALSE))</f>
        <v>5.0678903174369773E-2</v>
      </c>
      <c r="S125" s="3">
        <f>R125*$Y125</f>
        <v>7.7480479541884636E-3</v>
      </c>
      <c r="T125" s="3">
        <f>J125/(VLOOKUP($AW125,'5_Weighting'!$R$12:$S$23,2,FALSE)/(VLOOKUP($AW125,'5_Weighting'!$R$12:$T$23,3,FALSE)))</f>
        <v>3.6868804791334218E-2</v>
      </c>
      <c r="U125" s="3">
        <f>T125*$Y125</f>
        <v>5.6366900158435268E-3</v>
      </c>
      <c r="V125" s="3">
        <f>J125/(VLOOKUP($AW125,'5_Weighting'!$V$12:$W$23,2,FALSE)/(VLOOKUP($AW125,'5_Weighting'!$V$12:$X$23,3,FALSE)))</f>
        <v>7.3008132001507031E-7</v>
      </c>
      <c r="W125" s="3">
        <f>V125*$Y125</f>
        <v>1.1161853796383635E-7</v>
      </c>
      <c r="X125" s="3" t="s">
        <v>24</v>
      </c>
      <c r="Y125" s="6">
        <v>0.1528850758180367</v>
      </c>
      <c r="Z125" s="3" t="s">
        <v>25</v>
      </c>
      <c r="AA125" s="3">
        <v>6.8252265990194946E-2</v>
      </c>
      <c r="AB125" s="3" t="s">
        <v>26</v>
      </c>
      <c r="AC125" s="3" t="s">
        <v>5</v>
      </c>
      <c r="AD125" s="3" t="s">
        <v>143</v>
      </c>
      <c r="AE125" s="3" t="s">
        <v>5</v>
      </c>
      <c r="AF125" s="3" t="s">
        <v>7</v>
      </c>
      <c r="AG125" s="3" t="s">
        <v>1313</v>
      </c>
      <c r="AH125" s="3" t="s">
        <v>38</v>
      </c>
      <c r="AI125" s="3" t="s">
        <v>10</v>
      </c>
      <c r="AJ125" s="3" t="s">
        <v>182</v>
      </c>
      <c r="AK125" s="4" t="s">
        <v>338</v>
      </c>
      <c r="AL125" s="4" t="s">
        <v>13</v>
      </c>
      <c r="AM125" s="4">
        <v>2016</v>
      </c>
      <c r="AN125" s="3" t="s">
        <v>14</v>
      </c>
      <c r="AO125" s="3" t="s">
        <v>1953</v>
      </c>
      <c r="AP125" s="3">
        <v>109</v>
      </c>
      <c r="AQ125" s="3">
        <v>1</v>
      </c>
      <c r="AR125" s="3">
        <v>0</v>
      </c>
      <c r="AS125" s="3">
        <v>0</v>
      </c>
      <c r="AT125" s="3">
        <v>0</v>
      </c>
      <c r="AU125" s="4" t="s">
        <v>97</v>
      </c>
      <c r="AV125" s="4" t="s">
        <v>1359</v>
      </c>
      <c r="AW125" s="4" t="s">
        <v>1396</v>
      </c>
      <c r="AX125" s="4" t="s">
        <v>33</v>
      </c>
      <c r="AY125" s="4"/>
      <c r="AZ125" s="3">
        <v>17.82</v>
      </c>
      <c r="BA125" s="3"/>
      <c r="BB125" s="3"/>
      <c r="BC125" s="3"/>
      <c r="BD125" s="3">
        <v>2.2400000000000002</v>
      </c>
      <c r="BE125" s="3" t="s">
        <v>1300</v>
      </c>
    </row>
    <row r="126" spans="1:57" hidden="1" x14ac:dyDescent="0.25">
      <c r="A126" s="2">
        <v>160</v>
      </c>
      <c r="B126" s="3" t="s">
        <v>1202</v>
      </c>
      <c r="C126" s="3">
        <v>160.1</v>
      </c>
      <c r="D126" s="3" t="s">
        <v>1203</v>
      </c>
      <c r="E126" s="3" t="s">
        <v>1204</v>
      </c>
      <c r="F126" s="3"/>
      <c r="G126" s="3"/>
      <c r="H126" s="3" t="str">
        <f>IF(Y126&lt;'2 - Outliers'!$F$11,"Low outlier",IF(Y126&gt;'2 - Outliers'!$F$12,"High outlier",""))</f>
        <v>High outlier</v>
      </c>
      <c r="I126" s="3">
        <f>IF(AA126="",VLOOKUP(AW126,'3 -Impute_SE'!$B$10:$C$21,2,FALSE),AA126)</f>
        <v>7.6819515443840788E-2</v>
      </c>
      <c r="J126" s="3">
        <f>1/I126</f>
        <v>13.017525484537245</v>
      </c>
      <c r="K126" s="3">
        <f>J126*Y126</f>
        <v>22.573</v>
      </c>
      <c r="L126" s="3">
        <f>J126/(VLOOKUP($AW126,'5_Weighting'!$B$9:$C$20,2,FALSE)/VLOOKUP($AW126,'5_Weighting'!$B$9:$D$20,3,FALSE))</f>
        <v>1.5567516843258836E-6</v>
      </c>
      <c r="M126" s="3">
        <f>L126*Y126</f>
        <v>2.6994804667008006E-6</v>
      </c>
      <c r="N126" s="3" t="e">
        <f>J126/(VLOOKUP($AW126,'5_Weighting'!$F$12:$G$20,2,FALSE)/(VLOOKUP($AW126,'5_Weighting'!$F$12:$H$21,3,FALSE)))</f>
        <v>#N/A</v>
      </c>
      <c r="O126" s="3" t="e">
        <f>N126*$Y126</f>
        <v>#N/A</v>
      </c>
      <c r="P126" s="3">
        <f>J126/(VLOOKUP($AW126,'5_Weighting'!$J$12:$K$22,2,FALSE)/VLOOKUP($AW126,'5_Weighting'!$J$12:$L$22,3,FALSE))</f>
        <v>5.1892918899781383E-7</v>
      </c>
      <c r="Q126" s="3">
        <f>P126*$Y126</f>
        <v>8.9984756297667896E-7</v>
      </c>
      <c r="R126" s="3">
        <f>J126/(VLOOKUP($AW126,'5_Weighting'!$N$12:$O$23,2,FALSE)/VLOOKUP($AW126,'5_Weighting'!$N$12:$P$23,3,FALSE))</f>
        <v>4.502696950851115E-2</v>
      </c>
      <c r="S126" s="3">
        <f>R126*$Y126</f>
        <v>7.8078877888346498E-2</v>
      </c>
      <c r="T126" s="3">
        <f>J126/(VLOOKUP($AW126,'5_Weighting'!$R$12:$S$23,2,FALSE)/(VLOOKUP($AW126,'5_Weighting'!$R$12:$T$23,3,FALSE)))</f>
        <v>3.2757033897178461E-2</v>
      </c>
      <c r="U126" s="3">
        <f>T126*$Y126</f>
        <v>5.6802233806980323E-2</v>
      </c>
      <c r="V126" s="3">
        <f>J126/(VLOOKUP($AW126,'5_Weighting'!$V$12:$W$23,2,FALSE)/(VLOOKUP($AW126,'5_Weighting'!$V$12:$X$23,3,FALSE)))</f>
        <v>6.4865944754063719E-7</v>
      </c>
      <c r="W126" s="3">
        <f>V126*$Y126</f>
        <v>1.1248059185078916E-6</v>
      </c>
      <c r="X126" s="3" t="s">
        <v>24</v>
      </c>
      <c r="Y126" s="6">
        <v>1.7340469221138182</v>
      </c>
      <c r="Z126" s="3" t="s">
        <v>25</v>
      </c>
      <c r="AA126" s="3">
        <v>7.6819515443840788E-2</v>
      </c>
      <c r="AB126" s="3" t="s">
        <v>26</v>
      </c>
      <c r="AC126" s="3" t="s">
        <v>5</v>
      </c>
      <c r="AD126" s="3" t="s">
        <v>1307</v>
      </c>
      <c r="AE126" s="3" t="s">
        <v>5</v>
      </c>
      <c r="AF126" s="3" t="s">
        <v>7</v>
      </c>
      <c r="AG126" s="3" t="s">
        <v>1314</v>
      </c>
      <c r="AH126" s="3" t="s">
        <v>38</v>
      </c>
      <c r="AI126" s="3" t="s">
        <v>10</v>
      </c>
      <c r="AJ126" s="3" t="s">
        <v>11</v>
      </c>
      <c r="AK126" s="4" t="s">
        <v>12</v>
      </c>
      <c r="AL126" s="4" t="s">
        <v>1333</v>
      </c>
      <c r="AM126" s="4">
        <v>2015</v>
      </c>
      <c r="AN126" s="3" t="str">
        <f>IF(AM126&lt;2010,"Pre-2010",IF(AM126&lt;2018,"2010 - 2017","2018 - 2019"))</f>
        <v>2010 - 2017</v>
      </c>
      <c r="AO126" s="3" t="s">
        <v>1953</v>
      </c>
      <c r="AP126" s="3">
        <v>2124</v>
      </c>
      <c r="AQ126" s="3">
        <v>1</v>
      </c>
      <c r="AR126" s="3">
        <v>0</v>
      </c>
      <c r="AS126" s="3">
        <v>0</v>
      </c>
      <c r="AT126" s="3">
        <v>0</v>
      </c>
      <c r="AU126" s="4" t="s">
        <v>97</v>
      </c>
      <c r="AV126" s="4" t="s">
        <v>1360</v>
      </c>
      <c r="AW126" s="4" t="s">
        <v>1396</v>
      </c>
      <c r="AX126" s="4" t="s">
        <v>1398</v>
      </c>
      <c r="AY126" s="4"/>
      <c r="AZ126" s="3">
        <v>9.5869999999999997</v>
      </c>
      <c r="BA126" s="3"/>
      <c r="BB126" s="3"/>
      <c r="BC126" s="3"/>
      <c r="BD126" s="3">
        <v>22.573</v>
      </c>
      <c r="BE126" s="3" t="s">
        <v>1300</v>
      </c>
    </row>
    <row r="127" spans="1:57" hidden="1" x14ac:dyDescent="0.25">
      <c r="A127" s="2">
        <v>160</v>
      </c>
      <c r="B127" s="3" t="s">
        <v>1202</v>
      </c>
      <c r="C127" s="3">
        <v>160.1</v>
      </c>
      <c r="D127" s="3" t="s">
        <v>1205</v>
      </c>
      <c r="E127" s="3" t="s">
        <v>1204</v>
      </c>
      <c r="F127" s="3"/>
      <c r="G127" s="3"/>
      <c r="H127" s="3" t="str">
        <f>IF(Y127&lt;'2 - Outliers'!$F$11,"Low outlier",IF(Y127&gt;'2 - Outliers'!$F$12,"High outlier",""))</f>
        <v/>
      </c>
      <c r="I127" s="3">
        <f>IF(AA127="",VLOOKUP(AW127,'3 -Impute_SE'!$B$10:$C$21,2,FALSE),AA127)</f>
        <v>3.2303598367695502E-2</v>
      </c>
      <c r="J127" s="3">
        <f>1/I127</f>
        <v>30.956303648203718</v>
      </c>
      <c r="K127" s="3">
        <f>J127*Y127</f>
        <v>13.917999999999999</v>
      </c>
      <c r="L127" s="3">
        <f>J127/(VLOOKUP($AW127,'5_Weighting'!$B$9:$C$20,2,FALSE)/VLOOKUP($AW127,'5_Weighting'!$B$9:$D$20,3,FALSE))</f>
        <v>0.36098776096512192</v>
      </c>
      <c r="M127" s="3">
        <f>L127*Y127</f>
        <v>0.16230063234323211</v>
      </c>
      <c r="N127" s="3">
        <f>J127/(VLOOKUP($AW127,'5_Weighting'!$F$12:$G$20,2,FALSE)/(VLOOKUP($AW127,'5_Weighting'!$F$12:$H$21,3,FALSE)))</f>
        <v>0.19202994381761579</v>
      </c>
      <c r="O127" s="3">
        <f>N127*$Y127</f>
        <v>8.6336947344443749E-2</v>
      </c>
      <c r="P127" s="3">
        <f>J127/(VLOOKUP($AW127,'5_Weighting'!$J$12:$K$22,2,FALSE)/VLOOKUP($AW127,'5_Weighting'!$J$12:$L$22,3,FALSE))</f>
        <v>0.19202994381761579</v>
      </c>
      <c r="Q127" s="3">
        <f>P127*$Y127</f>
        <v>8.6336947344443749E-2</v>
      </c>
      <c r="R127" s="3">
        <f>J127/(VLOOKUP($AW127,'5_Weighting'!$N$12:$O$23,2,FALSE)/VLOOKUP($AW127,'5_Weighting'!$N$12:$P$23,3,FALSE))</f>
        <v>0.57341854781123669</v>
      </c>
      <c r="S127" s="3">
        <f>R127*$Y127</f>
        <v>0.25780982894900278</v>
      </c>
      <c r="T127" s="3">
        <f>J127/(VLOOKUP($AW127,'5_Weighting'!$R$12:$S$23,2,FALSE)/(VLOOKUP($AW127,'5_Weighting'!$R$12:$T$23,3,FALSE)))</f>
        <v>2.1983092448773567</v>
      </c>
      <c r="U127" s="3">
        <f>T127*$Y127</f>
        <v>0.98836309457051175</v>
      </c>
      <c r="V127" s="3">
        <f>J127/(VLOOKUP($AW127,'5_Weighting'!$V$12:$W$23,2,FALSE)/(VLOOKUP($AW127,'5_Weighting'!$V$12:$X$23,3,FALSE)))</f>
        <v>0.58749989478725007</v>
      </c>
      <c r="W127" s="3">
        <f>V127*$Y127</f>
        <v>0.26414082341912348</v>
      </c>
      <c r="X127" s="3" t="s">
        <v>24</v>
      </c>
      <c r="Y127" s="6">
        <v>0.44960148208158601</v>
      </c>
      <c r="Z127" s="3" t="s">
        <v>25</v>
      </c>
      <c r="AA127" s="3">
        <v>3.2303598367695502E-2</v>
      </c>
      <c r="AB127" s="3" t="s">
        <v>26</v>
      </c>
      <c r="AC127" s="3" t="s">
        <v>1308</v>
      </c>
      <c r="AD127" s="3" t="s">
        <v>1307</v>
      </c>
      <c r="AE127" s="3" t="s">
        <v>5</v>
      </c>
      <c r="AF127" s="3" t="s">
        <v>7</v>
      </c>
      <c r="AG127" s="3" t="s">
        <v>1314</v>
      </c>
      <c r="AH127" s="3" t="s">
        <v>38</v>
      </c>
      <c r="AI127" s="3" t="s">
        <v>10</v>
      </c>
      <c r="AJ127" s="3" t="s">
        <v>11</v>
      </c>
      <c r="AK127" s="4" t="s">
        <v>12</v>
      </c>
      <c r="AL127" s="4" t="s">
        <v>1333</v>
      </c>
      <c r="AM127" s="4">
        <v>2015</v>
      </c>
      <c r="AN127" s="3" t="s">
        <v>14</v>
      </c>
      <c r="AO127" s="3" t="s">
        <v>1953</v>
      </c>
      <c r="AP127" s="3">
        <v>2124</v>
      </c>
      <c r="AQ127" s="3">
        <v>1</v>
      </c>
      <c r="AR127" s="3">
        <v>0</v>
      </c>
      <c r="AS127" s="3">
        <v>0</v>
      </c>
      <c r="AT127" s="3">
        <v>0</v>
      </c>
      <c r="AU127" s="4" t="s">
        <v>15</v>
      </c>
      <c r="AV127" s="4" t="s">
        <v>1361</v>
      </c>
      <c r="AW127" s="4" t="s">
        <v>88</v>
      </c>
      <c r="AX127" s="4" t="s">
        <v>1398</v>
      </c>
      <c r="AY127" s="4"/>
      <c r="AZ127" s="3">
        <v>50.317</v>
      </c>
      <c r="BA127" s="3"/>
      <c r="BB127" s="3"/>
      <c r="BC127" s="3"/>
      <c r="BD127" s="3">
        <v>13.917999999999999</v>
      </c>
      <c r="BE127" s="3" t="s">
        <v>1300</v>
      </c>
    </row>
    <row r="128" spans="1:57" hidden="1" x14ac:dyDescent="0.25">
      <c r="A128" s="2">
        <v>160</v>
      </c>
      <c r="B128" s="3" t="s">
        <v>1202</v>
      </c>
      <c r="C128" s="3">
        <v>160.1</v>
      </c>
      <c r="D128" s="3" t="s">
        <v>1208</v>
      </c>
      <c r="E128" s="3" t="s">
        <v>1204</v>
      </c>
      <c r="F128" s="3"/>
      <c r="G128" s="3"/>
      <c r="H128" s="3" t="str">
        <f>IF(Y128&lt;'2 - Outliers'!$F$11,"Low outlier",IF(Y128&gt;'2 - Outliers'!$F$12,"High outlier",""))</f>
        <v>Low outlier</v>
      </c>
      <c r="I128" s="3">
        <f>IF(AA128="",VLOOKUP(AW128,'3 -Impute_SE'!$B$10:$C$21,2,FALSE),AA128)</f>
        <v>6.3428288987787754E-2</v>
      </c>
      <c r="J128" s="3">
        <f>1/I128</f>
        <v>15.765835969381678</v>
      </c>
      <c r="K128" s="3">
        <f>J128*Y128</f>
        <v>-10.034000000000001</v>
      </c>
      <c r="L128" s="3">
        <f>J128/(VLOOKUP($AW128,'5_Weighting'!$B$9:$C$20,2,FALSE)/VLOOKUP($AW128,'5_Weighting'!$B$9:$D$20,3,FALSE))</f>
        <v>8.8878499371755041E-4</v>
      </c>
      <c r="M128" s="3">
        <f>L128*Y128</f>
        <v>-5.6565783408386308E-4</v>
      </c>
      <c r="N128" s="3">
        <f>J128/(VLOOKUP($AW128,'5_Weighting'!$F$12:$G$20,2,FALSE)/(VLOOKUP($AW128,'5_Weighting'!$F$12:$H$21,3,FALSE)))</f>
        <v>0.32311067271927157</v>
      </c>
      <c r="O128" s="3">
        <f>N128*$Y128</f>
        <v>-0.20564037938499008</v>
      </c>
      <c r="P128" s="3">
        <f>J128/(VLOOKUP($AW128,'5_Weighting'!$J$12:$K$22,2,FALSE)/VLOOKUP($AW128,'5_Weighting'!$J$12:$L$22,3,FALSE))</f>
        <v>0.45879723792224586</v>
      </c>
      <c r="Q128" s="3">
        <f>P128*$Y128</f>
        <v>-0.29199666254629714</v>
      </c>
      <c r="R128" s="3">
        <f>J128/(VLOOKUP($AW128,'5_Weighting'!$N$12:$O$23,2,FALSE)/VLOOKUP($AW128,'5_Weighting'!$N$12:$P$23,3,FALSE))</f>
        <v>5.027802090975639E-4</v>
      </c>
      <c r="S128" s="3">
        <f>R128*$Y128</f>
        <v>-3.1998916060540573E-4</v>
      </c>
      <c r="T128" s="3">
        <f>J128/(VLOOKUP($AW128,'5_Weighting'!$R$12:$S$23,2,FALSE)/(VLOOKUP($AW128,'5_Weighting'!$R$12:$T$23,3,FALSE)))</f>
        <v>5.2381386612589766E-2</v>
      </c>
      <c r="U128" s="3">
        <f>T128*$Y128</f>
        <v>-3.3337580975183717E-2</v>
      </c>
      <c r="V128" s="3">
        <f>J128/(VLOOKUP($AW128,'5_Weighting'!$V$12:$W$23,2,FALSE)/(VLOOKUP($AW128,'5_Weighting'!$V$12:$X$23,3,FALSE)))</f>
        <v>5.8603506609611724E-4</v>
      </c>
      <c r="W128" s="3">
        <f>V128*$Y128</f>
        <v>-3.7297583614521519E-4</v>
      </c>
      <c r="X128" s="3" t="s">
        <v>24</v>
      </c>
      <c r="Y128" s="6">
        <v>-0.63643945170346239</v>
      </c>
      <c r="Z128" s="3" t="s">
        <v>25</v>
      </c>
      <c r="AA128" s="3">
        <v>6.3428288987787754E-2</v>
      </c>
      <c r="AB128" s="3" t="s">
        <v>26</v>
      </c>
      <c r="AC128" s="3" t="s">
        <v>5</v>
      </c>
      <c r="AD128" s="3" t="s">
        <v>1309</v>
      </c>
      <c r="AE128" s="3" t="s">
        <v>53</v>
      </c>
      <c r="AF128" s="3" t="s">
        <v>7</v>
      </c>
      <c r="AG128" s="3" t="s">
        <v>1314</v>
      </c>
      <c r="AH128" s="3" t="s">
        <v>38</v>
      </c>
      <c r="AI128" s="3" t="s">
        <v>10</v>
      </c>
      <c r="AJ128" s="3" t="s">
        <v>11</v>
      </c>
      <c r="AK128" s="4" t="s">
        <v>12</v>
      </c>
      <c r="AL128" s="4" t="s">
        <v>1333</v>
      </c>
      <c r="AM128" s="4">
        <v>2015</v>
      </c>
      <c r="AN128" s="3" t="s">
        <v>14</v>
      </c>
      <c r="AO128" s="3" t="s">
        <v>1953</v>
      </c>
      <c r="AP128" s="3">
        <v>2124</v>
      </c>
      <c r="AQ128" s="3">
        <v>1</v>
      </c>
      <c r="AR128" s="3">
        <v>0</v>
      </c>
      <c r="AS128" s="3">
        <v>0</v>
      </c>
      <c r="AT128" s="3">
        <v>0</v>
      </c>
      <c r="AU128" s="4" t="s">
        <v>97</v>
      </c>
      <c r="AV128" s="4" t="s">
        <v>1364</v>
      </c>
      <c r="AW128" s="4" t="s">
        <v>705</v>
      </c>
      <c r="AX128" s="4" t="s">
        <v>1398</v>
      </c>
      <c r="AY128" s="4"/>
      <c r="AZ128" s="3">
        <v>-46.088000000000001</v>
      </c>
      <c r="BA128" s="3"/>
      <c r="BB128" s="3"/>
      <c r="BC128" s="3"/>
      <c r="BD128" s="3">
        <v>-10.034000000000001</v>
      </c>
      <c r="BE128" s="3" t="s">
        <v>1300</v>
      </c>
    </row>
    <row r="129" spans="1:57" hidden="1" x14ac:dyDescent="0.25">
      <c r="A129" s="2">
        <v>160</v>
      </c>
      <c r="B129" s="3" t="s">
        <v>1202</v>
      </c>
      <c r="C129" s="3">
        <v>160.1</v>
      </c>
      <c r="D129" s="3" t="s">
        <v>1206</v>
      </c>
      <c r="E129" s="3" t="s">
        <v>1204</v>
      </c>
      <c r="F129" s="3"/>
      <c r="G129" s="3"/>
      <c r="H129" s="3" t="str">
        <f>IF(Y129&lt;'2 - Outliers'!$F$11,"Low outlier",IF(Y129&gt;'2 - Outliers'!$F$12,"High outlier",""))</f>
        <v/>
      </c>
      <c r="I129" s="3">
        <f>IF(AA129="",VLOOKUP(AW129,'3 -Impute_SE'!$B$10:$C$21,2,FALSE),AA129)</f>
        <v>5.3228986585428149E-2</v>
      </c>
      <c r="J129" s="3">
        <f>1/I129</f>
        <v>18.786756317351301</v>
      </c>
      <c r="K129" s="3">
        <f>J129*Y129</f>
        <v>5.9240000000000004</v>
      </c>
      <c r="L129" s="3">
        <f>J129/(VLOOKUP($AW129,'5_Weighting'!$B$9:$C$20,2,FALSE)/VLOOKUP($AW129,'5_Weighting'!$B$9:$D$20,3,FALSE))</f>
        <v>0.21907619126198641</v>
      </c>
      <c r="M129" s="3">
        <f>L129*Y129</f>
        <v>6.908097039813961E-2</v>
      </c>
      <c r="N129" s="3">
        <f>J129/(VLOOKUP($AW129,'5_Weighting'!$F$12:$G$20,2,FALSE)/(VLOOKUP($AW129,'5_Weighting'!$F$12:$H$21,3,FALSE)))</f>
        <v>0.11653909979480208</v>
      </c>
      <c r="O129" s="3">
        <f>N129*$Y129</f>
        <v>3.6748101456278548E-2</v>
      </c>
      <c r="P129" s="3">
        <f>J129/(VLOOKUP($AW129,'5_Weighting'!$J$12:$K$22,2,FALSE)/VLOOKUP($AW129,'5_Weighting'!$J$12:$L$22,3,FALSE))</f>
        <v>0.11653909979480208</v>
      </c>
      <c r="Q129" s="3">
        <f>P129*$Y129</f>
        <v>3.6748101456278548E-2</v>
      </c>
      <c r="R129" s="3">
        <f>J129/(VLOOKUP($AW129,'5_Weighting'!$N$12:$O$23,2,FALSE)/VLOOKUP($AW129,'5_Weighting'!$N$12:$P$23,3,FALSE))</f>
        <v>0.34799615122021388</v>
      </c>
      <c r="S129" s="3">
        <f>R129*$Y129</f>
        <v>0.10973311012314217</v>
      </c>
      <c r="T129" s="3">
        <f>J129/(VLOOKUP($AW129,'5_Weighting'!$R$12:$S$23,2,FALSE)/(VLOOKUP($AW129,'5_Weighting'!$R$12:$T$23,3,FALSE)))</f>
        <v>1.3341095423738643</v>
      </c>
      <c r="U129" s="3">
        <f>T129*$Y129</f>
        <v>0.4206827828880379</v>
      </c>
      <c r="V129" s="3">
        <f>J129/(VLOOKUP($AW129,'5_Weighting'!$V$12:$W$23,2,FALSE)/(VLOOKUP($AW129,'5_Weighting'!$V$12:$X$23,3,FALSE)))</f>
        <v>0.35654183668915024</v>
      </c>
      <c r="W129" s="3">
        <f>V129*$Y129</f>
        <v>0.11242780844481159</v>
      </c>
      <c r="X129" s="3" t="s">
        <v>24</v>
      </c>
      <c r="Y129" s="6">
        <v>0.31532851653207639</v>
      </c>
      <c r="Z129" s="3" t="s">
        <v>25</v>
      </c>
      <c r="AA129" s="3">
        <v>5.3228986585428149E-2</v>
      </c>
      <c r="AB129" s="3" t="s">
        <v>26</v>
      </c>
      <c r="AC129" s="3" t="s">
        <v>5</v>
      </c>
      <c r="AD129" s="3" t="s">
        <v>1307</v>
      </c>
      <c r="AE129" s="3" t="s">
        <v>5</v>
      </c>
      <c r="AF129" s="3" t="s">
        <v>7</v>
      </c>
      <c r="AG129" s="3" t="s">
        <v>1314</v>
      </c>
      <c r="AH129" s="3" t="s">
        <v>38</v>
      </c>
      <c r="AI129" s="3" t="s">
        <v>10</v>
      </c>
      <c r="AJ129" s="3" t="s">
        <v>11</v>
      </c>
      <c r="AK129" s="4" t="s">
        <v>12</v>
      </c>
      <c r="AL129" s="4" t="s">
        <v>1333</v>
      </c>
      <c r="AM129" s="4">
        <v>2015</v>
      </c>
      <c r="AN129" s="3" t="s">
        <v>14</v>
      </c>
      <c r="AO129" s="3" t="s">
        <v>1953</v>
      </c>
      <c r="AP129" s="3">
        <v>2124</v>
      </c>
      <c r="AQ129" s="3">
        <v>1</v>
      </c>
      <c r="AR129" s="3">
        <v>0</v>
      </c>
      <c r="AS129" s="3">
        <v>0</v>
      </c>
      <c r="AT129" s="3">
        <v>0</v>
      </c>
      <c r="AU129" s="4" t="s">
        <v>15</v>
      </c>
      <c r="AV129" s="4" t="s">
        <v>1362</v>
      </c>
      <c r="AW129" s="4" t="s">
        <v>88</v>
      </c>
      <c r="AX129" s="4" t="s">
        <v>1398</v>
      </c>
      <c r="AY129" s="4"/>
      <c r="AZ129" s="3">
        <v>5.4420000000000002</v>
      </c>
      <c r="BA129" s="3"/>
      <c r="BB129" s="3"/>
      <c r="BC129" s="3"/>
      <c r="BD129" s="3">
        <v>5.9240000000000004</v>
      </c>
      <c r="BE129" s="3" t="s">
        <v>1300</v>
      </c>
    </row>
    <row r="130" spans="1:57" hidden="1" x14ac:dyDescent="0.25">
      <c r="A130" s="2">
        <v>160</v>
      </c>
      <c r="B130" s="3" t="s">
        <v>1202</v>
      </c>
      <c r="C130" s="3">
        <v>160.1</v>
      </c>
      <c r="D130" s="3" t="s">
        <v>1207</v>
      </c>
      <c r="E130" s="3" t="s">
        <v>1204</v>
      </c>
      <c r="F130" s="3"/>
      <c r="G130" s="3"/>
      <c r="H130" s="3" t="str">
        <f>IF(Y130&lt;'2 - Outliers'!$F$11,"Low outlier",IF(Y130&gt;'2 - Outliers'!$F$12,"High outlier",""))</f>
        <v/>
      </c>
      <c r="I130" s="3">
        <f>IF(AA130="",VLOOKUP(AW130,'3 -Impute_SE'!$B$10:$C$21,2,FALSE),AA130)</f>
        <v>3.5907338487459362E-2</v>
      </c>
      <c r="J130" s="3">
        <f>1/I130</f>
        <v>27.849460364467003</v>
      </c>
      <c r="K130" s="3">
        <f>J130*Y130</f>
        <v>20.089000000000002</v>
      </c>
      <c r="L130" s="3">
        <f>J130/(VLOOKUP($AW130,'5_Weighting'!$B$9:$C$20,2,FALSE)/VLOOKUP($AW130,'5_Weighting'!$B$9:$D$20,3,FALSE))</f>
        <v>0.36740439820777676</v>
      </c>
      <c r="M130" s="3">
        <f>L130*Y130</f>
        <v>0.26502441551841127</v>
      </c>
      <c r="N130" s="3">
        <f>J130/(VLOOKUP($AW130,'5_Weighting'!$F$12:$G$20,2,FALSE)/(VLOOKUP($AW130,'5_Weighting'!$F$12:$H$21,3,FALSE)))</f>
        <v>2.4192853738006983</v>
      </c>
      <c r="O130" s="3">
        <f>N130*$Y130</f>
        <v>1.7451334150909457</v>
      </c>
      <c r="P130" s="3">
        <f>J130/(VLOOKUP($AW130,'5_Weighting'!$J$12:$K$22,2,FALSE)/VLOOKUP($AW130,'5_Weighting'!$J$12:$L$22,3,FALSE))</f>
        <v>2.9448913195912865</v>
      </c>
      <c r="Q130" s="3">
        <f>P130*$Y130</f>
        <v>2.1242753340654037</v>
      </c>
      <c r="R130" s="3">
        <f>J130/(VLOOKUP($AW130,'5_Weighting'!$N$12:$O$23,2,FALSE)/VLOOKUP($AW130,'5_Weighting'!$N$12:$P$23,3,FALSE))</f>
        <v>0.28033959368961825</v>
      </c>
      <c r="S130" s="3">
        <f>R130*$Y130</f>
        <v>0.20222086977370143</v>
      </c>
      <c r="T130" s="3">
        <f>J130/(VLOOKUP($AW130,'5_Weighting'!$R$12:$S$23,2,FALSE)/(VLOOKUP($AW130,'5_Weighting'!$R$12:$T$23,3,FALSE)))</f>
        <v>0.20668304275006147</v>
      </c>
      <c r="U130" s="3">
        <f>T130*$Y130</f>
        <v>0.14908926749272217</v>
      </c>
      <c r="V130" s="3">
        <f>J130/(VLOOKUP($AW130,'5_Weighting'!$V$12:$W$23,2,FALSE)/(VLOOKUP($AW130,'5_Weighting'!$V$12:$X$23,3,FALSE)))</f>
        <v>0.22733498238251867</v>
      </c>
      <c r="W130" s="3">
        <f>V130*$Y130</f>
        <v>0.1639863897294522</v>
      </c>
      <c r="X130" s="3" t="s">
        <v>24</v>
      </c>
      <c r="Y130" s="6">
        <v>0.72134252287457112</v>
      </c>
      <c r="Z130" s="3" t="s">
        <v>25</v>
      </c>
      <c r="AA130" s="3">
        <v>3.5907338487459362E-2</v>
      </c>
      <c r="AB130" s="3" t="s">
        <v>26</v>
      </c>
      <c r="AC130" s="3" t="s">
        <v>5</v>
      </c>
      <c r="AD130" s="3" t="s">
        <v>1307</v>
      </c>
      <c r="AE130" s="3" t="s">
        <v>5</v>
      </c>
      <c r="AF130" s="3" t="s">
        <v>7</v>
      </c>
      <c r="AG130" s="3" t="s">
        <v>1314</v>
      </c>
      <c r="AH130" s="3" t="s">
        <v>38</v>
      </c>
      <c r="AI130" s="3" t="s">
        <v>10</v>
      </c>
      <c r="AJ130" s="3" t="s">
        <v>11</v>
      </c>
      <c r="AK130" s="4" t="s">
        <v>12</v>
      </c>
      <c r="AL130" s="4" t="s">
        <v>1333</v>
      </c>
      <c r="AM130" s="4">
        <v>2015</v>
      </c>
      <c r="AN130" s="3" t="s">
        <v>14</v>
      </c>
      <c r="AO130" s="3" t="s">
        <v>1953</v>
      </c>
      <c r="AP130" s="3">
        <v>2124</v>
      </c>
      <c r="AQ130" s="3">
        <v>1</v>
      </c>
      <c r="AR130" s="3">
        <v>0</v>
      </c>
      <c r="AS130" s="3">
        <v>0</v>
      </c>
      <c r="AT130" s="3">
        <v>0</v>
      </c>
      <c r="AU130" s="4" t="s">
        <v>346</v>
      </c>
      <c r="AV130" s="4" t="s">
        <v>1363</v>
      </c>
      <c r="AW130" s="4" t="s">
        <v>642</v>
      </c>
      <c r="AX130" s="4" t="s">
        <v>1398</v>
      </c>
      <c r="AY130" s="4"/>
      <c r="AZ130" s="3">
        <v>347.96899999999999</v>
      </c>
      <c r="BA130" s="3"/>
      <c r="BB130" s="3"/>
      <c r="BC130" s="3"/>
      <c r="BD130" s="3">
        <v>20.088999999999999</v>
      </c>
      <c r="BE130" s="3" t="s">
        <v>1300</v>
      </c>
    </row>
    <row r="131" spans="1:57" hidden="1" x14ac:dyDescent="0.25">
      <c r="A131" s="2">
        <v>160</v>
      </c>
      <c r="B131" s="3" t="s">
        <v>1202</v>
      </c>
      <c r="C131" s="3">
        <v>160.19999999999999</v>
      </c>
      <c r="D131" s="3" t="s">
        <v>1209</v>
      </c>
      <c r="E131" s="3" t="s">
        <v>1210</v>
      </c>
      <c r="F131" s="3"/>
      <c r="G131" s="3"/>
      <c r="H131" s="3" t="str">
        <f>IF(Y131&lt;'2 - Outliers'!$F$11,"Low outlier",IF(Y131&gt;'2 - Outliers'!$F$12,"High outlier",""))</f>
        <v>High outlier</v>
      </c>
      <c r="I131" s="3">
        <f>IF(AA131="",VLOOKUP(AW131,'3 -Impute_SE'!$B$10:$C$21,2,FALSE),AA131)</f>
        <v>7.8895368819793588E-2</v>
      </c>
      <c r="J131" s="3">
        <f>1/I131</f>
        <v>12.675015212668807</v>
      </c>
      <c r="K131" s="3">
        <f>J131*Y131</f>
        <v>23.146000000000001</v>
      </c>
      <c r="L131" s="3">
        <f>J131/(VLOOKUP($AW131,'5_Weighting'!$B$9:$C$20,2,FALSE)/VLOOKUP($AW131,'5_Weighting'!$B$9:$D$20,3,FALSE))</f>
        <v>1.515791254230051E-6</v>
      </c>
      <c r="M131" s="3">
        <f>L131*Y131</f>
        <v>2.7680049121630594E-6</v>
      </c>
      <c r="N131" s="3" t="e">
        <f>J131/(VLOOKUP($AW131,'5_Weighting'!$F$12:$G$20,2,FALSE)/(VLOOKUP($AW131,'5_Weighting'!$F$12:$H$21,3,FALSE)))</f>
        <v>#N/A</v>
      </c>
      <c r="O131" s="3" t="e">
        <f>N131*$Y131</f>
        <v>#N/A</v>
      </c>
      <c r="P131" s="3">
        <f>J131/(VLOOKUP($AW131,'5_Weighting'!$J$12:$K$22,2,FALSE)/VLOOKUP($AW131,'5_Weighting'!$J$12:$L$22,3,FALSE))</f>
        <v>5.0527539759058871E-7</v>
      </c>
      <c r="Q131" s="3">
        <f>P131*$Y131</f>
        <v>9.2268957128685654E-7</v>
      </c>
      <c r="R131" s="3">
        <f>J131/(VLOOKUP($AW131,'5_Weighting'!$N$12:$O$23,2,FALSE)/VLOOKUP($AW131,'5_Weighting'!$N$12:$P$23,3,FALSE))</f>
        <v>4.3842243610636697E-2</v>
      </c>
      <c r="S131" s="3">
        <f>R131*$Y131</f>
        <v>8.0060856226627758E-2</v>
      </c>
      <c r="T131" s="3">
        <f>J131/(VLOOKUP($AW131,'5_Weighting'!$R$12:$S$23,2,FALSE)/(VLOOKUP($AW131,'5_Weighting'!$R$12:$T$23,3,FALSE)))</f>
        <v>3.1895148080319229E-2</v>
      </c>
      <c r="U131" s="3">
        <f>T131*$Y131</f>
        <v>5.8244119244068866E-2</v>
      </c>
      <c r="V131" s="3">
        <f>J131/(VLOOKUP($AW131,'5_Weighting'!$V$12:$W$23,2,FALSE)/(VLOOKUP($AW131,'5_Weighting'!$V$12:$X$23,3,FALSE)))</f>
        <v>6.3159226192298046E-7</v>
      </c>
      <c r="W131" s="3">
        <f>V131*$Y131</f>
        <v>1.1533583391566768E-6</v>
      </c>
      <c r="X131" s="3" t="s">
        <v>24</v>
      </c>
      <c r="Y131" s="6">
        <v>1.8261122067029425</v>
      </c>
      <c r="Z131" s="3" t="s">
        <v>25</v>
      </c>
      <c r="AA131" s="3">
        <v>7.8895368819793588E-2</v>
      </c>
      <c r="AB131" s="3" t="s">
        <v>26</v>
      </c>
      <c r="AC131" s="3" t="s">
        <v>5</v>
      </c>
      <c r="AD131" s="3" t="s">
        <v>1307</v>
      </c>
      <c r="AE131" s="3" t="s">
        <v>5</v>
      </c>
      <c r="AF131" s="3" t="s">
        <v>7</v>
      </c>
      <c r="AG131" s="3" t="s">
        <v>1315</v>
      </c>
      <c r="AH131" s="3" t="s">
        <v>38</v>
      </c>
      <c r="AI131" s="3" t="s">
        <v>10</v>
      </c>
      <c r="AJ131" s="3" t="s">
        <v>11</v>
      </c>
      <c r="AK131" s="4" t="s">
        <v>12</v>
      </c>
      <c r="AL131" s="4" t="s">
        <v>1333</v>
      </c>
      <c r="AM131" s="4">
        <v>2015</v>
      </c>
      <c r="AN131" s="3" t="str">
        <f>IF(AM131&lt;2010,"Pre-2010",IF(AM131&lt;2018,"2010 - 2017","2018 - 2019"))</f>
        <v>2010 - 2017</v>
      </c>
      <c r="AO131" s="3" t="s">
        <v>1953</v>
      </c>
      <c r="AP131" s="3">
        <v>2124</v>
      </c>
      <c r="AQ131" s="3">
        <v>1</v>
      </c>
      <c r="AR131" s="3">
        <v>0</v>
      </c>
      <c r="AS131" s="3">
        <v>0</v>
      </c>
      <c r="AT131" s="3">
        <v>0</v>
      </c>
      <c r="AU131" s="4" t="s">
        <v>97</v>
      </c>
      <c r="AV131" s="4" t="s">
        <v>1360</v>
      </c>
      <c r="AW131" s="3" t="s">
        <v>1396</v>
      </c>
      <c r="AX131" s="4" t="s">
        <v>1398</v>
      </c>
      <c r="AY131" s="4"/>
      <c r="AZ131" s="3">
        <v>10.096</v>
      </c>
      <c r="BA131" s="3"/>
      <c r="BB131" s="3"/>
      <c r="BC131" s="3"/>
      <c r="BD131" s="3">
        <v>23.146000000000001</v>
      </c>
      <c r="BE131" s="3" t="s">
        <v>1300</v>
      </c>
    </row>
    <row r="132" spans="1:57" hidden="1" x14ac:dyDescent="0.25">
      <c r="A132" s="2">
        <v>160</v>
      </c>
      <c r="B132" s="3" t="s">
        <v>1202</v>
      </c>
      <c r="C132" s="3">
        <v>160.19999999999999</v>
      </c>
      <c r="D132" s="3" t="s">
        <v>1211</v>
      </c>
      <c r="E132" s="3" t="s">
        <v>1210</v>
      </c>
      <c r="F132" s="3"/>
      <c r="G132" s="3"/>
      <c r="H132" s="3" t="str">
        <f>IF(Y132&lt;'2 - Outliers'!$F$11,"Low outlier",IF(Y132&gt;'2 - Outliers'!$F$12,"High outlier",""))</f>
        <v/>
      </c>
      <c r="I132" s="3">
        <f>IF(AA132="",VLOOKUP(AW132,'3 -Impute_SE'!$B$10:$C$21,2,FALSE),AA132)</f>
        <v>3.6965224234214548E-2</v>
      </c>
      <c r="J132" s="3">
        <f>1/I132</f>
        <v>27.052453237235135</v>
      </c>
      <c r="K132" s="3">
        <f>J132*Y132</f>
        <v>16.568000000000001</v>
      </c>
      <c r="L132" s="3">
        <f>J132/(VLOOKUP($AW132,'5_Weighting'!$B$9:$C$20,2,FALSE)/VLOOKUP($AW132,'5_Weighting'!$B$9:$D$20,3,FALSE))</f>
        <v>0.31546416631980018</v>
      </c>
      <c r="M132" s="3">
        <f>L132*Y132</f>
        <v>0.19320282200479019</v>
      </c>
      <c r="N132" s="3">
        <f>J132/(VLOOKUP($AW132,'5_Weighting'!$F$12:$G$20,2,FALSE)/(VLOOKUP($AW132,'5_Weighting'!$F$12:$H$21,3,FALSE)))</f>
        <v>0.16781335182362386</v>
      </c>
      <c r="O132" s="3">
        <f>N132*$Y132</f>
        <v>0.10277558152053055</v>
      </c>
      <c r="P132" s="3">
        <f>J132/(VLOOKUP($AW132,'5_Weighting'!$J$12:$K$22,2,FALSE)/VLOOKUP($AW132,'5_Weighting'!$J$12:$L$22,3,FALSE))</f>
        <v>0.16781335182362386</v>
      </c>
      <c r="Q132" s="3">
        <f>P132*$Y132</f>
        <v>0.10277558152053055</v>
      </c>
      <c r="R132" s="3">
        <f>J132/(VLOOKUP($AW132,'5_Weighting'!$N$12:$O$23,2,FALSE)/VLOOKUP($AW132,'5_Weighting'!$N$12:$P$23,3,FALSE))</f>
        <v>0.50110564317735939</v>
      </c>
      <c r="S132" s="3">
        <f>R132*$Y132</f>
        <v>0.30689705748146856</v>
      </c>
      <c r="T132" s="3">
        <f>J132/(VLOOKUP($AW132,'5_Weighting'!$R$12:$S$23,2,FALSE)/(VLOOKUP($AW132,'5_Weighting'!$R$12:$T$23,3,FALSE)))</f>
        <v>1.9210839486476345</v>
      </c>
      <c r="U132" s="3">
        <f>T132*$Y132</f>
        <v>1.1765483367469638</v>
      </c>
      <c r="V132" s="3">
        <f>J132/(VLOOKUP($AW132,'5_Weighting'!$V$12:$W$23,2,FALSE)/(VLOOKUP($AW132,'5_Weighting'!$V$12:$X$23,3,FALSE)))</f>
        <v>0.51341121379441168</v>
      </c>
      <c r="W132" s="3">
        <f>V132*$Y132</f>
        <v>0.31443347912114089</v>
      </c>
      <c r="X132" s="3" t="s">
        <v>24</v>
      </c>
      <c r="Y132" s="6">
        <v>0.61243983511246669</v>
      </c>
      <c r="Z132" s="3" t="s">
        <v>25</v>
      </c>
      <c r="AA132" s="3">
        <v>3.6965224234214548E-2</v>
      </c>
      <c r="AB132" s="3" t="s">
        <v>26</v>
      </c>
      <c r="AC132" s="3" t="s">
        <v>5</v>
      </c>
      <c r="AD132" s="3" t="s">
        <v>1307</v>
      </c>
      <c r="AE132" s="3" t="s">
        <v>5</v>
      </c>
      <c r="AF132" s="3" t="s">
        <v>7</v>
      </c>
      <c r="AG132" s="3" t="s">
        <v>1315</v>
      </c>
      <c r="AH132" s="3" t="s">
        <v>38</v>
      </c>
      <c r="AI132" s="3" t="s">
        <v>10</v>
      </c>
      <c r="AJ132" s="3" t="s">
        <v>11</v>
      </c>
      <c r="AK132" s="4" t="s">
        <v>12</v>
      </c>
      <c r="AL132" s="4" t="s">
        <v>1333</v>
      </c>
      <c r="AM132" s="4">
        <v>2015</v>
      </c>
      <c r="AN132" s="3" t="s">
        <v>14</v>
      </c>
      <c r="AO132" s="3" t="s">
        <v>1953</v>
      </c>
      <c r="AP132" s="3">
        <v>2124</v>
      </c>
      <c r="AQ132" s="3">
        <v>1</v>
      </c>
      <c r="AR132" s="3">
        <v>0</v>
      </c>
      <c r="AS132" s="3">
        <v>0</v>
      </c>
      <c r="AT132" s="3">
        <v>0</v>
      </c>
      <c r="AU132" s="4" t="s">
        <v>15</v>
      </c>
      <c r="AV132" s="4" t="s">
        <v>1361</v>
      </c>
      <c r="AW132" s="4" t="s">
        <v>88</v>
      </c>
      <c r="AX132" s="4" t="s">
        <v>1398</v>
      </c>
      <c r="AY132" s="4"/>
      <c r="AZ132" s="3">
        <v>68.540999999999997</v>
      </c>
      <c r="BA132" s="3"/>
      <c r="BB132" s="3"/>
      <c r="BC132" s="3"/>
      <c r="BD132" s="3">
        <v>16.568000000000001</v>
      </c>
      <c r="BE132" s="3" t="s">
        <v>1300</v>
      </c>
    </row>
    <row r="133" spans="1:57" hidden="1" x14ac:dyDescent="0.25">
      <c r="A133" s="2">
        <v>160</v>
      </c>
      <c r="B133" s="3" t="s">
        <v>1202</v>
      </c>
      <c r="C133" s="3">
        <v>160.19999999999999</v>
      </c>
      <c r="D133" s="3" t="s">
        <v>1213</v>
      </c>
      <c r="E133" s="3" t="s">
        <v>1210</v>
      </c>
      <c r="F133" s="3"/>
      <c r="G133" s="3"/>
      <c r="H133" s="3" t="str">
        <f>IF(Y133&lt;'2 - Outliers'!$F$11,"Low outlier",IF(Y133&gt;'2 - Outliers'!$F$12,"High outlier",""))</f>
        <v>Low outlier</v>
      </c>
      <c r="I133" s="3">
        <f>IF(AA133="",VLOOKUP(AW133,'3 -Impute_SE'!$B$10:$C$21,2,FALSE),AA133)</f>
        <v>3.5497378021226746E-2</v>
      </c>
      <c r="J133" s="3">
        <f>1/I133</f>
        <v>28.171094760915</v>
      </c>
      <c r="K133" s="3">
        <f>J133*Y133</f>
        <v>-14.896000000000003</v>
      </c>
      <c r="L133" s="3">
        <f>J133/(VLOOKUP($AW133,'5_Weighting'!$B$9:$C$20,2,FALSE)/VLOOKUP($AW133,'5_Weighting'!$B$9:$D$20,3,FALSE))</f>
        <v>1.5881204351435559E-3</v>
      </c>
      <c r="M133" s="3">
        <f>L133*Y133</f>
        <v>-8.3974876385421813E-4</v>
      </c>
      <c r="N133" s="3">
        <f>J133/(VLOOKUP($AW133,'5_Weighting'!$F$12:$G$20,2,FALSE)/(VLOOKUP($AW133,'5_Weighting'!$F$12:$H$21,3,FALSE)))</f>
        <v>0.57734847661202582</v>
      </c>
      <c r="O133" s="3">
        <f>N133*$Y133</f>
        <v>-0.30528394372322232</v>
      </c>
      <c r="P133" s="3">
        <f>J133/(VLOOKUP($AW133,'5_Weighting'!$J$12:$K$22,2,FALSE)/VLOOKUP($AW133,'5_Weighting'!$J$12:$L$22,3,FALSE))</f>
        <v>0.81979924760441059</v>
      </c>
      <c r="Q133" s="3">
        <f>P133*$Y133</f>
        <v>-0.43348438163141739</v>
      </c>
      <c r="R133" s="3">
        <f>J133/(VLOOKUP($AW133,'5_Weighting'!$N$12:$O$23,2,FALSE)/VLOOKUP($AW133,'5_Weighting'!$N$12:$P$23,3,FALSE))</f>
        <v>8.9838997068771508E-4</v>
      </c>
      <c r="S133" s="3">
        <f>R133*$Y133</f>
        <v>-4.750407152061116E-4</v>
      </c>
      <c r="T133" s="3">
        <f>J133/(VLOOKUP($AW133,'5_Weighting'!$R$12:$S$23,2,FALSE)/(VLOOKUP($AW133,'5_Weighting'!$R$12:$T$23,3,FALSE)))</f>
        <v>9.3597384168983208E-2</v>
      </c>
      <c r="U133" s="3">
        <f>T133*$Y133</f>
        <v>-4.9491389894990696E-2</v>
      </c>
      <c r="V133" s="3">
        <f>J133/(VLOOKUP($AW133,'5_Weighting'!$V$12:$W$23,2,FALSE)/(VLOOKUP($AW133,'5_Weighting'!$V$12:$X$23,3,FALSE)))</f>
        <v>1.0471534406595936E-3</v>
      </c>
      <c r="W133" s="3">
        <f>V133*$Y133</f>
        <v>-5.5370221798077784E-4</v>
      </c>
      <c r="X133" s="3" t="s">
        <v>24</v>
      </c>
      <c r="Y133" s="6">
        <v>-0.52876894300419364</v>
      </c>
      <c r="Z133" s="3" t="s">
        <v>25</v>
      </c>
      <c r="AA133" s="3">
        <v>3.5497378021226746E-2</v>
      </c>
      <c r="AB133" s="3" t="s">
        <v>26</v>
      </c>
      <c r="AC133" s="3" t="s">
        <v>5</v>
      </c>
      <c r="AD133" s="3" t="s">
        <v>1309</v>
      </c>
      <c r="AE133" s="3" t="s">
        <v>53</v>
      </c>
      <c r="AF133" s="3" t="s">
        <v>7</v>
      </c>
      <c r="AG133" s="3" t="s">
        <v>1315</v>
      </c>
      <c r="AH133" s="3" t="s">
        <v>38</v>
      </c>
      <c r="AI133" s="3" t="s">
        <v>10</v>
      </c>
      <c r="AJ133" s="3" t="s">
        <v>11</v>
      </c>
      <c r="AK133" s="4" t="s">
        <v>12</v>
      </c>
      <c r="AL133" s="4" t="s">
        <v>1333</v>
      </c>
      <c r="AM133" s="4">
        <v>2015</v>
      </c>
      <c r="AN133" s="3" t="s">
        <v>14</v>
      </c>
      <c r="AO133" s="3" t="s">
        <v>1953</v>
      </c>
      <c r="AP133" s="3">
        <v>2124</v>
      </c>
      <c r="AQ133" s="3">
        <v>1</v>
      </c>
      <c r="AR133" s="3">
        <v>0</v>
      </c>
      <c r="AS133" s="3">
        <v>0</v>
      </c>
      <c r="AT133" s="3">
        <v>0</v>
      </c>
      <c r="AU133" s="4" t="s">
        <v>97</v>
      </c>
      <c r="AV133" s="4" t="s">
        <v>1364</v>
      </c>
      <c r="AW133" s="4" t="s">
        <v>705</v>
      </c>
      <c r="AX133" s="4" t="s">
        <v>1398</v>
      </c>
      <c r="AY133" s="4"/>
      <c r="AZ133" s="3">
        <v>-38.290999999999997</v>
      </c>
      <c r="BA133" s="3"/>
      <c r="BB133" s="3"/>
      <c r="BC133" s="3"/>
      <c r="BD133" s="3">
        <v>-14.896000000000001</v>
      </c>
      <c r="BE133" s="3" t="s">
        <v>1300</v>
      </c>
    </row>
    <row r="134" spans="1:57" hidden="1" x14ac:dyDescent="0.25">
      <c r="A134" s="2">
        <v>160</v>
      </c>
      <c r="B134" s="3" t="s">
        <v>1202</v>
      </c>
      <c r="C134" s="3">
        <v>160.19999999999999</v>
      </c>
      <c r="D134" s="3" t="s">
        <v>1212</v>
      </c>
      <c r="E134" s="3" t="s">
        <v>1210</v>
      </c>
      <c r="F134" s="3"/>
      <c r="G134" s="3"/>
      <c r="H134" s="3" t="str">
        <f>IF(Y134&lt;'2 - Outliers'!$F$11,"Low outlier",IF(Y134&gt;'2 - Outliers'!$F$12,"High outlier",""))</f>
        <v>High outlier</v>
      </c>
      <c r="I134" s="3">
        <f>IF(AA134="",VLOOKUP(AW134,'3 -Impute_SE'!$B$10:$C$21,2,FALSE),AA134)</f>
        <v>3.7352885434314108E-2</v>
      </c>
      <c r="J134" s="3">
        <f>1/I134</f>
        <v>26.771693494965003</v>
      </c>
      <c r="K134" s="3">
        <f>J134*Y134</f>
        <v>29.857999999999997</v>
      </c>
      <c r="L134" s="3">
        <f>J134/(VLOOKUP($AW134,'5_Weighting'!$B$9:$C$20,2,FALSE)/VLOOKUP($AW134,'5_Weighting'!$B$9:$D$20,3,FALSE))</f>
        <v>0.35318594359804628</v>
      </c>
      <c r="M134" s="3">
        <f>L134*Y134</f>
        <v>0.39390208564631002</v>
      </c>
      <c r="N134" s="3">
        <f>J134/(VLOOKUP($AW134,'5_Weighting'!$F$12:$G$20,2,FALSE)/(VLOOKUP($AW134,'5_Weighting'!$F$12:$H$21,3,FALSE)))</f>
        <v>2.325659659347719</v>
      </c>
      <c r="O134" s="3">
        <f>N134*$Y134</f>
        <v>2.5937674104129349</v>
      </c>
      <c r="P134" s="3">
        <f>J134/(VLOOKUP($AW134,'5_Weighting'!$J$12:$K$22,2,FALSE)/VLOOKUP($AW134,'5_Weighting'!$J$12:$L$22,3,FALSE))</f>
        <v>2.8309247918021492</v>
      </c>
      <c r="Q134" s="3">
        <f>P134*$Y134</f>
        <v>3.1572807469025248</v>
      </c>
      <c r="R134" s="3">
        <f>J134/(VLOOKUP($AW134,'5_Weighting'!$N$12:$O$23,2,FALSE)/VLOOKUP($AW134,'5_Weighting'!$N$12:$P$23,3,FALSE))</f>
        <v>0.26949052435993665</v>
      </c>
      <c r="S134" s="3">
        <f>R134*$Y134</f>
        <v>0.30055805314864736</v>
      </c>
      <c r="T134" s="3">
        <f>J134/(VLOOKUP($AW134,'5_Weighting'!$R$12:$S$23,2,FALSE)/(VLOOKUP($AW134,'5_Weighting'!$R$12:$T$23,3,FALSE)))</f>
        <v>0.19868446277584784</v>
      </c>
      <c r="U134" s="3">
        <f>T134*$Y134</f>
        <v>0.22158929507679317</v>
      </c>
      <c r="V134" s="3">
        <f>J134/(VLOOKUP($AW134,'5_Weighting'!$V$12:$W$23,2,FALSE)/(VLOOKUP($AW134,'5_Weighting'!$V$12:$X$23,3,FALSE)))</f>
        <v>0.21853717771829215</v>
      </c>
      <c r="W134" s="3">
        <f>V134*$Y134</f>
        <v>0.24373067970242338</v>
      </c>
      <c r="X134" s="3" t="s">
        <v>24</v>
      </c>
      <c r="Y134" s="6">
        <v>1.1152824532977506</v>
      </c>
      <c r="Z134" s="3" t="s">
        <v>25</v>
      </c>
      <c r="AA134" s="3">
        <v>3.7352885434314108E-2</v>
      </c>
      <c r="AB134" s="3" t="s">
        <v>26</v>
      </c>
      <c r="AC134" s="3" t="s">
        <v>5</v>
      </c>
      <c r="AD134" s="3" t="s">
        <v>1307</v>
      </c>
      <c r="AE134" s="3" t="s">
        <v>5</v>
      </c>
      <c r="AF134" s="3" t="s">
        <v>7</v>
      </c>
      <c r="AG134" s="3" t="s">
        <v>1315</v>
      </c>
      <c r="AH134" s="3" t="s">
        <v>38</v>
      </c>
      <c r="AI134" s="3" t="s">
        <v>10</v>
      </c>
      <c r="AJ134" s="3" t="s">
        <v>11</v>
      </c>
      <c r="AK134" s="4" t="s">
        <v>12</v>
      </c>
      <c r="AL134" s="4" t="s">
        <v>1333</v>
      </c>
      <c r="AM134" s="4">
        <v>2015</v>
      </c>
      <c r="AN134" s="3" t="str">
        <f>IF(AM134&lt;2010,"Pre-2010",IF(AM134&lt;2018,"2010 - 2017","2018 - 2019"))</f>
        <v>2010 - 2017</v>
      </c>
      <c r="AO134" s="3" t="s">
        <v>1953</v>
      </c>
      <c r="AP134" s="3">
        <v>2124</v>
      </c>
      <c r="AQ134" s="3">
        <v>1</v>
      </c>
      <c r="AR134" s="3">
        <v>0</v>
      </c>
      <c r="AS134" s="3">
        <v>0</v>
      </c>
      <c r="AT134" s="3">
        <v>0</v>
      </c>
      <c r="AU134" s="3" t="s">
        <v>346</v>
      </c>
      <c r="AV134" s="4" t="s">
        <v>1363</v>
      </c>
      <c r="AW134" s="4" t="s">
        <v>642</v>
      </c>
      <c r="AX134" s="4" t="s">
        <v>1398</v>
      </c>
      <c r="AY134" s="4"/>
      <c r="AZ134" s="3">
        <v>538.00199999999995</v>
      </c>
      <c r="BA134" s="3"/>
      <c r="BB134" s="3"/>
      <c r="BC134" s="3"/>
      <c r="BD134" s="3">
        <v>29.858000000000001</v>
      </c>
      <c r="BE134" s="3" t="s">
        <v>1300</v>
      </c>
    </row>
    <row r="135" spans="1:57" hidden="1" x14ac:dyDescent="0.25">
      <c r="A135" s="2">
        <v>161</v>
      </c>
      <c r="B135" s="3" t="s">
        <v>1214</v>
      </c>
      <c r="C135" s="3">
        <v>161.1</v>
      </c>
      <c r="D135" s="3" t="s">
        <v>1215</v>
      </c>
      <c r="E135" s="3" t="s">
        <v>1216</v>
      </c>
      <c r="F135" s="3"/>
      <c r="G135" s="3"/>
      <c r="H135" s="3" t="str">
        <f>IF(Y135&lt;'2 - Outliers'!$F$11,"Low outlier",IF(Y135&gt;'2 - Outliers'!$F$12,"High outlier",""))</f>
        <v/>
      </c>
      <c r="I135" s="3">
        <f>IF(AA135="",VLOOKUP(AW135,'3 -Impute_SE'!$B$10:$C$21,2,FALSE),AA135)</f>
        <v>5.1340000000000004E-2</v>
      </c>
      <c r="J135" s="3">
        <f>1/I135</f>
        <v>19.477989871445267</v>
      </c>
      <c r="K135" s="3">
        <f>J135*Y135</f>
        <v>8.2913907284768218</v>
      </c>
      <c r="L135" s="3">
        <f>J135/(VLOOKUP($AW135,'5_Weighting'!$B$9:$C$20,2,FALSE)/VLOOKUP($AW135,'5_Weighting'!$B$9:$D$20,3,FALSE))</f>
        <v>1.4489903209692276</v>
      </c>
      <c r="M135" s="3">
        <f>L135*Y135</f>
        <v>0.61680619983018092</v>
      </c>
      <c r="N135" s="3">
        <f>J135/(VLOOKUP($AW135,'5_Weighting'!$F$12:$G$20,2,FALSE)/(VLOOKUP($AW135,'5_Weighting'!$F$12:$H$21,3,FALSE)))</f>
        <v>2.9343117026216787</v>
      </c>
      <c r="O135" s="3">
        <f>N135*$Y135</f>
        <v>1.2490778055719964</v>
      </c>
      <c r="P135" s="3">
        <f>J135/(VLOOKUP($AW135,'5_Weighting'!$J$12:$K$22,2,FALSE)/VLOOKUP($AW135,'5_Weighting'!$J$12:$L$22,3,FALSE))</f>
        <v>3.3700131602302505</v>
      </c>
      <c r="Q135" s="3">
        <f>P135*$Y135</f>
        <v>1.4345472020468133</v>
      </c>
      <c r="R135" s="3">
        <f>J135/(VLOOKUP($AW135,'5_Weighting'!$N$12:$O$23,2,FALSE)/VLOOKUP($AW135,'5_Weighting'!$N$12:$P$23,3,FALSE))</f>
        <v>1.1769931425037121</v>
      </c>
      <c r="S135" s="3">
        <f>R135*$Y135</f>
        <v>0.50102244090098025</v>
      </c>
      <c r="T135" s="3">
        <f>J135/(VLOOKUP($AW135,'5_Weighting'!$R$12:$S$23,2,FALSE)/(VLOOKUP($AW135,'5_Weighting'!$R$12:$T$23,3,FALSE)))</f>
        <v>0.8942108121429313</v>
      </c>
      <c r="U135" s="3">
        <f>T135*$Y135</f>
        <v>0.38064765851300303</v>
      </c>
      <c r="V135" s="3">
        <f>J135/(VLOOKUP($AW135,'5_Weighting'!$V$12:$W$23,2,FALSE)/(VLOOKUP($AW135,'5_Weighting'!$V$12:$X$23,3,FALSE)))</f>
        <v>1.1784374254798653</v>
      </c>
      <c r="W135" s="3">
        <f>V135*$Y135</f>
        <v>0.50163724327826908</v>
      </c>
      <c r="X135" s="3" t="s">
        <v>1301</v>
      </c>
      <c r="Y135" s="6">
        <v>0.42568000000000006</v>
      </c>
      <c r="Z135" s="3" t="s">
        <v>134</v>
      </c>
      <c r="AA135" s="3">
        <v>5.1340000000000004E-2</v>
      </c>
      <c r="AB135" s="3" t="s">
        <v>1305</v>
      </c>
      <c r="AC135" s="3" t="s">
        <v>5</v>
      </c>
      <c r="AD135" s="3" t="s">
        <v>6</v>
      </c>
      <c r="AE135" s="3" t="s">
        <v>5</v>
      </c>
      <c r="AF135" s="3" t="s">
        <v>7</v>
      </c>
      <c r="AG135" s="3" t="s">
        <v>135</v>
      </c>
      <c r="AH135" s="3" t="s">
        <v>38</v>
      </c>
      <c r="AI135" s="3" t="s">
        <v>10</v>
      </c>
      <c r="AJ135" s="3" t="s">
        <v>11</v>
      </c>
      <c r="AK135" s="4" t="s">
        <v>651</v>
      </c>
      <c r="AL135" s="4" t="s">
        <v>1334</v>
      </c>
      <c r="AM135" s="4">
        <v>2015</v>
      </c>
      <c r="AN135" s="3" t="s">
        <v>14</v>
      </c>
      <c r="AO135" s="3" t="s">
        <v>1953</v>
      </c>
      <c r="AP135" s="3">
        <v>150</v>
      </c>
      <c r="AQ135" s="3">
        <v>0</v>
      </c>
      <c r="AR135" s="3">
        <v>0</v>
      </c>
      <c r="AS135" s="3">
        <v>0</v>
      </c>
      <c r="AT135" s="3">
        <v>0</v>
      </c>
      <c r="AU135" s="4" t="s">
        <v>1347</v>
      </c>
      <c r="AV135" s="4" t="s">
        <v>1365</v>
      </c>
      <c r="AW135" s="3" t="s">
        <v>465</v>
      </c>
      <c r="AX135" s="4" t="s">
        <v>18</v>
      </c>
      <c r="AY135" s="4"/>
      <c r="AZ135" s="3">
        <v>1.252</v>
      </c>
      <c r="BA135" s="3"/>
      <c r="BB135" s="3"/>
      <c r="BC135" s="3"/>
      <c r="BD135" s="3">
        <v>8.2913907284768218</v>
      </c>
      <c r="BE135" s="3" t="s">
        <v>125</v>
      </c>
    </row>
    <row r="136" spans="1:57" hidden="1" x14ac:dyDescent="0.25">
      <c r="A136" s="2">
        <v>161</v>
      </c>
      <c r="B136" s="3" t="s">
        <v>1214</v>
      </c>
      <c r="C136" s="3">
        <v>161.1</v>
      </c>
      <c r="D136" s="3" t="s">
        <v>1217</v>
      </c>
      <c r="E136" s="3" t="s">
        <v>1216</v>
      </c>
      <c r="F136" s="3"/>
      <c r="G136" s="3"/>
      <c r="H136" s="3" t="str">
        <f>IF(Y136&lt;'2 - Outliers'!$F$11,"Low outlier",IF(Y136&gt;'2 - Outliers'!$F$12,"High outlier",""))</f>
        <v/>
      </c>
      <c r="I136" s="3">
        <f>IF(AA136="",VLOOKUP(AW136,'3 -Impute_SE'!$B$10:$C$21,2,FALSE),AA136)</f>
        <v>0.38527999999999996</v>
      </c>
      <c r="J136" s="3">
        <f>1/I136</f>
        <v>2.5955149501661134</v>
      </c>
      <c r="K136" s="3">
        <f>J136*Y136</f>
        <v>2.015625</v>
      </c>
      <c r="L136" s="3">
        <f>J136/(VLOOKUP($AW136,'5_Weighting'!$B$9:$C$20,2,FALSE)/VLOOKUP($AW136,'5_Weighting'!$B$9:$D$20,3,FALSE))</f>
        <v>0.19308337593064825</v>
      </c>
      <c r="M136" s="3">
        <f>L136*Y136</f>
        <v>0.14994468808022282</v>
      </c>
      <c r="N136" s="3">
        <f>J136/(VLOOKUP($AW136,'5_Weighting'!$F$12:$G$20,2,FALSE)/(VLOOKUP($AW136,'5_Weighting'!$F$12:$H$21,3,FALSE)))</f>
        <v>0.39100800148618409</v>
      </c>
      <c r="O136" s="3">
        <f>N136*$Y136</f>
        <v>0.30364899379414079</v>
      </c>
      <c r="P136" s="3">
        <f>J136/(VLOOKUP($AW136,'5_Weighting'!$J$12:$K$22,2,FALSE)/VLOOKUP($AW136,'5_Weighting'!$J$12:$L$22,3,FALSE))</f>
        <v>0.44906684916481804</v>
      </c>
      <c r="Q136" s="3">
        <f>P136*$Y136</f>
        <v>0.34873633372441437</v>
      </c>
      <c r="R136" s="3">
        <f>J136/(VLOOKUP($AW136,'5_Weighting'!$N$12:$O$23,2,FALSE)/VLOOKUP($AW136,'5_Weighting'!$N$12:$P$23,3,FALSE))</f>
        <v>0.15683873529936823</v>
      </c>
      <c r="S136" s="3">
        <f>R136*$Y136</f>
        <v>0.12179782505878337</v>
      </c>
      <c r="T136" s="3">
        <f>J136/(VLOOKUP($AW136,'5_Weighting'!$R$12:$S$23,2,FALSE)/(VLOOKUP($AW136,'5_Weighting'!$R$12:$T$23,3,FALSE)))</f>
        <v>0.119156932868091</v>
      </c>
      <c r="U136" s="3">
        <f>T136*$Y136</f>
        <v>9.2534890926702099E-2</v>
      </c>
      <c r="V136" s="3">
        <f>J136/(VLOOKUP($AW136,'5_Weighting'!$V$12:$W$23,2,FALSE)/(VLOOKUP($AW136,'5_Weighting'!$V$12:$X$23,3,FALSE)))</f>
        <v>0.15703119140400823</v>
      </c>
      <c r="W136" s="3">
        <f>V136*$Y136</f>
        <v>0.12194728262052471</v>
      </c>
      <c r="X136" s="3" t="s">
        <v>1301</v>
      </c>
      <c r="Y136" s="6">
        <v>0.77657999999999994</v>
      </c>
      <c r="Z136" s="3" t="s">
        <v>134</v>
      </c>
      <c r="AA136" s="3">
        <v>0.38527999999999996</v>
      </c>
      <c r="AB136" s="3" t="s">
        <v>1305</v>
      </c>
      <c r="AC136" s="3" t="s">
        <v>5</v>
      </c>
      <c r="AD136" s="3" t="s">
        <v>6</v>
      </c>
      <c r="AE136" s="3" t="s">
        <v>5</v>
      </c>
      <c r="AF136" s="3" t="s">
        <v>7</v>
      </c>
      <c r="AG136" s="3" t="s">
        <v>135</v>
      </c>
      <c r="AH136" s="3" t="s">
        <v>38</v>
      </c>
      <c r="AI136" s="3" t="s">
        <v>10</v>
      </c>
      <c r="AJ136" s="3" t="s">
        <v>11</v>
      </c>
      <c r="AK136" s="4" t="s">
        <v>651</v>
      </c>
      <c r="AL136" s="4" t="s">
        <v>1334</v>
      </c>
      <c r="AM136" s="4">
        <v>2015</v>
      </c>
      <c r="AN136" s="3" t="str">
        <f>IF(AM136&lt;2010,"Pre-2010",IF(AM136&lt;2018,"2010 - 2017","2018 - 2019"))</f>
        <v>2010 - 2017</v>
      </c>
      <c r="AO136" s="3" t="s">
        <v>1953</v>
      </c>
      <c r="AP136" s="3">
        <v>150</v>
      </c>
      <c r="AQ136" s="3">
        <v>0</v>
      </c>
      <c r="AR136" s="3">
        <v>0</v>
      </c>
      <c r="AS136" s="3">
        <v>0</v>
      </c>
      <c r="AT136" s="3">
        <v>0</v>
      </c>
      <c r="AU136" s="4" t="s">
        <v>1347</v>
      </c>
      <c r="AV136" s="4" t="s">
        <v>1366</v>
      </c>
      <c r="AW136" s="4" t="s">
        <v>465</v>
      </c>
      <c r="AX136" s="4" t="s">
        <v>18</v>
      </c>
      <c r="AY136" s="4"/>
      <c r="AZ136" s="3">
        <v>0.25800000000000001</v>
      </c>
      <c r="BA136" s="3"/>
      <c r="BB136" s="3"/>
      <c r="BC136" s="3"/>
      <c r="BD136" s="3">
        <v>2.015625</v>
      </c>
      <c r="BE136" s="3" t="s">
        <v>125</v>
      </c>
    </row>
    <row r="137" spans="1:57" hidden="1" x14ac:dyDescent="0.25">
      <c r="A137" s="2">
        <v>164</v>
      </c>
      <c r="B137" s="3" t="s">
        <v>1218</v>
      </c>
      <c r="C137" s="3">
        <v>164.1</v>
      </c>
      <c r="D137" s="3" t="s">
        <v>1222</v>
      </c>
      <c r="E137" s="3" t="s">
        <v>1220</v>
      </c>
      <c r="F137" s="3"/>
      <c r="G137" s="3"/>
      <c r="H137" s="3" t="str">
        <f>IF(Y137&lt;'2 - Outliers'!$F$11,"Low outlier",IF(Y137&gt;'2 - Outliers'!$F$12,"High outlier",""))</f>
        <v/>
      </c>
      <c r="I137" s="3">
        <f>IF(AA137="",VLOOKUP(AW137,'3 -Impute_SE'!$B$10:$C$21,2,FALSE),AA137)</f>
        <v>4.9965372243354171E-2</v>
      </c>
      <c r="J137" s="3">
        <f>1/I137</f>
        <v>20.01386070195862</v>
      </c>
      <c r="K137" s="3">
        <f>J137*Y137</f>
        <v>2.5737146677147886</v>
      </c>
      <c r="L137" s="3">
        <f>J137/(VLOOKUP($AW137,'5_Weighting'!$B$9:$C$20,2,FALSE)/VLOOKUP($AW137,'5_Weighting'!$B$9:$D$20,3,FALSE))</f>
        <v>0.20391526813503555</v>
      </c>
      <c r="M137" s="3">
        <f>L137*Y137</f>
        <v>2.6222812499078426E-2</v>
      </c>
      <c r="N137" s="3">
        <f>J137/(VLOOKUP($AW137,'5_Weighting'!$F$12:$G$20,2,FALSE)/(VLOOKUP($AW137,'5_Weighting'!$F$12:$H$21,3,FALSE)))</f>
        <v>0.23276582344381003</v>
      </c>
      <c r="O137" s="3">
        <f>N137*$Y137</f>
        <v>2.9932896149387982E-2</v>
      </c>
      <c r="P137" s="3">
        <f>J137/(VLOOKUP($AW137,'5_Weighting'!$J$12:$K$22,2,FALSE)/VLOOKUP($AW137,'5_Weighting'!$J$12:$L$22,3,FALSE))</f>
        <v>0.353478586002267</v>
      </c>
      <c r="Q137" s="3">
        <f>P137*$Y137</f>
        <v>4.545614836961899E-2</v>
      </c>
      <c r="R137" s="3">
        <f>J137/(VLOOKUP($AW137,'5_Weighting'!$N$12:$O$23,2,FALSE)/VLOOKUP($AW137,'5_Weighting'!$N$12:$P$23,3,FALSE))</f>
        <v>0.18260158460967399</v>
      </c>
      <c r="S137" s="3">
        <f>R137*$Y137</f>
        <v>2.3481945020826928E-2</v>
      </c>
      <c r="T137" s="3">
        <f>J137/(VLOOKUP($AW137,'5_Weighting'!$R$12:$S$23,2,FALSE)/(VLOOKUP($AW137,'5_Weighting'!$R$12:$T$23,3,FALSE)))</f>
        <v>0.53308150562882506</v>
      </c>
      <c r="U137" s="3">
        <f>T137*$Y137</f>
        <v>6.8552475234831739E-2</v>
      </c>
      <c r="V137" s="3">
        <f>J137/(VLOOKUP($AW137,'5_Weighting'!$V$12:$W$23,2,FALSE)/(VLOOKUP($AW137,'5_Weighting'!$V$12:$X$23,3,FALSE)))</f>
        <v>0.1739040838024522</v>
      </c>
      <c r="W137" s="3">
        <f>V137*$Y137</f>
        <v>2.2363475889190708E-2</v>
      </c>
      <c r="X137" s="3" t="s">
        <v>1302</v>
      </c>
      <c r="Y137" s="6">
        <v>0.12859661142054998</v>
      </c>
      <c r="Z137" s="3" t="s">
        <v>459</v>
      </c>
      <c r="AA137" s="3"/>
      <c r="AB137" s="3"/>
      <c r="AC137" s="3" t="s">
        <v>5</v>
      </c>
      <c r="AD137" s="3" t="s">
        <v>1307</v>
      </c>
      <c r="AE137" s="3" t="s">
        <v>5</v>
      </c>
      <c r="AF137" s="3" t="s">
        <v>102</v>
      </c>
      <c r="AG137" s="3" t="s">
        <v>1316</v>
      </c>
      <c r="AH137" s="3" t="s">
        <v>1312</v>
      </c>
      <c r="AI137" s="3" t="s">
        <v>10</v>
      </c>
      <c r="AJ137" s="3" t="s">
        <v>191</v>
      </c>
      <c r="AK137" s="4" t="s">
        <v>12</v>
      </c>
      <c r="AL137" s="4" t="s">
        <v>13</v>
      </c>
      <c r="AM137" s="4">
        <v>2013</v>
      </c>
      <c r="AN137" s="3" t="s">
        <v>14</v>
      </c>
      <c r="AO137" s="3" t="s">
        <v>1953</v>
      </c>
      <c r="AP137" s="3">
        <v>120</v>
      </c>
      <c r="AQ137" s="3">
        <v>1</v>
      </c>
      <c r="AR137" s="3">
        <v>0</v>
      </c>
      <c r="AS137" s="3">
        <v>1</v>
      </c>
      <c r="AT137" s="3">
        <v>1</v>
      </c>
      <c r="AU137" s="4" t="s">
        <v>15</v>
      </c>
      <c r="AV137" s="4" t="s">
        <v>1369</v>
      </c>
      <c r="AW137" s="4" t="s">
        <v>17</v>
      </c>
      <c r="AX137" s="4" t="s">
        <v>1399</v>
      </c>
      <c r="AY137" s="4" t="s">
        <v>1400</v>
      </c>
      <c r="AZ137" s="3">
        <v>8.9800000000000001E-3</v>
      </c>
      <c r="BA137" s="3"/>
      <c r="BB137" s="3"/>
      <c r="BC137" s="3"/>
      <c r="BD137" s="3"/>
      <c r="BE137" s="3"/>
    </row>
    <row r="138" spans="1:57" hidden="1" x14ac:dyDescent="0.25">
      <c r="A138" s="2">
        <v>164</v>
      </c>
      <c r="B138" s="3" t="s">
        <v>1218</v>
      </c>
      <c r="C138" s="3">
        <v>164.1</v>
      </c>
      <c r="D138" s="3" t="s">
        <v>1219</v>
      </c>
      <c r="E138" s="3" t="s">
        <v>1220</v>
      </c>
      <c r="F138" s="3"/>
      <c r="G138" s="3"/>
      <c r="H138" s="3" t="str">
        <f>IF(Y138&lt;'2 - Outliers'!$F$11,"Low outlier",IF(Y138&gt;'2 - Outliers'!$F$12,"High outlier",""))</f>
        <v/>
      </c>
      <c r="I138" s="3">
        <f>IF(AA138="",VLOOKUP(AW138,'3 -Impute_SE'!$B$10:$C$21,2,FALSE),AA138)</f>
        <v>0.15859818286856112</v>
      </c>
      <c r="J138" s="3">
        <f>1/I138</f>
        <v>6.3052424807966059</v>
      </c>
      <c r="K138" s="3">
        <f>J138*Y138</f>
        <v>0.8842381348954248</v>
      </c>
      <c r="L138" s="3">
        <f>J138/(VLOOKUP($AW138,'5_Weighting'!$B$9:$C$20,2,FALSE)/VLOOKUP($AW138,'5_Weighting'!$B$9:$D$20,3,FALSE))</f>
        <v>4.4086802177549678E-2</v>
      </c>
      <c r="M138" s="3">
        <f>L138*Y138</f>
        <v>6.1826697148774732E-3</v>
      </c>
      <c r="N138" s="3">
        <f>J138/(VLOOKUP($AW138,'5_Weighting'!$F$12:$G$20,2,FALSE)/(VLOOKUP($AW138,'5_Weighting'!$F$12:$H$21,3,FALSE)))</f>
        <v>0.44938085745845063</v>
      </c>
      <c r="O138" s="3">
        <f>N138*$Y138</f>
        <v>6.3020524978535733E-2</v>
      </c>
      <c r="P138" s="3">
        <f>J138/(VLOOKUP($AW138,'5_Weighting'!$J$12:$K$22,2,FALSE)/VLOOKUP($AW138,'5_Weighting'!$J$12:$L$22,3,FALSE))</f>
        <v>8.2981114286847069E-2</v>
      </c>
      <c r="Q138" s="3">
        <f>P138*$Y138</f>
        <v>1.1637152092408589E-2</v>
      </c>
      <c r="R138" s="3">
        <f>J138/(VLOOKUP($AW138,'5_Weighting'!$N$12:$O$23,2,FALSE)/VLOOKUP($AW138,'5_Weighting'!$N$12:$P$23,3,FALSE))</f>
        <v>2.0299828043130779E-2</v>
      </c>
      <c r="S138" s="3">
        <f>R138*$Y138</f>
        <v>2.8468186817912845E-3</v>
      </c>
      <c r="T138" s="3">
        <f>J138/(VLOOKUP($AW138,'5_Weighting'!$R$12:$S$23,2,FALSE)/(VLOOKUP($AW138,'5_Weighting'!$R$12:$T$23,3,FALSE)))</f>
        <v>5.0429246926907284E-2</v>
      </c>
      <c r="U138" s="3">
        <f>T138*$Y138</f>
        <v>7.0721250423973602E-3</v>
      </c>
      <c r="V138" s="3">
        <f>J138/(VLOOKUP($AW138,'5_Weighting'!$V$12:$W$23,2,FALSE)/(VLOOKUP($AW138,'5_Weighting'!$V$12:$X$23,3,FALSE)))</f>
        <v>2.5077547972667924E-2</v>
      </c>
      <c r="W138" s="3">
        <f>V138*$Y138</f>
        <v>3.5168392515652932E-3</v>
      </c>
      <c r="X138" s="3" t="s">
        <v>1302</v>
      </c>
      <c r="Y138" s="6">
        <v>0.14023856141749999</v>
      </c>
      <c r="Z138" s="3" t="s">
        <v>459</v>
      </c>
      <c r="AA138" s="3"/>
      <c r="AB138" s="3"/>
      <c r="AC138" s="3" t="s">
        <v>5</v>
      </c>
      <c r="AD138" s="3" t="s">
        <v>1307</v>
      </c>
      <c r="AE138" s="3" t="s">
        <v>5</v>
      </c>
      <c r="AF138" s="3" t="s">
        <v>102</v>
      </c>
      <c r="AG138" s="3" t="s">
        <v>1316</v>
      </c>
      <c r="AH138" s="3" t="s">
        <v>1312</v>
      </c>
      <c r="AI138" s="3" t="s">
        <v>10</v>
      </c>
      <c r="AJ138" s="3" t="s">
        <v>191</v>
      </c>
      <c r="AK138" s="4" t="s">
        <v>12</v>
      </c>
      <c r="AL138" s="4" t="s">
        <v>13</v>
      </c>
      <c r="AM138" s="4">
        <v>2013</v>
      </c>
      <c r="AN138" s="3" t="s">
        <v>14</v>
      </c>
      <c r="AO138" s="3" t="s">
        <v>1953</v>
      </c>
      <c r="AP138" s="3">
        <v>120</v>
      </c>
      <c r="AQ138" s="3">
        <v>1</v>
      </c>
      <c r="AR138" s="3">
        <v>0</v>
      </c>
      <c r="AS138" s="3">
        <v>1</v>
      </c>
      <c r="AT138" s="3">
        <v>1</v>
      </c>
      <c r="AU138" s="4" t="s">
        <v>1347</v>
      </c>
      <c r="AV138" s="4" t="s">
        <v>1367</v>
      </c>
      <c r="AW138" s="4" t="s">
        <v>332</v>
      </c>
      <c r="AX138" s="4" t="s">
        <v>1399</v>
      </c>
      <c r="AY138" s="4" t="s">
        <v>1400</v>
      </c>
      <c r="AZ138" s="3">
        <v>0.86099999999999999</v>
      </c>
      <c r="BA138" s="3"/>
      <c r="BB138" s="3"/>
      <c r="BC138" s="3"/>
      <c r="BD138" s="3"/>
      <c r="BE138" s="3"/>
    </row>
    <row r="139" spans="1:57" hidden="1" x14ac:dyDescent="0.25">
      <c r="A139" s="2">
        <v>164</v>
      </c>
      <c r="B139" s="3" t="s">
        <v>1218</v>
      </c>
      <c r="C139" s="3">
        <v>164.1</v>
      </c>
      <c r="D139" s="3" t="s">
        <v>1221</v>
      </c>
      <c r="E139" s="3" t="s">
        <v>1220</v>
      </c>
      <c r="F139" s="3"/>
      <c r="G139" s="3"/>
      <c r="H139" s="3" t="str">
        <f>IF(Y139&lt;'2 - Outliers'!$F$11,"Low outlier",IF(Y139&gt;'2 - Outliers'!$F$12,"High outlier",""))</f>
        <v/>
      </c>
      <c r="I139" s="3">
        <f>IF(AA139="",VLOOKUP(AW139,'3 -Impute_SE'!$B$10:$C$21,2,FALSE),AA139)</f>
        <v>0.29561638727755546</v>
      </c>
      <c r="J139" s="3">
        <f>1/I139</f>
        <v>3.3827624009933381</v>
      </c>
      <c r="K139" s="3">
        <f>J139*Y139</f>
        <v>1.7023725390912241</v>
      </c>
      <c r="L139" s="3">
        <f>J139/(VLOOKUP($AW139,'5_Weighting'!$B$9:$C$20,2,FALSE)/VLOOKUP($AW139,'5_Weighting'!$B$9:$D$20,3,FALSE))</f>
        <v>0.25164762942831709</v>
      </c>
      <c r="M139" s="3">
        <f>L139*Y139</f>
        <v>0.12664147317599775</v>
      </c>
      <c r="N139" s="3">
        <f>J139/(VLOOKUP($AW139,'5_Weighting'!$F$12:$G$20,2,FALSE)/(VLOOKUP($AW139,'5_Weighting'!$F$12:$H$21,3,FALSE)))</f>
        <v>0.50960491128373531</v>
      </c>
      <c r="O139" s="3">
        <f>N139*$Y139</f>
        <v>0.25645827401318538</v>
      </c>
      <c r="P139" s="3">
        <f>J139/(VLOOKUP($AW139,'5_Weighting'!$J$12:$K$22,2,FALSE)/VLOOKUP($AW139,'5_Weighting'!$J$12:$L$22,3,FALSE))</f>
        <v>0.58527362856841614</v>
      </c>
      <c r="Q139" s="3">
        <f>P139*$Y139</f>
        <v>0.29453849695047224</v>
      </c>
      <c r="R139" s="3">
        <f>J139/(VLOOKUP($AW139,'5_Weighting'!$N$12:$O$23,2,FALSE)/VLOOKUP($AW139,'5_Weighting'!$N$12:$P$23,3,FALSE))</f>
        <v>0.20440960155367024</v>
      </c>
      <c r="S139" s="3">
        <f>R139*$Y139</f>
        <v>0.10286897250287616</v>
      </c>
      <c r="T139" s="3">
        <f>J139/(VLOOKUP($AW139,'5_Weighting'!$R$12:$S$23,2,FALSE)/(VLOOKUP($AW139,'5_Weighting'!$R$12:$T$23,3,FALSE)))</f>
        <v>0.15529850533053888</v>
      </c>
      <c r="U139" s="3">
        <f>T139*$Y139</f>
        <v>7.8153851644735164E-2</v>
      </c>
      <c r="V139" s="3">
        <f>J139/(VLOOKUP($AW139,'5_Weighting'!$V$12:$W$23,2,FALSE)/(VLOOKUP($AW139,'5_Weighting'!$V$12:$X$23,3,FALSE)))</f>
        <v>0.204660431653715</v>
      </c>
      <c r="W139" s="3">
        <f>V139*$Y139</f>
        <v>0.10299520255502771</v>
      </c>
      <c r="X139" s="3" t="s">
        <v>1302</v>
      </c>
      <c r="Y139" s="6">
        <v>0.5032492198066667</v>
      </c>
      <c r="Z139" s="3" t="s">
        <v>459</v>
      </c>
      <c r="AA139" s="3"/>
      <c r="AB139" s="3"/>
      <c r="AC139" s="3" t="s">
        <v>5</v>
      </c>
      <c r="AD139" s="3" t="s">
        <v>1307</v>
      </c>
      <c r="AE139" s="3" t="s">
        <v>5</v>
      </c>
      <c r="AF139" s="3" t="s">
        <v>102</v>
      </c>
      <c r="AG139" s="3" t="s">
        <v>1316</v>
      </c>
      <c r="AH139" s="3" t="s">
        <v>1312</v>
      </c>
      <c r="AI139" s="3" t="s">
        <v>10</v>
      </c>
      <c r="AJ139" s="3" t="s">
        <v>191</v>
      </c>
      <c r="AK139" s="4" t="s">
        <v>12</v>
      </c>
      <c r="AL139" s="4" t="s">
        <v>13</v>
      </c>
      <c r="AM139" s="4">
        <v>2013</v>
      </c>
      <c r="AN139" s="3" t="s">
        <v>14</v>
      </c>
      <c r="AO139" s="3" t="s">
        <v>1953</v>
      </c>
      <c r="AP139" s="3">
        <v>120</v>
      </c>
      <c r="AQ139" s="3">
        <v>1</v>
      </c>
      <c r="AR139" s="3">
        <v>0</v>
      </c>
      <c r="AS139" s="3">
        <v>1</v>
      </c>
      <c r="AT139" s="3">
        <v>1</v>
      </c>
      <c r="AU139" s="4" t="s">
        <v>1347</v>
      </c>
      <c r="AV139" s="4" t="s">
        <v>1368</v>
      </c>
      <c r="AW139" s="3" t="s">
        <v>465</v>
      </c>
      <c r="AX139" s="4" t="s">
        <v>1399</v>
      </c>
      <c r="AY139" s="4" t="s">
        <v>1400</v>
      </c>
      <c r="AZ139" s="3">
        <v>0.77600000000000002</v>
      </c>
      <c r="BA139" s="3"/>
      <c r="BB139" s="3"/>
      <c r="BC139" s="3"/>
      <c r="BD139" s="3"/>
      <c r="BE139" s="3"/>
    </row>
    <row r="140" spans="1:57" hidden="1" x14ac:dyDescent="0.25">
      <c r="A140" s="2">
        <v>164</v>
      </c>
      <c r="B140" s="3" t="s">
        <v>1218</v>
      </c>
      <c r="C140" s="3">
        <v>164.1</v>
      </c>
      <c r="D140" s="3" t="s">
        <v>1223</v>
      </c>
      <c r="E140" s="3" t="s">
        <v>1220</v>
      </c>
      <c r="F140" s="3"/>
      <c r="G140" s="3"/>
      <c r="H140" s="3" t="str">
        <f>IF(Y140&lt;'2 - Outliers'!$F$11,"Low outlier",IF(Y140&gt;'2 - Outliers'!$F$12,"High outlier",""))</f>
        <v/>
      </c>
      <c r="I140" s="3">
        <f>IF(AA140="",VLOOKUP(AW140,'3 -Impute_SE'!$B$10:$C$21,2,FALSE),AA140)</f>
        <v>0.29561638727755546</v>
      </c>
      <c r="J140" s="3">
        <f>1/I140</f>
        <v>3.3827624009933381</v>
      </c>
      <c r="K140" s="3">
        <f>J140*Y140</f>
        <v>1.3410784258872736E-2</v>
      </c>
      <c r="L140" s="3">
        <f>J140/(VLOOKUP($AW140,'5_Weighting'!$B$9:$C$20,2,FALSE)/VLOOKUP($AW140,'5_Weighting'!$B$9:$D$20,3,FALSE))</f>
        <v>0.25164762942831709</v>
      </c>
      <c r="M140" s="3">
        <f>L140*Y140</f>
        <v>9.9764383881318893E-4</v>
      </c>
      <c r="N140" s="3">
        <f>J140/(VLOOKUP($AW140,'5_Weighting'!$F$12:$G$20,2,FALSE)/(VLOOKUP($AW140,'5_Weighting'!$F$12:$H$21,3,FALSE)))</f>
        <v>0.50960491128373531</v>
      </c>
      <c r="O140" s="3">
        <f>N140*$Y140</f>
        <v>2.0203019640047172E-3</v>
      </c>
      <c r="P140" s="3">
        <f>J140/(VLOOKUP($AW140,'5_Weighting'!$J$12:$K$22,2,FALSE)/VLOOKUP($AW140,'5_Weighting'!$J$12:$L$22,3,FALSE))</f>
        <v>0.58527362856841614</v>
      </c>
      <c r="Q140" s="3">
        <f>P140*$Y140</f>
        <v>2.3202866281219793E-3</v>
      </c>
      <c r="R140" s="3">
        <f>J140/(VLOOKUP($AW140,'5_Weighting'!$N$12:$O$23,2,FALSE)/VLOOKUP($AW140,'5_Weighting'!$N$12:$P$23,3,FALSE))</f>
        <v>0.20440960155367024</v>
      </c>
      <c r="S140" s="3">
        <f>R140*$Y140</f>
        <v>8.1037115289960546E-4</v>
      </c>
      <c r="T140" s="3">
        <f>J140/(VLOOKUP($AW140,'5_Weighting'!$R$12:$S$23,2,FALSE)/(VLOOKUP($AW140,'5_Weighting'!$R$12:$T$23,3,FALSE)))</f>
        <v>0.15529850533053888</v>
      </c>
      <c r="U140" s="3">
        <f>T140*$Y140</f>
        <v>6.1567278568003562E-4</v>
      </c>
      <c r="V140" s="3">
        <f>J140/(VLOOKUP($AW140,'5_Weighting'!$V$12:$W$23,2,FALSE)/(VLOOKUP($AW140,'5_Weighting'!$V$12:$X$23,3,FALSE)))</f>
        <v>0.204660431653715</v>
      </c>
      <c r="W140" s="3">
        <f>V140*$Y140</f>
        <v>8.1136555568602159E-4</v>
      </c>
      <c r="X140" s="3" t="s">
        <v>1302</v>
      </c>
      <c r="Y140" s="6">
        <v>3.9644475931666671E-3</v>
      </c>
      <c r="Z140" s="3" t="s">
        <v>459</v>
      </c>
      <c r="AA140" s="3"/>
      <c r="AB140" s="3"/>
      <c r="AC140" s="3" t="s">
        <v>53</v>
      </c>
      <c r="AD140" s="3" t="s">
        <v>1307</v>
      </c>
      <c r="AE140" s="3" t="s">
        <v>5</v>
      </c>
      <c r="AF140" s="3" t="s">
        <v>102</v>
      </c>
      <c r="AG140" s="3" t="s">
        <v>1316</v>
      </c>
      <c r="AH140" s="3" t="s">
        <v>1312</v>
      </c>
      <c r="AI140" s="3" t="s">
        <v>10</v>
      </c>
      <c r="AJ140" s="3" t="s">
        <v>191</v>
      </c>
      <c r="AK140" s="4" t="s">
        <v>12</v>
      </c>
      <c r="AL140" s="4" t="s">
        <v>13</v>
      </c>
      <c r="AM140" s="4">
        <v>2013</v>
      </c>
      <c r="AN140" s="3" t="s">
        <v>14</v>
      </c>
      <c r="AO140" s="3" t="s">
        <v>1953</v>
      </c>
      <c r="AP140" s="3">
        <v>120</v>
      </c>
      <c r="AQ140" s="3">
        <v>1</v>
      </c>
      <c r="AR140" s="3">
        <v>0</v>
      </c>
      <c r="AS140" s="3">
        <v>1</v>
      </c>
      <c r="AT140" s="3">
        <v>1</v>
      </c>
      <c r="AU140" s="4" t="s">
        <v>1347</v>
      </c>
      <c r="AV140" s="4" t="s">
        <v>1370</v>
      </c>
      <c r="AW140" s="4" t="s">
        <v>465</v>
      </c>
      <c r="AX140" s="4" t="s">
        <v>1399</v>
      </c>
      <c r="AY140" s="4" t="s">
        <v>1400</v>
      </c>
      <c r="AZ140" s="3">
        <v>1.66E-3</v>
      </c>
      <c r="BA140" s="3"/>
      <c r="BB140" s="3"/>
      <c r="BC140" s="3"/>
      <c r="BD140" s="3"/>
      <c r="BE140" s="3"/>
    </row>
    <row r="141" spans="1:57" hidden="1" x14ac:dyDescent="0.25">
      <c r="A141" s="2">
        <v>167</v>
      </c>
      <c r="B141" s="3" t="s">
        <v>1224</v>
      </c>
      <c r="C141" s="3">
        <v>167.1</v>
      </c>
      <c r="D141" s="3" t="s">
        <v>1225</v>
      </c>
      <c r="E141" s="3" t="s">
        <v>1226</v>
      </c>
      <c r="F141" s="3"/>
      <c r="G141" s="3"/>
      <c r="H141" s="3" t="str">
        <f>IF(Y141&lt;'2 - Outliers'!$F$11,"Low outlier",IF(Y141&gt;'2 - Outliers'!$F$12,"High outlier",""))</f>
        <v/>
      </c>
      <c r="I141" s="3">
        <f>IF(AA141="",VLOOKUP(AW141,'3 -Impute_SE'!$B$10:$C$21,2,FALSE),AA141)</f>
        <v>0.14891809411301526</v>
      </c>
      <c r="J141" s="3">
        <f>1/I141</f>
        <v>6.7151007132893543</v>
      </c>
      <c r="K141" s="3">
        <f>J141*Y141</f>
        <v>-1.3430201426578709E-2</v>
      </c>
      <c r="L141" s="3">
        <f>J141/(VLOOKUP($AW141,'5_Weighting'!$B$9:$C$20,2,FALSE)/VLOOKUP($AW141,'5_Weighting'!$B$9:$D$20,3,FALSE))</f>
        <v>8.0305157522053887E-7</v>
      </c>
      <c r="M141" s="3">
        <f>L141*Y141</f>
        <v>-1.6061031504410778E-9</v>
      </c>
      <c r="N141" s="3" t="e">
        <f>J141/(VLOOKUP($AW141,'5_Weighting'!$F$12:$G$20,2,FALSE)/(VLOOKUP($AW141,'5_Weighting'!$F$12:$H$21,3,FALSE)))</f>
        <v>#N/A</v>
      </c>
      <c r="O141" s="3" t="e">
        <f>N141*$Y141</f>
        <v>#N/A</v>
      </c>
      <c r="P141" s="3">
        <f>J141/(VLOOKUP($AW141,'5_Weighting'!$J$12:$K$22,2,FALSE)/VLOOKUP($AW141,'5_Weighting'!$J$12:$L$22,3,FALSE))</f>
        <v>2.6769002844089773E-7</v>
      </c>
      <c r="Q141" s="3">
        <f>P141*$Y141</f>
        <v>-5.3538005688179547E-10</v>
      </c>
      <c r="R141" s="3">
        <f>J141/(VLOOKUP($AW141,'5_Weighting'!$N$12:$O$23,2,FALSE)/VLOOKUP($AW141,'5_Weighting'!$N$12:$P$23,3,FALSE))</f>
        <v>2.32271974748978E-2</v>
      </c>
      <c r="S141" s="3">
        <f>R141*$Y141</f>
        <v>-4.6454394949795598E-5</v>
      </c>
      <c r="T141" s="3">
        <f>J141/(VLOOKUP($AW141,'5_Weighting'!$R$12:$S$23,2,FALSE)/(VLOOKUP($AW141,'5_Weighting'!$R$12:$T$23,3,FALSE)))</f>
        <v>1.689774158302761E-2</v>
      </c>
      <c r="U141" s="3">
        <f>T141*$Y141</f>
        <v>-3.3795483166055218E-5</v>
      </c>
      <c r="V141" s="3">
        <f>J141/(VLOOKUP($AW141,'5_Weighting'!$V$12:$W$23,2,FALSE)/(VLOOKUP($AW141,'5_Weighting'!$V$12:$X$23,3,FALSE)))</f>
        <v>3.346114838827108E-7</v>
      </c>
      <c r="W141" s="3">
        <f>V141*$Y141</f>
        <v>-6.6922296776542161E-10</v>
      </c>
      <c r="X141" s="3" t="s">
        <v>237</v>
      </c>
      <c r="Y141" s="6">
        <v>-2E-3</v>
      </c>
      <c r="Z141" s="3" t="s">
        <v>176</v>
      </c>
      <c r="AA141" s="3"/>
      <c r="AB141" s="3"/>
      <c r="AC141" s="3" t="s">
        <v>53</v>
      </c>
      <c r="AD141" s="3" t="s">
        <v>143</v>
      </c>
      <c r="AE141" s="3" t="s">
        <v>1306</v>
      </c>
      <c r="AF141" s="3" t="s">
        <v>7</v>
      </c>
      <c r="AG141" s="3" t="s">
        <v>1317</v>
      </c>
      <c r="AH141" s="3" t="s">
        <v>694</v>
      </c>
      <c r="AI141" s="3" t="s">
        <v>10</v>
      </c>
      <c r="AJ141" s="3" t="s">
        <v>11</v>
      </c>
      <c r="AK141" s="4" t="s">
        <v>12</v>
      </c>
      <c r="AL141" s="4" t="s">
        <v>13</v>
      </c>
      <c r="AM141" s="4">
        <v>2010</v>
      </c>
      <c r="AN141" s="3" t="s">
        <v>14</v>
      </c>
      <c r="AO141" s="3" t="s">
        <v>1953</v>
      </c>
      <c r="AP141" s="3">
        <v>358</v>
      </c>
      <c r="AQ141" s="3">
        <v>1</v>
      </c>
      <c r="AR141" s="3">
        <v>0</v>
      </c>
      <c r="AS141" s="3">
        <v>1</v>
      </c>
      <c r="AT141" s="3">
        <v>1</v>
      </c>
      <c r="AU141" s="4" t="s">
        <v>97</v>
      </c>
      <c r="AV141" s="4" t="s">
        <v>1371</v>
      </c>
      <c r="AW141" s="3" t="s">
        <v>1396</v>
      </c>
      <c r="AX141" s="4" t="s">
        <v>33</v>
      </c>
      <c r="AY141" s="4"/>
      <c r="AZ141" s="3">
        <v>-2E-3</v>
      </c>
      <c r="BA141" s="3"/>
      <c r="BB141" s="3"/>
      <c r="BC141" s="3"/>
      <c r="BD141" s="3"/>
      <c r="BE141" s="3"/>
    </row>
    <row r="142" spans="1:57" hidden="1" x14ac:dyDescent="0.25">
      <c r="A142" s="2">
        <v>167</v>
      </c>
      <c r="B142" s="3" t="s">
        <v>1224</v>
      </c>
      <c r="C142" s="3">
        <v>167.1</v>
      </c>
      <c r="D142" s="3" t="s">
        <v>1227</v>
      </c>
      <c r="E142" s="3" t="s">
        <v>1226</v>
      </c>
      <c r="F142" s="3"/>
      <c r="G142" s="3"/>
      <c r="H142" s="3" t="str">
        <f>IF(Y142&lt;'2 - Outliers'!$F$11,"Low outlier",IF(Y142&gt;'2 - Outliers'!$F$12,"High outlier",""))</f>
        <v/>
      </c>
      <c r="I142" s="3">
        <f>IF(AA142="",VLOOKUP(AW142,'3 -Impute_SE'!$B$10:$C$21,2,FALSE),AA142)</f>
        <v>7.9815095923159343E-2</v>
      </c>
      <c r="J142" s="3">
        <f>1/I142</f>
        <v>12.528958193105893</v>
      </c>
      <c r="K142" s="3">
        <f>J142*Y142</f>
        <v>-5.3874520230355341</v>
      </c>
      <c r="L142" s="3">
        <f>J142/(VLOOKUP($AW142,'5_Weighting'!$B$9:$C$20,2,FALSE)/VLOOKUP($AW142,'5_Weighting'!$B$9:$D$20,3,FALSE))</f>
        <v>0.13821170591411505</v>
      </c>
      <c r="M142" s="3">
        <f>L142*Y142</f>
        <v>-5.9431033543069473E-2</v>
      </c>
      <c r="N142" s="3">
        <f>J142/(VLOOKUP($AW142,'5_Weighting'!$F$12:$G$20,2,FALSE)/(VLOOKUP($AW142,'5_Weighting'!$F$12:$H$21,3,FALSE)))</f>
        <v>0.33257228940877093</v>
      </c>
      <c r="O142" s="3">
        <f>N142*$Y142</f>
        <v>-0.14300608444577151</v>
      </c>
      <c r="P142" s="3">
        <f>J142/(VLOOKUP($AW142,'5_Weighting'!$J$12:$K$22,2,FALSE)/VLOOKUP($AW142,'5_Weighting'!$J$12:$L$22,3,FALSE))</f>
        <v>0.55058433796819262</v>
      </c>
      <c r="Q142" s="3">
        <f>P142*$Y142</f>
        <v>-0.23675126532632282</v>
      </c>
      <c r="R142" s="3">
        <f>J142/(VLOOKUP($AW142,'5_Weighting'!$N$12:$O$23,2,FALSE)/VLOOKUP($AW142,'5_Weighting'!$N$12:$P$23,3,FALSE))</f>
        <v>9.8050688955885174E-2</v>
      </c>
      <c r="S142" s="3">
        <f>R142*$Y142</f>
        <v>-4.2161796251030621E-2</v>
      </c>
      <c r="T142" s="3">
        <f>J142/(VLOOKUP($AW142,'5_Weighting'!$R$12:$S$23,2,FALSE)/(VLOOKUP($AW142,'5_Weighting'!$R$12:$T$23,3,FALSE)))</f>
        <v>0.5178337857731794</v>
      </c>
      <c r="U142" s="3">
        <f>T142*$Y142</f>
        <v>-0.22266852788246713</v>
      </c>
      <c r="V142" s="3">
        <f>J142/(VLOOKUP($AW142,'5_Weighting'!$V$12:$W$23,2,FALSE)/(VLOOKUP($AW142,'5_Weighting'!$V$12:$X$23,3,FALSE)))</f>
        <v>9.1901609179760188E-2</v>
      </c>
      <c r="W142" s="3">
        <f>V142*$Y142</f>
        <v>-3.951769194729688E-2</v>
      </c>
      <c r="X142" s="3" t="s">
        <v>237</v>
      </c>
      <c r="Y142" s="6">
        <v>-0.43</v>
      </c>
      <c r="Z142" s="3" t="s">
        <v>176</v>
      </c>
      <c r="AA142" s="3"/>
      <c r="AB142" s="3"/>
      <c r="AC142" s="3" t="s">
        <v>53</v>
      </c>
      <c r="AD142" s="3" t="s">
        <v>143</v>
      </c>
      <c r="AE142" s="3" t="s">
        <v>1306</v>
      </c>
      <c r="AF142" s="3" t="s">
        <v>7</v>
      </c>
      <c r="AG142" s="3" t="s">
        <v>1317</v>
      </c>
      <c r="AH142" s="3" t="s">
        <v>694</v>
      </c>
      <c r="AI142" s="3" t="s">
        <v>10</v>
      </c>
      <c r="AJ142" s="3" t="s">
        <v>11</v>
      </c>
      <c r="AK142" s="4" t="s">
        <v>12</v>
      </c>
      <c r="AL142" s="4" t="s">
        <v>13</v>
      </c>
      <c r="AM142" s="4">
        <v>2010</v>
      </c>
      <c r="AN142" s="3" t="s">
        <v>14</v>
      </c>
      <c r="AO142" s="3" t="s">
        <v>1953</v>
      </c>
      <c r="AP142" s="3">
        <v>358</v>
      </c>
      <c r="AQ142" s="3">
        <v>1</v>
      </c>
      <c r="AR142" s="3">
        <v>0</v>
      </c>
      <c r="AS142" s="3">
        <v>1</v>
      </c>
      <c r="AT142" s="3">
        <v>1</v>
      </c>
      <c r="AU142" s="4" t="s">
        <v>15</v>
      </c>
      <c r="AV142" s="4" t="s">
        <v>1372</v>
      </c>
      <c r="AW142" s="4" t="s">
        <v>42</v>
      </c>
      <c r="AX142" s="4" t="s">
        <v>33</v>
      </c>
      <c r="AY142" s="4"/>
      <c r="AZ142" s="3">
        <v>-0.43</v>
      </c>
      <c r="BA142" s="3"/>
      <c r="BB142" s="3"/>
      <c r="BC142" s="3"/>
      <c r="BD142" s="3"/>
      <c r="BE142" s="3"/>
    </row>
    <row r="143" spans="1:57" hidden="1" x14ac:dyDescent="0.25">
      <c r="A143" s="2">
        <v>169</v>
      </c>
      <c r="B143" s="3" t="s">
        <v>1228</v>
      </c>
      <c r="C143" s="3">
        <v>169.1</v>
      </c>
      <c r="D143" s="3" t="s">
        <v>1229</v>
      </c>
      <c r="E143" s="3" t="s">
        <v>1230</v>
      </c>
      <c r="F143" s="3"/>
      <c r="G143" s="3"/>
      <c r="H143" s="3" t="str">
        <f>IF(Y143&lt;'2 - Outliers'!$F$11,"Low outlier",IF(Y143&gt;'2 - Outliers'!$F$12,"High outlier",""))</f>
        <v/>
      </c>
      <c r="I143" s="3">
        <f>IF(AA143="",VLOOKUP(AW143,'3 -Impute_SE'!$B$10:$C$21,2,FALSE),AA143)</f>
        <v>7.2774455336555952E-2</v>
      </c>
      <c r="J143" s="3">
        <f>1/I143</f>
        <v>13.741085321427086</v>
      </c>
      <c r="K143" s="3">
        <f>J143*Y143</f>
        <v>5.24</v>
      </c>
      <c r="L143" s="3">
        <f>J143/(VLOOKUP($AW143,'5_Weighting'!$B$9:$C$20,2,FALSE)/VLOOKUP($AW143,'5_Weighting'!$B$9:$D$20,3,FALSE))</f>
        <v>0.1400038273230807</v>
      </c>
      <c r="M143" s="3">
        <f>L143*Y143</f>
        <v>5.3388799939185043E-2</v>
      </c>
      <c r="N143" s="3">
        <f>J143/(VLOOKUP($AW143,'5_Weighting'!$F$12:$G$20,2,FALSE)/(VLOOKUP($AW143,'5_Weighting'!$F$12:$H$21,3,FALSE)))</f>
        <v>0.15981199666991863</v>
      </c>
      <c r="O143" s="3">
        <f>N143*$Y143</f>
        <v>6.0942410512840307E-2</v>
      </c>
      <c r="P143" s="3">
        <f>J143/(VLOOKUP($AW143,'5_Weighting'!$J$12:$K$22,2,FALSE)/VLOOKUP($AW143,'5_Weighting'!$J$12:$L$22,3,FALSE))</f>
        <v>0.24269077725114846</v>
      </c>
      <c r="Q143" s="3">
        <f>P143*$Y143</f>
        <v>9.2547251039406628E-2</v>
      </c>
      <c r="R143" s="3">
        <f>J143/(VLOOKUP($AW143,'5_Weighting'!$N$12:$O$23,2,FALSE)/VLOOKUP($AW143,'5_Weighting'!$N$12:$P$23,3,FALSE))</f>
        <v>0.12537031167123916</v>
      </c>
      <c r="S143" s="3">
        <f>R143*$Y143</f>
        <v>4.7808482211583153E-2</v>
      </c>
      <c r="T143" s="3">
        <f>J143/(VLOOKUP($AW143,'5_Weighting'!$R$12:$S$23,2,FALSE)/(VLOOKUP($AW143,'5_Weighting'!$R$12:$T$23,3,FALSE)))</f>
        <v>0.36600227018686299</v>
      </c>
      <c r="U143" s="3">
        <f>T143*$Y143</f>
        <v>0.13957062713150981</v>
      </c>
      <c r="V143" s="3">
        <f>J143/(VLOOKUP($AW143,'5_Weighting'!$V$12:$W$23,2,FALSE)/(VLOOKUP($AW143,'5_Weighting'!$V$12:$X$23,3,FALSE)))</f>
        <v>0.11939879510804453</v>
      </c>
      <c r="W143" s="3">
        <f>V143*$Y143</f>
        <v>4.5531315156783866E-2</v>
      </c>
      <c r="X143" s="3" t="s">
        <v>24</v>
      </c>
      <c r="Y143" s="6">
        <v>0.3813381459635532</v>
      </c>
      <c r="Z143" s="3" t="s">
        <v>25</v>
      </c>
      <c r="AA143" s="3">
        <v>7.2774455336555952E-2</v>
      </c>
      <c r="AB143" s="3" t="s">
        <v>26</v>
      </c>
      <c r="AC143" s="3" t="s">
        <v>5</v>
      </c>
      <c r="AD143" s="3" t="s">
        <v>1307</v>
      </c>
      <c r="AE143" s="3" t="s">
        <v>5</v>
      </c>
      <c r="AF143" s="3" t="s">
        <v>7</v>
      </c>
      <c r="AG143" s="3" t="s">
        <v>1318</v>
      </c>
      <c r="AH143" s="3" t="s">
        <v>694</v>
      </c>
      <c r="AI143" s="3" t="s">
        <v>10</v>
      </c>
      <c r="AJ143" s="3" t="s">
        <v>11</v>
      </c>
      <c r="AK143" s="4" t="s">
        <v>1335</v>
      </c>
      <c r="AL143" s="4" t="s">
        <v>13</v>
      </c>
      <c r="AM143" s="4">
        <v>2012</v>
      </c>
      <c r="AN143" s="3" t="s">
        <v>14</v>
      </c>
      <c r="AO143" s="3" t="s">
        <v>1953</v>
      </c>
      <c r="AP143" s="3">
        <v>48</v>
      </c>
      <c r="AQ143" s="3">
        <v>1</v>
      </c>
      <c r="AR143" s="3">
        <v>0</v>
      </c>
      <c r="AS143" s="3">
        <v>1</v>
      </c>
      <c r="AT143" s="3">
        <v>1</v>
      </c>
      <c r="AU143" s="4" t="s">
        <v>15</v>
      </c>
      <c r="AV143" s="4" t="s">
        <v>1373</v>
      </c>
      <c r="AW143" s="4" t="s">
        <v>17</v>
      </c>
      <c r="AX143" s="4" t="s">
        <v>33</v>
      </c>
      <c r="AY143" s="4"/>
      <c r="AZ143" s="3">
        <v>0.19</v>
      </c>
      <c r="BA143" s="3"/>
      <c r="BB143" s="3"/>
      <c r="BC143" s="3"/>
      <c r="BD143" s="3">
        <v>5.24</v>
      </c>
      <c r="BE143" s="3" t="s">
        <v>1300</v>
      </c>
    </row>
    <row r="144" spans="1:57" hidden="1" x14ac:dyDescent="0.25">
      <c r="A144" s="2">
        <v>169</v>
      </c>
      <c r="B144" s="3" t="s">
        <v>1228</v>
      </c>
      <c r="C144" s="3">
        <v>169.4</v>
      </c>
      <c r="D144" s="3" t="s">
        <v>1233</v>
      </c>
      <c r="E144" s="3" t="s">
        <v>1232</v>
      </c>
      <c r="F144" s="3"/>
      <c r="G144" s="3"/>
      <c r="H144" s="3" t="str">
        <f>IF(Y144&lt;'2 - Outliers'!$F$11,"Low outlier",IF(Y144&gt;'2 - Outliers'!$F$12,"High outlier",""))</f>
        <v/>
      </c>
      <c r="I144" s="3">
        <f>IF(AA144="",VLOOKUP(AW144,'3 -Impute_SE'!$B$10:$C$21,2,FALSE),AA144)</f>
        <v>0.18692518582980089</v>
      </c>
      <c r="J144" s="3">
        <f>1/I144</f>
        <v>5.3497338818243572</v>
      </c>
      <c r="K144" s="3">
        <f>J144*Y144</f>
        <v>-2.2599999999999998</v>
      </c>
      <c r="L144" s="3">
        <f>J144/(VLOOKUP($AW144,'5_Weighting'!$B$9:$C$20,2,FALSE)/VLOOKUP($AW144,'5_Weighting'!$B$9:$D$20,3,FALSE))</f>
        <v>5.9014950373155579E-2</v>
      </c>
      <c r="M144" s="3">
        <f>L144*Y144</f>
        <v>-2.4930920077439196E-2</v>
      </c>
      <c r="N144" s="3">
        <f>J144/(VLOOKUP($AW144,'5_Weighting'!$F$12:$G$20,2,FALSE)/(VLOOKUP($AW144,'5_Weighting'!$F$12:$H$21,3,FALSE)))</f>
        <v>0.14200488319810936</v>
      </c>
      <c r="O144" s="3">
        <f>N144*$Y144</f>
        <v>-5.9990093548033412E-2</v>
      </c>
      <c r="P144" s="3">
        <f>J144/(VLOOKUP($AW144,'5_Weighting'!$J$12:$K$22,2,FALSE)/VLOOKUP($AW144,'5_Weighting'!$J$12:$L$22,3,FALSE))</f>
        <v>0.23509374380792764</v>
      </c>
      <c r="Q144" s="3">
        <f>P144*$Y144</f>
        <v>-9.9315568352108266E-2</v>
      </c>
      <c r="R144" s="3">
        <f>J144/(VLOOKUP($AW144,'5_Weighting'!$N$12:$O$23,2,FALSE)/VLOOKUP($AW144,'5_Weighting'!$N$12:$P$23,3,FALSE))</f>
        <v>4.1866616901328091E-2</v>
      </c>
      <c r="S144" s="3">
        <f>R144*$Y144</f>
        <v>-1.7686590826221586E-2</v>
      </c>
      <c r="T144" s="3">
        <f>J144/(VLOOKUP($AW144,'5_Weighting'!$R$12:$S$23,2,FALSE)/(VLOOKUP($AW144,'5_Weighting'!$R$12:$T$23,3,FALSE)))</f>
        <v>0.22110960115011855</v>
      </c>
      <c r="U144" s="3">
        <f>T144*$Y144</f>
        <v>-9.3407954421250272E-2</v>
      </c>
      <c r="V144" s="3">
        <f>J144/(VLOOKUP($AW144,'5_Weighting'!$V$12:$W$23,2,FALSE)/(VLOOKUP($AW144,'5_Weighting'!$V$12:$X$23,3,FALSE)))</f>
        <v>3.9241024261193178E-2</v>
      </c>
      <c r="W144" s="3">
        <f>V144*$Y144</f>
        <v>-1.6577406799916084E-2</v>
      </c>
      <c r="X144" s="3" t="s">
        <v>24</v>
      </c>
      <c r="Y144" s="6">
        <v>-0.42245091997534995</v>
      </c>
      <c r="Z144" s="3" t="s">
        <v>25</v>
      </c>
      <c r="AA144" s="3">
        <v>0.18692518582980089</v>
      </c>
      <c r="AB144" s="3" t="s">
        <v>26</v>
      </c>
      <c r="AC144" s="3" t="s">
        <v>5</v>
      </c>
      <c r="AD144" s="3" t="s">
        <v>1309</v>
      </c>
      <c r="AE144" s="3" t="s">
        <v>53</v>
      </c>
      <c r="AF144" s="3" t="s">
        <v>7</v>
      </c>
      <c r="AG144" s="3" t="s">
        <v>1318</v>
      </c>
      <c r="AH144" s="3" t="s">
        <v>694</v>
      </c>
      <c r="AI144" s="3" t="s">
        <v>10</v>
      </c>
      <c r="AJ144" s="3" t="s">
        <v>11</v>
      </c>
      <c r="AK144" s="4" t="s">
        <v>1335</v>
      </c>
      <c r="AL144" s="4" t="s">
        <v>13</v>
      </c>
      <c r="AM144" s="4">
        <v>2012</v>
      </c>
      <c r="AN144" s="3" t="s">
        <v>14</v>
      </c>
      <c r="AO144" s="3" t="s">
        <v>1953</v>
      </c>
      <c r="AP144" s="3">
        <v>48</v>
      </c>
      <c r="AQ144" s="3">
        <v>1</v>
      </c>
      <c r="AR144" s="3">
        <v>0</v>
      </c>
      <c r="AS144" s="3">
        <v>1</v>
      </c>
      <c r="AT144" s="3">
        <v>1</v>
      </c>
      <c r="AU144" s="4" t="s">
        <v>15</v>
      </c>
      <c r="AV144" s="4" t="s">
        <v>1374</v>
      </c>
      <c r="AW144" s="4" t="s">
        <v>42</v>
      </c>
      <c r="AX144" s="4" t="s">
        <v>33</v>
      </c>
      <c r="AY144" s="4"/>
      <c r="AZ144" s="3">
        <v>-0.06</v>
      </c>
      <c r="BA144" s="3"/>
      <c r="BB144" s="3"/>
      <c r="BC144" s="3"/>
      <c r="BD144" s="3">
        <v>-2.2599999999999998</v>
      </c>
      <c r="BE144" s="3" t="s">
        <v>1300</v>
      </c>
    </row>
    <row r="145" spans="1:57" hidden="1" x14ac:dyDescent="0.25">
      <c r="A145" s="2">
        <v>169</v>
      </c>
      <c r="B145" s="3" t="s">
        <v>1228</v>
      </c>
      <c r="C145" s="3">
        <v>169.4</v>
      </c>
      <c r="D145" s="3" t="s">
        <v>1231</v>
      </c>
      <c r="E145" s="3" t="s">
        <v>1232</v>
      </c>
      <c r="F145" s="3"/>
      <c r="G145" s="3"/>
      <c r="H145" s="3" t="str">
        <f>IF(Y145&lt;'2 - Outliers'!$F$11,"Low outlier",IF(Y145&gt;'2 - Outliers'!$F$12,"High outlier",""))</f>
        <v/>
      </c>
      <c r="I145" s="3">
        <f>IF(AA145="",VLOOKUP(AW145,'3 -Impute_SE'!$B$10:$C$21,2,FALSE),AA145)</f>
        <v>0.10881557747850282</v>
      </c>
      <c r="J145" s="3">
        <f>1/I145</f>
        <v>9.1898607090290554</v>
      </c>
      <c r="K145" s="3">
        <f>J145*Y145</f>
        <v>3.32</v>
      </c>
      <c r="L145" s="3">
        <f>J145/(VLOOKUP($AW145,'5_Weighting'!$B$9:$C$20,2,FALSE)/VLOOKUP($AW145,'5_Weighting'!$B$9:$D$20,3,FALSE))</f>
        <v>9.3632754744910202E-2</v>
      </c>
      <c r="M145" s="3">
        <f>L145*Y145</f>
        <v>3.3826491564521818E-2</v>
      </c>
      <c r="N145" s="3">
        <f>J145/(VLOOKUP($AW145,'5_Weighting'!$F$12:$G$20,2,FALSE)/(VLOOKUP($AW145,'5_Weighting'!$F$12:$H$21,3,FALSE)))</f>
        <v>0.10688020303157832</v>
      </c>
      <c r="O145" s="3">
        <f>N145*$Y145</f>
        <v>3.8612366966150724E-2</v>
      </c>
      <c r="P145" s="3">
        <f>J145/(VLOOKUP($AW145,'5_Weighting'!$J$12:$K$22,2,FALSE)/VLOOKUP($AW145,'5_Weighting'!$J$12:$L$22,3,FALSE))</f>
        <v>0.16230846298772733</v>
      </c>
      <c r="Q145" s="3">
        <f>P145*$Y145</f>
        <v>5.8636807910463724E-2</v>
      </c>
      <c r="R145" s="3">
        <f>J145/(VLOOKUP($AW145,'5_Weighting'!$N$12:$O$23,2,FALSE)/VLOOKUP($AW145,'5_Weighting'!$N$12:$P$23,3,FALSE))</f>
        <v>8.3846048136363066E-2</v>
      </c>
      <c r="S145" s="3">
        <f>R145*$Y145</f>
        <v>3.0290870408865654E-2</v>
      </c>
      <c r="T145" s="3">
        <f>J145/(VLOOKUP($AW145,'5_Weighting'!$R$12:$S$23,2,FALSE)/(VLOOKUP($AW145,'5_Weighting'!$R$12:$T$23,3,FALSE)))</f>
        <v>0.24477759969664242</v>
      </c>
      <c r="U145" s="3">
        <f>T145*$Y145</f>
        <v>8.8430244671109243E-2</v>
      </c>
      <c r="V145" s="3">
        <f>J145/(VLOOKUP($AW145,'5_Weighting'!$V$12:$W$23,2,FALSE)/(VLOOKUP($AW145,'5_Weighting'!$V$12:$X$23,3,FALSE)))</f>
        <v>7.9852374845371596E-2</v>
      </c>
      <c r="W145" s="3">
        <f>V145*$Y145</f>
        <v>2.8848085175672219E-2</v>
      </c>
      <c r="X145" s="3" t="s">
        <v>24</v>
      </c>
      <c r="Y145" s="6">
        <v>0.36126771722862933</v>
      </c>
      <c r="Z145" s="3" t="s">
        <v>25</v>
      </c>
      <c r="AA145" s="3">
        <v>0.10881557747850282</v>
      </c>
      <c r="AB145" s="3" t="s">
        <v>26</v>
      </c>
      <c r="AC145" s="3" t="s">
        <v>5</v>
      </c>
      <c r="AD145" s="3" t="s">
        <v>1307</v>
      </c>
      <c r="AE145" s="3" t="s">
        <v>5</v>
      </c>
      <c r="AF145" s="3" t="s">
        <v>7</v>
      </c>
      <c r="AG145" s="3" t="s">
        <v>1318</v>
      </c>
      <c r="AH145" s="3" t="s">
        <v>694</v>
      </c>
      <c r="AI145" s="3" t="s">
        <v>10</v>
      </c>
      <c r="AJ145" s="3" t="s">
        <v>11</v>
      </c>
      <c r="AK145" s="4" t="s">
        <v>1335</v>
      </c>
      <c r="AL145" s="4" t="s">
        <v>13</v>
      </c>
      <c r="AM145" s="4">
        <v>2012</v>
      </c>
      <c r="AN145" s="3" t="s">
        <v>14</v>
      </c>
      <c r="AO145" s="3" t="s">
        <v>1953</v>
      </c>
      <c r="AP145" s="3">
        <v>48</v>
      </c>
      <c r="AQ145" s="3">
        <v>1</v>
      </c>
      <c r="AR145" s="3">
        <v>0</v>
      </c>
      <c r="AS145" s="3">
        <v>1</v>
      </c>
      <c r="AT145" s="3">
        <v>1</v>
      </c>
      <c r="AU145" s="4" t="s">
        <v>15</v>
      </c>
      <c r="AV145" s="4" t="s">
        <v>1373</v>
      </c>
      <c r="AW145" s="4" t="s">
        <v>17</v>
      </c>
      <c r="AX145" s="4" t="s">
        <v>33</v>
      </c>
      <c r="AY145" s="4"/>
      <c r="AZ145" s="3">
        <v>0.18</v>
      </c>
      <c r="BA145" s="3"/>
      <c r="BB145" s="3"/>
      <c r="BC145" s="3"/>
      <c r="BD145" s="3">
        <v>3.32</v>
      </c>
      <c r="BE145" s="3" t="s">
        <v>1300</v>
      </c>
    </row>
    <row r="146" spans="1:57" hidden="1" x14ac:dyDescent="0.25">
      <c r="A146" s="2">
        <v>169</v>
      </c>
      <c r="B146" s="3" t="s">
        <v>1228</v>
      </c>
      <c r="C146" s="3">
        <v>169.5</v>
      </c>
      <c r="D146" s="3" t="s">
        <v>1234</v>
      </c>
      <c r="E146" s="3" t="s">
        <v>1235</v>
      </c>
      <c r="F146" s="3"/>
      <c r="G146" s="3"/>
      <c r="H146" s="3" t="str">
        <f>IF(Y146&lt;'2 - Outliers'!$F$11,"Low outlier",IF(Y146&gt;'2 - Outliers'!$F$12,"High outlier",""))</f>
        <v/>
      </c>
      <c r="I146" s="3">
        <f>IF(AA146="",VLOOKUP(AW146,'3 -Impute_SE'!$B$10:$C$21,2,FALSE),AA146)</f>
        <v>6.7544712088686037E-2</v>
      </c>
      <c r="J146" s="3">
        <f>1/I146</f>
        <v>14.80500795809156</v>
      </c>
      <c r="K146" s="3">
        <f>J146*Y146</f>
        <v>2.08</v>
      </c>
      <c r="L146" s="3">
        <f>J146/(VLOOKUP($AW146,'5_Weighting'!$B$9:$C$20,2,FALSE)/VLOOKUP($AW146,'5_Weighting'!$B$9:$D$20,3,FALSE))</f>
        <v>0.1508438183153803</v>
      </c>
      <c r="M146" s="3">
        <f>L146*Y146</f>
        <v>2.1192500739218492E-2</v>
      </c>
      <c r="N146" s="3">
        <f>J146/(VLOOKUP($AW146,'5_Weighting'!$F$12:$G$20,2,FALSE)/(VLOOKUP($AW146,'5_Weighting'!$F$12:$H$21,3,FALSE)))</f>
        <v>0.17218566271524494</v>
      </c>
      <c r="O146" s="3">
        <f>N146*$Y146</f>
        <v>2.4190880508913711E-2</v>
      </c>
      <c r="P146" s="3">
        <f>J146/(VLOOKUP($AW146,'5_Weighting'!$J$12:$K$22,2,FALSE)/VLOOKUP($AW146,'5_Weighting'!$J$12:$L$22,3,FALSE))</f>
        <v>0.26148144811792218</v>
      </c>
      <c r="Q146" s="3">
        <f>P146*$Y146</f>
        <v>3.6736313389688122E-2</v>
      </c>
      <c r="R146" s="3">
        <f>J146/(VLOOKUP($AW146,'5_Weighting'!$N$12:$O$23,2,FALSE)/VLOOKUP($AW146,'5_Weighting'!$N$12:$P$23,3,FALSE))</f>
        <v>0.13507728236770367</v>
      </c>
      <c r="S146" s="3">
        <f>R146*$Y146</f>
        <v>1.8977412786277278E-2</v>
      </c>
      <c r="T146" s="3">
        <f>J146/(VLOOKUP($AW146,'5_Weighting'!$R$12:$S$23,2,FALSE)/(VLOOKUP($AW146,'5_Weighting'!$R$12:$T$23,3,FALSE)))</f>
        <v>0.39434050484691452</v>
      </c>
      <c r="U146" s="3">
        <f>T146*$Y146</f>
        <v>5.5402080998767242E-2</v>
      </c>
      <c r="V146" s="3">
        <f>J146/(VLOOKUP($AW146,'5_Weighting'!$V$12:$W$23,2,FALSE)/(VLOOKUP($AW146,'5_Weighting'!$V$12:$X$23,3,FALSE)))</f>
        <v>0.12864341283178626</v>
      </c>
      <c r="W146" s="3">
        <f>V146*$Y146</f>
        <v>1.8073499146204285E-2</v>
      </c>
      <c r="X146" s="3" t="s">
        <v>24</v>
      </c>
      <c r="Y146" s="6">
        <v>0.14049300114446697</v>
      </c>
      <c r="Z146" s="3" t="s">
        <v>25</v>
      </c>
      <c r="AA146" s="3">
        <v>6.7544712088686037E-2</v>
      </c>
      <c r="AB146" s="3" t="s">
        <v>26</v>
      </c>
      <c r="AC146" s="3" t="s">
        <v>5</v>
      </c>
      <c r="AD146" s="3" t="s">
        <v>1307</v>
      </c>
      <c r="AE146" s="3" t="s">
        <v>5</v>
      </c>
      <c r="AF146" s="3" t="s">
        <v>7</v>
      </c>
      <c r="AG146" s="3" t="s">
        <v>1318</v>
      </c>
      <c r="AH146" s="3" t="s">
        <v>694</v>
      </c>
      <c r="AI146" s="3" t="s">
        <v>10</v>
      </c>
      <c r="AJ146" s="3" t="s">
        <v>11</v>
      </c>
      <c r="AK146" s="4" t="s">
        <v>1335</v>
      </c>
      <c r="AL146" s="4" t="s">
        <v>13</v>
      </c>
      <c r="AM146" s="4">
        <v>2012</v>
      </c>
      <c r="AN146" s="3" t="s">
        <v>14</v>
      </c>
      <c r="AO146" s="3" t="s">
        <v>1953</v>
      </c>
      <c r="AP146" s="3">
        <v>48</v>
      </c>
      <c r="AQ146" s="3">
        <v>1</v>
      </c>
      <c r="AR146" s="3">
        <v>0</v>
      </c>
      <c r="AS146" s="3">
        <v>1</v>
      </c>
      <c r="AT146" s="3">
        <v>1</v>
      </c>
      <c r="AU146" s="4" t="s">
        <v>15</v>
      </c>
      <c r="AV146" s="4" t="s">
        <v>1373</v>
      </c>
      <c r="AW146" s="4" t="s">
        <v>17</v>
      </c>
      <c r="AX146" s="4" t="s">
        <v>33</v>
      </c>
      <c r="AY146" s="4"/>
      <c r="AZ146" s="3">
        <v>7.0000000000000007E-2</v>
      </c>
      <c r="BA146" s="3"/>
      <c r="BB146" s="3"/>
      <c r="BC146" s="3"/>
      <c r="BD146" s="3">
        <v>2.08</v>
      </c>
      <c r="BE146" s="3" t="s">
        <v>1300</v>
      </c>
    </row>
    <row r="147" spans="1:57" hidden="1" x14ac:dyDescent="0.25">
      <c r="A147" s="2">
        <v>17</v>
      </c>
      <c r="B147" s="3" t="s">
        <v>1002</v>
      </c>
      <c r="C147" s="3">
        <v>17.100000000000001</v>
      </c>
      <c r="D147" s="3" t="s">
        <v>1003</v>
      </c>
      <c r="E147" s="3" t="s">
        <v>1004</v>
      </c>
      <c r="F147" s="3"/>
      <c r="G147" s="3"/>
      <c r="H147" s="3" t="str">
        <f>IF(Y147&lt;'2 - Outliers'!$F$11,"Low outlier",IF(Y147&gt;'2 - Outliers'!$F$12,"High outlier",""))</f>
        <v/>
      </c>
      <c r="I147" s="3">
        <f>IF(AA147="",VLOOKUP(AW147,'3 -Impute_SE'!$B$10:$C$21,2,FALSE),AA147)</f>
        <v>1.4364089775561098E-3</v>
      </c>
      <c r="J147" s="3">
        <f>1/I147</f>
        <v>696.18055555555554</v>
      </c>
      <c r="K147" s="3">
        <f>J147*Y147</f>
        <v>-4.01</v>
      </c>
      <c r="L147" s="3">
        <f>J147/(VLOOKUP($AW147,'5_Weighting'!$B$9:$C$20,2,FALSE)/VLOOKUP($AW147,'5_Weighting'!$B$9:$D$20,3,FALSE))</f>
        <v>4.8677548129373021</v>
      </c>
      <c r="M147" s="3">
        <f>L147*Y147</f>
        <v>-2.8038267722518856E-2</v>
      </c>
      <c r="N147" s="3">
        <f>J147/(VLOOKUP($AW147,'5_Weighting'!$F$12:$G$20,2,FALSE)/(VLOOKUP($AW147,'5_Weighting'!$F$12:$H$21,3,FALSE)))</f>
        <v>49.61747560926959</v>
      </c>
      <c r="O147" s="3">
        <f>N147*$Y147</f>
        <v>-0.28579665950939281</v>
      </c>
      <c r="P147" s="3">
        <f>J147/(VLOOKUP($AW147,'5_Weighting'!$J$12:$K$22,2,FALSE)/VLOOKUP($AW147,'5_Weighting'!$J$12:$L$22,3,FALSE))</f>
        <v>9.1621913702417324</v>
      </c>
      <c r="Q147" s="3">
        <f>P147*$Y147</f>
        <v>-5.2774222292592377E-2</v>
      </c>
      <c r="R147" s="3">
        <f>J147/(VLOOKUP($AW147,'5_Weighting'!$N$12:$O$23,2,FALSE)/VLOOKUP($AW147,'5_Weighting'!$N$12:$P$23,3,FALSE))</f>
        <v>2.2413643262397658</v>
      </c>
      <c r="S147" s="3">
        <f>R147*$Y147</f>
        <v>-1.291025851914105E-2</v>
      </c>
      <c r="T147" s="3">
        <f>J147/(VLOOKUP($AW147,'5_Weighting'!$R$12:$S$23,2,FALSE)/(VLOOKUP($AW147,'5_Weighting'!$R$12:$T$23,3,FALSE)))</f>
        <v>5.5680429814948322</v>
      </c>
      <c r="U147" s="3">
        <f>T147*$Y147</f>
        <v>-3.2071927573410229E-2</v>
      </c>
      <c r="V147" s="3">
        <f>J147/(VLOOKUP($AW147,'5_Weighting'!$V$12:$W$23,2,FALSE)/(VLOOKUP($AW147,'5_Weighting'!$V$12:$X$23,3,FALSE)))</f>
        <v>2.7688865785503207</v>
      </c>
      <c r="W147" s="3">
        <f>V147*$Y147</f>
        <v>-1.5948786692449847E-2</v>
      </c>
      <c r="X147" s="3" t="s">
        <v>367</v>
      </c>
      <c r="Y147" s="6">
        <v>-5.7599999999999995E-3</v>
      </c>
      <c r="Z147" s="3" t="s">
        <v>355</v>
      </c>
      <c r="AA147" s="3">
        <v>1.4364089775561098E-3</v>
      </c>
      <c r="AB147" s="3" t="s">
        <v>26</v>
      </c>
      <c r="AC147" s="3" t="s">
        <v>5</v>
      </c>
      <c r="AD147" s="3" t="s">
        <v>6</v>
      </c>
      <c r="AE147" s="3" t="s">
        <v>5</v>
      </c>
      <c r="AF147" s="3" t="s">
        <v>7</v>
      </c>
      <c r="AG147" s="3" t="s">
        <v>48</v>
      </c>
      <c r="AH147" s="3" t="s">
        <v>28</v>
      </c>
      <c r="AI147" s="3" t="s">
        <v>10</v>
      </c>
      <c r="AJ147" s="3" t="s">
        <v>11</v>
      </c>
      <c r="AK147" s="4" t="s">
        <v>12</v>
      </c>
      <c r="AL147" s="4" t="s">
        <v>158</v>
      </c>
      <c r="AM147" s="4">
        <v>2002</v>
      </c>
      <c r="AN147" s="3" t="s">
        <v>30</v>
      </c>
      <c r="AO147" s="3" t="s">
        <v>30</v>
      </c>
      <c r="AP147" s="3">
        <v>3582</v>
      </c>
      <c r="AQ147" s="3">
        <v>0</v>
      </c>
      <c r="AR147" s="3">
        <v>0</v>
      </c>
      <c r="AS147" s="3">
        <v>1</v>
      </c>
      <c r="AT147" s="3">
        <v>1</v>
      </c>
      <c r="AU147" s="4" t="s">
        <v>330</v>
      </c>
      <c r="AV147" s="4" t="s">
        <v>1005</v>
      </c>
      <c r="AW147" s="4" t="s">
        <v>332</v>
      </c>
      <c r="AX147" s="4" t="s">
        <v>33</v>
      </c>
      <c r="AY147" s="4"/>
      <c r="AZ147" s="3">
        <v>7.1999999999999995E-2</v>
      </c>
      <c r="BA147" s="3"/>
      <c r="BB147" s="3"/>
      <c r="BC147" s="3" t="s">
        <v>20</v>
      </c>
      <c r="BD147" s="3">
        <v>4.01</v>
      </c>
      <c r="BE147" s="3"/>
    </row>
    <row r="148" spans="1:57" hidden="1" x14ac:dyDescent="0.25">
      <c r="A148" s="2">
        <v>172</v>
      </c>
      <c r="B148" s="3" t="s">
        <v>1236</v>
      </c>
      <c r="C148" s="3">
        <v>172.2</v>
      </c>
      <c r="D148" s="3" t="s">
        <v>1237</v>
      </c>
      <c r="E148" s="3" t="s">
        <v>1238</v>
      </c>
      <c r="F148" s="3"/>
      <c r="G148" s="3"/>
      <c r="H148" s="3" t="str">
        <f>IF(Y148&lt;'2 - Outliers'!$F$11,"Low outlier",IF(Y148&gt;'2 - Outliers'!$F$12,"High outlier",""))</f>
        <v/>
      </c>
      <c r="I148" s="3">
        <f>IF(AA148="",VLOOKUP(AW148,'3 -Impute_SE'!$B$10:$C$21,2,FALSE),AA148)</f>
        <v>8.9943000000000009E-2</v>
      </c>
      <c r="J148" s="3">
        <f>1/I148</f>
        <v>11.118152607762694</v>
      </c>
      <c r="K148" s="3">
        <f>J148*Y148</f>
        <v>2.9523809523809521</v>
      </c>
      <c r="L148" s="3">
        <f>J148/(VLOOKUP($AW148,'5_Weighting'!$B$9:$C$20,2,FALSE)/VLOOKUP($AW148,'5_Weighting'!$B$9:$D$20,3,FALSE))</f>
        <v>0.4621762042828777</v>
      </c>
      <c r="M148" s="3">
        <f>L148*Y148</f>
        <v>0.12272904234250104</v>
      </c>
      <c r="N148" s="3">
        <f>J148/(VLOOKUP($AW148,'5_Weighting'!$F$12:$G$20,2,FALSE)/(VLOOKUP($AW148,'5_Weighting'!$F$12:$H$21,3,FALSE)))</f>
        <v>0.38844455219525437</v>
      </c>
      <c r="O148" s="3">
        <f>N148*$Y148</f>
        <v>0.10314989705724102</v>
      </c>
      <c r="P148" s="3">
        <f>J148/(VLOOKUP($AW148,'5_Weighting'!$J$12:$K$22,2,FALSE)/VLOOKUP($AW148,'5_Weighting'!$J$12:$L$22,3,FALSE))</f>
        <v>0.39766913236241108</v>
      </c>
      <c r="Q148" s="3">
        <f>P148*$Y148</f>
        <v>0.10559944742230881</v>
      </c>
      <c r="R148" s="3">
        <f>J148/(VLOOKUP($AW148,'5_Weighting'!$N$12:$O$23,2,FALSE)/VLOOKUP($AW148,'5_Weighting'!$N$12:$P$23,3,FALSE))</f>
        <v>0.51821722439017803</v>
      </c>
      <c r="S148" s="3">
        <f>R148*$Y148</f>
        <v>0.13761051106791422</v>
      </c>
      <c r="T148" s="3">
        <f>J148/(VLOOKUP($AW148,'5_Weighting'!$R$12:$S$23,2,FALSE)/(VLOOKUP($AW148,'5_Weighting'!$R$12:$T$23,3,FALSE)))</f>
        <v>0.43703109799841716</v>
      </c>
      <c r="U148" s="3">
        <f>T148*$Y148</f>
        <v>0.11605185994908769</v>
      </c>
      <c r="V148" s="3">
        <f>J148/(VLOOKUP($AW148,'5_Weighting'!$V$12:$W$23,2,FALSE)/(VLOOKUP($AW148,'5_Weighting'!$V$12:$X$23,3,FALSE)))</f>
        <v>0.51038096198910821</v>
      </c>
      <c r="W148" s="3">
        <f>V148*$Y148</f>
        <v>0.13552962293235973</v>
      </c>
      <c r="X148" s="3" t="s">
        <v>1303</v>
      </c>
      <c r="Y148" s="6">
        <v>0.265546</v>
      </c>
      <c r="Z148" s="3" t="s">
        <v>355</v>
      </c>
      <c r="AA148" s="3">
        <v>8.9943000000000009E-2</v>
      </c>
      <c r="AB148" s="3" t="s">
        <v>1305</v>
      </c>
      <c r="AC148" s="3" t="s">
        <v>5</v>
      </c>
      <c r="AD148" s="3" t="s">
        <v>1307</v>
      </c>
      <c r="AE148" s="3" t="s">
        <v>5</v>
      </c>
      <c r="AF148" s="3" t="s">
        <v>7</v>
      </c>
      <c r="AG148" s="3" t="s">
        <v>1319</v>
      </c>
      <c r="AH148" s="3" t="s">
        <v>38</v>
      </c>
      <c r="AI148" s="3" t="s">
        <v>10</v>
      </c>
      <c r="AJ148" s="3" t="s">
        <v>11</v>
      </c>
      <c r="AK148" s="4" t="s">
        <v>1336</v>
      </c>
      <c r="AL148" s="4" t="s">
        <v>109</v>
      </c>
      <c r="AM148" s="4">
        <v>2015</v>
      </c>
      <c r="AN148" s="3" t="s">
        <v>14</v>
      </c>
      <c r="AO148" s="3" t="s">
        <v>14</v>
      </c>
      <c r="AP148" s="3">
        <v>2300</v>
      </c>
      <c r="AQ148" s="3">
        <v>0</v>
      </c>
      <c r="AR148" s="3">
        <v>0</v>
      </c>
      <c r="AS148" s="3">
        <v>0</v>
      </c>
      <c r="AT148" s="3">
        <v>0</v>
      </c>
      <c r="AU148" s="4" t="s">
        <v>15</v>
      </c>
      <c r="AV148" s="4" t="s">
        <v>1375</v>
      </c>
      <c r="AW148" s="4" t="s">
        <v>32</v>
      </c>
      <c r="AX148" s="4" t="s">
        <v>1401</v>
      </c>
      <c r="AY148" s="4"/>
      <c r="AZ148" s="3">
        <v>6.2E-2</v>
      </c>
      <c r="BA148" s="3"/>
      <c r="BB148" s="3"/>
      <c r="BC148" s="3"/>
      <c r="BD148" s="3">
        <v>2.9523809523809521</v>
      </c>
      <c r="BE148" s="3" t="s">
        <v>125</v>
      </c>
    </row>
    <row r="149" spans="1:57" hidden="1" x14ac:dyDescent="0.25">
      <c r="A149" s="2">
        <v>172</v>
      </c>
      <c r="B149" s="3" t="s">
        <v>1236</v>
      </c>
      <c r="C149" s="3">
        <v>172.2</v>
      </c>
      <c r="D149" s="3" t="s">
        <v>1240</v>
      </c>
      <c r="E149" s="3" t="s">
        <v>1238</v>
      </c>
      <c r="F149" s="3"/>
      <c r="G149" s="3"/>
      <c r="H149" s="3" t="str">
        <f>IF(Y149&lt;'2 - Outliers'!$F$11,"Low outlier",IF(Y149&gt;'2 - Outliers'!$F$12,"High outlier",""))</f>
        <v/>
      </c>
      <c r="I149" s="3">
        <f>IF(AA149="",VLOOKUP(AW149,'3 -Impute_SE'!$B$10:$C$21,2,FALSE),AA149)</f>
        <v>0.11951100000000001</v>
      </c>
      <c r="J149" s="3">
        <f>1/I149</f>
        <v>8.3674306130816412</v>
      </c>
      <c r="K149" s="3">
        <f>J149*Y149</f>
        <v>2.9410430839002268</v>
      </c>
      <c r="L149" s="3">
        <f>J149/(VLOOKUP($AW149,'5_Weighting'!$B$9:$C$20,2,FALSE)/VLOOKUP($AW149,'5_Weighting'!$B$9:$D$20,3,FALSE))</f>
        <v>0.11038744624534937</v>
      </c>
      <c r="M149" s="3">
        <f>L149*Y149</f>
        <v>3.8799752318439115E-2</v>
      </c>
      <c r="N149" s="3">
        <f>J149/(VLOOKUP($AW149,'5_Weighting'!$F$12:$G$20,2,FALSE)/(VLOOKUP($AW149,'5_Weighting'!$F$12:$H$21,3,FALSE)))</f>
        <v>0.72687952418456314</v>
      </c>
      <c r="O149" s="3">
        <f>N149*$Y149</f>
        <v>0.25548870331705953</v>
      </c>
      <c r="P149" s="3">
        <f>J149/(VLOOKUP($AW149,'5_Weighting'!$J$12:$K$22,2,FALSE)/VLOOKUP($AW149,'5_Weighting'!$J$12:$L$22,3,FALSE))</f>
        <v>0.88479896763766674</v>
      </c>
      <c r="Q149" s="3">
        <f>P149*$Y149</f>
        <v>0.31099533473806057</v>
      </c>
      <c r="R149" s="3">
        <f>J149/(VLOOKUP($AW149,'5_Weighting'!$N$12:$O$23,2,FALSE)/VLOOKUP($AW149,'5_Weighting'!$N$12:$P$23,3,FALSE))</f>
        <v>8.422863738107747E-2</v>
      </c>
      <c r="S149" s="3">
        <f>R149*$Y149</f>
        <v>2.9605271067162778E-2</v>
      </c>
      <c r="T149" s="3">
        <f>J149/(VLOOKUP($AW149,'5_Weighting'!$R$12:$S$23,2,FALSE)/(VLOOKUP($AW149,'5_Weighting'!$R$12:$T$23,3,FALSE)))</f>
        <v>6.2098367310494354E-2</v>
      </c>
      <c r="U149" s="3">
        <f>T149*$Y149</f>
        <v>2.1826768830863728E-2</v>
      </c>
      <c r="V149" s="3">
        <f>J149/(VLOOKUP($AW149,'5_Weighting'!$V$12:$W$23,2,FALSE)/(VLOOKUP($AW149,'5_Weighting'!$V$12:$X$23,3,FALSE)))</f>
        <v>6.8303287249288414E-2</v>
      </c>
      <c r="W149" s="3">
        <f>V149*$Y149</f>
        <v>2.4007717525390635E-2</v>
      </c>
      <c r="X149" s="3" t="s">
        <v>1303</v>
      </c>
      <c r="Y149" s="6">
        <v>0.35148699999999999</v>
      </c>
      <c r="Z149" s="3" t="s">
        <v>355</v>
      </c>
      <c r="AA149" s="3">
        <v>0.11951100000000001</v>
      </c>
      <c r="AB149" s="3" t="s">
        <v>1305</v>
      </c>
      <c r="AC149" s="3" t="s">
        <v>5</v>
      </c>
      <c r="AD149" s="3" t="s">
        <v>1307</v>
      </c>
      <c r="AE149" s="3" t="s">
        <v>5</v>
      </c>
      <c r="AF149" s="3" t="s">
        <v>7</v>
      </c>
      <c r="AG149" s="3" t="s">
        <v>1319</v>
      </c>
      <c r="AH149" s="3" t="s">
        <v>38</v>
      </c>
      <c r="AI149" s="3" t="s">
        <v>10</v>
      </c>
      <c r="AJ149" s="3" t="s">
        <v>11</v>
      </c>
      <c r="AK149" s="4" t="s">
        <v>1336</v>
      </c>
      <c r="AL149" s="4" t="s">
        <v>109</v>
      </c>
      <c r="AM149" s="4">
        <v>2015</v>
      </c>
      <c r="AN149" s="3" t="s">
        <v>14</v>
      </c>
      <c r="AO149" s="3" t="s">
        <v>14</v>
      </c>
      <c r="AP149" s="3">
        <v>2300</v>
      </c>
      <c r="AQ149" s="3">
        <v>0</v>
      </c>
      <c r="AR149" s="3">
        <v>0</v>
      </c>
      <c r="AS149" s="3">
        <v>0</v>
      </c>
      <c r="AT149" s="3">
        <v>0</v>
      </c>
      <c r="AU149" s="4" t="s">
        <v>346</v>
      </c>
      <c r="AV149" s="4" t="s">
        <v>1377</v>
      </c>
      <c r="AW149" s="3" t="s">
        <v>642</v>
      </c>
      <c r="AX149" s="4" t="s">
        <v>1401</v>
      </c>
      <c r="AY149" s="4"/>
      <c r="AZ149" s="3">
        <v>1.2969999999999999</v>
      </c>
      <c r="BA149" s="3"/>
      <c r="BB149" s="3"/>
      <c r="BC149" s="3"/>
      <c r="BD149" s="3">
        <v>2.9410430839002264</v>
      </c>
      <c r="BE149" s="3" t="s">
        <v>125</v>
      </c>
    </row>
    <row r="150" spans="1:57" hidden="1" x14ac:dyDescent="0.25">
      <c r="A150" s="2">
        <v>172</v>
      </c>
      <c r="B150" s="3" t="s">
        <v>1236</v>
      </c>
      <c r="C150" s="3">
        <v>172.2</v>
      </c>
      <c r="D150" s="3" t="s">
        <v>1241</v>
      </c>
      <c r="E150" s="3" t="s">
        <v>1238</v>
      </c>
      <c r="F150" s="3"/>
      <c r="G150" s="3"/>
      <c r="H150" s="3" t="str">
        <f>IF(Y150&lt;'2 - Outliers'!$F$11,"Low outlier",IF(Y150&gt;'2 - Outliers'!$F$12,"High outlier",""))</f>
        <v/>
      </c>
      <c r="I150" s="3">
        <f>IF(AA150="",VLOOKUP(AW150,'3 -Impute_SE'!$B$10:$C$21,2,FALSE),AA150)</f>
        <v>7.6229999999999992E-2</v>
      </c>
      <c r="J150" s="3">
        <f>1/I150</f>
        <v>13.118194936376756</v>
      </c>
      <c r="K150" s="3">
        <f>J150*Y150</f>
        <v>0.81341991341991349</v>
      </c>
      <c r="L150" s="3">
        <f>J150/(VLOOKUP($AW150,'5_Weighting'!$B$9:$C$20,2,FALSE)/VLOOKUP($AW150,'5_Weighting'!$B$9:$D$20,3,FALSE))</f>
        <v>0.97587777880834514</v>
      </c>
      <c r="M150" s="3">
        <f>L150*Y150</f>
        <v>6.0511253430569047E-2</v>
      </c>
      <c r="N150" s="3">
        <f>J150/(VLOOKUP($AW150,'5_Weighting'!$F$12:$G$20,2,FALSE)/(VLOOKUP($AW150,'5_Weighting'!$F$12:$H$21,3,FALSE)))</f>
        <v>1.9762240956657091</v>
      </c>
      <c r="O150" s="3">
        <f>N150*$Y150</f>
        <v>0.12253972749994362</v>
      </c>
      <c r="P150" s="3">
        <f>J150/(VLOOKUP($AW150,'5_Weighting'!$J$12:$K$22,2,FALSE)/VLOOKUP($AW150,'5_Weighting'!$J$12:$L$22,3,FALSE))</f>
        <v>2.2696638547320096</v>
      </c>
      <c r="Q150" s="3">
        <f>P150*$Y150</f>
        <v>0.14073504664036771</v>
      </c>
      <c r="R150" s="3">
        <f>J150/(VLOOKUP($AW150,'5_Weighting'!$N$12:$O$23,2,FALSE)/VLOOKUP($AW150,'5_Weighting'!$N$12:$P$23,3,FALSE))</f>
        <v>0.79269090825318889</v>
      </c>
      <c r="S150" s="3">
        <f>R150*$Y150</f>
        <v>4.9152385148055477E-2</v>
      </c>
      <c r="T150" s="3">
        <f>J150/(VLOOKUP($AW150,'5_Weighting'!$R$12:$S$23,2,FALSE)/(VLOOKUP($AW150,'5_Weighting'!$R$12:$T$23,3,FALSE)))</f>
        <v>0.60224036593753238</v>
      </c>
      <c r="U150" s="3">
        <f>T150*$Y150</f>
        <v>3.7343118370688565E-2</v>
      </c>
      <c r="V150" s="3">
        <f>J150/(VLOOKUP($AW150,'5_Weighting'!$V$12:$W$23,2,FALSE)/(VLOOKUP($AW150,'5_Weighting'!$V$12:$X$23,3,FALSE)))</f>
        <v>0.79366361569114896</v>
      </c>
      <c r="W150" s="3">
        <f>V150*$Y150</f>
        <v>4.9212699818161065E-2</v>
      </c>
      <c r="X150" s="3" t="s">
        <v>1303</v>
      </c>
      <c r="Y150" s="6">
        <v>6.2006999999999993E-2</v>
      </c>
      <c r="Z150" s="3" t="s">
        <v>355</v>
      </c>
      <c r="AA150" s="3">
        <v>7.6229999999999992E-2</v>
      </c>
      <c r="AB150" s="3" t="s">
        <v>1305</v>
      </c>
      <c r="AC150" s="3" t="s">
        <v>53</v>
      </c>
      <c r="AD150" s="3" t="s">
        <v>1307</v>
      </c>
      <c r="AE150" s="3" t="s">
        <v>1306</v>
      </c>
      <c r="AF150" s="3" t="s">
        <v>7</v>
      </c>
      <c r="AG150" s="3" t="s">
        <v>1319</v>
      </c>
      <c r="AH150" s="3" t="s">
        <v>38</v>
      </c>
      <c r="AI150" s="3" t="s">
        <v>10</v>
      </c>
      <c r="AJ150" s="3" t="s">
        <v>11</v>
      </c>
      <c r="AK150" s="4" t="s">
        <v>1336</v>
      </c>
      <c r="AL150" s="4" t="s">
        <v>109</v>
      </c>
      <c r="AM150" s="4">
        <v>2015</v>
      </c>
      <c r="AN150" s="3" t="s">
        <v>14</v>
      </c>
      <c r="AO150" s="3" t="s">
        <v>14</v>
      </c>
      <c r="AP150" s="3">
        <v>2300</v>
      </c>
      <c r="AQ150" s="3">
        <v>0</v>
      </c>
      <c r="AR150" s="3">
        <v>0</v>
      </c>
      <c r="AS150" s="3">
        <v>0</v>
      </c>
      <c r="AT150" s="3">
        <v>0</v>
      </c>
      <c r="AU150" s="4" t="s">
        <v>1347</v>
      </c>
      <c r="AV150" s="4" t="s">
        <v>529</v>
      </c>
      <c r="AW150" s="3" t="s">
        <v>465</v>
      </c>
      <c r="AX150" s="4" t="s">
        <v>1401</v>
      </c>
      <c r="AY150" s="4"/>
      <c r="AZ150" s="3">
        <v>5.6369999999999996</v>
      </c>
      <c r="BA150" s="3"/>
      <c r="BB150" s="3"/>
      <c r="BC150" s="3"/>
      <c r="BD150" s="3">
        <v>0.81341991341991338</v>
      </c>
      <c r="BE150" s="3" t="s">
        <v>125</v>
      </c>
    </row>
    <row r="151" spans="1:57" hidden="1" x14ac:dyDescent="0.25">
      <c r="A151" s="2">
        <v>172</v>
      </c>
      <c r="B151" s="3" t="s">
        <v>1236</v>
      </c>
      <c r="C151" s="3">
        <v>172.2</v>
      </c>
      <c r="D151" s="3" t="s">
        <v>1242</v>
      </c>
      <c r="E151" s="3" t="s">
        <v>1238</v>
      </c>
      <c r="F151" s="3"/>
      <c r="G151" s="3"/>
      <c r="H151" s="3" t="str">
        <f>IF(Y151&lt;'2 - Outliers'!$F$11,"Low outlier",IF(Y151&gt;'2 - Outliers'!$F$12,"High outlier",""))</f>
        <v/>
      </c>
      <c r="I151" s="3">
        <f>IF(AA151="",VLOOKUP(AW151,'3 -Impute_SE'!$B$10:$C$21,2,FALSE),AA151)</f>
        <v>0.102672</v>
      </c>
      <c r="J151" s="3">
        <f>1/I151</f>
        <v>9.7397537790244666</v>
      </c>
      <c r="K151" s="3">
        <f>J151*Y151</f>
        <v>3.2258064516129031E-2</v>
      </c>
      <c r="L151" s="3">
        <f>J151/(VLOOKUP($AW151,'5_Weighting'!$B$9:$C$20,2,FALSE)/VLOOKUP($AW151,'5_Weighting'!$B$9:$D$20,3,FALSE))</f>
        <v>0.10744293054813954</v>
      </c>
      <c r="M151" s="3">
        <f>L151*Y151</f>
        <v>3.5585098597543813E-4</v>
      </c>
      <c r="N151" s="3">
        <f>J151/(VLOOKUP($AW151,'5_Weighting'!$F$12:$G$20,2,FALSE)/(VLOOKUP($AW151,'5_Weighting'!$F$12:$H$21,3,FALSE)))</f>
        <v>0.25853484085773881</v>
      </c>
      <c r="O151" s="3">
        <f>N151*$Y151</f>
        <v>8.5626739292083093E-4</v>
      </c>
      <c r="P151" s="3">
        <f>J151/(VLOOKUP($AW151,'5_Weighting'!$J$12:$K$22,2,FALSE)/VLOOKUP($AW151,'5_Weighting'!$J$12:$L$22,3,FALSE))</f>
        <v>0.42801291246611028</v>
      </c>
      <c r="Q151" s="3">
        <f>P151*$Y151</f>
        <v>1.4175787660877571E-3</v>
      </c>
      <c r="R151" s="3">
        <f>J151/(VLOOKUP($AW151,'5_Weighting'!$N$12:$O$23,2,FALSE)/VLOOKUP($AW151,'5_Weighting'!$N$12:$P$23,3,FALSE))</f>
        <v>7.6222583999004945E-2</v>
      </c>
      <c r="S151" s="3">
        <f>R151*$Y151</f>
        <v>2.5244919820470435E-4</v>
      </c>
      <c r="T151" s="3">
        <f>J151/(VLOOKUP($AW151,'5_Weighting'!$R$12:$S$23,2,FALSE)/(VLOOKUP($AW151,'5_Weighting'!$R$12:$T$23,3,FALSE)))</f>
        <v>0.40255330843598119</v>
      </c>
      <c r="U151" s="3">
        <f>T151*$Y151</f>
        <v>1.3332565575399696E-3</v>
      </c>
      <c r="V151" s="3">
        <f>J151/(VLOOKUP($AW151,'5_Weighting'!$V$12:$W$23,2,FALSE)/(VLOOKUP($AW151,'5_Weighting'!$V$12:$X$23,3,FALSE)))</f>
        <v>7.1442416161906455E-2</v>
      </c>
      <c r="W151" s="3">
        <f>V151*$Y151</f>
        <v>2.3661728232823417E-4</v>
      </c>
      <c r="X151" s="3" t="s">
        <v>1303</v>
      </c>
      <c r="Y151" s="6">
        <v>3.3119999999999998E-3</v>
      </c>
      <c r="Z151" s="3" t="s">
        <v>355</v>
      </c>
      <c r="AA151" s="3">
        <v>0.102672</v>
      </c>
      <c r="AB151" s="3" t="s">
        <v>1305</v>
      </c>
      <c r="AC151" s="3" t="s">
        <v>53</v>
      </c>
      <c r="AD151" s="3" t="s">
        <v>1307</v>
      </c>
      <c r="AE151" s="3" t="s">
        <v>1306</v>
      </c>
      <c r="AF151" s="3" t="s">
        <v>7</v>
      </c>
      <c r="AG151" s="3" t="s">
        <v>1319</v>
      </c>
      <c r="AH151" s="3" t="s">
        <v>38</v>
      </c>
      <c r="AI151" s="3" t="s">
        <v>10</v>
      </c>
      <c r="AJ151" s="3" t="s">
        <v>11</v>
      </c>
      <c r="AK151" s="4" t="s">
        <v>1336</v>
      </c>
      <c r="AL151" s="4" t="s">
        <v>109</v>
      </c>
      <c r="AM151" s="4">
        <v>2015</v>
      </c>
      <c r="AN151" s="3" t="s">
        <v>14</v>
      </c>
      <c r="AO151" s="3" t="s">
        <v>14</v>
      </c>
      <c r="AP151" s="3">
        <v>2300</v>
      </c>
      <c r="AQ151" s="3">
        <v>0</v>
      </c>
      <c r="AR151" s="3">
        <v>0</v>
      </c>
      <c r="AS151" s="3">
        <v>0</v>
      </c>
      <c r="AT151" s="3">
        <v>0</v>
      </c>
      <c r="AU151" s="4" t="s">
        <v>15</v>
      </c>
      <c r="AV151" s="4" t="s">
        <v>1378</v>
      </c>
      <c r="AW151" s="3" t="s">
        <v>42</v>
      </c>
      <c r="AX151" s="4" t="s">
        <v>1401</v>
      </c>
      <c r="AY151" s="4"/>
      <c r="AZ151" s="3">
        <v>2E-3</v>
      </c>
      <c r="BA151" s="3"/>
      <c r="BB151" s="3"/>
      <c r="BC151" s="3"/>
      <c r="BD151" s="3">
        <v>3.2258064516129031E-2</v>
      </c>
      <c r="BE151" s="3" t="s">
        <v>125</v>
      </c>
    </row>
    <row r="152" spans="1:57" hidden="1" x14ac:dyDescent="0.25">
      <c r="A152" s="2">
        <v>172</v>
      </c>
      <c r="B152" s="3" t="s">
        <v>1236</v>
      </c>
      <c r="C152" s="3">
        <v>172.2</v>
      </c>
      <c r="D152" s="3" t="s">
        <v>1239</v>
      </c>
      <c r="E152" s="3" t="s">
        <v>1238</v>
      </c>
      <c r="F152" s="3"/>
      <c r="G152" s="3"/>
      <c r="H152" s="3" t="str">
        <f>IF(Y152&lt;'2 - Outliers'!$F$11,"Low outlier",IF(Y152&gt;'2 - Outliers'!$F$12,"High outlier",""))</f>
        <v/>
      </c>
      <c r="I152" s="3">
        <f>IF(AA152="",VLOOKUP(AW152,'3 -Impute_SE'!$B$10:$C$21,2,FALSE),AA152)</f>
        <v>-6.2118000000000007E-2</v>
      </c>
      <c r="J152" s="3">
        <f>1/I152</f>
        <v>-16.098393380340639</v>
      </c>
      <c r="K152" s="3">
        <f>J152*Y152</f>
        <v>0.93650793650793629</v>
      </c>
      <c r="L152" s="3">
        <f>J152/(VLOOKUP($AW152,'5_Weighting'!$B$9:$C$20,2,FALSE)/VLOOKUP($AW152,'5_Weighting'!$B$9:$D$20,3,FALSE))</f>
        <v>-0.18772664357949329</v>
      </c>
      <c r="M152" s="3">
        <f>L152*Y152</f>
        <v>1.0920809763593442E-2</v>
      </c>
      <c r="N152" s="3">
        <f>J152/(VLOOKUP($AW152,'5_Weighting'!$F$12:$G$20,2,FALSE)/(VLOOKUP($AW152,'5_Weighting'!$F$12:$H$21,3,FALSE)))</f>
        <v>-9.9862490415908292E-2</v>
      </c>
      <c r="O152" s="3">
        <f>N152*$Y152</f>
        <v>5.8094005174550486E-3</v>
      </c>
      <c r="P152" s="3">
        <f>J152/(VLOOKUP($AW152,'5_Weighting'!$J$12:$K$22,2,FALSE)/VLOOKUP($AW152,'5_Weighting'!$J$12:$L$22,3,FALSE))</f>
        <v>-9.9862490415908292E-2</v>
      </c>
      <c r="Q152" s="3">
        <f>P152*$Y152</f>
        <v>5.8094005174550486E-3</v>
      </c>
      <c r="R152" s="3">
        <f>J152/(VLOOKUP($AW152,'5_Weighting'!$N$12:$O$23,2,FALSE)/VLOOKUP($AW152,'5_Weighting'!$N$12:$P$23,3,FALSE))</f>
        <v>-0.29819830749672216</v>
      </c>
      <c r="S152" s="3">
        <f>R152*$Y152</f>
        <v>1.7347388340314313E-2</v>
      </c>
      <c r="T152" s="3">
        <f>J152/(VLOOKUP($AW152,'5_Weighting'!$R$12:$S$23,2,FALSE)/(VLOOKUP($AW152,'5_Weighting'!$R$12:$T$23,3,FALSE)))</f>
        <v>-1.1432000214834686</v>
      </c>
      <c r="U152" s="3">
        <f>T152*$Y152</f>
        <v>6.650451804977929E-2</v>
      </c>
      <c r="V152" s="3">
        <f>J152/(VLOOKUP($AW152,'5_Weighting'!$V$12:$W$23,2,FALSE)/(VLOOKUP($AW152,'5_Weighting'!$V$12:$X$23,3,FALSE)))</f>
        <v>-0.30552111533324783</v>
      </c>
      <c r="W152" s="3">
        <f>V152*$Y152</f>
        <v>1.7773385363396357E-2</v>
      </c>
      <c r="X152" s="3" t="s">
        <v>1303</v>
      </c>
      <c r="Y152" s="6">
        <v>-5.8173999999999997E-2</v>
      </c>
      <c r="Z152" s="3" t="s">
        <v>355</v>
      </c>
      <c r="AA152" s="3">
        <v>-6.2118000000000007E-2</v>
      </c>
      <c r="AB152" s="3" t="s">
        <v>1305</v>
      </c>
      <c r="AC152" s="3" t="s">
        <v>53</v>
      </c>
      <c r="AD152" s="3" t="s">
        <v>1307</v>
      </c>
      <c r="AE152" s="3" t="s">
        <v>1306</v>
      </c>
      <c r="AF152" s="3" t="s">
        <v>7</v>
      </c>
      <c r="AG152" s="3" t="s">
        <v>1319</v>
      </c>
      <c r="AH152" s="3" t="s">
        <v>38</v>
      </c>
      <c r="AI152" s="3" t="s">
        <v>10</v>
      </c>
      <c r="AJ152" s="3" t="s">
        <v>11</v>
      </c>
      <c r="AK152" s="4" t="s">
        <v>1336</v>
      </c>
      <c r="AL152" s="4" t="s">
        <v>109</v>
      </c>
      <c r="AM152" s="4">
        <v>2015</v>
      </c>
      <c r="AN152" s="3" t="s">
        <v>14</v>
      </c>
      <c r="AO152" s="3" t="s">
        <v>14</v>
      </c>
      <c r="AP152" s="3">
        <v>2300</v>
      </c>
      <c r="AQ152" s="3">
        <v>0</v>
      </c>
      <c r="AR152" s="3">
        <v>0</v>
      </c>
      <c r="AS152" s="3">
        <v>0</v>
      </c>
      <c r="AT152" s="3">
        <v>0</v>
      </c>
      <c r="AU152" s="4" t="s">
        <v>15</v>
      </c>
      <c r="AV152" s="4" t="s">
        <v>1376</v>
      </c>
      <c r="AW152" s="3" t="s">
        <v>88</v>
      </c>
      <c r="AX152" s="4" t="s">
        <v>1401</v>
      </c>
      <c r="AY152" s="4"/>
      <c r="AZ152" s="3">
        <v>5.8999999999999997E-2</v>
      </c>
      <c r="BA152" s="3"/>
      <c r="BB152" s="3"/>
      <c r="BC152" s="3"/>
      <c r="BD152" s="3">
        <v>0.9365079365079364</v>
      </c>
      <c r="BE152" s="3" t="s">
        <v>125</v>
      </c>
    </row>
    <row r="153" spans="1:57" hidden="1" x14ac:dyDescent="0.25">
      <c r="A153" s="2">
        <v>174</v>
      </c>
      <c r="B153" s="3" t="s">
        <v>1243</v>
      </c>
      <c r="C153" s="3">
        <v>174.1</v>
      </c>
      <c r="D153" s="3" t="s">
        <v>1244</v>
      </c>
      <c r="E153" s="3" t="s">
        <v>422</v>
      </c>
      <c r="F153" s="3"/>
      <c r="G153" s="3"/>
      <c r="H153" s="3" t="str">
        <f>IF(Y153&lt;'2 - Outliers'!$F$11,"Low outlier",IF(Y153&gt;'2 - Outliers'!$F$12,"High outlier",""))</f>
        <v/>
      </c>
      <c r="I153" s="3">
        <f>IF(AA153="",VLOOKUP(AW153,'3 -Impute_SE'!$B$10:$C$21,2,FALSE),AA153)</f>
        <v>4.6885330104119514E-2</v>
      </c>
      <c r="J153" s="3">
        <f>1/I153</f>
        <v>21.328633024002883</v>
      </c>
      <c r="K153" s="3">
        <f>J153*Y153</f>
        <v>1</v>
      </c>
      <c r="L153" s="3">
        <f>J153/(VLOOKUP($AW153,'5_Weighting'!$B$9:$C$20,2,FALSE)/VLOOKUP($AW153,'5_Weighting'!$B$9:$D$20,3,FALSE))</f>
        <v>0.88662091638259422</v>
      </c>
      <c r="M153" s="3">
        <f>L153*Y153</f>
        <v>4.1569514341814877E-2</v>
      </c>
      <c r="N153" s="3">
        <f>J153/(VLOOKUP($AW153,'5_Weighting'!$F$12:$G$20,2,FALSE)/(VLOOKUP($AW153,'5_Weighting'!$F$12:$H$21,3,FALSE)))</f>
        <v>0.74517697285078932</v>
      </c>
      <c r="O153" s="3">
        <f>N153*$Y153</f>
        <v>3.4937868358097764E-2</v>
      </c>
      <c r="P153" s="3">
        <f>J153/(VLOOKUP($AW153,'5_Weighting'!$J$12:$K$22,2,FALSE)/VLOOKUP($AW153,'5_Weighting'!$J$12:$L$22,3,FALSE))</f>
        <v>0.76287304989945404</v>
      </c>
      <c r="Q153" s="3">
        <f>P153*$Y153</f>
        <v>3.5767554772072344E-2</v>
      </c>
      <c r="R153" s="3">
        <f>J153/(VLOOKUP($AW153,'5_Weighting'!$N$12:$O$23,2,FALSE)/VLOOKUP($AW153,'5_Weighting'!$N$12:$P$23,3,FALSE))</f>
        <v>0.99412783721086473</v>
      </c>
      <c r="S153" s="3">
        <f>R153*$Y153</f>
        <v>4.6610011813325782E-2</v>
      </c>
      <c r="T153" s="3">
        <f>J153/(VLOOKUP($AW153,'5_Weighting'!$R$12:$S$23,2,FALSE)/(VLOOKUP($AW153,'5_Weighting'!$R$12:$T$23,3,FALSE)))</f>
        <v>0.83838351910884601</v>
      </c>
      <c r="U153" s="3">
        <f>T153*$Y153</f>
        <v>3.9307888047271637E-2</v>
      </c>
      <c r="V153" s="3">
        <f>J153/(VLOOKUP($AW153,'5_Weighting'!$V$12:$W$23,2,FALSE)/(VLOOKUP($AW153,'5_Weighting'!$V$12:$X$23,3,FALSE)))</f>
        <v>0.97909505515357276</v>
      </c>
      <c r="W153" s="3">
        <f>V153*$Y153</f>
        <v>4.5905194864186358E-2</v>
      </c>
      <c r="X153" s="3" t="s">
        <v>82</v>
      </c>
      <c r="Y153" s="6">
        <v>4.6885330104119514E-2</v>
      </c>
      <c r="Z153" s="3" t="s">
        <v>459</v>
      </c>
      <c r="AA153" s="3">
        <v>4.6885330104119514E-2</v>
      </c>
      <c r="AB153" s="3" t="s">
        <v>1305</v>
      </c>
      <c r="AC153" s="3" t="s">
        <v>5</v>
      </c>
      <c r="AD153" s="3" t="s">
        <v>1307</v>
      </c>
      <c r="AE153" s="3" t="s">
        <v>5</v>
      </c>
      <c r="AF153" s="3" t="s">
        <v>1320</v>
      </c>
      <c r="AG153" s="3" t="s">
        <v>37</v>
      </c>
      <c r="AH153" s="3" t="s">
        <v>1321</v>
      </c>
      <c r="AI153" s="3" t="s">
        <v>57</v>
      </c>
      <c r="AJ153" s="3" t="s">
        <v>11</v>
      </c>
      <c r="AK153" s="4" t="s">
        <v>12</v>
      </c>
      <c r="AL153" s="4" t="s">
        <v>13</v>
      </c>
      <c r="AM153" s="4">
        <v>2011</v>
      </c>
      <c r="AN153" s="3" t="s">
        <v>14</v>
      </c>
      <c r="AO153" s="3" t="s">
        <v>1953</v>
      </c>
      <c r="AP153" s="3">
        <v>2209</v>
      </c>
      <c r="AQ153" s="3">
        <v>1</v>
      </c>
      <c r="AR153" s="3">
        <v>0</v>
      </c>
      <c r="AS153" s="3">
        <v>0</v>
      </c>
      <c r="AT153" s="3">
        <v>0</v>
      </c>
      <c r="AU153" s="4" t="s">
        <v>15</v>
      </c>
      <c r="AV153" s="4" t="s">
        <v>1379</v>
      </c>
      <c r="AW153" s="4" t="s">
        <v>32</v>
      </c>
      <c r="AX153" s="4" t="s">
        <v>1402</v>
      </c>
      <c r="AY153" s="4" t="s">
        <v>59</v>
      </c>
      <c r="AZ153" s="3">
        <v>1E-3</v>
      </c>
      <c r="BA153" s="3"/>
      <c r="BB153" s="3"/>
      <c r="BC153" s="3"/>
      <c r="BD153" s="3">
        <v>1</v>
      </c>
      <c r="BE153" s="3" t="s">
        <v>125</v>
      </c>
    </row>
    <row r="154" spans="1:57" hidden="1" x14ac:dyDescent="0.25">
      <c r="A154" s="2">
        <v>174</v>
      </c>
      <c r="B154" s="3" t="s">
        <v>1243</v>
      </c>
      <c r="C154" s="3">
        <v>174.1</v>
      </c>
      <c r="D154" s="3" t="s">
        <v>1245</v>
      </c>
      <c r="E154" s="3" t="s">
        <v>422</v>
      </c>
      <c r="F154" s="3"/>
      <c r="G154" s="3"/>
      <c r="H154" s="3" t="str">
        <f>IF(Y154&lt;'2 - Outliers'!$F$11,"Low outlier",IF(Y154&gt;'2 - Outliers'!$F$12,"High outlier",""))</f>
        <v/>
      </c>
      <c r="I154" s="3">
        <f>IF(AA154="",VLOOKUP(AW154,'3 -Impute_SE'!$B$10:$C$21,2,FALSE),AA154)</f>
        <v>0.54438577781801722</v>
      </c>
      <c r="J154" s="3">
        <f>1/I154</f>
        <v>1.8369326326050532</v>
      </c>
      <c r="K154" s="3">
        <f>J154*Y154</f>
        <v>0.5</v>
      </c>
      <c r="L154" s="3">
        <f>J154/(VLOOKUP($AW154,'5_Weighting'!$B$9:$C$20,2,FALSE)/VLOOKUP($AW154,'5_Weighting'!$B$9:$D$20,3,FALSE))</f>
        <v>0.13665155503645132</v>
      </c>
      <c r="M154" s="3">
        <f>L154*Y154</f>
        <v>3.719558153928007E-2</v>
      </c>
      <c r="N154" s="3">
        <f>J154/(VLOOKUP($AW154,'5_Weighting'!$F$12:$G$20,2,FALSE)/(VLOOKUP($AW154,'5_Weighting'!$F$12:$H$21,3,FALSE)))</f>
        <v>0.27672942415287888</v>
      </c>
      <c r="O154" s="3">
        <f>N154*$Y154</f>
        <v>7.5323781406298487E-2</v>
      </c>
      <c r="P154" s="3">
        <f>J154/(VLOOKUP($AW154,'5_Weighting'!$J$12:$K$22,2,FALSE)/VLOOKUP($AW154,'5_Weighting'!$J$12:$L$22,3,FALSE))</f>
        <v>0.31781961009286092</v>
      </c>
      <c r="Q154" s="3">
        <f>P154*$Y154</f>
        <v>8.6508237823110526E-2</v>
      </c>
      <c r="R154" s="3">
        <f>J154/(VLOOKUP($AW154,'5_Weighting'!$N$12:$O$23,2,FALSE)/VLOOKUP($AW154,'5_Weighting'!$N$12:$P$23,3,FALSE))</f>
        <v>0.1110000121207073</v>
      </c>
      <c r="S154" s="3">
        <f>R154*$Y154</f>
        <v>3.0213413968070292E-2</v>
      </c>
      <c r="T154" s="3">
        <f>J154/(VLOOKUP($AW154,'5_Weighting'!$R$12:$S$23,2,FALSE)/(VLOOKUP($AW154,'5_Weighting'!$R$12:$T$23,3,FALSE)))</f>
        <v>8.4331341791160724E-2</v>
      </c>
      <c r="U154" s="3">
        <f>T154*$Y154</f>
        <v>2.2954391547709046E-2</v>
      </c>
      <c r="V154" s="3">
        <f>J154/(VLOOKUP($AW154,'5_Weighting'!$V$12:$W$23,2,FALSE)/(VLOOKUP($AW154,'5_Weighting'!$V$12:$X$23,3,FALSE)))</f>
        <v>0.11113621973489755</v>
      </c>
      <c r="W154" s="3">
        <f>V154*$Y154</f>
        <v>3.025048871206814E-2</v>
      </c>
      <c r="X154" s="3" t="s">
        <v>82</v>
      </c>
      <c r="Y154" s="6">
        <v>0.27219288890900861</v>
      </c>
      <c r="Z154" s="3" t="s">
        <v>459</v>
      </c>
      <c r="AA154" s="3">
        <v>0.54438577781801722</v>
      </c>
      <c r="AB154" s="3" t="s">
        <v>1305</v>
      </c>
      <c r="AC154" s="3" t="s">
        <v>53</v>
      </c>
      <c r="AD154" s="3" t="s">
        <v>1307</v>
      </c>
      <c r="AE154" s="3" t="s">
        <v>54</v>
      </c>
      <c r="AF154" s="3" t="s">
        <v>1320</v>
      </c>
      <c r="AG154" s="3" t="s">
        <v>37</v>
      </c>
      <c r="AH154" s="3" t="s">
        <v>1321</v>
      </c>
      <c r="AI154" s="3" t="s">
        <v>57</v>
      </c>
      <c r="AJ154" s="3" t="s">
        <v>11</v>
      </c>
      <c r="AK154" s="4" t="s">
        <v>12</v>
      </c>
      <c r="AL154" s="4" t="s">
        <v>13</v>
      </c>
      <c r="AM154" s="4">
        <v>2011</v>
      </c>
      <c r="AN154" s="3" t="s">
        <v>14</v>
      </c>
      <c r="AO154" s="3" t="s">
        <v>1953</v>
      </c>
      <c r="AP154" s="3">
        <v>2209</v>
      </c>
      <c r="AQ154" s="3">
        <v>1</v>
      </c>
      <c r="AR154" s="3">
        <v>0</v>
      </c>
      <c r="AS154" s="3">
        <v>0</v>
      </c>
      <c r="AT154" s="3">
        <v>0</v>
      </c>
      <c r="AU154" s="4" t="s">
        <v>1347</v>
      </c>
      <c r="AV154" s="4" t="s">
        <v>1380</v>
      </c>
      <c r="AW154" s="4" t="s">
        <v>465</v>
      </c>
      <c r="AX154" s="4" t="s">
        <v>1402</v>
      </c>
      <c r="AY154" s="4" t="s">
        <v>59</v>
      </c>
      <c r="AZ154" s="3">
        <v>1E-3</v>
      </c>
      <c r="BA154" s="3"/>
      <c r="BB154" s="3"/>
      <c r="BC154" s="3"/>
      <c r="BD154" s="3">
        <v>0.5</v>
      </c>
      <c r="BE154" s="3" t="s">
        <v>125</v>
      </c>
    </row>
    <row r="155" spans="1:57" hidden="1" x14ac:dyDescent="0.25">
      <c r="A155" s="2">
        <v>174</v>
      </c>
      <c r="B155" s="3" t="s">
        <v>1243</v>
      </c>
      <c r="C155" s="3">
        <v>174.1</v>
      </c>
      <c r="D155" s="3" t="s">
        <v>1246</v>
      </c>
      <c r="E155" s="3" t="s">
        <v>422</v>
      </c>
      <c r="F155" s="3"/>
      <c r="G155" s="3"/>
      <c r="H155" s="3" t="str">
        <f>IF(Y155&lt;'2 - Outliers'!$F$11,"Low outlier",IF(Y155&gt;'2 - Outliers'!$F$12,"High outlier",""))</f>
        <v/>
      </c>
      <c r="I155" s="3">
        <f>IF(AA155="",VLOOKUP(AW155,'3 -Impute_SE'!$B$10:$C$21,2,FALSE),AA155)</f>
        <v>0.31248887532820285</v>
      </c>
      <c r="J155" s="3">
        <f>1/I155</f>
        <v>3.2001139206946601</v>
      </c>
      <c r="K155" s="3">
        <f>J155*Y155</f>
        <v>1.4642262895174709</v>
      </c>
      <c r="L155" s="3">
        <f>J155/(VLOOKUP($AW155,'5_Weighting'!$B$9:$C$20,2,FALSE)/VLOOKUP($AW155,'5_Weighting'!$B$9:$D$20,3,FALSE))</f>
        <v>4.2217547982698674E-2</v>
      </c>
      <c r="M155" s="3">
        <f>L155*Y155</f>
        <v>1.9316825952812967E-2</v>
      </c>
      <c r="N155" s="3">
        <f>J155/(VLOOKUP($AW155,'5_Weighting'!$F$12:$G$20,2,FALSE)/(VLOOKUP($AW155,'5_Weighting'!$F$12:$H$21,3,FALSE)))</f>
        <v>0.27799421250943041</v>
      </c>
      <c r="O155" s="3">
        <f>N155*$Y155</f>
        <v>0.12719748245764187</v>
      </c>
      <c r="P155" s="3">
        <f>J155/(VLOOKUP($AW155,'5_Weighting'!$J$12:$K$22,2,FALSE)/VLOOKUP($AW155,'5_Weighting'!$J$12:$L$22,3,FALSE))</f>
        <v>0.33839031648817747</v>
      </c>
      <c r="Q155" s="3">
        <f>P155*$Y155</f>
        <v>0.15483198717268515</v>
      </c>
      <c r="R155" s="3">
        <f>J155/(VLOOKUP($AW155,'5_Weighting'!$N$12:$O$23,2,FALSE)/VLOOKUP($AW155,'5_Weighting'!$N$12:$P$23,3,FALSE))</f>
        <v>3.2213142536602318E-2</v>
      </c>
      <c r="S155" s="3">
        <f>R155*$Y155</f>
        <v>1.4739265957078128E-2</v>
      </c>
      <c r="T155" s="3">
        <f>J155/(VLOOKUP($AW155,'5_Weighting'!$R$12:$S$23,2,FALSE)/(VLOOKUP($AW155,'5_Weighting'!$R$12:$T$23,3,FALSE)))</f>
        <v>2.3749446977431931E-2</v>
      </c>
      <c r="U155" s="3">
        <f>T155*$Y155</f>
        <v>1.0866664589961982E-2</v>
      </c>
      <c r="V155" s="3">
        <f>J155/(VLOOKUP($AW155,'5_Weighting'!$V$12:$W$23,2,FALSE)/(VLOOKUP($AW155,'5_Weighting'!$V$12:$X$23,3,FALSE)))</f>
        <v>2.6122511253804558E-2</v>
      </c>
      <c r="W155" s="3">
        <f>V155*$Y155</f>
        <v>1.1952470653836511E-2</v>
      </c>
      <c r="X155" s="3" t="s">
        <v>82</v>
      </c>
      <c r="Y155" s="6">
        <v>0.45755442643730199</v>
      </c>
      <c r="Z155" s="3" t="s">
        <v>459</v>
      </c>
      <c r="AA155" s="3">
        <v>0.31248887532820285</v>
      </c>
      <c r="AB155" s="3" t="s">
        <v>1305</v>
      </c>
      <c r="AC155" s="3" t="s">
        <v>5</v>
      </c>
      <c r="AD155" s="3" t="s">
        <v>1307</v>
      </c>
      <c r="AE155" s="3" t="s">
        <v>5</v>
      </c>
      <c r="AF155" s="3" t="s">
        <v>1320</v>
      </c>
      <c r="AG155" s="3" t="s">
        <v>37</v>
      </c>
      <c r="AH155" s="3" t="s">
        <v>1321</v>
      </c>
      <c r="AI155" s="3" t="s">
        <v>57</v>
      </c>
      <c r="AJ155" s="3" t="s">
        <v>11</v>
      </c>
      <c r="AK155" s="3" t="s">
        <v>12</v>
      </c>
      <c r="AL155" s="3" t="s">
        <v>13</v>
      </c>
      <c r="AM155" s="3">
        <v>2011</v>
      </c>
      <c r="AN155" s="3" t="s">
        <v>14</v>
      </c>
      <c r="AO155" s="3" t="s">
        <v>1953</v>
      </c>
      <c r="AP155" s="3">
        <v>2209</v>
      </c>
      <c r="AQ155" s="3">
        <v>1</v>
      </c>
      <c r="AR155" s="3">
        <v>0</v>
      </c>
      <c r="AS155" s="3">
        <v>0</v>
      </c>
      <c r="AT155" s="3">
        <v>0</v>
      </c>
      <c r="AU155" s="3" t="s">
        <v>346</v>
      </c>
      <c r="AV155" s="3" t="s">
        <v>1381</v>
      </c>
      <c r="AW155" s="3" t="s">
        <v>642</v>
      </c>
      <c r="AX155" s="3" t="s">
        <v>1402</v>
      </c>
      <c r="AY155" s="4" t="s">
        <v>59</v>
      </c>
      <c r="AZ155" s="3">
        <v>0.88</v>
      </c>
      <c r="BA155" s="3"/>
      <c r="BB155" s="3"/>
      <c r="BC155" s="3"/>
      <c r="BD155" s="3">
        <v>1.4642262895174709</v>
      </c>
      <c r="BE155" s="3" t="s">
        <v>125</v>
      </c>
    </row>
    <row r="156" spans="1:57" hidden="1" x14ac:dyDescent="0.25">
      <c r="A156" s="2">
        <v>176</v>
      </c>
      <c r="B156" s="3" t="s">
        <v>802</v>
      </c>
      <c r="C156" s="3">
        <v>176.1</v>
      </c>
      <c r="D156" s="3" t="s">
        <v>1247</v>
      </c>
      <c r="E156" s="3" t="s">
        <v>1248</v>
      </c>
      <c r="F156" s="3"/>
      <c r="G156" s="3"/>
      <c r="H156" s="3" t="str">
        <f>IF(Y156&lt;'2 - Outliers'!$F$11,"Low outlier",IF(Y156&gt;'2 - Outliers'!$F$12,"High outlier",""))</f>
        <v/>
      </c>
      <c r="I156" s="3">
        <f>IF(AA156="",VLOOKUP(AW156,'3 -Impute_SE'!$B$10:$C$21,2,FALSE),AA156)</f>
        <v>7.9815095923159343E-2</v>
      </c>
      <c r="J156" s="3">
        <f>1/I156</f>
        <v>12.528958193105893</v>
      </c>
      <c r="K156" s="3">
        <f>J156*Y156</f>
        <v>0.17763827951087624</v>
      </c>
      <c r="L156" s="3">
        <f>J156/(VLOOKUP($AW156,'5_Weighting'!$B$9:$C$20,2,FALSE)/VLOOKUP($AW156,'5_Weighting'!$B$9:$D$20,3,FALSE))</f>
        <v>0.13821170591411505</v>
      </c>
      <c r="M156" s="3">
        <f>L156*Y156</f>
        <v>1.9595954642386993E-3</v>
      </c>
      <c r="N156" s="3">
        <f>J156/(VLOOKUP($AW156,'5_Weighting'!$F$12:$G$20,2,FALSE)/(VLOOKUP($AW156,'5_Weighting'!$F$12:$H$21,3,FALSE)))</f>
        <v>0.33257228940877093</v>
      </c>
      <c r="O156" s="3">
        <f>N156*$Y156</f>
        <v>4.7152818608713161E-3</v>
      </c>
      <c r="P156" s="3">
        <f>J156/(VLOOKUP($AW156,'5_Weighting'!$J$12:$K$22,2,FALSE)/VLOOKUP($AW156,'5_Weighting'!$J$12:$L$22,3,FALSE))</f>
        <v>0.55058433796819262</v>
      </c>
      <c r="Q156" s="3">
        <f>P156*$Y156</f>
        <v>7.8063038454483829E-3</v>
      </c>
      <c r="R156" s="3">
        <f>J156/(VLOOKUP($AW156,'5_Weighting'!$N$12:$O$23,2,FALSE)/VLOOKUP($AW156,'5_Weighting'!$N$12:$P$23,3,FALSE))</f>
        <v>9.8050688955885174E-2</v>
      </c>
      <c r="S156" s="3">
        <f>R156*$Y156</f>
        <v>1.3901838782225001E-3</v>
      </c>
      <c r="T156" s="3">
        <f>J156/(VLOOKUP($AW156,'5_Weighting'!$R$12:$S$23,2,FALSE)/(VLOOKUP($AW156,'5_Weighting'!$R$12:$T$23,3,FALSE)))</f>
        <v>0.5178337857731794</v>
      </c>
      <c r="U156" s="3">
        <f>T156*$Y156</f>
        <v>7.3419594318678075E-3</v>
      </c>
      <c r="V156" s="3">
        <f>J156/(VLOOKUP($AW156,'5_Weighting'!$V$12:$W$23,2,FALSE)/(VLOOKUP($AW156,'5_Weighting'!$V$12:$X$23,3,FALSE)))</f>
        <v>9.1901609179760188E-2</v>
      </c>
      <c r="W156" s="3">
        <f>V156*$Y156</f>
        <v>1.3030008949951304E-3</v>
      </c>
      <c r="X156" s="3" t="s">
        <v>327</v>
      </c>
      <c r="Y156" s="6">
        <v>1.4178216318785578E-2</v>
      </c>
      <c r="Z156" s="3" t="s">
        <v>25</v>
      </c>
      <c r="AA156" s="3"/>
      <c r="AB156" s="3"/>
      <c r="AC156" s="25" t="s">
        <v>53</v>
      </c>
      <c r="AD156" s="25" t="s">
        <v>1307</v>
      </c>
      <c r="AE156" s="25" t="s">
        <v>54</v>
      </c>
      <c r="AF156" s="3" t="s">
        <v>102</v>
      </c>
      <c r="AG156" s="3" t="s">
        <v>1322</v>
      </c>
      <c r="AH156" s="3" t="s">
        <v>1312</v>
      </c>
      <c r="AI156" s="3" t="s">
        <v>10</v>
      </c>
      <c r="AJ156" s="3" t="s">
        <v>107</v>
      </c>
      <c r="AK156" s="3" t="s">
        <v>1337</v>
      </c>
      <c r="AL156" s="3" t="s">
        <v>109</v>
      </c>
      <c r="AM156" s="3">
        <v>2010</v>
      </c>
      <c r="AN156" s="3" t="s">
        <v>14</v>
      </c>
      <c r="AO156" s="3" t="s">
        <v>14</v>
      </c>
      <c r="AP156" s="3">
        <v>78</v>
      </c>
      <c r="AQ156" s="3">
        <v>1</v>
      </c>
      <c r="AR156" s="3">
        <v>0</v>
      </c>
      <c r="AS156" s="3">
        <v>1</v>
      </c>
      <c r="AT156" s="3">
        <v>1</v>
      </c>
      <c r="AU156" s="3" t="s">
        <v>15</v>
      </c>
      <c r="AV156" s="3" t="s">
        <v>1382</v>
      </c>
      <c r="AW156" s="3" t="s">
        <v>42</v>
      </c>
      <c r="AX156" s="3" t="s">
        <v>33</v>
      </c>
      <c r="AY156" s="4"/>
      <c r="AZ156" s="25">
        <v>2.4E-2</v>
      </c>
      <c r="BA156" s="3"/>
      <c r="BB156" s="3"/>
      <c r="BC156" s="3"/>
      <c r="BD156" s="3"/>
      <c r="BE156" s="3"/>
    </row>
    <row r="157" spans="1:57" hidden="1" x14ac:dyDescent="0.25">
      <c r="A157" s="2">
        <v>176</v>
      </c>
      <c r="B157" s="3" t="s">
        <v>802</v>
      </c>
      <c r="C157" s="3">
        <v>176.1</v>
      </c>
      <c r="D157" s="3" t="s">
        <v>1249</v>
      </c>
      <c r="E157" s="3" t="s">
        <v>1248</v>
      </c>
      <c r="F157" s="3"/>
      <c r="G157" s="3"/>
      <c r="H157" s="3" t="str">
        <f>IF(Y157&lt;'2 - Outliers'!$F$11,"Low outlier",IF(Y157&gt;'2 - Outliers'!$F$12,"High outlier",""))</f>
        <v/>
      </c>
      <c r="I157" s="3">
        <f>IF(AA157="",VLOOKUP(AW157,'3 -Impute_SE'!$B$10:$C$21,2,FALSE),AA157)</f>
        <v>6.0213846039255094E-2</v>
      </c>
      <c r="J157" s="3">
        <f>1/I157</f>
        <v>16.607475950765078</v>
      </c>
      <c r="K157" s="3">
        <f>J157*Y157</f>
        <v>1.1841413972029384E-2</v>
      </c>
      <c r="L157" s="3">
        <f>J157/(VLOOKUP($AW157,'5_Weighting'!$B$9:$C$20,2,FALSE)/VLOOKUP($AW157,'5_Weighting'!$B$9:$D$20,3,FALSE))</f>
        <v>0.19366315910577611</v>
      </c>
      <c r="M157" s="3">
        <f>L157*Y157</f>
        <v>1.3808513978289644E-4</v>
      </c>
      <c r="N157" s="3">
        <f>J157/(VLOOKUP($AW157,'5_Weighting'!$F$12:$G$20,2,FALSE)/(VLOOKUP($AW157,'5_Weighting'!$F$12:$H$21,3,FALSE)))</f>
        <v>0.10302046103501369</v>
      </c>
      <c r="O157" s="3">
        <f>N157*$Y157</f>
        <v>7.3455348080676933E-5</v>
      </c>
      <c r="P157" s="3">
        <f>J157/(VLOOKUP($AW157,'5_Weighting'!$J$12:$K$22,2,FALSE)/VLOOKUP($AW157,'5_Weighting'!$J$12:$L$22,3,FALSE))</f>
        <v>0.10302046103501369</v>
      </c>
      <c r="Q157" s="3">
        <f>P157*$Y157</f>
        <v>7.3455348080676933E-5</v>
      </c>
      <c r="R157" s="3">
        <f>J157/(VLOOKUP($AW157,'5_Weighting'!$N$12:$O$23,2,FALSE)/VLOOKUP($AW157,'5_Weighting'!$N$12:$P$23,3,FALSE))</f>
        <v>0.30762828956325783</v>
      </c>
      <c r="S157" s="3">
        <f>R157*$Y157</f>
        <v>2.1934422407265608E-4</v>
      </c>
      <c r="T157" s="3">
        <f>J157/(VLOOKUP($AW157,'5_Weighting'!$R$12:$S$23,2,FALSE)/(VLOOKUP($AW157,'5_Weighting'!$R$12:$T$23,3,FALSE)))</f>
        <v>1.1793516542393681</v>
      </c>
      <c r="U157" s="3">
        <f>T157*$Y157</f>
        <v>8.4089787020300748E-4</v>
      </c>
      <c r="V157" s="3">
        <f>J157/(VLOOKUP($AW157,'5_Weighting'!$V$12:$W$23,2,FALSE)/(VLOOKUP($AW157,'5_Weighting'!$V$12:$X$23,3,FALSE)))</f>
        <v>0.315182667951457</v>
      </c>
      <c r="W157" s="3">
        <f>V157*$Y157</f>
        <v>2.2473062487559674E-4</v>
      </c>
      <c r="X157" s="3" t="s">
        <v>327</v>
      </c>
      <c r="Y157" s="6">
        <v>7.1301707779886146E-4</v>
      </c>
      <c r="Z157" s="3" t="s">
        <v>25</v>
      </c>
      <c r="AA157" s="3"/>
      <c r="AB157" s="3"/>
      <c r="AC157" s="25" t="s">
        <v>53</v>
      </c>
      <c r="AD157" s="25" t="s">
        <v>1307</v>
      </c>
      <c r="AE157" s="25" t="s">
        <v>54</v>
      </c>
      <c r="AF157" s="3" t="s">
        <v>102</v>
      </c>
      <c r="AG157" s="3" t="s">
        <v>1322</v>
      </c>
      <c r="AH157" s="3" t="s">
        <v>1312</v>
      </c>
      <c r="AI157" s="3" t="s">
        <v>10</v>
      </c>
      <c r="AJ157" s="3" t="s">
        <v>107</v>
      </c>
      <c r="AK157" s="3" t="s">
        <v>1337</v>
      </c>
      <c r="AL157" s="3" t="s">
        <v>109</v>
      </c>
      <c r="AM157" s="3">
        <v>2010</v>
      </c>
      <c r="AN157" s="3" t="s">
        <v>14</v>
      </c>
      <c r="AO157" s="3" t="s">
        <v>14</v>
      </c>
      <c r="AP157" s="3">
        <v>78</v>
      </c>
      <c r="AQ157" s="3">
        <v>1</v>
      </c>
      <c r="AR157" s="3">
        <v>0</v>
      </c>
      <c r="AS157" s="3">
        <v>1</v>
      </c>
      <c r="AT157" s="3">
        <v>1</v>
      </c>
      <c r="AU157" s="3" t="s">
        <v>15</v>
      </c>
      <c r="AV157" s="3" t="s">
        <v>1383</v>
      </c>
      <c r="AW157" s="3" t="s">
        <v>88</v>
      </c>
      <c r="AX157" s="3" t="s">
        <v>33</v>
      </c>
      <c r="AY157" s="4"/>
      <c r="AZ157" s="25">
        <v>1.0999999999999999E-2</v>
      </c>
      <c r="BA157" s="3"/>
      <c r="BB157" s="3"/>
      <c r="BC157" s="3"/>
      <c r="BD157" s="3"/>
      <c r="BE157" s="3"/>
    </row>
    <row r="158" spans="1:57" hidden="1" x14ac:dyDescent="0.25">
      <c r="A158" s="2">
        <v>176</v>
      </c>
      <c r="B158" s="3" t="s">
        <v>802</v>
      </c>
      <c r="C158" s="3">
        <v>176.1</v>
      </c>
      <c r="D158" s="3" t="s">
        <v>1251</v>
      </c>
      <c r="E158" s="3" t="s">
        <v>1248</v>
      </c>
      <c r="F158" s="3"/>
      <c r="G158" s="3"/>
      <c r="H158" s="3" t="str">
        <f>IF(Y158&lt;'2 - Outliers'!$F$11,"Low outlier",IF(Y158&gt;'2 - Outliers'!$F$12,"High outlier",""))</f>
        <v/>
      </c>
      <c r="I158" s="3">
        <f>IF(AA158="",VLOOKUP(AW158,'3 -Impute_SE'!$B$10:$C$21,2,FALSE),AA158)</f>
        <v>0.11153991466812101</v>
      </c>
      <c r="J158" s="3">
        <f>1/I158</f>
        <v>8.9654004396132816</v>
      </c>
      <c r="K158" s="3">
        <f>J158*Y158</f>
        <v>-3.6759843016919117E-3</v>
      </c>
      <c r="L158" s="3">
        <f>J158/(VLOOKUP($AW158,'5_Weighting'!$B$9:$C$20,2,FALSE)/VLOOKUP($AW158,'5_Weighting'!$B$9:$D$20,3,FALSE))</f>
        <v>0.11827617160620325</v>
      </c>
      <c r="M158" s="3">
        <f>L158*Y158</f>
        <v>-4.8495474688175319E-5</v>
      </c>
      <c r="N158" s="3">
        <f>J158/(VLOOKUP($AW158,'5_Weighting'!$F$12:$G$20,2,FALSE)/(VLOOKUP($AW158,'5_Weighting'!$F$12:$H$21,3,FALSE)))</f>
        <v>0.77882522210364835</v>
      </c>
      <c r="O158" s="3">
        <f>N158*$Y158</f>
        <v>-3.1933311952970833E-4</v>
      </c>
      <c r="P158" s="3">
        <f>J158/(VLOOKUP($AW158,'5_Weighting'!$J$12:$K$22,2,FALSE)/VLOOKUP($AW158,'5_Weighting'!$J$12:$L$22,3,FALSE))</f>
        <v>0.94803021623224748</v>
      </c>
      <c r="Q158" s="3">
        <f>P158*$Y158</f>
        <v>-3.8871037784338517E-4</v>
      </c>
      <c r="R158" s="3">
        <f>J158/(VLOOKUP($AW158,'5_Weighting'!$N$12:$O$23,2,FALSE)/VLOOKUP($AW158,'5_Weighting'!$N$12:$P$23,3,FALSE))</f>
        <v>9.024795035930723E-2</v>
      </c>
      <c r="S158" s="3">
        <f>R158*$Y158</f>
        <v>-3.7003372132142509E-5</v>
      </c>
      <c r="T158" s="3">
        <f>J158/(VLOOKUP($AW158,'5_Weighting'!$R$12:$S$23,2,FALSE)/(VLOOKUP($AW158,'5_Weighting'!$R$12:$T$23,3,FALSE)))</f>
        <v>6.6536163289405814E-2</v>
      </c>
      <c r="U158" s="3">
        <f>T158*$Y158</f>
        <v>-2.7281089494449346E-5</v>
      </c>
      <c r="V158" s="3">
        <f>J158/(VLOOKUP($AW158,'5_Weighting'!$V$12:$W$23,2,FALSE)/(VLOOKUP($AW158,'5_Weighting'!$V$12:$X$23,3,FALSE)))</f>
        <v>7.3184511452587267E-2</v>
      </c>
      <c r="W158" s="3">
        <f>V158*$Y158</f>
        <v>-3.0007038395967842E-5</v>
      </c>
      <c r="X158" s="3" t="s">
        <v>327</v>
      </c>
      <c r="Y158" s="6">
        <v>-4.1001897533206821E-4</v>
      </c>
      <c r="Z158" s="3" t="s">
        <v>25</v>
      </c>
      <c r="AA158" s="3"/>
      <c r="AB158" s="3"/>
      <c r="AC158" s="25" t="s">
        <v>53</v>
      </c>
      <c r="AD158" s="25" t="s">
        <v>143</v>
      </c>
      <c r="AE158" s="25" t="s">
        <v>54</v>
      </c>
      <c r="AF158" s="3" t="s">
        <v>102</v>
      </c>
      <c r="AG158" s="3" t="s">
        <v>1322</v>
      </c>
      <c r="AH158" s="3" t="s">
        <v>1312</v>
      </c>
      <c r="AI158" s="3" t="s">
        <v>10</v>
      </c>
      <c r="AJ158" s="3" t="s">
        <v>107</v>
      </c>
      <c r="AK158" s="3" t="s">
        <v>1337</v>
      </c>
      <c r="AL158" s="3" t="s">
        <v>109</v>
      </c>
      <c r="AM158" s="3">
        <v>2010</v>
      </c>
      <c r="AN158" s="3" t="s">
        <v>14</v>
      </c>
      <c r="AO158" s="3" t="s">
        <v>14</v>
      </c>
      <c r="AP158" s="3">
        <v>78</v>
      </c>
      <c r="AQ158" s="3">
        <v>1</v>
      </c>
      <c r="AR158" s="3">
        <v>0</v>
      </c>
      <c r="AS158" s="3">
        <v>1</v>
      </c>
      <c r="AT158" s="3">
        <v>1</v>
      </c>
      <c r="AU158" s="3" t="s">
        <v>346</v>
      </c>
      <c r="AV158" s="3" t="s">
        <v>1385</v>
      </c>
      <c r="AW158" s="3" t="s">
        <v>642</v>
      </c>
      <c r="AX158" s="3" t="s">
        <v>33</v>
      </c>
      <c r="AY158" s="4"/>
      <c r="AZ158" s="25">
        <v>-3.6999999999999998E-2</v>
      </c>
      <c r="BA158" s="3"/>
      <c r="BB158" s="3"/>
      <c r="BC158" s="3"/>
      <c r="BD158" s="3"/>
      <c r="BE158" s="3"/>
    </row>
    <row r="159" spans="1:57" hidden="1" x14ac:dyDescent="0.25">
      <c r="A159" s="2">
        <v>176</v>
      </c>
      <c r="B159" s="3" t="s">
        <v>802</v>
      </c>
      <c r="C159" s="3">
        <v>176.1</v>
      </c>
      <c r="D159" s="3" t="s">
        <v>1252</v>
      </c>
      <c r="E159" s="3" t="s">
        <v>1248</v>
      </c>
      <c r="F159" s="3"/>
      <c r="G159" s="3" t="s">
        <v>1408</v>
      </c>
      <c r="H159" s="3" t="str">
        <f>IF(Y159&lt;'2 - Outliers'!$F$11,"Low outlier",IF(Y159&gt;'2 - Outliers'!$F$12,"High outlier",""))</f>
        <v>High outlier</v>
      </c>
      <c r="I159" s="3">
        <f>IF(AA159="",VLOOKUP(AW159,'3 -Impute_SE'!$B$10:$C$21,2,FALSE),AA159)</f>
        <v>7.9815095923159343E-2</v>
      </c>
      <c r="J159" s="3">
        <f>1/I159</f>
        <v>12.528958193105893</v>
      </c>
      <c r="K159" s="3">
        <f>J159*Y159</f>
        <v>591.86287027938954</v>
      </c>
      <c r="L159" s="3">
        <f>J159/(VLOOKUP($AW159,'5_Weighting'!$B$9:$C$20,2,FALSE)/VLOOKUP($AW159,'5_Weighting'!$B$9:$D$20,3,FALSE))</f>
        <v>0.13821170591411505</v>
      </c>
      <c r="M159" s="3">
        <f>L159*Y159</f>
        <v>6.5290645644863812</v>
      </c>
      <c r="N159" s="3">
        <f>J159/(VLOOKUP($AW159,'5_Weighting'!$F$12:$G$20,2,FALSE)/(VLOOKUP($AW159,'5_Weighting'!$F$12:$H$21,3,FALSE)))</f>
        <v>0.33257228940877093</v>
      </c>
      <c r="O159" s="3">
        <f>N159*$Y159</f>
        <v>15.710579183923958</v>
      </c>
      <c r="P159" s="3">
        <f>J159/(VLOOKUP($AW159,'5_Weighting'!$J$12:$K$22,2,FALSE)/VLOOKUP($AW159,'5_Weighting'!$J$12:$L$22,3,FALSE))</f>
        <v>0.55058433796819262</v>
      </c>
      <c r="Q159" s="3">
        <f>P159*$Y159</f>
        <v>26.009379357658275</v>
      </c>
      <c r="R159" s="3">
        <f>J159/(VLOOKUP($AW159,'5_Weighting'!$N$12:$O$23,2,FALSE)/VLOOKUP($AW159,'5_Weighting'!$N$12:$P$23,3,FALSE))</f>
        <v>9.8050688955885174E-2</v>
      </c>
      <c r="S159" s="3">
        <f>R159*$Y159</f>
        <v>4.6318745185241719</v>
      </c>
      <c r="T159" s="3">
        <f>J159/(VLOOKUP($AW159,'5_Weighting'!$R$12:$S$23,2,FALSE)/(VLOOKUP($AW159,'5_Weighting'!$R$12:$T$23,3,FALSE)))</f>
        <v>0.5178337857731794</v>
      </c>
      <c r="U159" s="3">
        <f>T159*$Y159</f>
        <v>24.462256641897156</v>
      </c>
      <c r="V159" s="3">
        <f>J159/(VLOOKUP($AW159,'5_Weighting'!$V$12:$W$23,2,FALSE)/(VLOOKUP($AW159,'5_Weighting'!$V$12:$X$23,3,FALSE)))</f>
        <v>9.1901609179760188E-2</v>
      </c>
      <c r="W159" s="3">
        <f>V159*$Y159</f>
        <v>4.3413945001714183</v>
      </c>
      <c r="X159" s="3" t="s">
        <v>327</v>
      </c>
      <c r="Y159" s="6">
        <v>47.239591764705885</v>
      </c>
      <c r="Z159" s="3" t="s">
        <v>25</v>
      </c>
      <c r="AA159" s="3"/>
      <c r="AB159" s="3"/>
      <c r="AC159" s="25" t="s">
        <v>53</v>
      </c>
      <c r="AD159" s="25" t="s">
        <v>1307</v>
      </c>
      <c r="AE159" s="25" t="s">
        <v>54</v>
      </c>
      <c r="AF159" s="3" t="s">
        <v>102</v>
      </c>
      <c r="AG159" s="3" t="s">
        <v>1322</v>
      </c>
      <c r="AH159" s="3" t="s">
        <v>1312</v>
      </c>
      <c r="AI159" s="3" t="s">
        <v>10</v>
      </c>
      <c r="AJ159" s="3" t="s">
        <v>107</v>
      </c>
      <c r="AK159" s="3" t="s">
        <v>1337</v>
      </c>
      <c r="AL159" s="3" t="s">
        <v>109</v>
      </c>
      <c r="AM159" s="3">
        <v>2010</v>
      </c>
      <c r="AN159" s="3" t="str">
        <f>IF(AM159&lt;2010,"Pre-2010",IF(AM159&lt;2018,"2010 - 2017","2018 - 2019"))</f>
        <v>2010 - 2017</v>
      </c>
      <c r="AO159" s="3" t="s">
        <v>1953</v>
      </c>
      <c r="AP159" s="3">
        <v>78</v>
      </c>
      <c r="AQ159" s="3">
        <v>1</v>
      </c>
      <c r="AR159" s="3">
        <v>0</v>
      </c>
      <c r="AS159" s="3">
        <v>1</v>
      </c>
      <c r="AT159" s="3">
        <v>1</v>
      </c>
      <c r="AU159" s="3" t="s">
        <v>15</v>
      </c>
      <c r="AV159" s="3" t="s">
        <v>41</v>
      </c>
      <c r="AW159" s="3" t="s">
        <v>42</v>
      </c>
      <c r="AX159" s="3" t="s">
        <v>33</v>
      </c>
      <c r="AY159" s="4"/>
      <c r="AZ159" s="25">
        <v>0.27900000000000003</v>
      </c>
      <c r="BA159" s="3"/>
      <c r="BB159" s="3"/>
      <c r="BC159" s="3"/>
      <c r="BD159" s="3"/>
      <c r="BE159" s="3"/>
    </row>
    <row r="160" spans="1:57" hidden="1" x14ac:dyDescent="0.25">
      <c r="A160" s="2">
        <v>176</v>
      </c>
      <c r="B160" s="3" t="s">
        <v>802</v>
      </c>
      <c r="C160" s="3">
        <v>176.1</v>
      </c>
      <c r="D160" s="3" t="s">
        <v>1250</v>
      </c>
      <c r="E160" s="3" t="s">
        <v>1248</v>
      </c>
      <c r="F160" s="3"/>
      <c r="G160" s="3" t="s">
        <v>1407</v>
      </c>
      <c r="H160" s="3" t="str">
        <f>IF(Y160&lt;'2 - Outliers'!$F$11,"Low outlier",IF(Y160&gt;'2 - Outliers'!$F$12,"High outlier",""))</f>
        <v>Low outlier</v>
      </c>
      <c r="I160" s="3">
        <f>IF(AA160="",VLOOKUP(AW160,'3 -Impute_SE'!$B$10:$C$21,2,FALSE),AA160)</f>
        <v>4.9965372243354171E-2</v>
      </c>
      <c r="J160" s="3">
        <f>1/I160</f>
        <v>20.01386070195862</v>
      </c>
      <c r="K160" s="3">
        <f>J160*Y160</f>
        <v>-229.2454140445509</v>
      </c>
      <c r="L160" s="3">
        <f>J160/(VLOOKUP($AW160,'5_Weighting'!$B$9:$C$20,2,FALSE)/VLOOKUP($AW160,'5_Weighting'!$B$9:$D$20,3,FALSE))</f>
        <v>0.20391526813503555</v>
      </c>
      <c r="M160" s="3">
        <f>L160*Y160</f>
        <v>-2.3357132724046124</v>
      </c>
      <c r="N160" s="3">
        <f>J160/(VLOOKUP($AW160,'5_Weighting'!$F$12:$G$20,2,FALSE)/(VLOOKUP($AW160,'5_Weighting'!$F$12:$H$21,3,FALSE)))</f>
        <v>0.23276582344381003</v>
      </c>
      <c r="O160" s="3">
        <f>N160*$Y160</f>
        <v>-2.666177124215471</v>
      </c>
      <c r="P160" s="3">
        <f>J160/(VLOOKUP($AW160,'5_Weighting'!$J$12:$K$22,2,FALSE)/VLOOKUP($AW160,'5_Weighting'!$J$12:$L$22,3,FALSE))</f>
        <v>0.353478586002267</v>
      </c>
      <c r="Q160" s="3">
        <f>P160*$Y160</f>
        <v>-4.0488612372545347</v>
      </c>
      <c r="R160" s="3">
        <f>J160/(VLOOKUP($AW160,'5_Weighting'!$N$12:$O$23,2,FALSE)/VLOOKUP($AW160,'5_Weighting'!$N$12:$P$23,3,FALSE))</f>
        <v>0.18260158460967399</v>
      </c>
      <c r="S160" s="3">
        <f>R160*$Y160</f>
        <v>-2.091579255617543</v>
      </c>
      <c r="T160" s="3">
        <f>J160/(VLOOKUP($AW160,'5_Weighting'!$R$12:$S$23,2,FALSE)/(VLOOKUP($AW160,'5_Weighting'!$R$12:$T$23,3,FALSE)))</f>
        <v>0.53308150562882506</v>
      </c>
      <c r="U160" s="3">
        <f>T160*$Y160</f>
        <v>-6.1060927872558377</v>
      </c>
      <c r="V160" s="3">
        <f>J160/(VLOOKUP($AW160,'5_Weighting'!$V$12:$W$23,2,FALSE)/(VLOOKUP($AW160,'5_Weighting'!$V$12:$X$23,3,FALSE)))</f>
        <v>0.1739040838024522</v>
      </c>
      <c r="W160" s="3">
        <f>V160*$Y160</f>
        <v>-1.9919551899064607</v>
      </c>
      <c r="X160" s="3" t="s">
        <v>327</v>
      </c>
      <c r="Y160" s="6">
        <v>-11.454332447817837</v>
      </c>
      <c r="Z160" s="3" t="s">
        <v>25</v>
      </c>
      <c r="AA160" s="3"/>
      <c r="AB160" s="3"/>
      <c r="AC160" s="25" t="s">
        <v>53</v>
      </c>
      <c r="AD160" s="25" t="s">
        <v>143</v>
      </c>
      <c r="AE160" s="25" t="s">
        <v>54</v>
      </c>
      <c r="AF160" s="3" t="s">
        <v>102</v>
      </c>
      <c r="AG160" s="3" t="s">
        <v>1322</v>
      </c>
      <c r="AH160" s="3" t="s">
        <v>1312</v>
      </c>
      <c r="AI160" s="3" t="s">
        <v>10</v>
      </c>
      <c r="AJ160" s="3" t="s">
        <v>107</v>
      </c>
      <c r="AK160" s="4" t="s">
        <v>1337</v>
      </c>
      <c r="AL160" s="4" t="s">
        <v>109</v>
      </c>
      <c r="AM160" s="4">
        <v>2010</v>
      </c>
      <c r="AN160" s="3" t="s">
        <v>14</v>
      </c>
      <c r="AO160" s="3" t="s">
        <v>1953</v>
      </c>
      <c r="AP160" s="3">
        <v>78</v>
      </c>
      <c r="AQ160" s="3">
        <v>1</v>
      </c>
      <c r="AR160" s="3">
        <v>0</v>
      </c>
      <c r="AS160" s="3">
        <v>1</v>
      </c>
      <c r="AT160" s="3">
        <v>1</v>
      </c>
      <c r="AU160" s="4" t="s">
        <v>15</v>
      </c>
      <c r="AV160" s="4" t="s">
        <v>1384</v>
      </c>
      <c r="AW160" s="3" t="s">
        <v>17</v>
      </c>
      <c r="AX160" s="4" t="s">
        <v>33</v>
      </c>
      <c r="AY160" s="4"/>
      <c r="AZ160" s="25">
        <v>-0.16800000000000001</v>
      </c>
      <c r="BA160" s="3"/>
      <c r="BB160" s="3"/>
      <c r="BC160" s="3"/>
      <c r="BD160" s="3"/>
      <c r="BE160" s="3"/>
    </row>
    <row r="161" spans="1:57" hidden="1" x14ac:dyDescent="0.25">
      <c r="A161" s="2">
        <v>177</v>
      </c>
      <c r="B161" s="3" t="s">
        <v>1253</v>
      </c>
      <c r="C161" s="3">
        <v>177.1</v>
      </c>
      <c r="D161" s="3" t="s">
        <v>1254</v>
      </c>
      <c r="E161" s="3" t="s">
        <v>1255</v>
      </c>
      <c r="F161" s="3"/>
      <c r="G161" s="3"/>
      <c r="H161" s="3" t="str">
        <f>IF(Y161&lt;'2 - Outliers'!$F$11,"Low outlier",IF(Y161&gt;'2 - Outliers'!$F$12,"High outlier",""))</f>
        <v/>
      </c>
      <c r="I161" s="3">
        <f>IF(AA161="",VLOOKUP(AW161,'3 -Impute_SE'!$B$10:$C$21,2,FALSE),AA161)</f>
        <v>1.7102396514161219E-2</v>
      </c>
      <c r="J161" s="3">
        <f>1/I161</f>
        <v>58.471337579617838</v>
      </c>
      <c r="K161" s="3">
        <f>J161*Y161</f>
        <v>-4.5900000000000007</v>
      </c>
      <c r="L161" s="3">
        <f>J161/(VLOOKUP($AW161,'5_Weighting'!$B$9:$C$20,2,FALSE)/VLOOKUP($AW161,'5_Weighting'!$B$9:$D$20,3,FALSE))</f>
        <v>0.59574705042266585</v>
      </c>
      <c r="M161" s="3">
        <f>L161*Y161</f>
        <v>-4.6766143458179268E-2</v>
      </c>
      <c r="N161" s="3">
        <f>J161/(VLOOKUP($AW161,'5_Weighting'!$F$12:$G$20,2,FALSE)/(VLOOKUP($AW161,'5_Weighting'!$F$12:$H$21,3,FALSE)))</f>
        <v>0.68003516374273598</v>
      </c>
      <c r="O161" s="3">
        <f>N161*$Y161</f>
        <v>-5.3382760353804772E-2</v>
      </c>
      <c r="P161" s="3">
        <f>J161/(VLOOKUP($AW161,'5_Weighting'!$J$12:$K$22,2,FALSE)/VLOOKUP($AW161,'5_Weighting'!$J$12:$L$22,3,FALSE))</f>
        <v>1.0327025873264852</v>
      </c>
      <c r="Q161" s="3">
        <f>P161*$Y161</f>
        <v>-8.1067153105129089E-2</v>
      </c>
      <c r="R161" s="3">
        <f>J161/(VLOOKUP($AW161,'5_Weighting'!$N$12:$O$23,2,FALSE)/VLOOKUP($AW161,'5_Weighting'!$N$12:$P$23,3,FALSE))</f>
        <v>0.53347822567989167</v>
      </c>
      <c r="S161" s="3">
        <f>R161*$Y161</f>
        <v>-4.1878040715871499E-2</v>
      </c>
      <c r="T161" s="3">
        <f>J161/(VLOOKUP($AW161,'5_Weighting'!$R$12:$S$23,2,FALSE)/(VLOOKUP($AW161,'5_Weighting'!$R$12:$T$23,3,FALSE)))</f>
        <v>1.5574200868712742</v>
      </c>
      <c r="U161" s="3">
        <f>T161*$Y161</f>
        <v>-0.12225747681939503</v>
      </c>
      <c r="V161" s="3">
        <f>J161/(VLOOKUP($AW161,'5_Weighting'!$V$12:$W$23,2,FALSE)/(VLOOKUP($AW161,'5_Weighting'!$V$12:$X$23,3,FALSE)))</f>
        <v>0.50806811049165645</v>
      </c>
      <c r="W161" s="3">
        <f>V161*$Y161</f>
        <v>-3.9883346673595034E-2</v>
      </c>
      <c r="X161" s="3" t="s">
        <v>367</v>
      </c>
      <c r="Y161" s="6">
        <v>-7.85E-2</v>
      </c>
      <c r="Z161" s="3" t="s">
        <v>355</v>
      </c>
      <c r="AA161" s="3">
        <v>1.7102396514161219E-2</v>
      </c>
      <c r="AB161" s="3" t="s">
        <v>26</v>
      </c>
      <c r="AC161" s="3" t="s">
        <v>5</v>
      </c>
      <c r="AD161" s="3" t="s">
        <v>1309</v>
      </c>
      <c r="AE161" s="3" t="s">
        <v>53</v>
      </c>
      <c r="AF161" s="3" t="s">
        <v>7</v>
      </c>
      <c r="AG161" s="3" t="s">
        <v>1313</v>
      </c>
      <c r="AH161" s="3" t="s">
        <v>38</v>
      </c>
      <c r="AI161" s="3" t="s">
        <v>10</v>
      </c>
      <c r="AJ161" s="3" t="s">
        <v>11</v>
      </c>
      <c r="AK161" s="4" t="s">
        <v>338</v>
      </c>
      <c r="AL161" s="4" t="s">
        <v>1338</v>
      </c>
      <c r="AM161" s="4">
        <v>2014</v>
      </c>
      <c r="AN161" s="3" t="s">
        <v>14</v>
      </c>
      <c r="AO161" s="3" t="s">
        <v>1953</v>
      </c>
      <c r="AP161" s="3">
        <v>491</v>
      </c>
      <c r="AQ161" s="3">
        <v>1</v>
      </c>
      <c r="AR161" s="3">
        <v>0</v>
      </c>
      <c r="AS161" s="3">
        <v>1</v>
      </c>
      <c r="AT161" s="3">
        <v>1</v>
      </c>
      <c r="AU161" s="4" t="s">
        <v>15</v>
      </c>
      <c r="AV161" s="4" t="s">
        <v>1386</v>
      </c>
      <c r="AW161" s="3" t="s">
        <v>17</v>
      </c>
      <c r="AX161" s="4" t="s">
        <v>33</v>
      </c>
      <c r="AY161" s="4"/>
      <c r="AZ161" s="3">
        <v>-7.85E-2</v>
      </c>
      <c r="BA161" s="3"/>
      <c r="BB161" s="3"/>
      <c r="BC161" s="3"/>
      <c r="BD161" s="3">
        <v>-4.59</v>
      </c>
      <c r="BE161" s="3" t="s">
        <v>1300</v>
      </c>
    </row>
    <row r="162" spans="1:57" hidden="1" x14ac:dyDescent="0.25">
      <c r="A162" s="2">
        <v>177</v>
      </c>
      <c r="B162" s="3" t="s">
        <v>1253</v>
      </c>
      <c r="C162" s="3">
        <v>177.1</v>
      </c>
      <c r="D162" s="3" t="s">
        <v>1256</v>
      </c>
      <c r="E162" s="3" t="s">
        <v>1255</v>
      </c>
      <c r="F162" s="3"/>
      <c r="G162" s="3"/>
      <c r="H162" s="3" t="str">
        <f>IF(Y162&lt;'2 - Outliers'!$F$11,"Low outlier",IF(Y162&gt;'2 - Outliers'!$F$12,"High outlier",""))</f>
        <v/>
      </c>
      <c r="I162" s="3">
        <f>IF(AA162="",VLOOKUP(AW162,'3 -Impute_SE'!$B$10:$C$21,2,FALSE),AA162)</f>
        <v>2.8279183381088823E-2</v>
      </c>
      <c r="J162" s="3">
        <f>1/I162</f>
        <v>35.361700036526919</v>
      </c>
      <c r="K162" s="3">
        <f>J162*Y162</f>
        <v>-3.4900000000000007</v>
      </c>
      <c r="L162" s="3">
        <f>J162/(VLOOKUP($AW162,'5_Weighting'!$B$9:$C$20,2,FALSE)/VLOOKUP($AW162,'5_Weighting'!$B$9:$D$20,3,FALSE))</f>
        <v>0.4665097259155721</v>
      </c>
      <c r="M162" s="3">
        <f>L162*Y162</f>
        <v>-4.6041874167915546E-2</v>
      </c>
      <c r="N162" s="3">
        <f>J162/(VLOOKUP($AW162,'5_Weighting'!$F$12:$G$20,2,FALSE)/(VLOOKUP($AW162,'5_Weighting'!$F$12:$H$21,3,FALSE)))</f>
        <v>3.0718743764331644</v>
      </c>
      <c r="O162" s="3">
        <f>N162*$Y162</f>
        <v>-0.30317664486372647</v>
      </c>
      <c r="P162" s="3">
        <f>J162/(VLOOKUP($AW162,'5_Weighting'!$J$12:$K$22,2,FALSE)/VLOOKUP($AW162,'5_Weighting'!$J$12:$L$22,3,FALSE))</f>
        <v>3.7392596524572559</v>
      </c>
      <c r="Q162" s="3">
        <f>P162*$Y162</f>
        <v>-0.36904380088049477</v>
      </c>
      <c r="R162" s="3">
        <f>J162/(VLOOKUP($AW162,'5_Weighting'!$N$12:$O$23,2,FALSE)/VLOOKUP($AW162,'5_Weighting'!$N$12:$P$23,3,FALSE))</f>
        <v>0.35595966638773474</v>
      </c>
      <c r="S162" s="3">
        <f>R162*$Y162</f>
        <v>-3.513120790035433E-2</v>
      </c>
      <c r="T162" s="3">
        <f>J162/(VLOOKUP($AW162,'5_Weighting'!$R$12:$S$23,2,FALSE)/(VLOOKUP($AW162,'5_Weighting'!$R$12:$T$23,3,FALSE)))</f>
        <v>0.26243466353443007</v>
      </c>
      <c r="U162" s="3">
        <f>T162*$Y162</f>
        <v>-2.5900818534999277E-2</v>
      </c>
      <c r="V162" s="3">
        <f>J162/(VLOOKUP($AW162,'5_Weighting'!$V$12:$W$23,2,FALSE)/(VLOOKUP($AW162,'5_Weighting'!$V$12:$X$23,3,FALSE)))</f>
        <v>0.28865735097246686</v>
      </c>
      <c r="W162" s="3">
        <f>V162*$Y162</f>
        <v>-2.8488849626949485E-2</v>
      </c>
      <c r="X162" s="3" t="s">
        <v>367</v>
      </c>
      <c r="Y162" s="6">
        <v>-9.869435E-2</v>
      </c>
      <c r="Z162" s="3" t="s">
        <v>355</v>
      </c>
      <c r="AA162" s="3">
        <v>2.8279183381088823E-2</v>
      </c>
      <c r="AB162" s="3" t="s">
        <v>26</v>
      </c>
      <c r="AC162" s="3" t="s">
        <v>5</v>
      </c>
      <c r="AD162" s="3" t="s">
        <v>1309</v>
      </c>
      <c r="AE162" s="3" t="s">
        <v>53</v>
      </c>
      <c r="AF162" s="3" t="s">
        <v>7</v>
      </c>
      <c r="AG162" s="3" t="s">
        <v>1313</v>
      </c>
      <c r="AH162" s="3" t="s">
        <v>38</v>
      </c>
      <c r="AI162" s="3" t="s">
        <v>10</v>
      </c>
      <c r="AJ162" s="3" t="s">
        <v>11</v>
      </c>
      <c r="AK162" s="4" t="s">
        <v>338</v>
      </c>
      <c r="AL162" s="4" t="s">
        <v>1338</v>
      </c>
      <c r="AM162" s="4">
        <v>2014</v>
      </c>
      <c r="AN162" s="3" t="s">
        <v>14</v>
      </c>
      <c r="AO162" s="3" t="s">
        <v>1953</v>
      </c>
      <c r="AP162" s="3">
        <v>491</v>
      </c>
      <c r="AQ162" s="3">
        <v>1</v>
      </c>
      <c r="AR162" s="3">
        <v>0</v>
      </c>
      <c r="AS162" s="3">
        <v>1</v>
      </c>
      <c r="AT162" s="3">
        <v>1</v>
      </c>
      <c r="AU162" s="4" t="s">
        <v>346</v>
      </c>
      <c r="AV162" s="4" t="s">
        <v>1387</v>
      </c>
      <c r="AW162" s="3" t="s">
        <v>642</v>
      </c>
      <c r="AX162" s="4" t="s">
        <v>33</v>
      </c>
      <c r="AY162" s="4"/>
      <c r="AZ162" s="3">
        <v>-0.17330000000000001</v>
      </c>
      <c r="BA162" s="3"/>
      <c r="BB162" s="3"/>
      <c r="BC162" s="3"/>
      <c r="BD162" s="3">
        <v>-3.49</v>
      </c>
      <c r="BE162" s="3" t="s">
        <v>1300</v>
      </c>
    </row>
    <row r="163" spans="1:57" hidden="1" x14ac:dyDescent="0.25">
      <c r="A163" s="2">
        <v>177</v>
      </c>
      <c r="B163" s="3" t="s">
        <v>1253</v>
      </c>
      <c r="C163" s="3">
        <v>177.2</v>
      </c>
      <c r="D163" s="3" t="s">
        <v>1257</v>
      </c>
      <c r="E163" s="3" t="s">
        <v>1258</v>
      </c>
      <c r="F163" s="3"/>
      <c r="G163" s="3"/>
      <c r="H163" s="3" t="str">
        <f>IF(Y163&lt;'2 - Outliers'!$F$11,"Low outlier",IF(Y163&gt;'2 - Outliers'!$F$12,"High outlier",""))</f>
        <v/>
      </c>
      <c r="I163" s="3">
        <f>IF(AA163="",VLOOKUP(AW163,'3 -Impute_SE'!$B$10:$C$21,2,FALSE),AA163)</f>
        <v>4.5403508771929821E-2</v>
      </c>
      <c r="J163" s="3">
        <f>1/I163</f>
        <v>22.024729520865534</v>
      </c>
      <c r="K163" s="3">
        <f>J163*Y163</f>
        <v>5.7</v>
      </c>
      <c r="L163" s="3">
        <f>J163/(VLOOKUP($AW163,'5_Weighting'!$B$9:$C$20,2,FALSE)/VLOOKUP($AW163,'5_Weighting'!$B$9:$D$20,3,FALSE))</f>
        <v>0.22440341185193757</v>
      </c>
      <c r="M163" s="3">
        <f>L163*Y163</f>
        <v>5.8075602987281441E-2</v>
      </c>
      <c r="N163" s="3">
        <f>J163/(VLOOKUP($AW163,'5_Weighting'!$F$12:$G$20,2,FALSE)/(VLOOKUP($AW163,'5_Weighting'!$F$12:$H$21,3,FALSE)))</f>
        <v>0.2561526923463473</v>
      </c>
      <c r="O163" s="3">
        <f>N163*$Y163</f>
        <v>6.6292316779234681E-2</v>
      </c>
      <c r="P163" s="3">
        <f>J163/(VLOOKUP($AW163,'5_Weighting'!$J$12:$K$22,2,FALSE)/VLOOKUP($AW163,'5_Weighting'!$J$12:$L$22,3,FALSE))</f>
        <v>0.38899392596232296</v>
      </c>
      <c r="Q163" s="3">
        <f>P163*$Y163</f>
        <v>0.10067162803904917</v>
      </c>
      <c r="R163" s="3">
        <f>J163/(VLOOKUP($AW163,'5_Weighting'!$N$12:$O$23,2,FALSE)/VLOOKUP($AW163,'5_Weighting'!$N$12:$P$23,3,FALSE))</f>
        <v>0.20094826135748667</v>
      </c>
      <c r="S163" s="3">
        <f>R163*$Y163</f>
        <v>5.2005410039317544E-2</v>
      </c>
      <c r="T163" s="3">
        <f>J163/(VLOOKUP($AW163,'5_Weighting'!$R$12:$S$23,2,FALSE)/(VLOOKUP($AW163,'5_Weighting'!$R$12:$T$23,3,FALSE)))</f>
        <v>0.58664223504371749</v>
      </c>
      <c r="U163" s="3">
        <f>T163*$Y163</f>
        <v>0.15182301042931406</v>
      </c>
      <c r="V163" s="3">
        <f>J163/(VLOOKUP($AW163,'5_Weighting'!$V$12:$W$23,2,FALSE)/(VLOOKUP($AW163,'5_Weighting'!$V$12:$X$23,3,FALSE)))</f>
        <v>0.19137688951478052</v>
      </c>
      <c r="W163" s="3">
        <f>V163*$Y163</f>
        <v>4.9528339006425191E-2</v>
      </c>
      <c r="X163" s="3" t="s">
        <v>367</v>
      </c>
      <c r="Y163" s="6">
        <v>0.25879999999999997</v>
      </c>
      <c r="Z163" s="3" t="s">
        <v>355</v>
      </c>
      <c r="AA163" s="3">
        <v>4.5403508771929821E-2</v>
      </c>
      <c r="AB163" s="3" t="s">
        <v>26</v>
      </c>
      <c r="AC163" s="3" t="s">
        <v>5</v>
      </c>
      <c r="AD163" s="3" t="s">
        <v>1307</v>
      </c>
      <c r="AE163" s="3" t="s">
        <v>5</v>
      </c>
      <c r="AF163" s="3" t="s">
        <v>7</v>
      </c>
      <c r="AG163" s="3" t="s">
        <v>1313</v>
      </c>
      <c r="AH163" s="3" t="s">
        <v>38</v>
      </c>
      <c r="AI163" s="3" t="s">
        <v>10</v>
      </c>
      <c r="AJ163" s="3" t="s">
        <v>11</v>
      </c>
      <c r="AK163" s="4" t="s">
        <v>338</v>
      </c>
      <c r="AL163" s="4" t="s">
        <v>1338</v>
      </c>
      <c r="AM163" s="4">
        <v>2014</v>
      </c>
      <c r="AN163" s="3" t="s">
        <v>14</v>
      </c>
      <c r="AO163" s="3" t="s">
        <v>1953</v>
      </c>
      <c r="AP163" s="3">
        <v>491</v>
      </c>
      <c r="AQ163" s="3">
        <v>1</v>
      </c>
      <c r="AR163" s="3">
        <v>0</v>
      </c>
      <c r="AS163" s="3">
        <v>1</v>
      </c>
      <c r="AT163" s="3">
        <v>1</v>
      </c>
      <c r="AU163" s="4" t="s">
        <v>15</v>
      </c>
      <c r="AV163" s="4" t="s">
        <v>1386</v>
      </c>
      <c r="AW163" s="3" t="s">
        <v>17</v>
      </c>
      <c r="AX163" s="4" t="s">
        <v>33</v>
      </c>
      <c r="AY163" s="4"/>
      <c r="AZ163" s="3">
        <v>0.25879999999999997</v>
      </c>
      <c r="BA163" s="3"/>
      <c r="BB163" s="3"/>
      <c r="BC163" s="3"/>
      <c r="BD163" s="3">
        <v>5.7</v>
      </c>
      <c r="BE163" s="3" t="s">
        <v>1300</v>
      </c>
    </row>
    <row r="164" spans="1:57" hidden="1" x14ac:dyDescent="0.25">
      <c r="A164" s="2">
        <v>177</v>
      </c>
      <c r="B164" s="3" t="s">
        <v>1253</v>
      </c>
      <c r="C164" s="3">
        <v>177.2</v>
      </c>
      <c r="D164" s="3" t="s">
        <v>1259</v>
      </c>
      <c r="E164" s="3" t="s">
        <v>1258</v>
      </c>
      <c r="F164" s="3"/>
      <c r="G164" s="3"/>
      <c r="H164" s="3" t="str">
        <f>IF(Y164&lt;'2 - Outliers'!$F$11,"Low outlier",IF(Y164&gt;'2 - Outliers'!$F$12,"High outlier",""))</f>
        <v/>
      </c>
      <c r="I164" s="3">
        <f>IF(AA164="",VLOOKUP(AW164,'3 -Impute_SE'!$B$10:$C$21,2,FALSE),AA164)</f>
        <v>5.8071742424242428E-2</v>
      </c>
      <c r="J164" s="3">
        <f>1/I164</f>
        <v>17.220079134090927</v>
      </c>
      <c r="K164" s="3">
        <f>J164*Y164</f>
        <v>1.9799999999999998</v>
      </c>
      <c r="L164" s="3">
        <f>J164/(VLOOKUP($AW164,'5_Weighting'!$B$9:$C$20,2,FALSE)/VLOOKUP($AW164,'5_Weighting'!$B$9:$D$20,3,FALSE))</f>
        <v>0.22717613657689467</v>
      </c>
      <c r="M164" s="3">
        <f>L164*Y164</f>
        <v>2.6121177894691334E-2</v>
      </c>
      <c r="N164" s="3">
        <f>J164/(VLOOKUP($AW164,'5_Weighting'!$F$12:$G$20,2,FALSE)/(VLOOKUP($AW164,'5_Weighting'!$F$12:$H$21,3,FALSE)))</f>
        <v>1.4959099759775216</v>
      </c>
      <c r="O164" s="3">
        <f>N164*$Y164</f>
        <v>0.1720027956533462</v>
      </c>
      <c r="P164" s="3">
        <f>J164/(VLOOKUP($AW164,'5_Weighting'!$J$12:$K$22,2,FALSE)/VLOOKUP($AW164,'5_Weighting'!$J$12:$L$22,3,FALSE))</f>
        <v>1.8209064341283134</v>
      </c>
      <c r="Q164" s="3">
        <f>P164*$Y164</f>
        <v>0.20937155465426344</v>
      </c>
      <c r="R164" s="3">
        <f>J164/(VLOOKUP($AW164,'5_Weighting'!$N$12:$O$23,2,FALSE)/VLOOKUP($AW164,'5_Weighting'!$N$12:$P$23,3,FALSE))</f>
        <v>0.17334159888833864</v>
      </c>
      <c r="S164" s="3">
        <f>R164*$Y164</f>
        <v>1.9931172390458898E-2</v>
      </c>
      <c r="T164" s="3">
        <f>J164/(VLOOKUP($AW164,'5_Weighting'!$R$12:$S$23,2,FALSE)/(VLOOKUP($AW164,'5_Weighting'!$R$12:$T$23,3,FALSE)))</f>
        <v>0.1277977492293457</v>
      </c>
      <c r="U164" s="3">
        <f>T164*$Y164</f>
        <v>1.4694447191776089E-2</v>
      </c>
      <c r="V164" s="3">
        <f>J164/(VLOOKUP($AW164,'5_Weighting'!$V$12:$W$23,2,FALSE)/(VLOOKUP($AW164,'5_Weighting'!$V$12:$X$23,3,FALSE)))</f>
        <v>0.14056740544850627</v>
      </c>
      <c r="W164" s="3">
        <f>V164*$Y164</f>
        <v>1.6162728441650419E-2</v>
      </c>
      <c r="X164" s="3" t="s">
        <v>367</v>
      </c>
      <c r="Y164" s="6">
        <v>0.11498205</v>
      </c>
      <c r="Z164" s="3" t="s">
        <v>355</v>
      </c>
      <c r="AA164" s="3">
        <v>5.8071742424242428E-2</v>
      </c>
      <c r="AB164" s="3" t="s">
        <v>26</v>
      </c>
      <c r="AC164" s="3" t="s">
        <v>5</v>
      </c>
      <c r="AD164" s="3" t="s">
        <v>1307</v>
      </c>
      <c r="AE164" s="3" t="s">
        <v>5</v>
      </c>
      <c r="AF164" s="3" t="s">
        <v>7</v>
      </c>
      <c r="AG164" s="3" t="s">
        <v>1313</v>
      </c>
      <c r="AH164" s="3" t="s">
        <v>38</v>
      </c>
      <c r="AI164" s="3" t="s">
        <v>10</v>
      </c>
      <c r="AJ164" s="3" t="s">
        <v>11</v>
      </c>
      <c r="AK164" s="4" t="s">
        <v>338</v>
      </c>
      <c r="AL164" s="4" t="s">
        <v>1338</v>
      </c>
      <c r="AM164" s="4">
        <v>2014</v>
      </c>
      <c r="AN164" s="3" t="s">
        <v>14</v>
      </c>
      <c r="AO164" s="3" t="s">
        <v>1953</v>
      </c>
      <c r="AP164" s="3">
        <v>491</v>
      </c>
      <c r="AQ164" s="3">
        <v>1</v>
      </c>
      <c r="AR164" s="3">
        <v>0</v>
      </c>
      <c r="AS164" s="3">
        <v>1</v>
      </c>
      <c r="AT164" s="3">
        <v>1</v>
      </c>
      <c r="AU164" s="4" t="s">
        <v>346</v>
      </c>
      <c r="AV164" s="4" t="s">
        <v>1387</v>
      </c>
      <c r="AW164" s="3" t="s">
        <v>642</v>
      </c>
      <c r="AX164" s="4" t="s">
        <v>33</v>
      </c>
      <c r="AY164" s="4"/>
      <c r="AZ164" s="3">
        <v>0.2019</v>
      </c>
      <c r="BA164" s="3"/>
      <c r="BB164" s="3"/>
      <c r="BC164" s="3"/>
      <c r="BD164" s="3">
        <v>1.98</v>
      </c>
      <c r="BE164" s="3" t="s">
        <v>1300</v>
      </c>
    </row>
    <row r="165" spans="1:57" hidden="1" x14ac:dyDescent="0.25">
      <c r="A165" s="2">
        <v>177</v>
      </c>
      <c r="B165" s="3" t="s">
        <v>1253</v>
      </c>
      <c r="C165" s="3">
        <v>177.3</v>
      </c>
      <c r="D165" s="3" t="s">
        <v>1260</v>
      </c>
      <c r="E165" s="3" t="s">
        <v>1261</v>
      </c>
      <c r="F165" s="3"/>
      <c r="G165" s="3"/>
      <c r="H165" s="3" t="str">
        <f>IF(Y165&lt;'2 - Outliers'!$F$11,"Low outlier",IF(Y165&gt;'2 - Outliers'!$F$12,"High outlier",""))</f>
        <v/>
      </c>
      <c r="I165" s="3">
        <f>IF(AA165="",VLOOKUP(AW165,'3 -Impute_SE'!$B$10:$C$21,2,FALSE),AA165)</f>
        <v>4.0343716433941995E-2</v>
      </c>
      <c r="J165" s="3">
        <f>1/I165</f>
        <v>24.787007454739086</v>
      </c>
      <c r="K165" s="3">
        <f>J165*Y165</f>
        <v>9.31</v>
      </c>
      <c r="L165" s="3">
        <f>J165/(VLOOKUP($AW165,'5_Weighting'!$B$9:$C$20,2,FALSE)/VLOOKUP($AW165,'5_Weighting'!$B$9:$D$20,3,FALSE))</f>
        <v>0.25254743933056362</v>
      </c>
      <c r="M165" s="3">
        <f>L165*Y165</f>
        <v>9.4856818212559688E-2</v>
      </c>
      <c r="N165" s="3">
        <f>J165/(VLOOKUP($AW165,'5_Weighting'!$F$12:$G$20,2,FALSE)/(VLOOKUP($AW165,'5_Weighting'!$F$12:$H$21,3,FALSE)))</f>
        <v>0.28827862284189737</v>
      </c>
      <c r="O165" s="3">
        <f>N165*$Y165</f>
        <v>0.10827745073941665</v>
      </c>
      <c r="P165" s="3">
        <f>J165/(VLOOKUP($AW165,'5_Weighting'!$J$12:$K$22,2,FALSE)/VLOOKUP($AW165,'5_Weighting'!$J$12:$L$22,3,FALSE))</f>
        <v>0.43778042012011098</v>
      </c>
      <c r="Q165" s="3">
        <f>P165*$Y165</f>
        <v>0.16443032579711367</v>
      </c>
      <c r="R165" s="3">
        <f>J165/(VLOOKUP($AW165,'5_Weighting'!$N$12:$O$23,2,FALSE)/VLOOKUP($AW165,'5_Weighting'!$N$12:$P$23,3,FALSE))</f>
        <v>0.22615061163707489</v>
      </c>
      <c r="S165" s="3">
        <f>R165*$Y165</f>
        <v>8.4942169730885322E-2</v>
      </c>
      <c r="T165" s="3">
        <f>J165/(VLOOKUP($AW165,'5_Weighting'!$R$12:$S$23,2,FALSE)/(VLOOKUP($AW165,'5_Weighting'!$R$12:$T$23,3,FALSE)))</f>
        <v>0.66021720900216452</v>
      </c>
      <c r="U165" s="3">
        <f>T165*$Y165</f>
        <v>0.24797758370121298</v>
      </c>
      <c r="V165" s="3">
        <f>J165/(VLOOKUP($AW165,'5_Weighting'!$V$12:$W$23,2,FALSE)/(VLOOKUP($AW165,'5_Weighting'!$V$12:$X$23,3,FALSE)))</f>
        <v>0.21537882599528177</v>
      </c>
      <c r="W165" s="3">
        <f>V165*$Y165</f>
        <v>8.0896287043827828E-2</v>
      </c>
      <c r="X165" s="3" t="s">
        <v>367</v>
      </c>
      <c r="Y165" s="6">
        <v>0.37559999999999999</v>
      </c>
      <c r="Z165" s="3" t="s">
        <v>355</v>
      </c>
      <c r="AA165" s="3">
        <v>4.0343716433941995E-2</v>
      </c>
      <c r="AB165" s="3" t="s">
        <v>26</v>
      </c>
      <c r="AC165" s="3" t="s">
        <v>5</v>
      </c>
      <c r="AD165" s="3" t="s">
        <v>1307</v>
      </c>
      <c r="AE165" s="3" t="s">
        <v>5</v>
      </c>
      <c r="AF165" s="3" t="s">
        <v>7</v>
      </c>
      <c r="AG165" s="3" t="s">
        <v>1313</v>
      </c>
      <c r="AH165" s="3" t="s">
        <v>38</v>
      </c>
      <c r="AI165" s="3" t="s">
        <v>10</v>
      </c>
      <c r="AJ165" s="3" t="s">
        <v>11</v>
      </c>
      <c r="AK165" s="4" t="s">
        <v>338</v>
      </c>
      <c r="AL165" s="4" t="s">
        <v>1338</v>
      </c>
      <c r="AM165" s="4">
        <v>2014</v>
      </c>
      <c r="AN165" s="3" t="s">
        <v>14</v>
      </c>
      <c r="AO165" s="3" t="s">
        <v>1953</v>
      </c>
      <c r="AP165" s="3">
        <v>491</v>
      </c>
      <c r="AQ165" s="3">
        <v>1</v>
      </c>
      <c r="AR165" s="3">
        <v>0</v>
      </c>
      <c r="AS165" s="3">
        <v>1</v>
      </c>
      <c r="AT165" s="3">
        <v>1</v>
      </c>
      <c r="AU165" s="4" t="s">
        <v>15</v>
      </c>
      <c r="AV165" s="4" t="s">
        <v>1386</v>
      </c>
      <c r="AW165" s="4" t="s">
        <v>17</v>
      </c>
      <c r="AX165" s="4" t="s">
        <v>33</v>
      </c>
      <c r="AY165" s="4"/>
      <c r="AZ165" s="3">
        <v>0.37559999999999999</v>
      </c>
      <c r="BA165" s="3"/>
      <c r="BB165" s="3"/>
      <c r="BC165" s="3"/>
      <c r="BD165" s="3">
        <v>9.31</v>
      </c>
      <c r="BE165" s="3" t="s">
        <v>1300</v>
      </c>
    </row>
    <row r="166" spans="1:57" hidden="1" x14ac:dyDescent="0.25">
      <c r="A166" s="2">
        <v>177</v>
      </c>
      <c r="B166" s="3" t="s">
        <v>1253</v>
      </c>
      <c r="C166" s="3">
        <v>177.3</v>
      </c>
      <c r="D166" s="3" t="s">
        <v>1262</v>
      </c>
      <c r="E166" s="3" t="s">
        <v>1261</v>
      </c>
      <c r="F166" s="3"/>
      <c r="G166" s="3"/>
      <c r="H166" s="3" t="str">
        <f>IF(Y166&lt;'2 - Outliers'!$F$11,"Low outlier",IF(Y166&gt;'2 - Outliers'!$F$12,"High outlier",""))</f>
        <v/>
      </c>
      <c r="I166" s="3">
        <f>IF(AA166="",VLOOKUP(AW166,'3 -Impute_SE'!$B$10:$C$21,2,FALSE),AA166)</f>
        <v>4.1372950268817196E-2</v>
      </c>
      <c r="J166" s="3">
        <f>1/I166</f>
        <v>24.170381698732765</v>
      </c>
      <c r="K166" s="3">
        <f>J166*Y166</f>
        <v>7.44</v>
      </c>
      <c r="L166" s="3">
        <f>J166/(VLOOKUP($AW166,'5_Weighting'!$B$9:$C$20,2,FALSE)/VLOOKUP($AW166,'5_Weighting'!$B$9:$D$20,3,FALSE))</f>
        <v>0.31886810107837893</v>
      </c>
      <c r="M166" s="3">
        <f>L166*Y166</f>
        <v>9.8152304816415931E-2</v>
      </c>
      <c r="N166" s="3">
        <f>J166/(VLOOKUP($AW166,'5_Weighting'!$F$12:$G$20,2,FALSE)/(VLOOKUP($AW166,'5_Weighting'!$F$12:$H$21,3,FALSE)))</f>
        <v>2.099683446560864</v>
      </c>
      <c r="O166" s="3">
        <f>N166*$Y166</f>
        <v>0.64631353518227064</v>
      </c>
      <c r="P166" s="3">
        <f>J166/(VLOOKUP($AW166,'5_Weighting'!$J$12:$K$22,2,FALSE)/VLOOKUP($AW166,'5_Weighting'!$J$12:$L$22,3,FALSE))</f>
        <v>2.5558537337629477</v>
      </c>
      <c r="Q166" s="3">
        <f>P166*$Y166</f>
        <v>0.7867294780948082</v>
      </c>
      <c r="R166" s="3">
        <f>J166/(VLOOKUP($AW166,'5_Weighting'!$N$12:$O$23,2,FALSE)/VLOOKUP($AW166,'5_Weighting'!$N$12:$P$23,3,FALSE))</f>
        <v>0.24330507291951292</v>
      </c>
      <c r="S166" s="3">
        <f>R166*$Y166</f>
        <v>7.4892890194451639E-2</v>
      </c>
      <c r="T166" s="3">
        <f>J166/(VLOOKUP($AW166,'5_Weighting'!$R$12:$S$23,2,FALSE)/(VLOOKUP($AW166,'5_Weighting'!$R$12:$T$23,3,FALSE)))</f>
        <v>0.17937898862479792</v>
      </c>
      <c r="U166" s="3">
        <f>T166*$Y166</f>
        <v>5.521549853879501E-2</v>
      </c>
      <c r="V166" s="3">
        <f>J166/(VLOOKUP($AW166,'5_Weighting'!$V$12:$W$23,2,FALSE)/(VLOOKUP($AW166,'5_Weighting'!$V$12:$X$23,3,FALSE)))</f>
        <v>0.19730268471093682</v>
      </c>
      <c r="W166" s="3">
        <f>V166*$Y166</f>
        <v>6.0732676568625833E-2</v>
      </c>
      <c r="X166" s="3" t="s">
        <v>367</v>
      </c>
      <c r="Y166" s="6">
        <v>0.30781474999999997</v>
      </c>
      <c r="Z166" s="3" t="s">
        <v>355</v>
      </c>
      <c r="AA166" s="3">
        <v>4.1372950268817196E-2</v>
      </c>
      <c r="AB166" s="3" t="s">
        <v>26</v>
      </c>
      <c r="AC166" s="3" t="s">
        <v>5</v>
      </c>
      <c r="AD166" s="3" t="s">
        <v>1307</v>
      </c>
      <c r="AE166" s="3" t="s">
        <v>5</v>
      </c>
      <c r="AF166" s="3" t="s">
        <v>7</v>
      </c>
      <c r="AG166" s="3" t="s">
        <v>1313</v>
      </c>
      <c r="AH166" s="3" t="s">
        <v>38</v>
      </c>
      <c r="AI166" s="3" t="s">
        <v>10</v>
      </c>
      <c r="AJ166" s="3" t="s">
        <v>11</v>
      </c>
      <c r="AK166" s="4" t="s">
        <v>338</v>
      </c>
      <c r="AL166" s="4" t="s">
        <v>1338</v>
      </c>
      <c r="AM166" s="4">
        <v>2014</v>
      </c>
      <c r="AN166" s="3" t="s">
        <v>14</v>
      </c>
      <c r="AO166" s="3" t="s">
        <v>1953</v>
      </c>
      <c r="AP166" s="3">
        <v>491</v>
      </c>
      <c r="AQ166" s="3">
        <v>1</v>
      </c>
      <c r="AR166" s="3">
        <v>0</v>
      </c>
      <c r="AS166" s="3">
        <v>1</v>
      </c>
      <c r="AT166" s="3">
        <v>1</v>
      </c>
      <c r="AU166" s="4" t="s">
        <v>346</v>
      </c>
      <c r="AV166" s="4" t="s">
        <v>1387</v>
      </c>
      <c r="AW166" s="4" t="s">
        <v>642</v>
      </c>
      <c r="AX166" s="4" t="s">
        <v>33</v>
      </c>
      <c r="AY166" s="4"/>
      <c r="AZ166" s="3">
        <v>0.54049999999999998</v>
      </c>
      <c r="BA166" s="3"/>
      <c r="BB166" s="3"/>
      <c r="BC166" s="3"/>
      <c r="BD166" s="3">
        <v>7.44</v>
      </c>
      <c r="BE166" s="3" t="s">
        <v>1300</v>
      </c>
    </row>
    <row r="167" spans="1:57" hidden="1" x14ac:dyDescent="0.25">
      <c r="A167" s="2">
        <v>178</v>
      </c>
      <c r="B167" s="3" t="s">
        <v>1263</v>
      </c>
      <c r="C167" s="3">
        <v>178.1</v>
      </c>
      <c r="D167" s="3" t="s">
        <v>1264</v>
      </c>
      <c r="E167" s="3" t="s">
        <v>1265</v>
      </c>
      <c r="F167" s="3"/>
      <c r="G167" s="3"/>
      <c r="H167" s="3" t="str">
        <f>IF(Y167&lt;'2 - Outliers'!$F$11,"Low outlier",IF(Y167&gt;'2 - Outliers'!$F$12,"High outlier",""))</f>
        <v/>
      </c>
      <c r="I167" s="3">
        <f>IF(AA167="",VLOOKUP(AW167,'3 -Impute_SE'!$B$10:$C$21,2,FALSE),AA167)</f>
        <v>5.031249131340744E-2</v>
      </c>
      <c r="J167" s="3">
        <f>1/I167</f>
        <v>19.875779829123999</v>
      </c>
      <c r="K167" s="3">
        <f>J167*Y167</f>
        <v>0</v>
      </c>
      <c r="L167" s="3">
        <f>J167/(VLOOKUP($AW167,'5_Weighting'!$B$9:$C$20,2,FALSE)/VLOOKUP($AW167,'5_Weighting'!$B$9:$D$20,3,FALSE))</f>
        <v>0.82622651466152486</v>
      </c>
      <c r="M167" s="3">
        <f>L167*Y167</f>
        <v>0</v>
      </c>
      <c r="N167" s="3">
        <f>J167/(VLOOKUP($AW167,'5_Weighting'!$F$12:$G$20,2,FALSE)/(VLOOKUP($AW167,'5_Weighting'!$F$12:$H$21,3,FALSE)))</f>
        <v>0.69441737918446922</v>
      </c>
      <c r="O167" s="3">
        <f>N167*$Y167</f>
        <v>0</v>
      </c>
      <c r="P167" s="3">
        <f>J167/(VLOOKUP($AW167,'5_Weighting'!$J$12:$K$22,2,FALSE)/VLOOKUP($AW167,'5_Weighting'!$J$12:$L$22,3,FALSE))</f>
        <v>0.71090804367584326</v>
      </c>
      <c r="Q167" s="3">
        <f>P167*$Y167</f>
        <v>0</v>
      </c>
      <c r="R167" s="3">
        <f>J167/(VLOOKUP($AW167,'5_Weighting'!$N$12:$O$23,2,FALSE)/VLOOKUP($AW167,'5_Weighting'!$N$12:$P$23,3,FALSE))</f>
        <v>0.92641033263453187</v>
      </c>
      <c r="S167" s="3">
        <f>R167*$Y167</f>
        <v>0</v>
      </c>
      <c r="T167" s="3">
        <f>J167/(VLOOKUP($AW167,'5_Weighting'!$R$12:$S$23,2,FALSE)/(VLOOKUP($AW167,'5_Weighting'!$R$12:$T$23,3,FALSE)))</f>
        <v>0.781274928375426</v>
      </c>
      <c r="U167" s="3">
        <f>T167*$Y167</f>
        <v>0</v>
      </c>
      <c r="V167" s="3">
        <f>J167/(VLOOKUP($AW167,'5_Weighting'!$V$12:$W$23,2,FALSE)/(VLOOKUP($AW167,'5_Weighting'!$V$12:$X$23,3,FALSE)))</f>
        <v>0.91240154613360192</v>
      </c>
      <c r="W167" s="3">
        <f>V167*$Y167</f>
        <v>0</v>
      </c>
      <c r="X167" s="3" t="s">
        <v>1304</v>
      </c>
      <c r="Y167" s="6">
        <v>0</v>
      </c>
      <c r="Z167" s="3" t="s">
        <v>134</v>
      </c>
      <c r="AA167" s="3"/>
      <c r="AB167" s="3"/>
      <c r="AC167" s="3" t="s">
        <v>5</v>
      </c>
      <c r="AD167" s="3" t="s">
        <v>1309</v>
      </c>
      <c r="AE167" s="3" t="s">
        <v>53</v>
      </c>
      <c r="AF167" s="3" t="s">
        <v>201</v>
      </c>
      <c r="AG167" s="3" t="s">
        <v>1323</v>
      </c>
      <c r="AH167" s="3" t="s">
        <v>38</v>
      </c>
      <c r="AI167" s="3" t="s">
        <v>57</v>
      </c>
      <c r="AJ167" s="3" t="s">
        <v>11</v>
      </c>
      <c r="AK167" s="4" t="s">
        <v>12</v>
      </c>
      <c r="AL167" s="4" t="s">
        <v>13</v>
      </c>
      <c r="AM167" s="4">
        <v>2012</v>
      </c>
      <c r="AN167" s="3" t="s">
        <v>14</v>
      </c>
      <c r="AO167" s="3" t="s">
        <v>1953</v>
      </c>
      <c r="AP167" s="3">
        <v>2431</v>
      </c>
      <c r="AQ167" s="3">
        <v>1</v>
      </c>
      <c r="AR167" s="3">
        <v>0</v>
      </c>
      <c r="AS167" s="3">
        <v>1</v>
      </c>
      <c r="AT167" s="3">
        <v>1</v>
      </c>
      <c r="AU167" s="4" t="s">
        <v>15</v>
      </c>
      <c r="AV167" s="4" t="s">
        <v>1388</v>
      </c>
      <c r="AW167" s="4" t="s">
        <v>32</v>
      </c>
      <c r="AX167" s="4" t="s">
        <v>1403</v>
      </c>
      <c r="AY167" s="4"/>
      <c r="AZ167" s="3">
        <v>0</v>
      </c>
      <c r="BA167" s="3"/>
      <c r="BB167" s="3"/>
      <c r="BC167" s="3"/>
      <c r="BD167" s="3"/>
      <c r="BE167" s="3"/>
    </row>
    <row r="168" spans="1:57" hidden="1" x14ac:dyDescent="0.25">
      <c r="A168" s="2">
        <v>178</v>
      </c>
      <c r="B168" s="3" t="s">
        <v>1263</v>
      </c>
      <c r="C168" s="3">
        <v>178.1</v>
      </c>
      <c r="D168" s="3" t="s">
        <v>1266</v>
      </c>
      <c r="E168" s="3" t="s">
        <v>1265</v>
      </c>
      <c r="F168" s="3"/>
      <c r="G168" s="3"/>
      <c r="H168" s="3" t="str">
        <f>IF(Y168&lt;'2 - Outliers'!$F$11,"Low outlier",IF(Y168&gt;'2 - Outliers'!$F$12,"High outlier",""))</f>
        <v>High outlier</v>
      </c>
      <c r="I168" s="3">
        <f>IF(AA168="",VLOOKUP(AW168,'3 -Impute_SE'!$B$10:$C$21,2,FALSE),AA168)</f>
        <v>1.0698000000000001</v>
      </c>
      <c r="J168" s="3">
        <f>1/I168</f>
        <v>0.93475415965601039</v>
      </c>
      <c r="K168" s="3">
        <f>J168*Y168</f>
        <v>2</v>
      </c>
      <c r="L168" s="3">
        <f>J168/(VLOOKUP($AW168,'5_Weighting'!$B$9:$C$20,2,FALSE)/VLOOKUP($AW168,'5_Weighting'!$B$9:$D$20,3,FALSE))</f>
        <v>1.1178623112385247E-7</v>
      </c>
      <c r="M168" s="3">
        <f>L168*Y168</f>
        <v>2.3917782011259475E-7</v>
      </c>
      <c r="N168" s="3" t="e">
        <f>J168/(VLOOKUP($AW168,'5_Weighting'!$F$12:$G$20,2,FALSE)/(VLOOKUP($AW168,'5_Weighting'!$F$12:$H$21,3,FALSE)))</f>
        <v>#N/A</v>
      </c>
      <c r="O168" s="3" t="e">
        <f>N168*$Y168</f>
        <v>#N/A</v>
      </c>
      <c r="P168" s="3">
        <f>J168/(VLOOKUP($AW168,'5_Weighting'!$J$12:$K$22,2,FALSE)/VLOOKUP($AW168,'5_Weighting'!$J$12:$L$22,3,FALSE))</f>
        <v>3.7262935921179038E-8</v>
      </c>
      <c r="Q168" s="3">
        <f>P168*$Y168</f>
        <v>7.972777769695468E-8</v>
      </c>
      <c r="R168" s="3">
        <f>J168/(VLOOKUP($AW168,'5_Weighting'!$N$12:$O$23,2,FALSE)/VLOOKUP($AW168,'5_Weighting'!$N$12:$P$23,3,FALSE))</f>
        <v>3.2332678814249584E-3</v>
      </c>
      <c r="S168" s="3">
        <f>R168*$Y168</f>
        <v>6.9178999590968418E-3</v>
      </c>
      <c r="T168" s="3">
        <f>J168/(VLOOKUP($AW168,'5_Weighting'!$R$12:$S$23,2,FALSE)/(VLOOKUP($AW168,'5_Weighting'!$R$12:$T$23,3,FALSE)))</f>
        <v>2.3521961781255533E-3</v>
      </c>
      <c r="U168" s="3">
        <f>T168*$Y168</f>
        <v>5.0327589427174345E-3</v>
      </c>
      <c r="V168" s="3">
        <f>J168/(VLOOKUP($AW168,'5_Weighting'!$V$12:$W$23,2,FALSE)/(VLOOKUP($AW168,'5_Weighting'!$V$12:$X$23,3,FALSE)))</f>
        <v>4.6578523507329609E-8</v>
      </c>
      <c r="W168" s="3">
        <f>V168*$Y168</f>
        <v>9.9659408896282437E-8</v>
      </c>
      <c r="X168" s="3" t="s">
        <v>1301</v>
      </c>
      <c r="Y168" s="6">
        <v>2.1396000000000002</v>
      </c>
      <c r="Z168" s="3" t="s">
        <v>134</v>
      </c>
      <c r="AA168" s="3">
        <v>1.0698000000000001</v>
      </c>
      <c r="AB168" s="3" t="s">
        <v>1305</v>
      </c>
      <c r="AC168" s="3" t="s">
        <v>5</v>
      </c>
      <c r="AD168" s="3" t="s">
        <v>1307</v>
      </c>
      <c r="AE168" s="3" t="s">
        <v>5</v>
      </c>
      <c r="AF168" s="3" t="s">
        <v>201</v>
      </c>
      <c r="AG168" s="3" t="s">
        <v>1323</v>
      </c>
      <c r="AH168" s="3" t="s">
        <v>38</v>
      </c>
      <c r="AI168" s="3" t="s">
        <v>57</v>
      </c>
      <c r="AJ168" s="3" t="s">
        <v>11</v>
      </c>
      <c r="AK168" s="4" t="s">
        <v>12</v>
      </c>
      <c r="AL168" s="4" t="s">
        <v>13</v>
      </c>
      <c r="AM168" s="4">
        <v>2012</v>
      </c>
      <c r="AN168" s="3" t="str">
        <f>IF(AM168&lt;2010,"Pre-2010",IF(AM168&lt;2018,"2010 - 2017","2018 - 2019"))</f>
        <v>2010 - 2017</v>
      </c>
      <c r="AO168" s="3" t="s">
        <v>1953</v>
      </c>
      <c r="AP168" s="3">
        <v>2431</v>
      </c>
      <c r="AQ168" s="3">
        <v>1</v>
      </c>
      <c r="AR168" s="3">
        <v>0</v>
      </c>
      <c r="AS168" s="3">
        <v>1</v>
      </c>
      <c r="AT168" s="3">
        <v>1</v>
      </c>
      <c r="AU168" s="4" t="s">
        <v>97</v>
      </c>
      <c r="AV168" s="4" t="s">
        <v>849</v>
      </c>
      <c r="AW168" s="4" t="s">
        <v>1396</v>
      </c>
      <c r="AX168" s="4" t="s">
        <v>1403</v>
      </c>
      <c r="AY168" s="4"/>
      <c r="AZ168" s="3">
        <v>0.02</v>
      </c>
      <c r="BA168" s="3"/>
      <c r="BB168" s="3"/>
      <c r="BC168" s="3"/>
      <c r="BD168" s="3">
        <v>2</v>
      </c>
      <c r="BE168" s="3" t="s">
        <v>125</v>
      </c>
    </row>
    <row r="169" spans="1:57" hidden="1" x14ac:dyDescent="0.25">
      <c r="A169" s="2">
        <v>178</v>
      </c>
      <c r="B169" s="3" t="s">
        <v>1263</v>
      </c>
      <c r="C169" s="3">
        <v>178.1</v>
      </c>
      <c r="D169" s="3" t="s">
        <v>1267</v>
      </c>
      <c r="E169" s="3" t="s">
        <v>1265</v>
      </c>
      <c r="F169" s="3"/>
      <c r="G169" s="3"/>
      <c r="H169" s="3" t="str">
        <f>IF(Y169&lt;'2 - Outliers'!$F$11,"Low outlier",IF(Y169&gt;'2 - Outliers'!$F$12,"High outlier",""))</f>
        <v/>
      </c>
      <c r="I169" s="3">
        <f>IF(AA169="",VLOOKUP(AW169,'3 -Impute_SE'!$B$10:$C$21,2,FALSE),AA169)</f>
        <v>0.18630000000000002</v>
      </c>
      <c r="J169" s="3">
        <f>1/I169</f>
        <v>5.3676865271068159</v>
      </c>
      <c r="K169" s="3">
        <f>J169*Y169</f>
        <v>2.074074074074074</v>
      </c>
      <c r="L169" s="3">
        <f>J169/(VLOOKUP($AW169,'5_Weighting'!$B$9:$C$20,2,FALSE)/VLOOKUP($AW169,'5_Weighting'!$B$9:$D$20,3,FALSE))</f>
        <v>7.0813280130048006E-2</v>
      </c>
      <c r="M169" s="3">
        <f>L169*Y169</f>
        <v>2.7362251442250553E-2</v>
      </c>
      <c r="N169" s="3">
        <f>J169/(VLOOKUP($AW169,'5_Weighting'!$F$12:$G$20,2,FALSE)/(VLOOKUP($AW169,'5_Weighting'!$F$12:$H$21,3,FALSE)))</f>
        <v>0.46629145901675423</v>
      </c>
      <c r="O169" s="3">
        <f>N169*$Y169</f>
        <v>0.18017501976407385</v>
      </c>
      <c r="P169" s="3">
        <f>J169/(VLOOKUP($AW169,'5_Weighting'!$J$12:$K$22,2,FALSE)/VLOOKUP($AW169,'5_Weighting'!$J$12:$L$22,3,FALSE))</f>
        <v>0.56759640054398908</v>
      </c>
      <c r="Q169" s="3">
        <f>P169*$Y169</f>
        <v>0.21931924917019738</v>
      </c>
      <c r="R169" s="3">
        <f>J169/(VLOOKUP($AW169,'5_Weighting'!$N$12:$O$23,2,FALSE)/VLOOKUP($AW169,'5_Weighting'!$N$12:$P$23,3,FALSE))</f>
        <v>5.4032467429146254E-2</v>
      </c>
      <c r="S169" s="3">
        <f>R169*$Y169</f>
        <v>2.0878145414622115E-2</v>
      </c>
      <c r="T169" s="3">
        <f>J169/(VLOOKUP($AW169,'5_Weighting'!$R$12:$S$23,2,FALSE)/(VLOOKUP($AW169,'5_Weighting'!$R$12:$T$23,3,FALSE)))</f>
        <v>3.9835952633625812E-2</v>
      </c>
      <c r="U169" s="3">
        <f>T169*$Y169</f>
        <v>1.5392612097633014E-2</v>
      </c>
      <c r="V169" s="3">
        <f>J169/(VLOOKUP($AW169,'5_Weighting'!$V$12:$W$23,2,FALSE)/(VLOOKUP($AW169,'5_Weighting'!$V$12:$X$23,3,FALSE)))</f>
        <v>4.3816393786632886E-2</v>
      </c>
      <c r="W169" s="3">
        <f>V169*$Y169</f>
        <v>1.6930654559154948E-2</v>
      </c>
      <c r="X169" s="3" t="s">
        <v>1301</v>
      </c>
      <c r="Y169" s="6">
        <v>0.38640000000000002</v>
      </c>
      <c r="Z169" s="3" t="s">
        <v>134</v>
      </c>
      <c r="AA169" s="3">
        <v>0.18630000000000002</v>
      </c>
      <c r="AB169" s="3" t="s">
        <v>1305</v>
      </c>
      <c r="AC169" s="3" t="s">
        <v>5</v>
      </c>
      <c r="AD169" s="3" t="s">
        <v>1307</v>
      </c>
      <c r="AE169" s="3" t="s">
        <v>5</v>
      </c>
      <c r="AF169" s="3" t="s">
        <v>201</v>
      </c>
      <c r="AG169" s="3" t="s">
        <v>1323</v>
      </c>
      <c r="AH169" s="3" t="s">
        <v>38</v>
      </c>
      <c r="AI169" s="3" t="s">
        <v>57</v>
      </c>
      <c r="AJ169" s="3" t="s">
        <v>11</v>
      </c>
      <c r="AK169" s="4" t="s">
        <v>12</v>
      </c>
      <c r="AL169" s="4" t="s">
        <v>13</v>
      </c>
      <c r="AM169" s="4">
        <v>2012</v>
      </c>
      <c r="AN169" s="3" t="s">
        <v>14</v>
      </c>
      <c r="AO169" s="3" t="s">
        <v>1953</v>
      </c>
      <c r="AP169" s="3">
        <v>2431</v>
      </c>
      <c r="AQ169" s="3">
        <v>1</v>
      </c>
      <c r="AR169" s="3">
        <v>0</v>
      </c>
      <c r="AS169" s="3">
        <v>1</v>
      </c>
      <c r="AT169" s="3">
        <v>1</v>
      </c>
      <c r="AU169" s="4" t="s">
        <v>346</v>
      </c>
      <c r="AV169" s="4" t="s">
        <v>1389</v>
      </c>
      <c r="AW169" s="4" t="s">
        <v>642</v>
      </c>
      <c r="AX169" s="4" t="s">
        <v>1403</v>
      </c>
      <c r="AY169" s="4"/>
      <c r="AZ169" s="3">
        <v>0.56000000000000005</v>
      </c>
      <c r="BA169" s="3"/>
      <c r="BB169" s="3"/>
      <c r="BC169" s="3"/>
      <c r="BD169" s="3">
        <v>2.074074074074074</v>
      </c>
      <c r="BE169" s="3" t="s">
        <v>125</v>
      </c>
    </row>
    <row r="170" spans="1:57" hidden="1" x14ac:dyDescent="0.25">
      <c r="A170" s="2">
        <v>178</v>
      </c>
      <c r="B170" s="3" t="s">
        <v>1263</v>
      </c>
      <c r="C170" s="3">
        <v>178.1</v>
      </c>
      <c r="D170" s="3" t="s">
        <v>1268</v>
      </c>
      <c r="E170" s="3" t="s">
        <v>1265</v>
      </c>
      <c r="F170" s="3"/>
      <c r="G170" s="3"/>
      <c r="H170" s="3" t="str">
        <f>IF(Y170&lt;'2 - Outliers'!$F$11,"Low outlier",IF(Y170&gt;'2 - Outliers'!$F$12,"High outlier",""))</f>
        <v/>
      </c>
      <c r="I170" s="3">
        <f>IF(AA170="",VLOOKUP(AW170,'3 -Impute_SE'!$B$10:$C$21,2,FALSE),AA170)</f>
        <v>0.29561638727755546</v>
      </c>
      <c r="J170" s="3">
        <f>1/I170</f>
        <v>3.3827624009933381</v>
      </c>
      <c r="K170" s="3">
        <f>J170*Y170</f>
        <v>0</v>
      </c>
      <c r="L170" s="3">
        <f>J170/(VLOOKUP($AW170,'5_Weighting'!$B$9:$C$20,2,FALSE)/VLOOKUP($AW170,'5_Weighting'!$B$9:$D$20,3,FALSE))</f>
        <v>0.25164762942831709</v>
      </c>
      <c r="M170" s="3">
        <f>L170*Y170</f>
        <v>0</v>
      </c>
      <c r="N170" s="3">
        <f>J170/(VLOOKUP($AW170,'5_Weighting'!$F$12:$G$20,2,FALSE)/(VLOOKUP($AW170,'5_Weighting'!$F$12:$H$21,3,FALSE)))</f>
        <v>0.50960491128373531</v>
      </c>
      <c r="O170" s="3">
        <f>N170*$Y170</f>
        <v>0</v>
      </c>
      <c r="P170" s="3">
        <f>J170/(VLOOKUP($AW170,'5_Weighting'!$J$12:$K$22,2,FALSE)/VLOOKUP($AW170,'5_Weighting'!$J$12:$L$22,3,FALSE))</f>
        <v>0.58527362856841614</v>
      </c>
      <c r="Q170" s="3">
        <f>P170*$Y170</f>
        <v>0</v>
      </c>
      <c r="R170" s="3">
        <f>J170/(VLOOKUP($AW170,'5_Weighting'!$N$12:$O$23,2,FALSE)/VLOOKUP($AW170,'5_Weighting'!$N$12:$P$23,3,FALSE))</f>
        <v>0.20440960155367024</v>
      </c>
      <c r="S170" s="3">
        <f>R170*$Y170</f>
        <v>0</v>
      </c>
      <c r="T170" s="3">
        <f>J170/(VLOOKUP($AW170,'5_Weighting'!$R$12:$S$23,2,FALSE)/(VLOOKUP($AW170,'5_Weighting'!$R$12:$T$23,3,FALSE)))</f>
        <v>0.15529850533053888</v>
      </c>
      <c r="U170" s="3">
        <f>T170*$Y170</f>
        <v>0</v>
      </c>
      <c r="V170" s="3">
        <f>J170/(VLOOKUP($AW170,'5_Weighting'!$V$12:$W$23,2,FALSE)/(VLOOKUP($AW170,'5_Weighting'!$V$12:$X$23,3,FALSE)))</f>
        <v>0.204660431653715</v>
      </c>
      <c r="W170" s="3">
        <f>V170*$Y170</f>
        <v>0</v>
      </c>
      <c r="X170" s="3" t="s">
        <v>1304</v>
      </c>
      <c r="Y170" s="6">
        <v>0</v>
      </c>
      <c r="Z170" s="3" t="s">
        <v>134</v>
      </c>
      <c r="AA170" s="3"/>
      <c r="AB170" s="3"/>
      <c r="AC170" s="3" t="s">
        <v>53</v>
      </c>
      <c r="AD170" s="3" t="s">
        <v>1307</v>
      </c>
      <c r="AE170" s="3" t="s">
        <v>54</v>
      </c>
      <c r="AF170" s="3" t="s">
        <v>201</v>
      </c>
      <c r="AG170" s="3" t="s">
        <v>1323</v>
      </c>
      <c r="AH170" s="3" t="s">
        <v>38</v>
      </c>
      <c r="AI170" s="3" t="s">
        <v>57</v>
      </c>
      <c r="AJ170" s="3" t="s">
        <v>11</v>
      </c>
      <c r="AK170" s="4" t="s">
        <v>12</v>
      </c>
      <c r="AL170" s="4" t="s">
        <v>13</v>
      </c>
      <c r="AM170" s="4">
        <v>2012</v>
      </c>
      <c r="AN170" s="3" t="s">
        <v>14</v>
      </c>
      <c r="AO170" s="3" t="s">
        <v>1953</v>
      </c>
      <c r="AP170" s="3">
        <v>2431</v>
      </c>
      <c r="AQ170" s="3">
        <v>1</v>
      </c>
      <c r="AR170" s="3">
        <v>0</v>
      </c>
      <c r="AS170" s="3">
        <v>1</v>
      </c>
      <c r="AT170" s="3">
        <v>1</v>
      </c>
      <c r="AU170" s="4" t="s">
        <v>1347</v>
      </c>
      <c r="AV170" s="4" t="s">
        <v>1390</v>
      </c>
      <c r="AW170" s="4" t="s">
        <v>465</v>
      </c>
      <c r="AX170" s="4" t="s">
        <v>1403</v>
      </c>
      <c r="AY170" s="4"/>
      <c r="AZ170" s="3">
        <v>0</v>
      </c>
      <c r="BA170" s="3"/>
      <c r="BB170" s="3"/>
      <c r="BC170" s="3"/>
      <c r="BD170" s="3"/>
      <c r="BE170" s="3"/>
    </row>
    <row r="171" spans="1:57" hidden="1" x14ac:dyDescent="0.25">
      <c r="A171" s="2">
        <v>178</v>
      </c>
      <c r="B171" s="3" t="s">
        <v>1263</v>
      </c>
      <c r="C171" s="3">
        <v>178.2</v>
      </c>
      <c r="D171" s="3" t="s">
        <v>1269</v>
      </c>
      <c r="E171" s="3" t="s">
        <v>1265</v>
      </c>
      <c r="F171" s="3"/>
      <c r="G171" s="3"/>
      <c r="H171" s="3" t="str">
        <f>IF(Y171&lt;'2 - Outliers'!$F$11,"Low outlier",IF(Y171&gt;'2 - Outliers'!$F$12,"High outlier",""))</f>
        <v/>
      </c>
      <c r="I171" s="3">
        <f>IF(AA171="",VLOOKUP(AW171,'3 -Impute_SE'!$B$10:$C$21,2,FALSE),AA171)</f>
        <v>5.031249131340744E-2</v>
      </c>
      <c r="J171" s="3">
        <f>1/I171</f>
        <v>19.875779829123999</v>
      </c>
      <c r="K171" s="3">
        <f>J171*Y171</f>
        <v>0</v>
      </c>
      <c r="L171" s="3">
        <f>J171/(VLOOKUP($AW171,'5_Weighting'!$B$9:$C$20,2,FALSE)/VLOOKUP($AW171,'5_Weighting'!$B$9:$D$20,3,FALSE))</f>
        <v>0.82622651466152486</v>
      </c>
      <c r="M171" s="3">
        <f>L171*Y171</f>
        <v>0</v>
      </c>
      <c r="N171" s="3">
        <f>J171/(VLOOKUP($AW171,'5_Weighting'!$F$12:$G$20,2,FALSE)/(VLOOKUP($AW171,'5_Weighting'!$F$12:$H$21,3,FALSE)))</f>
        <v>0.69441737918446922</v>
      </c>
      <c r="O171" s="3">
        <f>N171*$Y171</f>
        <v>0</v>
      </c>
      <c r="P171" s="3">
        <f>J171/(VLOOKUP($AW171,'5_Weighting'!$J$12:$K$22,2,FALSE)/VLOOKUP($AW171,'5_Weighting'!$J$12:$L$22,3,FALSE))</f>
        <v>0.71090804367584326</v>
      </c>
      <c r="Q171" s="3">
        <f>P171*$Y171</f>
        <v>0</v>
      </c>
      <c r="R171" s="3">
        <f>J171/(VLOOKUP($AW171,'5_Weighting'!$N$12:$O$23,2,FALSE)/VLOOKUP($AW171,'5_Weighting'!$N$12:$P$23,3,FALSE))</f>
        <v>0.92641033263453187</v>
      </c>
      <c r="S171" s="3">
        <f>R171*$Y171</f>
        <v>0</v>
      </c>
      <c r="T171" s="3">
        <f>J171/(VLOOKUP($AW171,'5_Weighting'!$R$12:$S$23,2,FALSE)/(VLOOKUP($AW171,'5_Weighting'!$R$12:$T$23,3,FALSE)))</f>
        <v>0.781274928375426</v>
      </c>
      <c r="U171" s="3">
        <f>T171*$Y171</f>
        <v>0</v>
      </c>
      <c r="V171" s="3">
        <f>J171/(VLOOKUP($AW171,'5_Weighting'!$V$12:$W$23,2,FALSE)/(VLOOKUP($AW171,'5_Weighting'!$V$12:$X$23,3,FALSE)))</f>
        <v>0.91240154613360192</v>
      </c>
      <c r="W171" s="3">
        <f>V171*$Y171</f>
        <v>0</v>
      </c>
      <c r="X171" s="3" t="s">
        <v>1304</v>
      </c>
      <c r="Y171" s="6">
        <v>0</v>
      </c>
      <c r="Z171" s="3" t="s">
        <v>134</v>
      </c>
      <c r="AA171" s="3"/>
      <c r="AB171" s="3"/>
      <c r="AC171" s="3" t="s">
        <v>5</v>
      </c>
      <c r="AD171" s="3" t="s">
        <v>1309</v>
      </c>
      <c r="AE171" s="3" t="s">
        <v>53</v>
      </c>
      <c r="AF171" s="3" t="s">
        <v>7</v>
      </c>
      <c r="AG171" s="3" t="s">
        <v>1324</v>
      </c>
      <c r="AH171" s="3" t="s">
        <v>38</v>
      </c>
      <c r="AI171" s="3" t="s">
        <v>57</v>
      </c>
      <c r="AJ171" s="3" t="s">
        <v>11</v>
      </c>
      <c r="AK171" s="4" t="s">
        <v>12</v>
      </c>
      <c r="AL171" s="4" t="s">
        <v>13</v>
      </c>
      <c r="AM171" s="4">
        <v>2012</v>
      </c>
      <c r="AN171" s="3" t="s">
        <v>14</v>
      </c>
      <c r="AO171" s="3" t="s">
        <v>1953</v>
      </c>
      <c r="AP171" s="3">
        <v>977</v>
      </c>
      <c r="AQ171" s="3">
        <v>1</v>
      </c>
      <c r="AR171" s="3">
        <v>0</v>
      </c>
      <c r="AS171" s="3">
        <v>1</v>
      </c>
      <c r="AT171" s="3">
        <v>1</v>
      </c>
      <c r="AU171" s="4" t="s">
        <v>15</v>
      </c>
      <c r="AV171" s="4" t="s">
        <v>1388</v>
      </c>
      <c r="AW171" s="4" t="s">
        <v>32</v>
      </c>
      <c r="AX171" s="4" t="s">
        <v>1403</v>
      </c>
      <c r="AY171" s="4"/>
      <c r="AZ171" s="3">
        <v>0</v>
      </c>
      <c r="BA171" s="3"/>
      <c r="BB171" s="3"/>
      <c r="BC171" s="3"/>
      <c r="BD171" s="3"/>
      <c r="BE171" s="3"/>
    </row>
    <row r="172" spans="1:57" hidden="1" x14ac:dyDescent="0.25">
      <c r="A172" s="2">
        <v>178</v>
      </c>
      <c r="B172" s="3" t="s">
        <v>1263</v>
      </c>
      <c r="C172" s="3">
        <v>178.2</v>
      </c>
      <c r="D172" s="3" t="s">
        <v>1270</v>
      </c>
      <c r="E172" s="3" t="s">
        <v>1265</v>
      </c>
      <c r="F172" s="3"/>
      <c r="G172" s="3"/>
      <c r="H172" s="3" t="str">
        <f>IF(Y172&lt;'2 - Outliers'!$F$11,"Low outlier",IF(Y172&gt;'2 - Outliers'!$F$12,"High outlier",""))</f>
        <v/>
      </c>
      <c r="I172" s="3">
        <f>IF(AA172="",VLOOKUP(AW172,'3 -Impute_SE'!$B$10:$C$21,2,FALSE),AA172)</f>
        <v>0.14891809411301526</v>
      </c>
      <c r="J172" s="3">
        <f>1/I172</f>
        <v>6.7151007132893543</v>
      </c>
      <c r="K172" s="3">
        <f>J172*Y172</f>
        <v>0</v>
      </c>
      <c r="L172" s="3">
        <f>J172/(VLOOKUP($AW172,'5_Weighting'!$B$9:$C$20,2,FALSE)/VLOOKUP($AW172,'5_Weighting'!$B$9:$D$20,3,FALSE))</f>
        <v>8.0305157522053887E-7</v>
      </c>
      <c r="M172" s="3">
        <f>L172*Y172</f>
        <v>0</v>
      </c>
      <c r="N172" s="3" t="e">
        <f>J172/(VLOOKUP($AW172,'5_Weighting'!$F$12:$G$20,2,FALSE)/(VLOOKUP($AW172,'5_Weighting'!$F$12:$H$21,3,FALSE)))</f>
        <v>#N/A</v>
      </c>
      <c r="O172" s="3" t="e">
        <f>N172*$Y172</f>
        <v>#N/A</v>
      </c>
      <c r="P172" s="3">
        <f>J172/(VLOOKUP($AW172,'5_Weighting'!$J$12:$K$22,2,FALSE)/VLOOKUP($AW172,'5_Weighting'!$J$12:$L$22,3,FALSE))</f>
        <v>2.6769002844089773E-7</v>
      </c>
      <c r="Q172" s="3">
        <f>P172*$Y172</f>
        <v>0</v>
      </c>
      <c r="R172" s="3">
        <f>J172/(VLOOKUP($AW172,'5_Weighting'!$N$12:$O$23,2,FALSE)/VLOOKUP($AW172,'5_Weighting'!$N$12:$P$23,3,FALSE))</f>
        <v>2.32271974748978E-2</v>
      </c>
      <c r="S172" s="3">
        <f>R172*$Y172</f>
        <v>0</v>
      </c>
      <c r="T172" s="3">
        <f>J172/(VLOOKUP($AW172,'5_Weighting'!$R$12:$S$23,2,FALSE)/(VLOOKUP($AW172,'5_Weighting'!$R$12:$T$23,3,FALSE)))</f>
        <v>1.689774158302761E-2</v>
      </c>
      <c r="U172" s="3">
        <f>T172*$Y172</f>
        <v>0</v>
      </c>
      <c r="V172" s="3">
        <f>J172/(VLOOKUP($AW172,'5_Weighting'!$V$12:$W$23,2,FALSE)/(VLOOKUP($AW172,'5_Weighting'!$V$12:$X$23,3,FALSE)))</f>
        <v>3.346114838827108E-7</v>
      </c>
      <c r="W172" s="3">
        <f>V172*$Y172</f>
        <v>0</v>
      </c>
      <c r="X172" s="3" t="s">
        <v>1304</v>
      </c>
      <c r="Y172" s="6">
        <v>0</v>
      </c>
      <c r="Z172" s="3" t="s">
        <v>134</v>
      </c>
      <c r="AA172" s="3"/>
      <c r="AB172" s="3"/>
      <c r="AC172" s="3" t="s">
        <v>53</v>
      </c>
      <c r="AD172" s="3" t="s">
        <v>1307</v>
      </c>
      <c r="AE172" s="3" t="s">
        <v>54</v>
      </c>
      <c r="AF172" s="3" t="s">
        <v>7</v>
      </c>
      <c r="AG172" s="3" t="s">
        <v>1324</v>
      </c>
      <c r="AH172" s="3" t="s">
        <v>38</v>
      </c>
      <c r="AI172" s="3" t="s">
        <v>57</v>
      </c>
      <c r="AJ172" s="3" t="s">
        <v>11</v>
      </c>
      <c r="AK172" s="4" t="s">
        <v>12</v>
      </c>
      <c r="AL172" s="4" t="s">
        <v>13</v>
      </c>
      <c r="AM172" s="4">
        <v>2012</v>
      </c>
      <c r="AN172" s="3" t="s">
        <v>14</v>
      </c>
      <c r="AO172" s="3" t="s">
        <v>1953</v>
      </c>
      <c r="AP172" s="3">
        <v>977</v>
      </c>
      <c r="AQ172" s="3">
        <v>1</v>
      </c>
      <c r="AR172" s="3">
        <v>0</v>
      </c>
      <c r="AS172" s="3">
        <v>1</v>
      </c>
      <c r="AT172" s="3">
        <v>1</v>
      </c>
      <c r="AU172" s="4" t="s">
        <v>97</v>
      </c>
      <c r="AV172" s="4" t="s">
        <v>849</v>
      </c>
      <c r="AW172" s="4" t="s">
        <v>1396</v>
      </c>
      <c r="AX172" s="4" t="s">
        <v>1403</v>
      </c>
      <c r="AY172" s="4"/>
      <c r="AZ172" s="3">
        <v>0</v>
      </c>
      <c r="BA172" s="3"/>
      <c r="BB172" s="3"/>
      <c r="BC172" s="3"/>
      <c r="BD172" s="3"/>
      <c r="BE172" s="3"/>
    </row>
    <row r="173" spans="1:57" hidden="1" x14ac:dyDescent="0.25">
      <c r="A173" s="2">
        <v>178</v>
      </c>
      <c r="B173" s="3" t="s">
        <v>1263</v>
      </c>
      <c r="C173" s="3">
        <v>178.2</v>
      </c>
      <c r="D173" s="3" t="s">
        <v>1271</v>
      </c>
      <c r="E173" s="3" t="s">
        <v>1265</v>
      </c>
      <c r="F173" s="3"/>
      <c r="G173" s="3"/>
      <c r="H173" s="3" t="str">
        <f>IF(Y173&lt;'2 - Outliers'!$F$11,"Low outlier",IF(Y173&gt;'2 - Outliers'!$F$12,"High outlier",""))</f>
        <v/>
      </c>
      <c r="I173" s="3">
        <f>IF(AA173="",VLOOKUP(AW173,'3 -Impute_SE'!$B$10:$C$21,2,FALSE),AA173)</f>
        <v>8.9700000000000002E-2</v>
      </c>
      <c r="J173" s="3">
        <f>1/I173</f>
        <v>11.148272017837234</v>
      </c>
      <c r="K173" s="3">
        <f>J173*Y173</f>
        <v>1.3846153846153844</v>
      </c>
      <c r="L173" s="3">
        <f>J173/(VLOOKUP($AW173,'5_Weighting'!$B$9:$C$20,2,FALSE)/VLOOKUP($AW173,'5_Weighting'!$B$9:$D$20,3,FALSE))</f>
        <v>0.14707373565471513</v>
      </c>
      <c r="M173" s="3">
        <f>L173*Y173</f>
        <v>1.8266557968315618E-2</v>
      </c>
      <c r="N173" s="3">
        <f>J173/(VLOOKUP($AW173,'5_Weighting'!$F$12:$G$20,2,FALSE)/(VLOOKUP($AW173,'5_Weighting'!$F$12:$H$21,3,FALSE)))</f>
        <v>0.96845149180402812</v>
      </c>
      <c r="O173" s="3">
        <f>N173*$Y173</f>
        <v>0.12028167528206028</v>
      </c>
      <c r="P173" s="3">
        <f>J173/(VLOOKUP($AW173,'5_Weighting'!$J$12:$K$22,2,FALSE)/VLOOKUP($AW173,'5_Weighting'!$J$12:$L$22,3,FALSE))</f>
        <v>1.1788540626682851</v>
      </c>
      <c r="Q173" s="3">
        <f>P173*$Y173</f>
        <v>0.14641367458340099</v>
      </c>
      <c r="R173" s="3">
        <f>J173/(VLOOKUP($AW173,'5_Weighting'!$N$12:$O$23,2,FALSE)/VLOOKUP($AW173,'5_Weighting'!$N$12:$P$23,3,FALSE))</f>
        <v>0.11222127850668839</v>
      </c>
      <c r="S173" s="3">
        <f>R173*$Y173</f>
        <v>1.3937882790530697E-2</v>
      </c>
      <c r="T173" s="3">
        <f>J173/(VLOOKUP($AW173,'5_Weighting'!$R$12:$S$23,2,FALSE)/(VLOOKUP($AW173,'5_Weighting'!$R$12:$T$23,3,FALSE)))</f>
        <v>8.2736209315992085E-2</v>
      </c>
      <c r="U173" s="3">
        <f>T173*$Y173</f>
        <v>1.0275837197046216E-2</v>
      </c>
      <c r="V173" s="3">
        <f>J173/(VLOOKUP($AW173,'5_Weighting'!$V$12:$W$23,2,FALSE)/(VLOOKUP($AW173,'5_Weighting'!$V$12:$X$23,3,FALSE)))</f>
        <v>9.1003279403006773E-2</v>
      </c>
      <c r="W173" s="3">
        <f>V173*$Y173</f>
        <v>1.1302607301853441E-2</v>
      </c>
      <c r="X173" s="3" t="s">
        <v>1301</v>
      </c>
      <c r="Y173" s="6">
        <v>0.12419999999999999</v>
      </c>
      <c r="Z173" s="3" t="s">
        <v>134</v>
      </c>
      <c r="AA173" s="3">
        <v>8.9700000000000002E-2</v>
      </c>
      <c r="AB173" s="3" t="s">
        <v>1305</v>
      </c>
      <c r="AC173" s="3" t="s">
        <v>53</v>
      </c>
      <c r="AD173" s="3" t="s">
        <v>1307</v>
      </c>
      <c r="AE173" s="3" t="s">
        <v>54</v>
      </c>
      <c r="AF173" s="3" t="s">
        <v>7</v>
      </c>
      <c r="AG173" s="3" t="s">
        <v>1324</v>
      </c>
      <c r="AH173" s="3" t="s">
        <v>38</v>
      </c>
      <c r="AI173" s="3" t="s">
        <v>57</v>
      </c>
      <c r="AJ173" s="3" t="s">
        <v>11</v>
      </c>
      <c r="AK173" s="4" t="s">
        <v>12</v>
      </c>
      <c r="AL173" s="4" t="s">
        <v>13</v>
      </c>
      <c r="AM173" s="4">
        <v>2012</v>
      </c>
      <c r="AN173" s="3" t="s">
        <v>14</v>
      </c>
      <c r="AO173" s="3" t="s">
        <v>1953</v>
      </c>
      <c r="AP173" s="3">
        <v>977</v>
      </c>
      <c r="AQ173" s="3">
        <v>1</v>
      </c>
      <c r="AR173" s="3">
        <v>0</v>
      </c>
      <c r="AS173" s="3">
        <v>1</v>
      </c>
      <c r="AT173" s="3">
        <v>1</v>
      </c>
      <c r="AU173" s="4" t="s">
        <v>346</v>
      </c>
      <c r="AV173" s="4" t="s">
        <v>1389</v>
      </c>
      <c r="AW173" s="4" t="s">
        <v>642</v>
      </c>
      <c r="AX173" s="4" t="s">
        <v>1403</v>
      </c>
      <c r="AY173" s="4"/>
      <c r="AZ173" s="3">
        <v>0.18</v>
      </c>
      <c r="BA173" s="3"/>
      <c r="BB173" s="3"/>
      <c r="BC173" s="3"/>
      <c r="BD173" s="3">
        <v>1.3846153846153846</v>
      </c>
      <c r="BE173" s="3" t="s">
        <v>125</v>
      </c>
    </row>
    <row r="174" spans="1:57" hidden="1" x14ac:dyDescent="0.25">
      <c r="A174" s="2">
        <v>178</v>
      </c>
      <c r="B174" s="3" t="s">
        <v>1263</v>
      </c>
      <c r="C174" s="3">
        <v>178.2</v>
      </c>
      <c r="D174" s="3" t="s">
        <v>1272</v>
      </c>
      <c r="E174" s="3" t="s">
        <v>1265</v>
      </c>
      <c r="F174" s="3"/>
      <c r="G174" s="3"/>
      <c r="H174" s="3" t="str">
        <f>IF(Y174&lt;'2 - Outliers'!$F$11,"Low outlier",IF(Y174&gt;'2 - Outliers'!$F$12,"High outlier",""))</f>
        <v/>
      </c>
      <c r="I174" s="3">
        <f>IF(AA174="",VLOOKUP(AW174,'3 -Impute_SE'!$B$10:$C$21,2,FALSE),AA174)</f>
        <v>0.29561638727755546</v>
      </c>
      <c r="J174" s="3">
        <f>1/I174</f>
        <v>3.3827624009933381</v>
      </c>
      <c r="K174" s="3">
        <f>J174*Y174</f>
        <v>0</v>
      </c>
      <c r="L174" s="3">
        <f>J174/(VLOOKUP($AW174,'5_Weighting'!$B$9:$C$20,2,FALSE)/VLOOKUP($AW174,'5_Weighting'!$B$9:$D$20,3,FALSE))</f>
        <v>0.25164762942831709</v>
      </c>
      <c r="M174" s="3">
        <f>L174*Y174</f>
        <v>0</v>
      </c>
      <c r="N174" s="3">
        <f>J174/(VLOOKUP($AW174,'5_Weighting'!$F$12:$G$20,2,FALSE)/(VLOOKUP($AW174,'5_Weighting'!$F$12:$H$21,3,FALSE)))</f>
        <v>0.50960491128373531</v>
      </c>
      <c r="O174" s="3">
        <f>N174*$Y174</f>
        <v>0</v>
      </c>
      <c r="P174" s="3">
        <f>J174/(VLOOKUP($AW174,'5_Weighting'!$J$12:$K$22,2,FALSE)/VLOOKUP($AW174,'5_Weighting'!$J$12:$L$22,3,FALSE))</f>
        <v>0.58527362856841614</v>
      </c>
      <c r="Q174" s="3">
        <f>P174*$Y174</f>
        <v>0</v>
      </c>
      <c r="R174" s="3">
        <f>J174/(VLOOKUP($AW174,'5_Weighting'!$N$12:$O$23,2,FALSE)/VLOOKUP($AW174,'5_Weighting'!$N$12:$P$23,3,FALSE))</f>
        <v>0.20440960155367024</v>
      </c>
      <c r="S174" s="3">
        <f>R174*$Y174</f>
        <v>0</v>
      </c>
      <c r="T174" s="3">
        <f>J174/(VLOOKUP($AW174,'5_Weighting'!$R$12:$S$23,2,FALSE)/(VLOOKUP($AW174,'5_Weighting'!$R$12:$T$23,3,FALSE)))</f>
        <v>0.15529850533053888</v>
      </c>
      <c r="U174" s="3">
        <f>T174*$Y174</f>
        <v>0</v>
      </c>
      <c r="V174" s="3">
        <f>J174/(VLOOKUP($AW174,'5_Weighting'!$V$12:$W$23,2,FALSE)/(VLOOKUP($AW174,'5_Weighting'!$V$12:$X$23,3,FALSE)))</f>
        <v>0.204660431653715</v>
      </c>
      <c r="W174" s="3">
        <f>V174*$Y174</f>
        <v>0</v>
      </c>
      <c r="X174" s="3" t="s">
        <v>1304</v>
      </c>
      <c r="Y174" s="6">
        <v>0</v>
      </c>
      <c r="Z174" s="3" t="s">
        <v>134</v>
      </c>
      <c r="AA174" s="3"/>
      <c r="AB174" s="3"/>
      <c r="AC174" s="3" t="s">
        <v>53</v>
      </c>
      <c r="AD174" s="3" t="s">
        <v>1307</v>
      </c>
      <c r="AE174" s="3" t="s">
        <v>54</v>
      </c>
      <c r="AF174" s="3" t="s">
        <v>7</v>
      </c>
      <c r="AG174" s="3" t="s">
        <v>1324</v>
      </c>
      <c r="AH174" s="3" t="s">
        <v>38</v>
      </c>
      <c r="AI174" s="3" t="s">
        <v>57</v>
      </c>
      <c r="AJ174" s="3" t="s">
        <v>11</v>
      </c>
      <c r="AK174" s="4" t="s">
        <v>12</v>
      </c>
      <c r="AL174" s="4" t="s">
        <v>13</v>
      </c>
      <c r="AM174" s="4">
        <v>2012</v>
      </c>
      <c r="AN174" s="3" t="s">
        <v>14</v>
      </c>
      <c r="AO174" s="3" t="s">
        <v>1953</v>
      </c>
      <c r="AP174" s="3">
        <v>977</v>
      </c>
      <c r="AQ174" s="3">
        <v>1</v>
      </c>
      <c r="AR174" s="3">
        <v>0</v>
      </c>
      <c r="AS174" s="3">
        <v>1</v>
      </c>
      <c r="AT174" s="3">
        <v>1</v>
      </c>
      <c r="AU174" s="4" t="s">
        <v>1347</v>
      </c>
      <c r="AV174" s="4" t="s">
        <v>1390</v>
      </c>
      <c r="AW174" s="4" t="s">
        <v>465</v>
      </c>
      <c r="AX174" s="4" t="s">
        <v>1403</v>
      </c>
      <c r="AY174" s="4"/>
      <c r="AZ174" s="3">
        <v>0</v>
      </c>
      <c r="BA174" s="3"/>
      <c r="BB174" s="3"/>
      <c r="BC174" s="3"/>
      <c r="BD174" s="3"/>
      <c r="BE174" s="3"/>
    </row>
    <row r="175" spans="1:57" ht="30" hidden="1" x14ac:dyDescent="0.25">
      <c r="A175" s="2">
        <v>179</v>
      </c>
      <c r="B175" s="3" t="s">
        <v>1273</v>
      </c>
      <c r="C175" s="3">
        <v>179.1</v>
      </c>
      <c r="D175" s="3" t="s">
        <v>1274</v>
      </c>
      <c r="E175" s="3" t="s">
        <v>1275</v>
      </c>
      <c r="F175" s="3"/>
      <c r="G175" s="3"/>
      <c r="H175" s="3" t="str">
        <f>IF(Y175&lt;'2 - Outliers'!$F$11,"Low outlier",IF(Y175&gt;'2 - Outliers'!$F$12,"High outlier",""))</f>
        <v/>
      </c>
      <c r="I175" s="3">
        <f>IF(AA175="",VLOOKUP(AW175,'3 -Impute_SE'!$B$10:$C$21,2,FALSE),AA175)</f>
        <v>3.5000000000000001E-3</v>
      </c>
      <c r="J175" s="3">
        <f>1/I175</f>
        <v>285.71428571428572</v>
      </c>
      <c r="K175" s="3">
        <f>J175*Y175</f>
        <v>63.714285714285715</v>
      </c>
      <c r="L175" s="3">
        <f>J175/(VLOOKUP($AW175,'5_Weighting'!$B$9:$C$20,2,FALSE)/VLOOKUP($AW175,'5_Weighting'!$B$9:$D$20,3,FALSE))</f>
        <v>3.3317724702488478</v>
      </c>
      <c r="M175" s="3">
        <f>L175*Y175</f>
        <v>0.7429852608654931</v>
      </c>
      <c r="N175" s="3">
        <f>J175/(VLOOKUP($AW175,'5_Weighting'!$F$12:$G$20,2,FALSE)/(VLOOKUP($AW175,'5_Weighting'!$F$12:$H$21,3,FALSE)))</f>
        <v>1.7723594799015407</v>
      </c>
      <c r="O175" s="3">
        <f>N175*$Y175</f>
        <v>0.39523616401804357</v>
      </c>
      <c r="P175" s="3">
        <f>J175/(VLOOKUP($AW175,'5_Weighting'!$J$12:$K$22,2,FALSE)/VLOOKUP($AW175,'5_Weighting'!$J$12:$L$22,3,FALSE))</f>
        <v>1.7723594799015407</v>
      </c>
      <c r="Q175" s="3">
        <f>P175*$Y175</f>
        <v>0.39523616401804357</v>
      </c>
      <c r="R175" s="3">
        <f>J175/(VLOOKUP($AW175,'5_Weighting'!$N$12:$O$23,2,FALSE)/VLOOKUP($AW175,'5_Weighting'!$N$12:$P$23,3,FALSE))</f>
        <v>5.2924235614518267</v>
      </c>
      <c r="S175" s="3">
        <f>R175*$Y175</f>
        <v>1.1802104542037575</v>
      </c>
      <c r="T175" s="3">
        <f>J175/(VLOOKUP($AW175,'5_Weighting'!$R$12:$S$23,2,FALSE)/(VLOOKUP($AW175,'5_Weighting'!$R$12:$T$23,3,FALSE)))</f>
        <v>20.289513981288604</v>
      </c>
      <c r="U175" s="3">
        <f>T175*$Y175</f>
        <v>4.5245616178273584</v>
      </c>
      <c r="V175" s="3">
        <f>J175/(VLOOKUP($AW175,'5_Weighting'!$V$12:$W$23,2,FALSE)/(VLOOKUP($AW175,'5_Weighting'!$V$12:$X$23,3,FALSE)))</f>
        <v>5.4223887549344836</v>
      </c>
      <c r="W175" s="3">
        <f>V175*$Y175</f>
        <v>1.20919269235039</v>
      </c>
      <c r="X175" s="3" t="s">
        <v>1301</v>
      </c>
      <c r="Y175" s="6">
        <v>0.223</v>
      </c>
      <c r="Z175" s="3" t="s">
        <v>134</v>
      </c>
      <c r="AA175" s="3">
        <v>3.5000000000000001E-3</v>
      </c>
      <c r="AB175" s="3" t="s">
        <v>1305</v>
      </c>
      <c r="AC175" s="3" t="s">
        <v>5</v>
      </c>
      <c r="AD175" s="3" t="s">
        <v>1307</v>
      </c>
      <c r="AE175" s="3" t="s">
        <v>5</v>
      </c>
      <c r="AF175" s="3" t="s">
        <v>1325</v>
      </c>
      <c r="AG175" s="3" t="s">
        <v>1326</v>
      </c>
      <c r="AH175" s="3" t="s">
        <v>38</v>
      </c>
      <c r="AI175" s="3" t="s">
        <v>10</v>
      </c>
      <c r="AJ175" s="3" t="s">
        <v>918</v>
      </c>
      <c r="AK175" s="4" t="s">
        <v>338</v>
      </c>
      <c r="AL175" s="4" t="s">
        <v>339</v>
      </c>
      <c r="AM175" s="4">
        <v>2016</v>
      </c>
      <c r="AN175" s="3" t="s">
        <v>14</v>
      </c>
      <c r="AO175" s="3" t="s">
        <v>1953</v>
      </c>
      <c r="AP175" s="3">
        <v>113</v>
      </c>
      <c r="AQ175" s="3">
        <v>1</v>
      </c>
      <c r="AR175" s="3">
        <v>0</v>
      </c>
      <c r="AS175" s="3">
        <v>0</v>
      </c>
      <c r="AT175" s="3">
        <v>0</v>
      </c>
      <c r="AU175" s="4" t="s">
        <v>15</v>
      </c>
      <c r="AV175" s="9" t="s">
        <v>1391</v>
      </c>
      <c r="AW175" s="4" t="s">
        <v>88</v>
      </c>
      <c r="AX175" s="4" t="s">
        <v>1404</v>
      </c>
      <c r="AY175" s="4"/>
      <c r="AZ175" s="3">
        <v>0.44600000000000001</v>
      </c>
      <c r="BA175" s="3"/>
      <c r="BB175" s="3"/>
      <c r="BC175" s="3"/>
      <c r="BD175" s="3">
        <v>63.714285714285715</v>
      </c>
      <c r="BE175" s="3" t="s">
        <v>125</v>
      </c>
    </row>
    <row r="176" spans="1:57" hidden="1" x14ac:dyDescent="0.25">
      <c r="A176" s="2">
        <v>179</v>
      </c>
      <c r="B176" s="3" t="s">
        <v>1273</v>
      </c>
      <c r="C176" s="3">
        <v>179.1</v>
      </c>
      <c r="D176" s="3" t="s">
        <v>1276</v>
      </c>
      <c r="E176" s="3" t="s">
        <v>1275</v>
      </c>
      <c r="F176" s="3"/>
      <c r="G176" s="3" t="s">
        <v>2005</v>
      </c>
      <c r="H176" s="3" t="str">
        <f>IF(Y176&lt;'2 - Outliers'!$F$11,"Low outlier",IF(Y176&gt;'2 - Outliers'!$F$12,"High outlier",""))</f>
        <v>High outlier</v>
      </c>
      <c r="I176" s="3">
        <f>IF(AA176="",VLOOKUP(AW176,'3 -Impute_SE'!$B$10:$C$21,2,FALSE),AA176)</f>
        <v>0.5583999999999999</v>
      </c>
      <c r="J176" s="3">
        <f>1/I176</f>
        <v>1.7908309455587397</v>
      </c>
      <c r="K176" s="3">
        <f>J176*Y176</f>
        <v>22.875000000000004</v>
      </c>
      <c r="L176" s="3">
        <f>J176/(VLOOKUP($AW176,'5_Weighting'!$B$9:$C$20,2,FALSE)/VLOOKUP($AW176,'5_Weighting'!$B$9:$D$20,3,FALSE))</f>
        <v>0.13322199691719228</v>
      </c>
      <c r="M176" s="3">
        <f>L176*Y176</f>
        <v>1.7016978554220636</v>
      </c>
      <c r="N176" s="3">
        <f>J176/(VLOOKUP($AW176,'5_Weighting'!$F$12:$G$20,2,FALSE)/(VLOOKUP($AW176,'5_Weighting'!$F$12:$H$21,3,FALSE)))</f>
        <v>0.26978431735780267</v>
      </c>
      <c r="O176" s="3">
        <f>N176*$Y176</f>
        <v>3.4460629993381562</v>
      </c>
      <c r="P176" s="3">
        <f>J176/(VLOOKUP($AW176,'5_Weighting'!$J$12:$K$22,2,FALSE)/VLOOKUP($AW176,'5_Weighting'!$J$12:$L$22,3,FALSE))</f>
        <v>0.30984325867876272</v>
      </c>
      <c r="Q176" s="3">
        <f>P176*$Y176</f>
        <v>3.9577518804073075</v>
      </c>
      <c r="R176" s="3">
        <f>J176/(VLOOKUP($AW176,'5_Weighting'!$N$12:$O$23,2,FALSE)/VLOOKUP($AW176,'5_Weighting'!$N$12:$P$23,3,FALSE))</f>
        <v>0.10821423340999391</v>
      </c>
      <c r="S176" s="3">
        <f>R176*$Y176</f>
        <v>1.3822636890392159</v>
      </c>
      <c r="T176" s="3">
        <f>J176/(VLOOKUP($AW176,'5_Weighting'!$R$12:$S$23,2,FALSE)/(VLOOKUP($AW176,'5_Weighting'!$R$12:$T$23,3,FALSE)))</f>
        <v>8.2214869440218663E-2</v>
      </c>
      <c r="U176" s="3">
        <f>T176*$Y176</f>
        <v>1.0501634133076889</v>
      </c>
      <c r="V176" s="3">
        <f>J176/(VLOOKUP($AW176,'5_Weighting'!$V$12:$W$23,2,FALSE)/(VLOOKUP($AW176,'5_Weighting'!$V$12:$X$23,3,FALSE)))</f>
        <v>0.10834702260769394</v>
      </c>
      <c r="W176" s="3">
        <f>V176*$Y176</f>
        <v>1.3839598585771176</v>
      </c>
      <c r="X176" s="3" t="s">
        <v>1301</v>
      </c>
      <c r="Y176" s="6">
        <v>12.773399999999999</v>
      </c>
      <c r="Z176" s="3" t="s">
        <v>134</v>
      </c>
      <c r="AA176" s="3">
        <v>0.5583999999999999</v>
      </c>
      <c r="AB176" s="3" t="s">
        <v>1305</v>
      </c>
      <c r="AC176" s="3" t="s">
        <v>5</v>
      </c>
      <c r="AD176" s="3" t="s">
        <v>1307</v>
      </c>
      <c r="AE176" s="3" t="s">
        <v>5</v>
      </c>
      <c r="AF176" s="3" t="s">
        <v>1325</v>
      </c>
      <c r="AG176" s="3" t="s">
        <v>1326</v>
      </c>
      <c r="AH176" s="3" t="s">
        <v>38</v>
      </c>
      <c r="AI176" s="3" t="s">
        <v>10</v>
      </c>
      <c r="AJ176" s="3" t="s">
        <v>918</v>
      </c>
      <c r="AK176" s="4" t="s">
        <v>338</v>
      </c>
      <c r="AL176" s="4" t="s">
        <v>339</v>
      </c>
      <c r="AM176" s="4">
        <v>2016</v>
      </c>
      <c r="AN176" s="3" t="str">
        <f>IF(AM176&lt;2010,"Pre-2010",IF(AM176&lt;2018,"2010 - 2017","2018 - 2019"))</f>
        <v>2010 - 2017</v>
      </c>
      <c r="AO176" s="3" t="s">
        <v>1953</v>
      </c>
      <c r="AP176" s="3">
        <v>113</v>
      </c>
      <c r="AQ176" s="3">
        <v>1</v>
      </c>
      <c r="AR176" s="3">
        <v>0</v>
      </c>
      <c r="AS176" s="3">
        <v>0</v>
      </c>
      <c r="AT176" s="3">
        <v>0</v>
      </c>
      <c r="AU176" s="4" t="s">
        <v>1347</v>
      </c>
      <c r="AV176" s="4" t="s">
        <v>1392</v>
      </c>
      <c r="AW176" s="4" t="s">
        <v>465</v>
      </c>
      <c r="AX176" s="4" t="s">
        <v>1404</v>
      </c>
      <c r="AY176" s="4"/>
      <c r="AZ176" s="3">
        <v>0.183</v>
      </c>
      <c r="BA176" s="3"/>
      <c r="BB176" s="3"/>
      <c r="BC176" s="3"/>
      <c r="BD176" s="3">
        <v>22.875</v>
      </c>
      <c r="BE176" s="3" t="s">
        <v>125</v>
      </c>
    </row>
    <row r="177" spans="1:57" hidden="1" x14ac:dyDescent="0.25">
      <c r="A177" s="2">
        <v>179</v>
      </c>
      <c r="B177" s="3" t="s">
        <v>1273</v>
      </c>
      <c r="C177" s="3">
        <v>179.2</v>
      </c>
      <c r="D177" s="3" t="s">
        <v>1277</v>
      </c>
      <c r="E177" s="3" t="s">
        <v>1275</v>
      </c>
      <c r="F177" s="3"/>
      <c r="G177" s="3"/>
      <c r="H177" s="3" t="str">
        <f>IF(Y177&lt;'2 - Outliers'!$F$11,"Low outlier",IF(Y177&gt;'2 - Outliers'!$F$12,"High outlier",""))</f>
        <v/>
      </c>
      <c r="I177" s="3">
        <f>IF(AA177="",VLOOKUP(AW177,'3 -Impute_SE'!$B$10:$C$21,2,FALSE),AA177)</f>
        <v>3.5000000000000001E-3</v>
      </c>
      <c r="J177" s="3">
        <f>1/I177</f>
        <v>285.71428571428572</v>
      </c>
      <c r="K177" s="3">
        <f>J177*Y177</f>
        <v>63.428571428571431</v>
      </c>
      <c r="L177" s="3">
        <f>J177/(VLOOKUP($AW177,'5_Weighting'!$B$9:$C$20,2,FALSE)/VLOOKUP($AW177,'5_Weighting'!$B$9:$D$20,3,FALSE))</f>
        <v>3.3317724702488478</v>
      </c>
      <c r="M177" s="3">
        <f>L177*Y177</f>
        <v>0.73965348839524425</v>
      </c>
      <c r="N177" s="3">
        <f>J177/(VLOOKUP($AW177,'5_Weighting'!$F$12:$G$20,2,FALSE)/(VLOOKUP($AW177,'5_Weighting'!$F$12:$H$21,3,FALSE)))</f>
        <v>1.7723594799015407</v>
      </c>
      <c r="O177" s="3">
        <f>N177*$Y177</f>
        <v>0.39346380453814206</v>
      </c>
      <c r="P177" s="3">
        <f>J177/(VLOOKUP($AW177,'5_Weighting'!$J$12:$K$22,2,FALSE)/VLOOKUP($AW177,'5_Weighting'!$J$12:$L$22,3,FALSE))</f>
        <v>1.7723594799015407</v>
      </c>
      <c r="Q177" s="3">
        <f>P177*$Y177</f>
        <v>0.39346380453814206</v>
      </c>
      <c r="R177" s="3">
        <f>J177/(VLOOKUP($AW177,'5_Weighting'!$N$12:$O$23,2,FALSE)/VLOOKUP($AW177,'5_Weighting'!$N$12:$P$23,3,FALSE))</f>
        <v>5.2924235614518267</v>
      </c>
      <c r="S177" s="3">
        <f>R177*$Y177</f>
        <v>1.1749180306423055</v>
      </c>
      <c r="T177" s="3">
        <f>J177/(VLOOKUP($AW177,'5_Weighting'!$R$12:$S$23,2,FALSE)/(VLOOKUP($AW177,'5_Weighting'!$R$12:$T$23,3,FALSE)))</f>
        <v>20.289513981288604</v>
      </c>
      <c r="U177" s="3">
        <f>T177*$Y177</f>
        <v>4.5042721038460698</v>
      </c>
      <c r="V177" s="3">
        <f>J177/(VLOOKUP($AW177,'5_Weighting'!$V$12:$W$23,2,FALSE)/(VLOOKUP($AW177,'5_Weighting'!$V$12:$X$23,3,FALSE)))</f>
        <v>5.4223887549344836</v>
      </c>
      <c r="W177" s="3">
        <f>V177*$Y177</f>
        <v>1.2037703035954554</v>
      </c>
      <c r="X177" s="3" t="s">
        <v>1301</v>
      </c>
      <c r="Y177" s="6">
        <v>0.222</v>
      </c>
      <c r="Z177" s="3" t="s">
        <v>134</v>
      </c>
      <c r="AA177" s="3">
        <v>3.5000000000000001E-3</v>
      </c>
      <c r="AB177" s="3" t="s">
        <v>1305</v>
      </c>
      <c r="AC177" s="3" t="s">
        <v>5</v>
      </c>
      <c r="AD177" s="3" t="s">
        <v>1307</v>
      </c>
      <c r="AE177" s="3" t="s">
        <v>5</v>
      </c>
      <c r="AF177" s="3" t="s">
        <v>1325</v>
      </c>
      <c r="AG177" s="3" t="s">
        <v>1327</v>
      </c>
      <c r="AH177" s="3" t="s">
        <v>38</v>
      </c>
      <c r="AI177" s="3" t="s">
        <v>10</v>
      </c>
      <c r="AJ177" s="3" t="s">
        <v>918</v>
      </c>
      <c r="AK177" s="4" t="s">
        <v>338</v>
      </c>
      <c r="AL177" s="4" t="s">
        <v>339</v>
      </c>
      <c r="AM177" s="4">
        <v>2016</v>
      </c>
      <c r="AN177" s="3" t="s">
        <v>14</v>
      </c>
      <c r="AO177" s="3" t="s">
        <v>1953</v>
      </c>
      <c r="AP177" s="3">
        <v>113</v>
      </c>
      <c r="AQ177" s="3">
        <v>1</v>
      </c>
      <c r="AR177" s="3">
        <v>0</v>
      </c>
      <c r="AS177" s="3">
        <v>0</v>
      </c>
      <c r="AT177" s="3">
        <v>0</v>
      </c>
      <c r="AU177" s="4" t="s">
        <v>15</v>
      </c>
      <c r="AV177" s="4" t="s">
        <v>1391</v>
      </c>
      <c r="AW177" s="3" t="s">
        <v>88</v>
      </c>
      <c r="AX177" s="4" t="s">
        <v>1404</v>
      </c>
      <c r="AY177" s="4"/>
      <c r="AZ177" s="3">
        <v>0.44400000000000001</v>
      </c>
      <c r="BA177" s="3"/>
      <c r="BB177" s="3"/>
      <c r="BC177" s="3"/>
      <c r="BD177" s="3">
        <v>63.428571428571431</v>
      </c>
      <c r="BE177" s="3" t="s">
        <v>125</v>
      </c>
    </row>
    <row r="178" spans="1:57" hidden="1" x14ac:dyDescent="0.25">
      <c r="A178" s="2">
        <v>179</v>
      </c>
      <c r="B178" s="3" t="s">
        <v>1273</v>
      </c>
      <c r="C178" s="3">
        <v>179.2</v>
      </c>
      <c r="D178" s="3" t="s">
        <v>1278</v>
      </c>
      <c r="E178" s="3" t="s">
        <v>1275</v>
      </c>
      <c r="F178" s="3"/>
      <c r="G178" s="3" t="s">
        <v>2005</v>
      </c>
      <c r="H178" s="3" t="str">
        <f>IF(Y178&lt;'2 - Outliers'!$F$11,"Low outlier",IF(Y178&gt;'2 - Outliers'!$F$12,"High outlier",""))</f>
        <v>High outlier</v>
      </c>
      <c r="I178" s="3">
        <f>IF(AA178="",VLOOKUP(AW178,'3 -Impute_SE'!$B$10:$C$21,2,FALSE),AA178)</f>
        <v>0.48859999999999998</v>
      </c>
      <c r="J178" s="3">
        <f>1/I178</f>
        <v>2.0466639377814162</v>
      </c>
      <c r="K178" s="3">
        <f>J178*Y178</f>
        <v>26.142857142857139</v>
      </c>
      <c r="L178" s="3">
        <f>J178/(VLOOKUP($AW178,'5_Weighting'!$B$9:$C$20,2,FALSE)/VLOOKUP($AW178,'5_Weighting'!$B$9:$D$20,3,FALSE))</f>
        <v>0.15225371076250541</v>
      </c>
      <c r="M178" s="3">
        <f>L178*Y178</f>
        <v>1.9447975490537863</v>
      </c>
      <c r="N178" s="3">
        <f>J178/(VLOOKUP($AW178,'5_Weighting'!$F$12:$G$20,2,FALSE)/(VLOOKUP($AW178,'5_Weighting'!$F$12:$H$21,3,FALSE)))</f>
        <v>0.308324934123203</v>
      </c>
      <c r="O178" s="3">
        <f>N178*$Y178</f>
        <v>3.9383577135293208</v>
      </c>
      <c r="P178" s="3">
        <f>J178/(VLOOKUP($AW178,'5_Weighting'!$J$12:$K$22,2,FALSE)/VLOOKUP($AW178,'5_Weighting'!$J$12:$L$22,3,FALSE))</f>
        <v>0.35410658134715728</v>
      </c>
      <c r="Q178" s="3">
        <f>P178*$Y178</f>
        <v>4.523145006179778</v>
      </c>
      <c r="R178" s="3">
        <f>J178/(VLOOKUP($AW178,'5_Weighting'!$N$12:$O$23,2,FALSE)/VLOOKUP($AW178,'5_Weighting'!$N$12:$P$23,3,FALSE))</f>
        <v>0.12367340961142158</v>
      </c>
      <c r="S178" s="3">
        <f>R178*$Y178</f>
        <v>1.5797299303305323</v>
      </c>
      <c r="T178" s="3">
        <f>J178/(VLOOKUP($AW178,'5_Weighting'!$R$12:$S$23,2,FALSE)/(VLOOKUP($AW178,'5_Weighting'!$R$12:$T$23,3,FALSE)))</f>
        <v>9.3959850788821297E-2</v>
      </c>
      <c r="U178" s="3">
        <f>T178*$Y178</f>
        <v>1.2001867580659298</v>
      </c>
      <c r="V178" s="3">
        <f>J178/(VLOOKUP($AW178,'5_Weighting'!$V$12:$W$23,2,FALSE)/(VLOOKUP($AW178,'5_Weighting'!$V$12:$X$23,3,FALSE)))</f>
        <v>0.12382516869450733</v>
      </c>
      <c r="W178" s="3">
        <f>V178*$Y178</f>
        <v>1.5816684098024196</v>
      </c>
      <c r="X178" s="3" t="s">
        <v>1301</v>
      </c>
      <c r="Y178" s="6">
        <v>12.773399999999999</v>
      </c>
      <c r="Z178" s="3" t="s">
        <v>134</v>
      </c>
      <c r="AA178" s="3">
        <v>0.48859999999999998</v>
      </c>
      <c r="AB178" s="3" t="s">
        <v>1305</v>
      </c>
      <c r="AC178" s="3" t="s">
        <v>5</v>
      </c>
      <c r="AD178" s="3" t="s">
        <v>1307</v>
      </c>
      <c r="AE178" s="3" t="s">
        <v>5</v>
      </c>
      <c r="AF178" s="3" t="s">
        <v>1325</v>
      </c>
      <c r="AG178" s="3" t="s">
        <v>1327</v>
      </c>
      <c r="AH178" s="3" t="s">
        <v>38</v>
      </c>
      <c r="AI178" s="3" t="s">
        <v>10</v>
      </c>
      <c r="AJ178" s="3" t="s">
        <v>918</v>
      </c>
      <c r="AK178" s="4" t="s">
        <v>338</v>
      </c>
      <c r="AL178" s="4" t="s">
        <v>339</v>
      </c>
      <c r="AM178" s="4">
        <v>2016</v>
      </c>
      <c r="AN178" s="3" t="str">
        <f>IF(AM178&lt;2010,"Pre-2010",IF(AM178&lt;2018,"2010 - 2017","2018 - 2019"))</f>
        <v>2010 - 2017</v>
      </c>
      <c r="AO178" s="3" t="s">
        <v>1953</v>
      </c>
      <c r="AP178" s="3">
        <v>113</v>
      </c>
      <c r="AQ178" s="3">
        <v>1</v>
      </c>
      <c r="AR178" s="3">
        <v>0</v>
      </c>
      <c r="AS178" s="3">
        <v>0</v>
      </c>
      <c r="AT178" s="3">
        <v>0</v>
      </c>
      <c r="AU178" s="4" t="s">
        <v>1347</v>
      </c>
      <c r="AV178" s="4" t="s">
        <v>1392</v>
      </c>
      <c r="AW178" s="4" t="s">
        <v>465</v>
      </c>
      <c r="AX178" s="4" t="s">
        <v>1404</v>
      </c>
      <c r="AY178" s="4"/>
      <c r="AZ178" s="3">
        <v>0.183</v>
      </c>
      <c r="BA178" s="3"/>
      <c r="BB178" s="3"/>
      <c r="BC178" s="3"/>
      <c r="BD178" s="3">
        <v>26.142857142857142</v>
      </c>
      <c r="BE178" s="3" t="s">
        <v>125</v>
      </c>
    </row>
    <row r="179" spans="1:57" hidden="1" x14ac:dyDescent="0.25">
      <c r="A179" s="2">
        <v>183</v>
      </c>
      <c r="B179" s="3" t="s">
        <v>1279</v>
      </c>
      <c r="C179" s="3">
        <v>183.1</v>
      </c>
      <c r="D179" s="3" t="s">
        <v>1280</v>
      </c>
      <c r="E179" s="3" t="s">
        <v>1281</v>
      </c>
      <c r="F179" s="3"/>
      <c r="G179" s="3"/>
      <c r="H179" s="3" t="str">
        <f>IF(Y179&lt;'2 - Outliers'!$F$11,"Low outlier",IF(Y179&gt;'2 - Outliers'!$F$12,"High outlier",""))</f>
        <v/>
      </c>
      <c r="I179" s="3">
        <f>IF(AA179="",VLOOKUP(AW179,'3 -Impute_SE'!$B$10:$C$21,2,FALSE),AA179)</f>
        <v>2.0085063408785821E-3</v>
      </c>
      <c r="J179" s="3">
        <f>1/I179</f>
        <v>497.88242120389293</v>
      </c>
      <c r="K179" s="3">
        <f>J179*Y179</f>
        <v>9.8699999999999992</v>
      </c>
      <c r="L179" s="3">
        <f>J179/(VLOOKUP($AW179,'5_Weighting'!$B$9:$C$20,2,FALSE)/VLOOKUP($AW179,'5_Weighting'!$B$9:$D$20,3,FALSE))</f>
        <v>5.9541216087963913E-5</v>
      </c>
      <c r="M179" s="3">
        <f>L179*Y179</f>
        <v>1.1803425422556548E-6</v>
      </c>
      <c r="N179" s="3" t="e">
        <f>J179/(VLOOKUP($AW179,'5_Weighting'!$F$12:$G$20,2,FALSE)/(VLOOKUP($AW179,'5_Weighting'!$F$12:$H$21,3,FALSE)))</f>
        <v>#N/A</v>
      </c>
      <c r="O179" s="3" t="e">
        <f>N179*$Y179</f>
        <v>#N/A</v>
      </c>
      <c r="P179" s="3">
        <f>J179/(VLOOKUP($AW179,'5_Weighting'!$J$12:$K$22,2,FALSE)/VLOOKUP($AW179,'5_Weighting'!$J$12:$L$22,3,FALSE))</f>
        <v>1.9847529498482764E-5</v>
      </c>
      <c r="Q179" s="3">
        <f>P179*$Y179</f>
        <v>3.9345658293447128E-7</v>
      </c>
      <c r="R179" s="3">
        <f>J179/(VLOOKUP($AW179,'5_Weighting'!$N$12:$O$23,2,FALSE)/VLOOKUP($AW179,'5_Weighting'!$N$12:$P$23,3,FALSE))</f>
        <v>1.7221503906407238</v>
      </c>
      <c r="S179" s="3">
        <f>R179*$Y179</f>
        <v>3.4139836298142913E-2</v>
      </c>
      <c r="T179" s="3">
        <f>J179/(VLOOKUP($AW179,'5_Weighting'!$R$12:$S$23,2,FALSE)/(VLOOKUP($AW179,'5_Weighting'!$R$12:$T$23,3,FALSE)))</f>
        <v>1.2528611038678503</v>
      </c>
      <c r="U179" s="3">
        <f>T179*$Y179</f>
        <v>2.4836665382310535E-2</v>
      </c>
      <c r="V179" s="3">
        <f>J179/(VLOOKUP($AW179,'5_Weighting'!$V$12:$W$23,2,FALSE)/(VLOOKUP($AW179,'5_Weighting'!$V$12:$X$23,3,FALSE)))</f>
        <v>2.4809333898514942E-5</v>
      </c>
      <c r="W179" s="3">
        <f>V179*$Y179</f>
        <v>4.9181918290315377E-7</v>
      </c>
      <c r="X179" s="3" t="s">
        <v>24</v>
      </c>
      <c r="Y179" s="6">
        <v>1.9823957584471603E-2</v>
      </c>
      <c r="Z179" s="3" t="s">
        <v>25</v>
      </c>
      <c r="AA179" s="3">
        <v>2.0085063408785821E-3</v>
      </c>
      <c r="AB179" s="3" t="s">
        <v>26</v>
      </c>
      <c r="AC179" s="3" t="s">
        <v>5</v>
      </c>
      <c r="AD179" s="3" t="s">
        <v>1307</v>
      </c>
      <c r="AE179" s="3" t="s">
        <v>5</v>
      </c>
      <c r="AF179" s="3" t="s">
        <v>7</v>
      </c>
      <c r="AG179" s="3" t="s">
        <v>1328</v>
      </c>
      <c r="AH179" s="3" t="s">
        <v>694</v>
      </c>
      <c r="AI179" s="3" t="s">
        <v>10</v>
      </c>
      <c r="AJ179" s="3" t="s">
        <v>1339</v>
      </c>
      <c r="AK179" s="4" t="s">
        <v>338</v>
      </c>
      <c r="AL179" s="4" t="s">
        <v>836</v>
      </c>
      <c r="AM179" s="4">
        <v>2015</v>
      </c>
      <c r="AN179" s="3" t="s">
        <v>14</v>
      </c>
      <c r="AO179" s="3" t="s">
        <v>1953</v>
      </c>
      <c r="AP179" s="3">
        <v>286</v>
      </c>
      <c r="AQ179" s="3">
        <v>1</v>
      </c>
      <c r="AR179" s="3">
        <v>0</v>
      </c>
      <c r="AS179" s="3">
        <v>0</v>
      </c>
      <c r="AT179" s="3">
        <v>0</v>
      </c>
      <c r="AU179" s="4" t="s">
        <v>97</v>
      </c>
      <c r="AV179" s="4" t="s">
        <v>1393</v>
      </c>
      <c r="AW179" s="4" t="s">
        <v>1396</v>
      </c>
      <c r="AX179" s="4" t="s">
        <v>33</v>
      </c>
      <c r="AY179" s="4"/>
      <c r="AZ179" s="3">
        <v>13236.06</v>
      </c>
      <c r="BA179" s="3"/>
      <c r="BB179" s="3"/>
      <c r="BC179" s="3"/>
      <c r="BD179" s="3">
        <v>9.8699999999999992</v>
      </c>
      <c r="BE179" s="3" t="s">
        <v>1300</v>
      </c>
    </row>
    <row r="180" spans="1:57" hidden="1" x14ac:dyDescent="0.25">
      <c r="A180" s="2">
        <v>183</v>
      </c>
      <c r="B180" s="3" t="s">
        <v>1279</v>
      </c>
      <c r="C180" s="3">
        <v>183.2</v>
      </c>
      <c r="D180" s="3" t="s">
        <v>1282</v>
      </c>
      <c r="E180" s="3" t="s">
        <v>1283</v>
      </c>
      <c r="F180" s="3"/>
      <c r="G180" s="3"/>
      <c r="H180" s="3" t="str">
        <f>IF(Y180&lt;'2 - Outliers'!$F$11,"Low outlier",IF(Y180&gt;'2 - Outliers'!$F$12,"High outlier",""))</f>
        <v/>
      </c>
      <c r="I180" s="3">
        <f>IF(AA180="",VLOOKUP(AW180,'3 -Impute_SE'!$B$10:$C$21,2,FALSE),AA180)</f>
        <v>8.8844225904334915E-3</v>
      </c>
      <c r="J180" s="3">
        <f>1/I180</f>
        <v>112.55655500637411</v>
      </c>
      <c r="K180" s="3">
        <f>J180*Y180</f>
        <v>9.7100000000000009</v>
      </c>
      <c r="L180" s="3">
        <f>J180/(VLOOKUP($AW180,'5_Weighting'!$B$9:$C$20,2,FALSE)/VLOOKUP($AW180,'5_Weighting'!$B$9:$D$20,3,FALSE))</f>
        <v>1.3460515732903962E-5</v>
      </c>
      <c r="M180" s="3">
        <f>L180*Y180</f>
        <v>1.1612083166466477E-6</v>
      </c>
      <c r="N180" s="3" t="e">
        <f>J180/(VLOOKUP($AW180,'5_Weighting'!$F$12:$G$20,2,FALSE)/(VLOOKUP($AW180,'5_Weighting'!$F$12:$H$21,3,FALSE)))</f>
        <v>#N/A</v>
      </c>
      <c r="O180" s="3" t="e">
        <f>N180*$Y180</f>
        <v>#N/A</v>
      </c>
      <c r="P180" s="3">
        <f>J180/(VLOOKUP($AW180,'5_Weighting'!$J$12:$K$22,2,FALSE)/VLOOKUP($AW180,'5_Weighting'!$J$12:$L$22,3,FALSE))</f>
        <v>4.4869419979416228E-6</v>
      </c>
      <c r="Q180" s="3">
        <f>P180*$Y180</f>
        <v>3.8707836071871495E-7</v>
      </c>
      <c r="R180" s="3">
        <f>J180/(VLOOKUP($AW180,'5_Weighting'!$N$12:$O$23,2,FALSE)/VLOOKUP($AW180,'5_Weighting'!$N$12:$P$23,3,FALSE))</f>
        <v>0.38932749363733843</v>
      </c>
      <c r="S180" s="3">
        <f>R180*$Y180</f>
        <v>3.3586404301415171E-2</v>
      </c>
      <c r="T180" s="3">
        <f>J180/(VLOOKUP($AW180,'5_Weighting'!$R$12:$S$23,2,FALSE)/(VLOOKUP($AW180,'5_Weighting'!$R$12:$T$23,3,FALSE)))</f>
        <v>0.28323500438489807</v>
      </c>
      <c r="U180" s="3">
        <f>T180*$Y180</f>
        <v>2.4434044666893147E-2</v>
      </c>
      <c r="V180" s="3">
        <f>J180/(VLOOKUP($AW180,'5_Weighting'!$V$12:$W$23,2,FALSE)/(VLOOKUP($AW180,'5_Weighting'!$V$12:$X$23,3,FALSE)))</f>
        <v>5.6086598696685718E-6</v>
      </c>
      <c r="W180" s="3">
        <f>V180*$Y180</f>
        <v>4.8384643019145126E-7</v>
      </c>
      <c r="X180" s="3" t="s">
        <v>24</v>
      </c>
      <c r="Y180" s="6">
        <v>8.6267743353109202E-2</v>
      </c>
      <c r="Z180" s="3" t="s">
        <v>25</v>
      </c>
      <c r="AA180" s="3">
        <v>8.8844225904334915E-3</v>
      </c>
      <c r="AB180" s="3" t="s">
        <v>26</v>
      </c>
      <c r="AC180" s="3" t="s">
        <v>5</v>
      </c>
      <c r="AD180" s="3" t="s">
        <v>1307</v>
      </c>
      <c r="AE180" s="3" t="s">
        <v>5</v>
      </c>
      <c r="AF180" s="3" t="s">
        <v>7</v>
      </c>
      <c r="AG180" s="3" t="s">
        <v>1328</v>
      </c>
      <c r="AH180" s="3" t="s">
        <v>694</v>
      </c>
      <c r="AI180" s="3" t="s">
        <v>10</v>
      </c>
      <c r="AJ180" s="3" t="s">
        <v>1340</v>
      </c>
      <c r="AK180" s="4" t="s">
        <v>338</v>
      </c>
      <c r="AL180" s="4" t="s">
        <v>836</v>
      </c>
      <c r="AM180" s="4">
        <v>2015</v>
      </c>
      <c r="AN180" s="3" t="s">
        <v>14</v>
      </c>
      <c r="AO180" s="3" t="s">
        <v>1953</v>
      </c>
      <c r="AP180" s="3">
        <v>286</v>
      </c>
      <c r="AQ180" s="3">
        <v>1</v>
      </c>
      <c r="AR180" s="3">
        <v>0</v>
      </c>
      <c r="AS180" s="3">
        <v>0</v>
      </c>
      <c r="AT180" s="3">
        <v>0</v>
      </c>
      <c r="AU180" s="4" t="s">
        <v>97</v>
      </c>
      <c r="AV180" s="4" t="s">
        <v>1393</v>
      </c>
      <c r="AW180" s="4" t="s">
        <v>1396</v>
      </c>
      <c r="AX180" s="4" t="s">
        <v>33</v>
      </c>
      <c r="AY180" s="4"/>
      <c r="AZ180" s="3">
        <v>39260.449999999997</v>
      </c>
      <c r="BA180" s="3"/>
      <c r="BB180" s="3"/>
      <c r="BC180" s="3"/>
      <c r="BD180" s="3">
        <v>9.7100000000000009</v>
      </c>
      <c r="BE180" s="3" t="s">
        <v>1300</v>
      </c>
    </row>
    <row r="181" spans="1:57" hidden="1" x14ac:dyDescent="0.25">
      <c r="A181" s="2">
        <v>184</v>
      </c>
      <c r="B181" s="3" t="s">
        <v>1284</v>
      </c>
      <c r="C181" s="3">
        <v>184.1</v>
      </c>
      <c r="D181" s="3" t="s">
        <v>1287</v>
      </c>
      <c r="E181" s="3" t="s">
        <v>1286</v>
      </c>
      <c r="F181" s="3"/>
      <c r="G181" s="3"/>
      <c r="H181" s="3" t="str">
        <f>IF(Y181&lt;'2 - Outliers'!$F$11,"Low outlier",IF(Y181&gt;'2 - Outliers'!$F$12,"High outlier",""))</f>
        <v>Low outlier</v>
      </c>
      <c r="I181" s="3">
        <f>IF(AA181="",VLOOKUP(AW181,'3 -Impute_SE'!$B$10:$C$21,2,FALSE),AA181)</f>
        <v>1.0906115596986781</v>
      </c>
      <c r="J181" s="3">
        <f>1/I181</f>
        <v>0.91691674373622734</v>
      </c>
      <c r="K181" s="3">
        <f>J181*Y181</f>
        <v>-2.6859999999999999</v>
      </c>
      <c r="L181" s="3">
        <f>J181/(VLOOKUP($AW181,'5_Weighting'!$B$9:$C$20,2,FALSE)/VLOOKUP($AW181,'5_Weighting'!$B$9:$D$20,3,FALSE))</f>
        <v>6.821050301274402E-2</v>
      </c>
      <c r="M181" s="3">
        <f>L181*Y181</f>
        <v>-0.19981466402901252</v>
      </c>
      <c r="N181" s="3">
        <f>J181/(VLOOKUP($AW181,'5_Weighting'!$F$12:$G$20,2,FALSE)/(VLOOKUP($AW181,'5_Weighting'!$F$12:$H$21,3,FALSE)))</f>
        <v>0.13813127274592521</v>
      </c>
      <c r="O181" s="3">
        <f>N181*$Y181</f>
        <v>-0.4046393537146355</v>
      </c>
      <c r="P181" s="3">
        <f>J181/(VLOOKUP($AW181,'5_Weighting'!$J$12:$K$22,2,FALSE)/VLOOKUP($AW181,'5_Weighting'!$J$12:$L$22,3,FALSE))</f>
        <v>0.15864170346225129</v>
      </c>
      <c r="Q181" s="3">
        <f>P181*$Y181</f>
        <v>-0.46472225358574976</v>
      </c>
      <c r="R181" s="3">
        <f>J181/(VLOOKUP($AW181,'5_Weighting'!$N$12:$O$23,2,FALSE)/VLOOKUP($AW181,'5_Weighting'!$N$12:$P$23,3,FALSE))</f>
        <v>5.5406370305515318E-2</v>
      </c>
      <c r="S181" s="3">
        <f>R181*$Y181</f>
        <v>-0.1623064598364736</v>
      </c>
      <c r="T181" s="3">
        <f>J181/(VLOOKUP($AW181,'5_Weighting'!$R$12:$S$23,2,FALSE)/(VLOOKUP($AW181,'5_Weighting'!$R$12:$T$23,3,FALSE)))</f>
        <v>4.2094531904743514E-2</v>
      </c>
      <c r="U181" s="3">
        <f>T181*$Y181</f>
        <v>-0.12331099139429298</v>
      </c>
      <c r="V181" s="3">
        <f>J181/(VLOOKUP($AW181,'5_Weighting'!$V$12:$W$23,2,FALSE)/(VLOOKUP($AW181,'5_Weighting'!$V$12:$X$23,3,FALSE)))</f>
        <v>5.5474359212598044E-2</v>
      </c>
      <c r="W181" s="3">
        <f>V181*$Y181</f>
        <v>-0.16250562536123006</v>
      </c>
      <c r="X181" s="3" t="s">
        <v>2017</v>
      </c>
      <c r="Y181" s="6">
        <v>-2.9293826493506492</v>
      </c>
      <c r="Z181" s="3" t="s">
        <v>459</v>
      </c>
      <c r="AA181" s="3">
        <v>1.0906115596986781</v>
      </c>
      <c r="AB181" s="3" t="s">
        <v>26</v>
      </c>
      <c r="AC181" s="3" t="s">
        <v>5</v>
      </c>
      <c r="AD181" s="3" t="s">
        <v>1309</v>
      </c>
      <c r="AE181" s="3" t="s">
        <v>53</v>
      </c>
      <c r="AF181" s="3" t="s">
        <v>1320</v>
      </c>
      <c r="AG181" s="3" t="s">
        <v>37</v>
      </c>
      <c r="AH181" s="3" t="s">
        <v>1321</v>
      </c>
      <c r="AI181" s="3" t="s">
        <v>57</v>
      </c>
      <c r="AJ181" s="3" t="s">
        <v>1341</v>
      </c>
      <c r="AK181" s="4" t="s">
        <v>1342</v>
      </c>
      <c r="AL181" s="4" t="s">
        <v>1343</v>
      </c>
      <c r="AM181" s="4">
        <v>2016</v>
      </c>
      <c r="AN181" s="3" t="s">
        <v>14</v>
      </c>
      <c r="AO181" s="3" t="s">
        <v>1953</v>
      </c>
      <c r="AP181" s="3">
        <v>770</v>
      </c>
      <c r="AQ181" s="3">
        <v>1</v>
      </c>
      <c r="AR181" s="3">
        <v>1</v>
      </c>
      <c r="AS181" s="3">
        <v>0</v>
      </c>
      <c r="AT181" s="3">
        <v>1</v>
      </c>
      <c r="AU181" s="4" t="s">
        <v>1347</v>
      </c>
      <c r="AV181" s="4" t="s">
        <v>610</v>
      </c>
      <c r="AW181" s="4" t="s">
        <v>465</v>
      </c>
      <c r="AX181" s="4" t="s">
        <v>1405</v>
      </c>
      <c r="AY181" s="4" t="s">
        <v>1406</v>
      </c>
      <c r="AZ181" s="3">
        <v>-4.8000000000000001E-2</v>
      </c>
      <c r="BA181" s="3"/>
      <c r="BB181" s="3"/>
      <c r="BC181" s="3"/>
      <c r="BD181" s="3">
        <v>-2.6859999999999999</v>
      </c>
      <c r="BE181" s="3" t="s">
        <v>1300</v>
      </c>
    </row>
    <row r="182" spans="1:57" hidden="1" x14ac:dyDescent="0.25">
      <c r="A182" s="2">
        <v>184</v>
      </c>
      <c r="B182" s="3" t="s">
        <v>1284</v>
      </c>
      <c r="C182" s="3">
        <v>184.1</v>
      </c>
      <c r="D182" s="3" t="s">
        <v>1285</v>
      </c>
      <c r="E182" s="3" t="s">
        <v>1286</v>
      </c>
      <c r="F182" s="3"/>
      <c r="G182" s="3"/>
      <c r="H182" s="3" t="str">
        <f>IF(Y182&lt;'2 - Outliers'!$F$11,"Low outlier",IF(Y182&gt;'2 - Outliers'!$F$12,"High outlier",""))</f>
        <v/>
      </c>
      <c r="I182" s="3">
        <f>IF(AA182="",VLOOKUP(AW182,'3 -Impute_SE'!$B$10:$C$21,2,FALSE),AA182)</f>
        <v>4.7642712257316708E-3</v>
      </c>
      <c r="J182" s="3">
        <f>1/I182</f>
        <v>209.89569078247123</v>
      </c>
      <c r="K182" s="3">
        <f>J182*Y182</f>
        <v>0.49300000000000005</v>
      </c>
      <c r="L182" s="3">
        <f>J182/(VLOOKUP($AW182,'5_Weighting'!$B$9:$C$20,2,FALSE)/VLOOKUP($AW182,'5_Weighting'!$B$9:$D$20,3,FALSE))</f>
        <v>2.7690518577060885</v>
      </c>
      <c r="M182" s="3">
        <f>L182*Y182</f>
        <v>6.5039094454963781E-3</v>
      </c>
      <c r="N182" s="3">
        <f>J182/(VLOOKUP($AW182,'5_Weighting'!$F$12:$G$20,2,FALSE)/(VLOOKUP($AW182,'5_Weighting'!$F$12:$H$21,3,FALSE)))</f>
        <v>18.233659399078459</v>
      </c>
      <c r="O182" s="3">
        <f>N182*$Y182</f>
        <v>4.2826958715706916E-2</v>
      </c>
      <c r="P182" s="3">
        <f>J182/(VLOOKUP($AW182,'5_Weighting'!$J$12:$K$22,2,FALSE)/VLOOKUP($AW182,'5_Weighting'!$J$12:$L$22,3,FALSE))</f>
        <v>22.19504398704877</v>
      </c>
      <c r="Q182" s="3">
        <f>P182*$Y182</f>
        <v>5.2131402244723186E-2</v>
      </c>
      <c r="R182" s="3">
        <f>J182/(VLOOKUP($AW182,'5_Weighting'!$N$12:$O$23,2,FALSE)/VLOOKUP($AW182,'5_Weighting'!$N$12:$P$23,3,FALSE))</f>
        <v>2.1128622207070147</v>
      </c>
      <c r="S182" s="3">
        <f>R182*$Y182</f>
        <v>4.9626606002506251E-3</v>
      </c>
      <c r="T182" s="3">
        <f>J182/(VLOOKUP($AW182,'5_Weighting'!$R$12:$S$23,2,FALSE)/(VLOOKUP($AW182,'5_Weighting'!$R$12:$T$23,3,FALSE)))</f>
        <v>1.5577278504971652</v>
      </c>
      <c r="U182" s="3">
        <f>T182*$Y182</f>
        <v>3.6587689219927341E-3</v>
      </c>
      <c r="V182" s="3">
        <f>J182/(VLOOKUP($AW182,'5_Weighting'!$V$12:$W$23,2,FALSE)/(VLOOKUP($AW182,'5_Weighting'!$V$12:$X$23,3,FALSE)))</f>
        <v>1.7133772985806617</v>
      </c>
      <c r="W182" s="3">
        <f>V182*$Y182</f>
        <v>4.024356122087706E-3</v>
      </c>
      <c r="X182" s="3" t="s">
        <v>2017</v>
      </c>
      <c r="Y182" s="6">
        <v>2.3487857142857138E-3</v>
      </c>
      <c r="Z182" s="3" t="s">
        <v>459</v>
      </c>
      <c r="AA182" s="3">
        <v>4.7642712257316708E-3</v>
      </c>
      <c r="AB182" s="3" t="s">
        <v>26</v>
      </c>
      <c r="AC182" s="3" t="s">
        <v>53</v>
      </c>
      <c r="AD182" s="3" t="s">
        <v>1307</v>
      </c>
      <c r="AE182" s="3"/>
      <c r="AF182" s="3" t="s">
        <v>1320</v>
      </c>
      <c r="AG182" s="3" t="s">
        <v>37</v>
      </c>
      <c r="AH182" s="3" t="s">
        <v>1321</v>
      </c>
      <c r="AI182" s="3" t="s">
        <v>57</v>
      </c>
      <c r="AJ182" s="3" t="s">
        <v>1341</v>
      </c>
      <c r="AK182" s="4" t="s">
        <v>1342</v>
      </c>
      <c r="AL182" s="4" t="s">
        <v>1343</v>
      </c>
      <c r="AM182" s="4">
        <v>2016</v>
      </c>
      <c r="AN182" s="3" t="s">
        <v>14</v>
      </c>
      <c r="AO182" s="3" t="s">
        <v>1953</v>
      </c>
      <c r="AP182" s="3">
        <v>770</v>
      </c>
      <c r="AQ182" s="3">
        <v>1</v>
      </c>
      <c r="AR182" s="3">
        <v>1</v>
      </c>
      <c r="AS182" s="3">
        <v>0</v>
      </c>
      <c r="AT182" s="3">
        <v>1</v>
      </c>
      <c r="AU182" s="4" t="s">
        <v>346</v>
      </c>
      <c r="AV182" s="4" t="s">
        <v>1394</v>
      </c>
      <c r="AW182" s="4" t="s">
        <v>642</v>
      </c>
      <c r="AX182" s="4" t="s">
        <v>1405</v>
      </c>
      <c r="AY182" s="4" t="s">
        <v>1406</v>
      </c>
      <c r="AZ182" s="3">
        <v>1.0999999999999999E-2</v>
      </c>
      <c r="BA182" s="3"/>
      <c r="BB182" s="3"/>
      <c r="BC182" s="3"/>
      <c r="BD182" s="3">
        <v>0.49299999999999999</v>
      </c>
      <c r="BE182" s="3" t="s">
        <v>1300</v>
      </c>
    </row>
    <row r="183" spans="1:57" hidden="1" x14ac:dyDescent="0.25">
      <c r="A183" s="2">
        <v>184</v>
      </c>
      <c r="B183" s="3" t="s">
        <v>1284</v>
      </c>
      <c r="C183" s="3">
        <v>184.2</v>
      </c>
      <c r="D183" s="3" t="s">
        <v>1290</v>
      </c>
      <c r="E183" s="3" t="s">
        <v>1289</v>
      </c>
      <c r="F183" s="3"/>
      <c r="G183" s="3" t="s">
        <v>2006</v>
      </c>
      <c r="H183" s="3" t="str">
        <f>IF(Y183&lt;'2 - Outliers'!$F$11,"Low outlier",IF(Y183&gt;'2 - Outliers'!$F$12,"High outlier",""))</f>
        <v>Low outlier</v>
      </c>
      <c r="I183" s="3">
        <f>IF(AA183="",VLOOKUP(AW183,'3 -Impute_SE'!$B$10:$C$21,2,FALSE),AA183)</f>
        <v>1.9105899964971147</v>
      </c>
      <c r="J183" s="3">
        <f>1/I183</f>
        <v>0.52339853230332256</v>
      </c>
      <c r="K183" s="3">
        <f>J183*Y183</f>
        <v>-9.8620000000000001</v>
      </c>
      <c r="L183" s="3">
        <f>J183/(VLOOKUP($AW183,'5_Weighting'!$B$9:$C$20,2,FALSE)/VLOOKUP($AW183,'5_Weighting'!$B$9:$D$20,3,FALSE))</f>
        <v>3.8936225571655499E-2</v>
      </c>
      <c r="M183" s="3">
        <f>L183*Y183</f>
        <v>-0.73364565028076023</v>
      </c>
      <c r="N183" s="3">
        <f>J183/(VLOOKUP($AW183,'5_Weighting'!$F$12:$G$20,2,FALSE)/(VLOOKUP($AW183,'5_Weighting'!$F$12:$H$21,3,FALSE)))</f>
        <v>7.8848713271185852E-2</v>
      </c>
      <c r="O183" s="3">
        <f>N183*$Y183</f>
        <v>-1.4856862644578315</v>
      </c>
      <c r="P183" s="3">
        <f>J183/(VLOOKUP($AW183,'5_Weighting'!$J$12:$K$22,2,FALSE)/VLOOKUP($AW183,'5_Weighting'!$J$12:$L$22,3,FALSE))</f>
        <v>9.0556569417525656E-2</v>
      </c>
      <c r="Q183" s="3">
        <f>P183*$Y183</f>
        <v>-1.7062884828230322</v>
      </c>
      <c r="R183" s="3">
        <f>J183/(VLOOKUP($AW183,'5_Weighting'!$N$12:$O$23,2,FALSE)/VLOOKUP($AW183,'5_Weighting'!$N$12:$P$23,3,FALSE))</f>
        <v>3.1627313053521393E-2</v>
      </c>
      <c r="S183" s="3">
        <f>R183*$Y183</f>
        <v>-0.59592937710621852</v>
      </c>
      <c r="T183" s="3">
        <f>J183/(VLOOKUP($AW183,'5_Weighting'!$R$12:$S$23,2,FALSE)/(VLOOKUP($AW183,'5_Weighting'!$R$12:$T$23,3,FALSE)))</f>
        <v>2.4028589691973416E-2</v>
      </c>
      <c r="U183" s="3">
        <f>T183*$Y183</f>
        <v>-0.45275241888701323</v>
      </c>
      <c r="V183" s="3">
        <f>J183/(VLOOKUP($AW183,'5_Weighting'!$V$12:$W$23,2,FALSE)/(VLOOKUP($AW183,'5_Weighting'!$V$12:$X$23,3,FALSE)))</f>
        <v>3.1666122786709383E-2</v>
      </c>
      <c r="W183" s="3">
        <f>V183*$Y183</f>
        <v>-0.596660639356832</v>
      </c>
      <c r="X183" s="3" t="s">
        <v>2017</v>
      </c>
      <c r="Y183" s="6">
        <v>-18.842238545454546</v>
      </c>
      <c r="Z183" s="3" t="s">
        <v>459</v>
      </c>
      <c r="AA183" s="3">
        <v>1.9105899964971147</v>
      </c>
      <c r="AB183" s="3" t="s">
        <v>26</v>
      </c>
      <c r="AC183" s="3" t="s">
        <v>5</v>
      </c>
      <c r="AD183" s="3" t="s">
        <v>1309</v>
      </c>
      <c r="AE183" s="3" t="s">
        <v>53</v>
      </c>
      <c r="AF183" s="3" t="s">
        <v>1320</v>
      </c>
      <c r="AG183" s="3" t="s">
        <v>37</v>
      </c>
      <c r="AH183" s="3" t="s">
        <v>1321</v>
      </c>
      <c r="AI183" s="3" t="s">
        <v>57</v>
      </c>
      <c r="AJ183" s="3" t="s">
        <v>1341</v>
      </c>
      <c r="AK183" s="4" t="s">
        <v>1342</v>
      </c>
      <c r="AL183" s="4" t="s">
        <v>1343</v>
      </c>
      <c r="AM183" s="4">
        <v>2016</v>
      </c>
      <c r="AN183" s="3" t="s">
        <v>14</v>
      </c>
      <c r="AO183" s="3" t="s">
        <v>1953</v>
      </c>
      <c r="AP183" s="3">
        <v>770</v>
      </c>
      <c r="AQ183" s="3">
        <v>1</v>
      </c>
      <c r="AR183" s="3">
        <v>1</v>
      </c>
      <c r="AS183" s="3">
        <v>0</v>
      </c>
      <c r="AT183" s="3">
        <v>1</v>
      </c>
      <c r="AU183" s="4" t="s">
        <v>1347</v>
      </c>
      <c r="AV183" s="4" t="s">
        <v>610</v>
      </c>
      <c r="AW183" s="4" t="s">
        <v>465</v>
      </c>
      <c r="AX183" s="4" t="s">
        <v>1405</v>
      </c>
      <c r="AY183" s="4" t="s">
        <v>1406</v>
      </c>
      <c r="AZ183" s="3">
        <v>-0.17799999999999999</v>
      </c>
      <c r="BA183" s="3"/>
      <c r="BB183" s="3"/>
      <c r="BC183" s="3"/>
      <c r="BD183" s="3">
        <v>-9.8620000000000001</v>
      </c>
      <c r="BE183" s="3" t="s">
        <v>1300</v>
      </c>
    </row>
    <row r="184" spans="1:57" hidden="1" x14ac:dyDescent="0.25">
      <c r="A184" s="2">
        <v>184</v>
      </c>
      <c r="B184" s="3" t="s">
        <v>1284</v>
      </c>
      <c r="C184" s="3">
        <v>184.2</v>
      </c>
      <c r="D184" s="3" t="s">
        <v>1288</v>
      </c>
      <c r="E184" s="3" t="s">
        <v>1289</v>
      </c>
      <c r="F184" s="3"/>
      <c r="G184" s="3"/>
      <c r="H184" s="3" t="str">
        <f>IF(Y184&lt;'2 - Outliers'!$F$11,"Low outlier",IF(Y184&gt;'2 - Outliers'!$F$12,"High outlier",""))</f>
        <v/>
      </c>
      <c r="I184" s="3">
        <f>IF(AA184="",VLOOKUP(AW184,'3 -Impute_SE'!$B$10:$C$21,2,FALSE),AA184)</f>
        <v>1.0752819899902892E-2</v>
      </c>
      <c r="J184" s="3">
        <f>1/I184</f>
        <v>92.998860699697104</v>
      </c>
      <c r="K184" s="3">
        <f>J184*Y184</f>
        <v>3.6509999999999998</v>
      </c>
      <c r="L184" s="3">
        <f>J184/(VLOOKUP($AW184,'5_Weighting'!$B$9:$C$20,2,FALSE)/VLOOKUP($AW184,'5_Weighting'!$B$9:$D$20,3,FALSE))</f>
        <v>1.2268887799699024</v>
      </c>
      <c r="M184" s="3">
        <f>L184*Y184</f>
        <v>4.8165868936120231E-2</v>
      </c>
      <c r="N184" s="3">
        <f>J184/(VLOOKUP($AW184,'5_Weighting'!$F$12:$G$20,2,FALSE)/(VLOOKUP($AW184,'5_Weighting'!$F$12:$H$21,3,FALSE)))</f>
        <v>8.0788202186484916</v>
      </c>
      <c r="O184" s="3">
        <f>N184*$Y184</f>
        <v>0.31716273077291268</v>
      </c>
      <c r="P184" s="3">
        <f>J184/(VLOOKUP($AW184,'5_Weighting'!$J$12:$K$22,2,FALSE)/VLOOKUP($AW184,'5_Weighting'!$J$12:$L$22,3,FALSE))</f>
        <v>9.8339980029145799</v>
      </c>
      <c r="Q184" s="3">
        <f>P184*$Y184</f>
        <v>0.38606845759733127</v>
      </c>
      <c r="R184" s="3">
        <f>J184/(VLOOKUP($AW184,'5_Weighting'!$N$12:$O$23,2,FALSE)/VLOOKUP($AW184,'5_Weighting'!$N$12:$P$23,3,FALSE))</f>
        <v>0.93614965895047286</v>
      </c>
      <c r="S184" s="3">
        <f>R184*$Y184</f>
        <v>3.6751873938164363E-2</v>
      </c>
      <c r="T184" s="3">
        <f>J184/(VLOOKUP($AW184,'5_Weighting'!$R$12:$S$23,2,FALSE)/(VLOOKUP($AW184,'5_Weighting'!$R$12:$T$23,3,FALSE)))</f>
        <v>0.690185276488404</v>
      </c>
      <c r="U184" s="3">
        <f>T184*$Y184</f>
        <v>2.7095670049078032E-2</v>
      </c>
      <c r="V184" s="3">
        <f>J184/(VLOOKUP($AW184,'5_Weighting'!$V$12:$W$23,2,FALSE)/(VLOOKUP($AW184,'5_Weighting'!$V$12:$X$23,3,FALSE)))</f>
        <v>0.75914915700610108</v>
      </c>
      <c r="W184" s="3">
        <f>V184*$Y184</f>
        <v>2.9803091687103885E-2</v>
      </c>
      <c r="X184" s="3" t="s">
        <v>2017</v>
      </c>
      <c r="Y184" s="6">
        <v>3.9258545454545456E-2</v>
      </c>
      <c r="Z184" s="3" t="s">
        <v>459</v>
      </c>
      <c r="AA184" s="3">
        <v>1.0752819899902892E-2</v>
      </c>
      <c r="AB184" s="3" t="s">
        <v>26</v>
      </c>
      <c r="AC184" s="3" t="s">
        <v>5</v>
      </c>
      <c r="AD184" s="3" t="s">
        <v>1307</v>
      </c>
      <c r="AE184" s="3" t="s">
        <v>5</v>
      </c>
      <c r="AF184" s="3" t="s">
        <v>1320</v>
      </c>
      <c r="AG184" s="3" t="s">
        <v>37</v>
      </c>
      <c r="AH184" s="3" t="s">
        <v>1321</v>
      </c>
      <c r="AI184" s="3" t="s">
        <v>57</v>
      </c>
      <c r="AJ184" s="3" t="s">
        <v>1341</v>
      </c>
      <c r="AK184" s="4" t="s">
        <v>1342</v>
      </c>
      <c r="AL184" s="4" t="s">
        <v>1343</v>
      </c>
      <c r="AM184" s="4">
        <v>2016</v>
      </c>
      <c r="AN184" s="3" t="s">
        <v>14</v>
      </c>
      <c r="AO184" s="3" t="s">
        <v>1953</v>
      </c>
      <c r="AP184" s="3">
        <v>770</v>
      </c>
      <c r="AQ184" s="3">
        <v>1</v>
      </c>
      <c r="AR184" s="3">
        <v>1</v>
      </c>
      <c r="AS184" s="3">
        <v>0</v>
      </c>
      <c r="AT184" s="3">
        <v>1</v>
      </c>
      <c r="AU184" s="4" t="s">
        <v>346</v>
      </c>
      <c r="AV184" s="4" t="s">
        <v>1394</v>
      </c>
      <c r="AW184" s="4" t="s">
        <v>642</v>
      </c>
      <c r="AX184" s="4" t="s">
        <v>1405</v>
      </c>
      <c r="AY184" s="4" t="s">
        <v>1406</v>
      </c>
      <c r="AZ184" s="3">
        <v>0.106</v>
      </c>
      <c r="BA184" s="3"/>
      <c r="BB184" s="3"/>
      <c r="BC184" s="3"/>
      <c r="BD184" s="3">
        <v>3.6509999999999998</v>
      </c>
      <c r="BE184" s="3" t="s">
        <v>1300</v>
      </c>
    </row>
    <row r="185" spans="1:57" hidden="1" x14ac:dyDescent="0.25">
      <c r="A185" s="2">
        <v>186</v>
      </c>
      <c r="B185" s="3" t="s">
        <v>1291</v>
      </c>
      <c r="C185" s="3">
        <v>186.1</v>
      </c>
      <c r="D185" s="3" t="s">
        <v>1294</v>
      </c>
      <c r="E185" s="3" t="s">
        <v>1293</v>
      </c>
      <c r="F185" s="3"/>
      <c r="G185" s="3"/>
      <c r="H185" s="3" t="str">
        <f>IF(Y185&lt;'2 - Outliers'!$F$11,"Low outlier",IF(Y185&gt;'2 - Outliers'!$F$12,"High outlier",""))</f>
        <v>High outlier</v>
      </c>
      <c r="I185" s="3">
        <f>IF(AA185="",VLOOKUP(AW185,'3 -Impute_SE'!$B$10:$C$21,2,FALSE),AA185)</f>
        <v>-0.2572283622984568</v>
      </c>
      <c r="J185" s="3">
        <f>1/I185</f>
        <v>-3.8875961852127352</v>
      </c>
      <c r="K185" s="3">
        <f>J185*Y185</f>
        <v>-3.2930000000000001</v>
      </c>
      <c r="L185" s="3">
        <f>J185/(VLOOKUP($AW185,'5_Weighting'!$B$9:$C$20,2,FALSE)/VLOOKUP($AW185,'5_Weighting'!$B$9:$D$20,3,FALSE))</f>
        <v>-4.288555300305142E-2</v>
      </c>
      <c r="M185" s="3">
        <f>L185*Y185</f>
        <v>-3.6326336201330654E-2</v>
      </c>
      <c r="N185" s="3">
        <f>J185/(VLOOKUP($AW185,'5_Weighting'!$F$12:$G$20,2,FALSE)/(VLOOKUP($AW185,'5_Weighting'!$F$12:$H$21,3,FALSE)))</f>
        <v>-0.10319347735747338</v>
      </c>
      <c r="O185" s="3">
        <f>N185*$Y185</f>
        <v>-8.7410344271537196E-2</v>
      </c>
      <c r="P185" s="3">
        <f>J185/(VLOOKUP($AW185,'5_Weighting'!$J$12:$K$22,2,FALSE)/VLOOKUP($AW185,'5_Weighting'!$J$12:$L$22,3,FALSE))</f>
        <v>-0.17084018790172156</v>
      </c>
      <c r="Q185" s="3">
        <f>P185*$Y185</f>
        <v>-0.14471069317853652</v>
      </c>
      <c r="R185" s="3">
        <f>J185/(VLOOKUP($AW185,'5_Weighting'!$N$12:$O$23,2,FALSE)/VLOOKUP($AW185,'5_Weighting'!$N$12:$P$23,3,FALSE))</f>
        <v>-3.0424036736919294E-2</v>
      </c>
      <c r="S185" s="3">
        <f>R185*$Y185</f>
        <v>-2.5770771500330841E-2</v>
      </c>
      <c r="T185" s="3">
        <f>J185/(VLOOKUP($AW185,'5_Weighting'!$R$12:$S$23,2,FALSE)/(VLOOKUP($AW185,'5_Weighting'!$R$12:$T$23,3,FALSE)))</f>
        <v>-0.16067805631706975</v>
      </c>
      <c r="U185" s="3">
        <f>T185*$Y185</f>
        <v>-0.13610282916335273</v>
      </c>
      <c r="V185" s="3">
        <f>J185/(VLOOKUP($AW185,'5_Weighting'!$V$12:$W$23,2,FALSE)/(VLOOKUP($AW185,'5_Weighting'!$V$12:$X$23,3,FALSE)))</f>
        <v>-2.8516045768174087E-2</v>
      </c>
      <c r="W185" s="3">
        <f>V185*$Y185</f>
        <v>-2.4154602031913133E-2</v>
      </c>
      <c r="X185" s="3" t="s">
        <v>24</v>
      </c>
      <c r="Y185" s="6">
        <v>0.84705299704881831</v>
      </c>
      <c r="Z185" s="3" t="s">
        <v>25</v>
      </c>
      <c r="AA185" s="3">
        <v>-0.2572283622984568</v>
      </c>
      <c r="AB185" s="3" t="s">
        <v>26</v>
      </c>
      <c r="AC185" s="3" t="s">
        <v>5</v>
      </c>
      <c r="AD185" s="3" t="s">
        <v>1307</v>
      </c>
      <c r="AE185" s="3" t="s">
        <v>5</v>
      </c>
      <c r="AF185" s="3" t="s">
        <v>7</v>
      </c>
      <c r="AG185" s="3" t="s">
        <v>1329</v>
      </c>
      <c r="AH185" s="3" t="s">
        <v>694</v>
      </c>
      <c r="AI185" s="3" t="s">
        <v>10</v>
      </c>
      <c r="AJ185" s="3" t="s">
        <v>11</v>
      </c>
      <c r="AK185" s="4" t="s">
        <v>338</v>
      </c>
      <c r="AL185" s="4" t="s">
        <v>836</v>
      </c>
      <c r="AM185" s="4">
        <v>2015</v>
      </c>
      <c r="AN185" s="3" t="str">
        <f>IF(AM185&lt;2010,"Pre-2010",IF(AM185&lt;2018,"2010 - 2017","2018 - 2019"))</f>
        <v>2010 - 2017</v>
      </c>
      <c r="AO185" s="3" t="s">
        <v>1953</v>
      </c>
      <c r="AP185" s="3">
        <v>244</v>
      </c>
      <c r="AQ185" s="3">
        <v>1</v>
      </c>
      <c r="AR185" s="3">
        <v>0</v>
      </c>
      <c r="AS185" s="3">
        <v>0</v>
      </c>
      <c r="AT185" s="3">
        <v>0</v>
      </c>
      <c r="AU185" s="4" t="s">
        <v>15</v>
      </c>
      <c r="AV185" s="4" t="s">
        <v>1395</v>
      </c>
      <c r="AW185" s="4" t="s">
        <v>42</v>
      </c>
      <c r="AX185" s="4" t="s">
        <v>33</v>
      </c>
      <c r="AY185" s="4"/>
      <c r="AZ185" s="3">
        <v>22.148</v>
      </c>
      <c r="BA185" s="3"/>
      <c r="BB185" s="3"/>
      <c r="BC185" s="3"/>
      <c r="BD185" s="3">
        <v>-3.2930000000000001</v>
      </c>
      <c r="BE185" s="3" t="s">
        <v>1300</v>
      </c>
    </row>
    <row r="186" spans="1:57" hidden="1" x14ac:dyDescent="0.25">
      <c r="A186" s="2">
        <v>186</v>
      </c>
      <c r="B186" s="3" t="s">
        <v>1291</v>
      </c>
      <c r="C186" s="3">
        <v>186.1</v>
      </c>
      <c r="D186" s="3" t="s">
        <v>1292</v>
      </c>
      <c r="E186" s="3" t="s">
        <v>1293</v>
      </c>
      <c r="F186" s="3"/>
      <c r="G186" s="3"/>
      <c r="H186" s="3" t="str">
        <f>IF(Y186&lt;'2 - Outliers'!$F$11,"Low outlier",IF(Y186&gt;'2 - Outliers'!$F$12,"High outlier",""))</f>
        <v/>
      </c>
      <c r="I186" s="3">
        <f>IF(AA186="",VLOOKUP(AW186,'3 -Impute_SE'!$B$10:$C$21,2,FALSE),AA186)</f>
        <v>-5.7272377706570711E-2</v>
      </c>
      <c r="J186" s="3">
        <f>1/I186</f>
        <v>-17.460424030645274</v>
      </c>
      <c r="K186" s="3">
        <f>J186*Y186</f>
        <v>5.5220000000000002</v>
      </c>
      <c r="L186" s="3">
        <f>J186/(VLOOKUP($AW186,'5_Weighting'!$B$9:$C$20,2,FALSE)/VLOOKUP($AW186,'5_Weighting'!$B$9:$D$20,3,FALSE))</f>
        <v>-0.17789906210409531</v>
      </c>
      <c r="M186" s="3">
        <f>L186*Y186</f>
        <v>5.6262013981713703E-2</v>
      </c>
      <c r="N186" s="3">
        <f>J186/(VLOOKUP($AW186,'5_Weighting'!$F$12:$G$20,2,FALSE)/(VLOOKUP($AW186,'5_Weighting'!$F$12:$H$21,3,FALSE)))</f>
        <v>-0.20306876507706986</v>
      </c>
      <c r="O186" s="3">
        <f>N186*$Y186</f>
        <v>6.4222135658760338E-2</v>
      </c>
      <c r="P186" s="3">
        <f>J186/(VLOOKUP($AW186,'5_Weighting'!$J$12:$K$22,2,FALSE)/VLOOKUP($AW186,'5_Weighting'!$J$12:$L$22,3,FALSE))</f>
        <v>-0.30838058130126261</v>
      </c>
      <c r="Q186" s="3">
        <f>P186*$Y186</f>
        <v>9.7527847373970106E-2</v>
      </c>
      <c r="R186" s="3">
        <f>J186/(VLOOKUP($AW186,'5_Weighting'!$N$12:$O$23,2,FALSE)/VLOOKUP($AW186,'5_Weighting'!$N$12:$P$23,3,FALSE))</f>
        <v>-0.1593046510831686</v>
      </c>
      <c r="S186" s="3">
        <f>R186*$Y186</f>
        <v>5.0381381445107273E-2</v>
      </c>
      <c r="T186" s="3">
        <f>J186/(VLOOKUP($AW186,'5_Weighting'!$R$12:$S$23,2,FALSE)/(VLOOKUP($AW186,'5_Weighting'!$R$12:$T$23,3,FALSE)))</f>
        <v>-0.46506914731664972</v>
      </c>
      <c r="U186" s="3">
        <f>T186*$Y186</f>
        <v>0.1470818708053811</v>
      </c>
      <c r="V186" s="3">
        <f>J186/(VLOOKUP($AW186,'5_Weighting'!$V$12:$W$23,2,FALSE)/(VLOOKUP($AW186,'5_Weighting'!$V$12:$X$23,3,FALSE)))</f>
        <v>-0.15171680712030389</v>
      </c>
      <c r="W186" s="3">
        <f>V186*$Y186</f>
        <v>4.7981664560259638E-2</v>
      </c>
      <c r="X186" s="3" t="s">
        <v>24</v>
      </c>
      <c r="Y186" s="6">
        <v>-0.31625806969568349</v>
      </c>
      <c r="Z186" s="3" t="s">
        <v>25</v>
      </c>
      <c r="AA186" s="3">
        <v>-5.7272377706570711E-2</v>
      </c>
      <c r="AB186" s="3" t="s">
        <v>26</v>
      </c>
      <c r="AC186" s="3" t="s">
        <v>5</v>
      </c>
      <c r="AD186" s="3" t="s">
        <v>1309</v>
      </c>
      <c r="AE186" s="3" t="s">
        <v>53</v>
      </c>
      <c r="AF186" s="3" t="s">
        <v>7</v>
      </c>
      <c r="AG186" s="3" t="s">
        <v>1329</v>
      </c>
      <c r="AH186" s="3" t="s">
        <v>694</v>
      </c>
      <c r="AI186" s="3" t="s">
        <v>10</v>
      </c>
      <c r="AJ186" s="3" t="s">
        <v>11</v>
      </c>
      <c r="AK186" s="4" t="s">
        <v>338</v>
      </c>
      <c r="AL186" s="4" t="s">
        <v>836</v>
      </c>
      <c r="AM186" s="4">
        <v>2015</v>
      </c>
      <c r="AN186" s="3" t="s">
        <v>14</v>
      </c>
      <c r="AO186" s="3" t="s">
        <v>14</v>
      </c>
      <c r="AP186" s="3">
        <v>244</v>
      </c>
      <c r="AQ186" s="3">
        <v>1</v>
      </c>
      <c r="AR186" s="3">
        <v>0</v>
      </c>
      <c r="AS186" s="3">
        <v>0</v>
      </c>
      <c r="AT186" s="3">
        <v>0</v>
      </c>
      <c r="AU186" s="4" t="s">
        <v>15</v>
      </c>
      <c r="AV186" s="4" t="s">
        <v>837</v>
      </c>
      <c r="AW186" s="4" t="s">
        <v>17</v>
      </c>
      <c r="AX186" s="4" t="s">
        <v>33</v>
      </c>
      <c r="AY186" s="4"/>
      <c r="AZ186" s="3">
        <v>-15.509</v>
      </c>
      <c r="BA186" s="3"/>
      <c r="BB186" s="3"/>
      <c r="BC186" s="3"/>
      <c r="BD186" s="3">
        <v>5.5220000000000002</v>
      </c>
      <c r="BE186" s="3" t="s">
        <v>1300</v>
      </c>
    </row>
    <row r="187" spans="1:57" hidden="1" x14ac:dyDescent="0.25">
      <c r="A187" s="2">
        <v>186</v>
      </c>
      <c r="B187" s="3" t="s">
        <v>1291</v>
      </c>
      <c r="C187" s="3">
        <v>186.2</v>
      </c>
      <c r="D187" s="3" t="s">
        <v>1297</v>
      </c>
      <c r="E187" s="3" t="s">
        <v>1296</v>
      </c>
      <c r="F187" s="3"/>
      <c r="G187" s="3"/>
      <c r="H187" s="3" t="str">
        <f>IF(Y187&lt;'2 - Outliers'!$F$11,"Low outlier",IF(Y187&gt;'2 - Outliers'!$F$12,"High outlier",""))</f>
        <v/>
      </c>
      <c r="I187" s="3">
        <f>IF(AA187="",VLOOKUP(AW187,'3 -Impute_SE'!$B$10:$C$21,2,FALSE),AA187)</f>
        <v>0.56377811583155513</v>
      </c>
      <c r="J187" s="3">
        <f>1/I187</f>
        <v>1.7737474582975452</v>
      </c>
      <c r="K187" s="3">
        <f>J187*Y187</f>
        <v>-0.17</v>
      </c>
      <c r="L187" s="3">
        <f>J187/(VLOOKUP($AW187,'5_Weighting'!$B$9:$C$20,2,FALSE)/VLOOKUP($AW187,'5_Weighting'!$B$9:$D$20,3,FALSE))</f>
        <v>1.9566883239104875E-2</v>
      </c>
      <c r="M187" s="3">
        <f>L187*Y187</f>
        <v>-1.8753346960905593E-3</v>
      </c>
      <c r="N187" s="3">
        <f>J187/(VLOOKUP($AW187,'5_Weighting'!$F$12:$G$20,2,FALSE)/(VLOOKUP($AW187,'5_Weighting'!$F$12:$H$21,3,FALSE)))</f>
        <v>4.708286546630807E-2</v>
      </c>
      <c r="O187" s="3">
        <f>N187*$Y187</f>
        <v>-4.5125291606927798E-3</v>
      </c>
      <c r="P187" s="3">
        <f>J187/(VLOOKUP($AW187,'5_Weighting'!$J$12:$K$22,2,FALSE)/VLOOKUP($AW187,'5_Weighting'!$J$12:$L$22,3,FALSE))</f>
        <v>7.794722873182662E-2</v>
      </c>
      <c r="Q187" s="3">
        <f>P187*$Y187</f>
        <v>-7.4706400972824813E-3</v>
      </c>
      <c r="R187" s="3">
        <f>J187/(VLOOKUP($AW187,'5_Weighting'!$N$12:$O$23,2,FALSE)/VLOOKUP($AW187,'5_Weighting'!$N$12:$P$23,3,FALSE))</f>
        <v>1.3881214833610276E-2</v>
      </c>
      <c r="S187" s="3">
        <f>R187*$Y187</f>
        <v>-1.3304072745387921E-3</v>
      </c>
      <c r="T187" s="3">
        <f>J187/(VLOOKUP($AW187,'5_Weighting'!$R$12:$S$23,2,FALSE)/(VLOOKUP($AW187,'5_Weighting'!$R$12:$T$23,3,FALSE)))</f>
        <v>7.3310673336046739E-2</v>
      </c>
      <c r="U187" s="3">
        <f>T187*$Y187</f>
        <v>-7.0262620582356413E-3</v>
      </c>
      <c r="V187" s="3">
        <f>J187/(VLOOKUP($AW187,'5_Weighting'!$V$12:$W$23,2,FALSE)/(VLOOKUP($AW187,'5_Weighting'!$V$12:$X$23,3,FALSE)))</f>
        <v>1.3010678396688321E-2</v>
      </c>
      <c r="W187" s="3">
        <f>V187*$Y187</f>
        <v>-1.2469730778697943E-3</v>
      </c>
      <c r="X187" s="3" t="s">
        <v>24</v>
      </c>
      <c r="Y187" s="6">
        <v>-9.5842279691364385E-2</v>
      </c>
      <c r="Z187" s="3" t="s">
        <v>25</v>
      </c>
      <c r="AA187" s="3">
        <v>0.56377811583155513</v>
      </c>
      <c r="AB187" s="3" t="s">
        <v>26</v>
      </c>
      <c r="AC187" s="3" t="s">
        <v>53</v>
      </c>
      <c r="AD187" s="3" t="s">
        <v>1309</v>
      </c>
      <c r="AE187" s="3" t="s">
        <v>54</v>
      </c>
      <c r="AF187" s="3" t="s">
        <v>7</v>
      </c>
      <c r="AG187" s="3" t="s">
        <v>1329</v>
      </c>
      <c r="AH187" s="3" t="s">
        <v>694</v>
      </c>
      <c r="AI187" s="3" t="s">
        <v>10</v>
      </c>
      <c r="AJ187" s="3" t="s">
        <v>11</v>
      </c>
      <c r="AK187" s="4" t="s">
        <v>338</v>
      </c>
      <c r="AL187" s="4" t="s">
        <v>836</v>
      </c>
      <c r="AM187" s="4">
        <v>2015</v>
      </c>
      <c r="AN187" s="3" t="s">
        <v>14</v>
      </c>
      <c r="AO187" s="3" t="s">
        <v>14</v>
      </c>
      <c r="AP187" s="3">
        <v>244</v>
      </c>
      <c r="AQ187" s="3">
        <v>1</v>
      </c>
      <c r="AR187" s="3">
        <v>0</v>
      </c>
      <c r="AS187" s="3">
        <v>0</v>
      </c>
      <c r="AT187" s="3">
        <v>0</v>
      </c>
      <c r="AU187" s="4" t="s">
        <v>15</v>
      </c>
      <c r="AV187" s="4" t="s">
        <v>1395</v>
      </c>
      <c r="AW187" s="3" t="s">
        <v>42</v>
      </c>
      <c r="AX187" s="4" t="s">
        <v>33</v>
      </c>
      <c r="AY187" s="4"/>
      <c r="AZ187" s="3">
        <v>-2.5059999999999998</v>
      </c>
      <c r="BA187" s="3"/>
      <c r="BB187" s="3"/>
      <c r="BC187" s="3"/>
      <c r="BD187" s="3">
        <v>-0.17</v>
      </c>
      <c r="BE187" s="3" t="s">
        <v>1300</v>
      </c>
    </row>
    <row r="188" spans="1:57" hidden="1" x14ac:dyDescent="0.25">
      <c r="A188" s="2">
        <v>186</v>
      </c>
      <c r="B188" s="3" t="s">
        <v>1291</v>
      </c>
      <c r="C188" s="3">
        <v>186.2</v>
      </c>
      <c r="D188" s="3" t="s">
        <v>1295</v>
      </c>
      <c r="E188" s="3" t="s">
        <v>1296</v>
      </c>
      <c r="F188" s="3"/>
      <c r="G188" s="3"/>
      <c r="H188" s="3" t="str">
        <f>IF(Y188&lt;'2 - Outliers'!$F$11,"Low outlier",IF(Y188&gt;'2 - Outliers'!$F$12,"High outlier",""))</f>
        <v/>
      </c>
      <c r="I188" s="3">
        <f>IF(AA188="",VLOOKUP(AW188,'3 -Impute_SE'!$B$10:$C$21,2,FALSE),AA188)</f>
        <v>0.14963854730989501</v>
      </c>
      <c r="J188" s="3">
        <f>1/I188</f>
        <v>6.6827700347093248</v>
      </c>
      <c r="K188" s="3">
        <f>J188*Y188</f>
        <v>2.9159999999999999</v>
      </c>
      <c r="L188" s="3">
        <f>J188/(VLOOKUP($AW188,'5_Weighting'!$B$9:$C$20,2,FALSE)/VLOOKUP($AW188,'5_Weighting'!$B$9:$D$20,3,FALSE))</f>
        <v>6.8088754279136798E-2</v>
      </c>
      <c r="M188" s="3">
        <f>L188*Y188</f>
        <v>2.9710255844019765E-2</v>
      </c>
      <c r="N188" s="3">
        <f>J188/(VLOOKUP($AW188,'5_Weighting'!$F$12:$G$20,2,FALSE)/(VLOOKUP($AW188,'5_Weighting'!$F$12:$H$21,3,FALSE)))</f>
        <v>7.7722159316443468E-2</v>
      </c>
      <c r="O188" s="3">
        <f>N188*$Y188</f>
        <v>3.3913753636534795E-2</v>
      </c>
      <c r="P188" s="3">
        <f>J188/(VLOOKUP($AW188,'5_Weighting'!$J$12:$K$22,2,FALSE)/VLOOKUP($AW188,'5_Weighting'!$J$12:$L$22,3,FALSE))</f>
        <v>0.11802900687802824</v>
      </c>
      <c r="Q188" s="3">
        <f>P188*$Y188</f>
        <v>5.1501485502082001E-2</v>
      </c>
      <c r="R188" s="3">
        <f>J188/(VLOOKUP($AW188,'5_Weighting'!$N$12:$O$23,2,FALSE)/VLOOKUP($AW188,'5_Weighting'!$N$12:$P$23,3,FALSE))</f>
        <v>6.0971964184828559E-2</v>
      </c>
      <c r="S188" s="3">
        <f>R188*$Y188</f>
        <v>2.6604872925377186E-2</v>
      </c>
      <c r="T188" s="3">
        <f>J188/(VLOOKUP($AW188,'5_Weighting'!$R$12:$S$23,2,FALSE)/(VLOOKUP($AW188,'5_Weighting'!$R$12:$T$23,3,FALSE)))</f>
        <v>0.17799969555725989</v>
      </c>
      <c r="U188" s="3">
        <f>T188*$Y188</f>
        <v>7.7669455861733294E-2</v>
      </c>
      <c r="V188" s="3">
        <f>J188/(VLOOKUP($AW188,'5_Weighting'!$V$12:$W$23,2,FALSE)/(VLOOKUP($AW188,'5_Weighting'!$V$12:$X$23,3,FALSE)))</f>
        <v>5.8067806979133919E-2</v>
      </c>
      <c r="W188" s="3">
        <f>V188*$Y188</f>
        <v>2.533765553381331E-2</v>
      </c>
      <c r="X188" s="3" t="s">
        <v>24</v>
      </c>
      <c r="Y188" s="6">
        <v>0.43634600395565382</v>
      </c>
      <c r="Z188" s="3" t="s">
        <v>25</v>
      </c>
      <c r="AA188" s="3">
        <v>0.14963854730989501</v>
      </c>
      <c r="AB188" s="3" t="s">
        <v>26</v>
      </c>
      <c r="AC188" s="3" t="s">
        <v>5</v>
      </c>
      <c r="AD188" s="3" t="s">
        <v>1307</v>
      </c>
      <c r="AE188" s="3" t="s">
        <v>5</v>
      </c>
      <c r="AF188" s="3" t="s">
        <v>7</v>
      </c>
      <c r="AG188" s="3" t="s">
        <v>1329</v>
      </c>
      <c r="AH188" s="3" t="s">
        <v>694</v>
      </c>
      <c r="AI188" s="3" t="s">
        <v>10</v>
      </c>
      <c r="AJ188" s="3" t="s">
        <v>11</v>
      </c>
      <c r="AK188" s="4" t="s">
        <v>338</v>
      </c>
      <c r="AL188" s="4" t="s">
        <v>836</v>
      </c>
      <c r="AM188" s="4">
        <v>2015</v>
      </c>
      <c r="AN188" s="3" t="s">
        <v>14</v>
      </c>
      <c r="AO188" s="3" t="s">
        <v>14</v>
      </c>
      <c r="AP188" s="3">
        <v>244</v>
      </c>
      <c r="AQ188" s="3">
        <v>1</v>
      </c>
      <c r="AR188" s="3">
        <v>0</v>
      </c>
      <c r="AS188" s="3">
        <v>0</v>
      </c>
      <c r="AT188" s="3">
        <v>0</v>
      </c>
      <c r="AU188" s="4" t="s">
        <v>15</v>
      </c>
      <c r="AV188" s="4" t="s">
        <v>837</v>
      </c>
      <c r="AW188" s="4" t="s">
        <v>17</v>
      </c>
      <c r="AX188" s="4" t="s">
        <v>33</v>
      </c>
      <c r="AY188" s="4"/>
      <c r="AZ188" s="3">
        <v>21.398</v>
      </c>
      <c r="BA188" s="3"/>
      <c r="BB188" s="3"/>
      <c r="BC188" s="3"/>
      <c r="BD188" s="3">
        <v>2.9159999999999999</v>
      </c>
      <c r="BE188" s="3" t="s">
        <v>1300</v>
      </c>
    </row>
    <row r="189" spans="1:57" hidden="1" x14ac:dyDescent="0.25">
      <c r="A189" s="2">
        <v>19</v>
      </c>
      <c r="B189" s="3" t="s">
        <v>544</v>
      </c>
      <c r="C189" s="3">
        <v>19.100000000000001</v>
      </c>
      <c r="D189" s="3" t="s">
        <v>951</v>
      </c>
      <c r="E189" s="3" t="s">
        <v>546</v>
      </c>
      <c r="F189" s="3"/>
      <c r="G189" s="3"/>
      <c r="H189" s="3" t="str">
        <f>IF(Y189&lt;'2 - Outliers'!$F$11,"Low outlier",IF(Y189&gt;'2 - Outliers'!$F$12,"High outlier",""))</f>
        <v/>
      </c>
      <c r="I189" s="3">
        <f>IF(AA189="",VLOOKUP(AW189,'3 -Impute_SE'!$B$10:$C$21,2,FALSE),AA189)</f>
        <v>7.9815095923159343E-2</v>
      </c>
      <c r="J189" s="3">
        <f>1/I189</f>
        <v>12.528958193105893</v>
      </c>
      <c r="K189" s="3">
        <f>J189*Y189</f>
        <v>-4.1007280166035587</v>
      </c>
      <c r="L189" s="3">
        <f>J189/(VLOOKUP($AW189,'5_Weighting'!$B$9:$C$20,2,FALSE)/VLOOKUP($AW189,'5_Weighting'!$B$9:$D$20,3,FALSE))</f>
        <v>0.13821170591411505</v>
      </c>
      <c r="M189" s="3">
        <f>L189*Y189</f>
        <v>-4.5236691345689854E-2</v>
      </c>
      <c r="N189" s="3">
        <f>J189/(VLOOKUP($AW189,'5_Weighting'!$F$12:$G$20,2,FALSE)/(VLOOKUP($AW189,'5_Weighting'!$F$12:$H$21,3,FALSE)))</f>
        <v>0.33257228940877093</v>
      </c>
      <c r="O189" s="3">
        <f>N189*$Y189</f>
        <v>-0.10885091032349072</v>
      </c>
      <c r="P189" s="3">
        <f>J189/(VLOOKUP($AW189,'5_Weighting'!$J$12:$K$22,2,FALSE)/VLOOKUP($AW189,'5_Weighting'!$J$12:$L$22,3,FALSE))</f>
        <v>0.55058433796819262</v>
      </c>
      <c r="Q189" s="3">
        <f>P189*$Y189</f>
        <v>-0.18020625381698943</v>
      </c>
      <c r="R189" s="3">
        <f>J189/(VLOOKUP($AW189,'5_Weighting'!$N$12:$O$23,2,FALSE)/VLOOKUP($AW189,'5_Weighting'!$N$12:$P$23,3,FALSE))</f>
        <v>9.8050688955885174E-2</v>
      </c>
      <c r="S189" s="3">
        <f>R189*$Y189</f>
        <v>-3.2091990495261215E-2</v>
      </c>
      <c r="T189" s="3">
        <f>J189/(VLOOKUP($AW189,'5_Weighting'!$R$12:$S$23,2,FALSE)/(VLOOKUP($AW189,'5_Weighting'!$R$12:$T$23,3,FALSE)))</f>
        <v>0.5178337857731794</v>
      </c>
      <c r="U189" s="3">
        <f>T189*$Y189</f>
        <v>-0.1694869980835616</v>
      </c>
      <c r="V189" s="3">
        <f>J189/(VLOOKUP($AW189,'5_Weighting'!$V$12:$W$23,2,FALSE)/(VLOOKUP($AW189,'5_Weighting'!$V$12:$X$23,3,FALSE)))</f>
        <v>9.1901609179760188E-2</v>
      </c>
      <c r="W189" s="3">
        <f>V189*$Y189</f>
        <v>-3.0079396684535506E-2</v>
      </c>
      <c r="X189" s="3" t="s">
        <v>547</v>
      </c>
      <c r="Y189" s="6">
        <v>-0.32729999999999998</v>
      </c>
      <c r="Z189" s="3" t="s">
        <v>459</v>
      </c>
      <c r="AA189" s="3"/>
      <c r="AB189" s="3"/>
      <c r="AC189" s="3" t="s">
        <v>5</v>
      </c>
      <c r="AD189" s="3" t="s">
        <v>143</v>
      </c>
      <c r="AE189" s="3" t="s">
        <v>53</v>
      </c>
      <c r="AF189" s="3" t="s">
        <v>548</v>
      </c>
      <c r="AG189" s="3" t="s">
        <v>165</v>
      </c>
      <c r="AH189" s="3" t="s">
        <v>56</v>
      </c>
      <c r="AI189" s="3" t="s">
        <v>57</v>
      </c>
      <c r="AJ189" s="3" t="s">
        <v>39</v>
      </c>
      <c r="AK189" s="4" t="s">
        <v>12</v>
      </c>
      <c r="AL189" s="4" t="s">
        <v>549</v>
      </c>
      <c r="AM189" s="4" t="s">
        <v>550</v>
      </c>
      <c r="AN189" s="3" t="s">
        <v>1953</v>
      </c>
      <c r="AO189" s="3" t="s">
        <v>30</v>
      </c>
      <c r="AP189" s="3">
        <v>4762</v>
      </c>
      <c r="AQ189" s="3">
        <v>1</v>
      </c>
      <c r="AR189" s="3">
        <v>0</v>
      </c>
      <c r="AS189" s="3">
        <v>1</v>
      </c>
      <c r="AT189" s="3">
        <v>1</v>
      </c>
      <c r="AU189" s="4" t="s">
        <v>15</v>
      </c>
      <c r="AV189" s="4" t="s">
        <v>952</v>
      </c>
      <c r="AW189" s="4" t="s">
        <v>42</v>
      </c>
      <c r="AX189" s="4" t="s">
        <v>58</v>
      </c>
      <c r="AY189" s="4" t="s">
        <v>552</v>
      </c>
      <c r="AZ189" s="3">
        <v>-0.32729999999999998</v>
      </c>
      <c r="BA189" s="3">
        <v>0.99674855414782393</v>
      </c>
      <c r="BB189" s="3"/>
      <c r="BC189" s="3" t="s">
        <v>202</v>
      </c>
      <c r="BD189" s="3" t="s">
        <v>20</v>
      </c>
      <c r="BE189" s="3"/>
    </row>
    <row r="190" spans="1:57" hidden="1" x14ac:dyDescent="0.25">
      <c r="A190" s="2">
        <v>19</v>
      </c>
      <c r="B190" s="3" t="s">
        <v>544</v>
      </c>
      <c r="C190" s="3">
        <v>19.100000000000001</v>
      </c>
      <c r="D190" s="3" t="s">
        <v>661</v>
      </c>
      <c r="E190" s="3" t="s">
        <v>546</v>
      </c>
      <c r="F190" s="3"/>
      <c r="G190" s="3"/>
      <c r="H190" s="3" t="str">
        <f>IF(Y190&lt;'2 - Outliers'!$F$11,"Low outlier",IF(Y190&gt;'2 - Outliers'!$F$12,"High outlier",""))</f>
        <v/>
      </c>
      <c r="I190" s="3">
        <f>IF(AA190="",VLOOKUP(AW190,'3 -Impute_SE'!$B$10:$C$21,2,FALSE),AA190)</f>
        <v>4.9965372243354171E-2</v>
      </c>
      <c r="J190" s="3">
        <f>1/I190</f>
        <v>20.01386070195862</v>
      </c>
      <c r="K190" s="3">
        <f>J190*Y190</f>
        <v>-2.4997312016746318</v>
      </c>
      <c r="L190" s="3">
        <f>J190/(VLOOKUP($AW190,'5_Weighting'!$B$9:$C$20,2,FALSE)/VLOOKUP($AW190,'5_Weighting'!$B$9:$D$20,3,FALSE))</f>
        <v>0.20391526813503555</v>
      </c>
      <c r="M190" s="3">
        <f>L190*Y190</f>
        <v>-2.546901699006594E-2</v>
      </c>
      <c r="N190" s="3">
        <f>J190/(VLOOKUP($AW190,'5_Weighting'!$F$12:$G$20,2,FALSE)/(VLOOKUP($AW190,'5_Weighting'!$F$12:$H$21,3,FALSE)))</f>
        <v>0.23276582344381003</v>
      </c>
      <c r="O190" s="3">
        <f>N190*$Y190</f>
        <v>-2.9072451348131873E-2</v>
      </c>
      <c r="P190" s="3">
        <f>J190/(VLOOKUP($AW190,'5_Weighting'!$J$12:$K$22,2,FALSE)/VLOOKUP($AW190,'5_Weighting'!$J$12:$L$22,3,FALSE))</f>
        <v>0.353478586002267</v>
      </c>
      <c r="Q190" s="3">
        <f>P190*$Y190</f>
        <v>-4.4149475391683145E-2</v>
      </c>
      <c r="R190" s="3">
        <f>J190/(VLOOKUP($AW190,'5_Weighting'!$N$12:$O$23,2,FALSE)/VLOOKUP($AW190,'5_Weighting'!$N$12:$P$23,3,FALSE))</f>
        <v>0.18260158460967399</v>
      </c>
      <c r="S190" s="3">
        <f>R190*$Y190</f>
        <v>-2.2806937917748279E-2</v>
      </c>
      <c r="T190" s="3">
        <f>J190/(VLOOKUP($AW190,'5_Weighting'!$R$12:$S$23,2,FALSE)/(VLOOKUP($AW190,'5_Weighting'!$R$12:$T$23,3,FALSE)))</f>
        <v>0.53308150562882506</v>
      </c>
      <c r="U190" s="3">
        <f>T190*$Y190</f>
        <v>-6.6581880053040249E-2</v>
      </c>
      <c r="V190" s="3">
        <f>J190/(VLOOKUP($AW190,'5_Weighting'!$V$12:$W$23,2,FALSE)/(VLOOKUP($AW190,'5_Weighting'!$V$12:$X$23,3,FALSE)))</f>
        <v>0.1739040838024522</v>
      </c>
      <c r="W190" s="3">
        <f>V190*$Y190</f>
        <v>-2.172062006692628E-2</v>
      </c>
      <c r="X190" s="3" t="s">
        <v>662</v>
      </c>
      <c r="Y190" s="6">
        <v>-0.1249</v>
      </c>
      <c r="Z190" s="3" t="s">
        <v>459</v>
      </c>
      <c r="AA190" s="3"/>
      <c r="AB190" s="3"/>
      <c r="AC190" s="3" t="s">
        <v>53</v>
      </c>
      <c r="AD190" s="3" t="s">
        <v>143</v>
      </c>
      <c r="AE190" s="3" t="s">
        <v>54</v>
      </c>
      <c r="AF190" s="3" t="s">
        <v>548</v>
      </c>
      <c r="AG190" s="3" t="s">
        <v>165</v>
      </c>
      <c r="AH190" s="3" t="s">
        <v>56</v>
      </c>
      <c r="AI190" s="3" t="s">
        <v>57</v>
      </c>
      <c r="AJ190" s="3" t="s">
        <v>39</v>
      </c>
      <c r="AK190" s="4" t="s">
        <v>12</v>
      </c>
      <c r="AL190" s="4" t="s">
        <v>549</v>
      </c>
      <c r="AM190" s="4" t="s">
        <v>550</v>
      </c>
      <c r="AN190" s="3" t="s">
        <v>1953</v>
      </c>
      <c r="AO190" s="3" t="s">
        <v>30</v>
      </c>
      <c r="AP190" s="3">
        <v>4762</v>
      </c>
      <c r="AQ190" s="3">
        <v>1</v>
      </c>
      <c r="AR190" s="3">
        <v>0</v>
      </c>
      <c r="AS190" s="3">
        <v>1</v>
      </c>
      <c r="AT190" s="3">
        <v>1</v>
      </c>
      <c r="AU190" s="4" t="s">
        <v>15</v>
      </c>
      <c r="AV190" s="4" t="s">
        <v>663</v>
      </c>
      <c r="AW190" s="4" t="s">
        <v>17</v>
      </c>
      <c r="AX190" s="4" t="s">
        <v>58</v>
      </c>
      <c r="AY190" s="4" t="s">
        <v>552</v>
      </c>
      <c r="AZ190" s="3">
        <v>-0.1249</v>
      </c>
      <c r="BA190" s="3">
        <v>0.99875797562796431</v>
      </c>
      <c r="BB190" s="3"/>
      <c r="BC190" s="3" t="s">
        <v>202</v>
      </c>
      <c r="BD190" s="3" t="s">
        <v>20</v>
      </c>
      <c r="BE190" s="3"/>
    </row>
    <row r="191" spans="1:57" hidden="1" x14ac:dyDescent="0.25">
      <c r="A191" s="2">
        <v>19</v>
      </c>
      <c r="B191" s="3" t="s">
        <v>544</v>
      </c>
      <c r="C191" s="3">
        <v>19.100000000000001</v>
      </c>
      <c r="D191" s="3" t="s">
        <v>545</v>
      </c>
      <c r="E191" s="3" t="s">
        <v>546</v>
      </c>
      <c r="F191" s="3"/>
      <c r="G191" s="3"/>
      <c r="H191" s="3" t="str">
        <f>IF(Y191&lt;'2 - Outliers'!$F$11,"Low outlier",IF(Y191&gt;'2 - Outliers'!$F$12,"High outlier",""))</f>
        <v/>
      </c>
      <c r="I191" s="3">
        <f>IF(AA191="",VLOOKUP(AW191,'3 -Impute_SE'!$B$10:$C$21,2,FALSE),AA191)</f>
        <v>7.9815095923159343E-2</v>
      </c>
      <c r="J191" s="3">
        <f>1/I191</f>
        <v>12.528958193105893</v>
      </c>
      <c r="K191" s="3">
        <f>J191*Y191</f>
        <v>-4.1959480988711633</v>
      </c>
      <c r="L191" s="3">
        <f>J191/(VLOOKUP($AW191,'5_Weighting'!$B$9:$C$20,2,FALSE)/VLOOKUP($AW191,'5_Weighting'!$B$9:$D$20,3,FALSE))</f>
        <v>0.13821170591411505</v>
      </c>
      <c r="M191" s="3">
        <f>L191*Y191</f>
        <v>-4.6287100310637125E-2</v>
      </c>
      <c r="N191" s="3">
        <f>J191/(VLOOKUP($AW191,'5_Weighting'!$F$12:$G$20,2,FALSE)/(VLOOKUP($AW191,'5_Weighting'!$F$12:$H$21,3,FALSE)))</f>
        <v>0.33257228940877093</v>
      </c>
      <c r="O191" s="3">
        <f>N191*$Y191</f>
        <v>-0.11137845972299737</v>
      </c>
      <c r="P191" s="3">
        <f>J191/(VLOOKUP($AW191,'5_Weighting'!$J$12:$K$22,2,FALSE)/VLOOKUP($AW191,'5_Weighting'!$J$12:$L$22,3,FALSE))</f>
        <v>0.55058433796819262</v>
      </c>
      <c r="Q191" s="3">
        <f>P191*$Y191</f>
        <v>-0.1843906947855477</v>
      </c>
      <c r="R191" s="3">
        <f>J191/(VLOOKUP($AW191,'5_Weighting'!$N$12:$O$23,2,FALSE)/VLOOKUP($AW191,'5_Weighting'!$N$12:$P$23,3,FALSE))</f>
        <v>9.8050688955885174E-2</v>
      </c>
      <c r="S191" s="3">
        <f>R191*$Y191</f>
        <v>-3.283717573132594E-2</v>
      </c>
      <c r="T191" s="3">
        <f>J191/(VLOOKUP($AW191,'5_Weighting'!$R$12:$S$23,2,FALSE)/(VLOOKUP($AW191,'5_Weighting'!$R$12:$T$23,3,FALSE)))</f>
        <v>0.5178337857731794</v>
      </c>
      <c r="U191" s="3">
        <f>T191*$Y191</f>
        <v>-0.17342253485543777</v>
      </c>
      <c r="V191" s="3">
        <f>J191/(VLOOKUP($AW191,'5_Weighting'!$V$12:$W$23,2,FALSE)/(VLOOKUP($AW191,'5_Weighting'!$V$12:$X$23,3,FALSE)))</f>
        <v>9.1901609179760188E-2</v>
      </c>
      <c r="W191" s="3">
        <f>V191*$Y191</f>
        <v>-3.0777848914301686E-2</v>
      </c>
      <c r="X191" s="3" t="s">
        <v>547</v>
      </c>
      <c r="Y191" s="6">
        <v>-0.33489999999999998</v>
      </c>
      <c r="Z191" s="3" t="s">
        <v>459</v>
      </c>
      <c r="AA191" s="3"/>
      <c r="AB191" s="3"/>
      <c r="AC191" s="3" t="s">
        <v>5</v>
      </c>
      <c r="AD191" s="3" t="s">
        <v>143</v>
      </c>
      <c r="AE191" s="3" t="s">
        <v>53</v>
      </c>
      <c r="AF191" s="3" t="s">
        <v>548</v>
      </c>
      <c r="AG191" s="3" t="s">
        <v>165</v>
      </c>
      <c r="AH191" s="3" t="s">
        <v>56</v>
      </c>
      <c r="AI191" s="3" t="s">
        <v>57</v>
      </c>
      <c r="AJ191" s="3" t="s">
        <v>39</v>
      </c>
      <c r="AK191" s="4" t="s">
        <v>12</v>
      </c>
      <c r="AL191" s="4" t="s">
        <v>549</v>
      </c>
      <c r="AM191" s="4" t="s">
        <v>550</v>
      </c>
      <c r="AN191" s="3" t="s">
        <v>1953</v>
      </c>
      <c r="AO191" s="3" t="s">
        <v>30</v>
      </c>
      <c r="AP191" s="3">
        <v>4762</v>
      </c>
      <c r="AQ191" s="3">
        <v>1</v>
      </c>
      <c r="AR191" s="3">
        <v>0</v>
      </c>
      <c r="AS191" s="3">
        <v>1</v>
      </c>
      <c r="AT191" s="3">
        <v>1</v>
      </c>
      <c r="AU191" s="4" t="s">
        <v>15</v>
      </c>
      <c r="AV191" s="4" t="s">
        <v>551</v>
      </c>
      <c r="AW191" s="4" t="s">
        <v>42</v>
      </c>
      <c r="AX191" s="4" t="s">
        <v>58</v>
      </c>
      <c r="AY191" s="4" t="s">
        <v>552</v>
      </c>
      <c r="AZ191" s="3">
        <v>-0.33489999999999998</v>
      </c>
      <c r="BA191" s="3">
        <v>0.99667318036586428</v>
      </c>
      <c r="BB191" s="3"/>
      <c r="BC191" s="3" t="s">
        <v>202</v>
      </c>
      <c r="BD191" s="3" t="s">
        <v>20</v>
      </c>
      <c r="BE191" s="3"/>
    </row>
    <row r="192" spans="1:57" hidden="1" x14ac:dyDescent="0.25">
      <c r="A192" s="2">
        <v>131</v>
      </c>
      <c r="B192" s="3" t="s">
        <v>68</v>
      </c>
      <c r="C192" s="3">
        <v>131.30000000000001</v>
      </c>
      <c r="D192" s="3" t="s">
        <v>379</v>
      </c>
      <c r="E192" s="3" t="s">
        <v>190</v>
      </c>
      <c r="F192" s="3">
        <v>1</v>
      </c>
      <c r="G192" s="3"/>
      <c r="H192" s="3" t="str">
        <f>IF(Y192&lt;'2 - Outliers'!$F$11,"Low outlier",IF(Y192&gt;'2 - Outliers'!$F$12,"High outlier",""))</f>
        <v/>
      </c>
      <c r="I192" s="3">
        <f>IF(AA192="",VLOOKUP(AW192,'3 -Impute_SE'!$B$10:$C$21,2,FALSE),AA192)</f>
        <v>9.0909090909090905E-3</v>
      </c>
      <c r="J192" s="3">
        <f>1/I192</f>
        <v>110</v>
      </c>
      <c r="K192" s="3">
        <f>J192*Y192</f>
        <v>0.55000000000000004</v>
      </c>
      <c r="L192" s="3">
        <f>J192/(VLOOKUP($AW192,'5_Weighting'!$B$9:$C$20,2,FALSE)/VLOOKUP($AW192,'5_Weighting'!$B$9:$D$20,3,FALSE))</f>
        <v>1.2134518621762442</v>
      </c>
      <c r="M192" s="3">
        <f>L192*Y192</f>
        <v>6.0672593108812211E-3</v>
      </c>
      <c r="N192" s="3">
        <f>J192/(VLOOKUP($AW192,'5_Weighting'!$F$12:$G$20,2,FALSE)/(VLOOKUP($AW192,'5_Weighting'!$F$12:$H$21,3,FALSE)))</f>
        <v>2.9198718098600334</v>
      </c>
      <c r="O192" s="3">
        <f>N192*$Y192</f>
        <v>1.4599359049300167E-2</v>
      </c>
      <c r="P192" s="3">
        <f>J192/(VLOOKUP($AW192,'5_Weighting'!$J$12:$K$22,2,FALSE)/VLOOKUP($AW192,'5_Weighting'!$J$12:$L$22,3,FALSE))</f>
        <v>4.833943592359252</v>
      </c>
      <c r="Q192" s="3">
        <f>P192*$Y192</f>
        <v>2.4169717961796261E-2</v>
      </c>
      <c r="R192" s="3">
        <f>J192/(VLOOKUP($AW192,'5_Weighting'!$N$12:$O$23,2,FALSE)/VLOOKUP($AW192,'5_Weighting'!$N$12:$P$23,3,FALSE))</f>
        <v>0.86085176587804191</v>
      </c>
      <c r="S192" s="3">
        <f>R192*$Y192</f>
        <v>4.3042588293902093E-3</v>
      </c>
      <c r="T192" s="3">
        <f>J192/(VLOOKUP($AW192,'5_Weighting'!$R$12:$S$23,2,FALSE)/(VLOOKUP($AW192,'5_Weighting'!$R$12:$T$23,3,FALSE)))</f>
        <v>4.5464048612112968</v>
      </c>
      <c r="U192" s="3">
        <f>T192*$Y192</f>
        <v>2.2732024306056486E-2</v>
      </c>
      <c r="V192" s="3">
        <f>J192/(VLOOKUP($AW192,'5_Weighting'!$V$12:$W$23,2,FALSE)/(VLOOKUP($AW192,'5_Weighting'!$V$12:$X$23,3,FALSE)))</f>
        <v>0.80686493273927862</v>
      </c>
      <c r="W192" s="3">
        <f>V192*$Y192</f>
        <v>4.0343246636963936E-3</v>
      </c>
      <c r="X192" s="3" t="s">
        <v>640</v>
      </c>
      <c r="Y192" s="89">
        <v>5.0000000000000001E-3</v>
      </c>
      <c r="Z192" s="85" t="s">
        <v>1300</v>
      </c>
      <c r="AA192" s="3">
        <v>9.0909090909090905E-3</v>
      </c>
      <c r="AB192" s="3" t="s">
        <v>26</v>
      </c>
      <c r="AC192" s="3" t="s">
        <v>53</v>
      </c>
      <c r="AD192" s="3" t="s">
        <v>6</v>
      </c>
      <c r="AE192" s="3" t="s">
        <v>54</v>
      </c>
      <c r="AF192" s="3" t="s">
        <v>55</v>
      </c>
      <c r="AG192" s="3" t="s">
        <v>37</v>
      </c>
      <c r="AH192" s="3" t="s">
        <v>73</v>
      </c>
      <c r="AI192" s="3" t="s">
        <v>57</v>
      </c>
      <c r="AJ192" s="3" t="s">
        <v>191</v>
      </c>
      <c r="AK192" s="4" t="s">
        <v>75</v>
      </c>
      <c r="AL192" s="4" t="s">
        <v>75</v>
      </c>
      <c r="AM192" s="4">
        <v>1991</v>
      </c>
      <c r="AN192" s="3" t="s">
        <v>30</v>
      </c>
      <c r="AO192" s="3" t="s">
        <v>30</v>
      </c>
      <c r="AP192" s="3">
        <v>20246</v>
      </c>
      <c r="AQ192" s="3">
        <v>0</v>
      </c>
      <c r="AR192" s="3">
        <v>0</v>
      </c>
      <c r="AS192" s="3">
        <v>1</v>
      </c>
      <c r="AT192" s="3">
        <v>1</v>
      </c>
      <c r="AU192" s="4" t="s">
        <v>15</v>
      </c>
      <c r="AV192" s="4" t="s">
        <v>76</v>
      </c>
      <c r="AW192" s="3" t="s">
        <v>42</v>
      </c>
      <c r="AX192" s="4" t="s">
        <v>77</v>
      </c>
      <c r="AY192" s="4" t="s">
        <v>78</v>
      </c>
      <c r="AZ192" s="3">
        <v>4.0000000000000002E-4</v>
      </c>
      <c r="BA192" s="3">
        <v>1.0004000800106678</v>
      </c>
      <c r="BB192" s="3"/>
      <c r="BC192" s="3" t="s">
        <v>60</v>
      </c>
      <c r="BD192" s="3">
        <v>0.55000000000000004</v>
      </c>
      <c r="BE192" s="3"/>
    </row>
    <row r="193" spans="1:57" hidden="1" x14ac:dyDescent="0.25">
      <c r="A193" s="92">
        <v>131</v>
      </c>
      <c r="B193" s="86" t="s">
        <v>68</v>
      </c>
      <c r="C193" s="86">
        <v>131.19999999999999</v>
      </c>
      <c r="D193" s="86" t="s">
        <v>2048</v>
      </c>
      <c r="E193" s="86" t="s">
        <v>231</v>
      </c>
      <c r="F193" s="3">
        <v>1</v>
      </c>
      <c r="G193" s="3"/>
      <c r="H193" s="3"/>
      <c r="I193" s="3">
        <f>IF(AA193="",VLOOKUP(AW193,'3 -Impute_SE'!$B$10:$C$21,2,FALSE),AA193)</f>
        <v>0.11428571428571428</v>
      </c>
      <c r="J193" s="3">
        <f>1/I193</f>
        <v>8.75</v>
      </c>
      <c r="K193" s="3">
        <f>J193*Y193</f>
        <v>3.5000000000000003E-2</v>
      </c>
      <c r="L193" s="3">
        <f>J193/(VLOOKUP($AW193,'5_Weighting'!$B$9:$C$20,2,FALSE)/VLOOKUP($AW193,'5_Weighting'!$B$9:$D$20,3,FALSE))</f>
        <v>8.9151144936616245E-2</v>
      </c>
      <c r="M193" s="3">
        <f>L193*Y193</f>
        <v>3.5660457974646498E-4</v>
      </c>
      <c r="N193" s="3">
        <f>J193/(VLOOKUP($AW193,'5_Weighting'!$F$12:$G$20,2,FALSE)/(VLOOKUP($AW193,'5_Weighting'!$F$12:$H$21,3,FALSE)))</f>
        <v>0.10176452137163219</v>
      </c>
      <c r="O193" s="3">
        <f>N193*$Y193</f>
        <v>4.0705808548652879E-4</v>
      </c>
      <c r="P193" s="3">
        <f>J193/(VLOOKUP($AW193,'5_Weighting'!$J$12:$K$22,2,FALSE)/VLOOKUP($AW193,'5_Weighting'!$J$12:$L$22,3,FALSE))</f>
        <v>0.15453977988450532</v>
      </c>
      <c r="Q193" s="3">
        <f>P193*$Y193</f>
        <v>6.1815911953802126E-4</v>
      </c>
      <c r="R193" s="3">
        <f>J193/(VLOOKUP($AW193,'5_Weighting'!$N$12:$O$23,2,FALSE)/VLOOKUP($AW193,'5_Weighting'!$N$12:$P$23,3,FALSE))</f>
        <v>7.9832866288426063E-2</v>
      </c>
      <c r="S193" s="3">
        <f>R193*$Y193</f>
        <v>3.1933146515370425E-4</v>
      </c>
      <c r="T193" s="3">
        <f>J193/(VLOOKUP($AW193,'5_Weighting'!$R$12:$S$23,2,FALSE)/(VLOOKUP($AW193,'5_Weighting'!$R$12:$T$23,3,FALSE)))</f>
        <v>0.23306163881692948</v>
      </c>
      <c r="U193" s="3">
        <f>T193*$Y193</f>
        <v>9.3224655526771795E-4</v>
      </c>
      <c r="V193" s="3">
        <f>J193/(VLOOKUP($AW193,'5_Weighting'!$V$12:$W$23,2,FALSE)/(VLOOKUP($AW193,'5_Weighting'!$V$12:$X$23,3,FALSE)))</f>
        <v>7.6030344966003596E-2</v>
      </c>
      <c r="W193" s="3">
        <f>V193*$Y193</f>
        <v>3.041213798640144E-4</v>
      </c>
      <c r="X193" s="3"/>
      <c r="Y193" s="95">
        <v>4.0000000000000001E-3</v>
      </c>
      <c r="Z193" s="86" t="s">
        <v>4</v>
      </c>
      <c r="AA193" s="91">
        <v>0.11428571428571428</v>
      </c>
      <c r="AB193" s="86" t="s">
        <v>2059</v>
      </c>
      <c r="AC193" s="86" t="s">
        <v>5</v>
      </c>
      <c r="AD193" s="86" t="s">
        <v>6</v>
      </c>
      <c r="AE193" s="86" t="s">
        <v>5</v>
      </c>
      <c r="AF193" s="86" t="s">
        <v>55</v>
      </c>
      <c r="AG193" s="86" t="s">
        <v>37</v>
      </c>
      <c r="AH193" s="86" t="s">
        <v>73</v>
      </c>
      <c r="AI193" s="86" t="s">
        <v>57</v>
      </c>
      <c r="AJ193" s="86" t="s">
        <v>2049</v>
      </c>
      <c r="AK193" s="86" t="s">
        <v>12</v>
      </c>
      <c r="AL193" s="86" t="s">
        <v>232</v>
      </c>
      <c r="AM193" s="86">
        <v>1991</v>
      </c>
      <c r="AN193" s="3" t="s">
        <v>30</v>
      </c>
      <c r="AO193" s="3" t="s">
        <v>30</v>
      </c>
      <c r="AP193" s="86">
        <v>1036</v>
      </c>
      <c r="AQ193" s="86">
        <v>0</v>
      </c>
      <c r="AR193" s="86">
        <v>0</v>
      </c>
      <c r="AS193" s="86">
        <v>1</v>
      </c>
      <c r="AT193" s="86">
        <v>1</v>
      </c>
      <c r="AU193" s="86" t="s">
        <v>15</v>
      </c>
      <c r="AV193" s="86" t="s">
        <v>2054</v>
      </c>
      <c r="AW193" s="86" t="s">
        <v>17</v>
      </c>
      <c r="AX193" s="86" t="s">
        <v>233</v>
      </c>
      <c r="AY193" s="3" t="s">
        <v>78</v>
      </c>
      <c r="AZ193" s="3"/>
      <c r="BA193" s="3"/>
      <c r="BB193" s="3"/>
      <c r="BC193" s="3"/>
      <c r="BD193" s="86">
        <v>3.5000000000000003E-2</v>
      </c>
      <c r="BE193" s="86"/>
    </row>
    <row r="194" spans="1:57" hidden="1" x14ac:dyDescent="0.25">
      <c r="A194" s="2">
        <v>2</v>
      </c>
      <c r="B194" s="3" t="s">
        <v>234</v>
      </c>
      <c r="C194" s="3">
        <v>2.2999999999999998</v>
      </c>
      <c r="D194" s="3" t="s">
        <v>235</v>
      </c>
      <c r="E194" s="3" t="s">
        <v>236</v>
      </c>
      <c r="F194" s="3">
        <v>1</v>
      </c>
      <c r="G194" s="3"/>
      <c r="H194" s="3" t="str">
        <f>IF(Y194&lt;'2 - Outliers'!$F$11,"Low outlier",IF(Y194&gt;'2 - Outliers'!$F$12,"High outlier",""))</f>
        <v/>
      </c>
      <c r="I194" s="3">
        <f>IF(AA194="",VLOOKUP(AW194,'3 -Impute_SE'!$B$10:$C$21,2,FALSE),AA194)</f>
        <v>5.031249131340744E-2</v>
      </c>
      <c r="J194" s="3">
        <f>1/I194</f>
        <v>19.875779829123999</v>
      </c>
      <c r="K194" s="3">
        <f>J194*Y194</f>
        <v>4.6310567001858924</v>
      </c>
      <c r="L194" s="3">
        <f>J194/(VLOOKUP($AW194,'5_Weighting'!$B$9:$C$20,2,FALSE)/VLOOKUP($AW194,'5_Weighting'!$B$9:$D$20,3,FALSE))</f>
        <v>0.82622651466152486</v>
      </c>
      <c r="M194" s="3">
        <f>L194*Y194</f>
        <v>0.1925107779161353</v>
      </c>
      <c r="N194" s="3">
        <f>J194/(VLOOKUP($AW194,'5_Weighting'!$F$12:$G$20,2,FALSE)/(VLOOKUP($AW194,'5_Weighting'!$F$12:$H$21,3,FALSE)))</f>
        <v>0.69441737918446922</v>
      </c>
      <c r="O194" s="3">
        <f>N194*$Y194</f>
        <v>0.16179924934998133</v>
      </c>
      <c r="P194" s="3">
        <f>J194/(VLOOKUP($AW194,'5_Weighting'!$J$12:$K$22,2,FALSE)/VLOOKUP($AW194,'5_Weighting'!$J$12:$L$22,3,FALSE))</f>
        <v>0.71090804367584326</v>
      </c>
      <c r="Q194" s="3">
        <f>P194*$Y194</f>
        <v>0.16564157417647149</v>
      </c>
      <c r="R194" s="3">
        <f>J194/(VLOOKUP($AW194,'5_Weighting'!$N$12:$O$23,2,FALSE)/VLOOKUP($AW194,'5_Weighting'!$N$12:$P$23,3,FALSE))</f>
        <v>0.92641033263453187</v>
      </c>
      <c r="S194" s="3">
        <f>R194*$Y194</f>
        <v>0.21585360750384594</v>
      </c>
      <c r="T194" s="3">
        <f>J194/(VLOOKUP($AW194,'5_Weighting'!$R$12:$S$23,2,FALSE)/(VLOOKUP($AW194,'5_Weighting'!$R$12:$T$23,3,FALSE)))</f>
        <v>0.781274928375426</v>
      </c>
      <c r="U194" s="3">
        <f>T194*$Y194</f>
        <v>0.18203705831147426</v>
      </c>
      <c r="V194" s="3">
        <f>J194/(VLOOKUP($AW194,'5_Weighting'!$V$12:$W$23,2,FALSE)/(VLOOKUP($AW194,'5_Weighting'!$V$12:$X$23,3,FALSE)))</f>
        <v>0.91240154613360192</v>
      </c>
      <c r="W194" s="3">
        <f>V194*$Y194</f>
        <v>0.21258956024912926</v>
      </c>
      <c r="X194" s="3" t="s">
        <v>237</v>
      </c>
      <c r="Y194" s="6">
        <v>0.23300000000000001</v>
      </c>
      <c r="Z194" s="3" t="s">
        <v>157</v>
      </c>
      <c r="AA194" s="3"/>
      <c r="AB194" s="3"/>
      <c r="AC194" s="3" t="s">
        <v>5</v>
      </c>
      <c r="AD194" s="3" t="s">
        <v>6</v>
      </c>
      <c r="AE194" s="3" t="s">
        <v>5</v>
      </c>
      <c r="AF194" s="3" t="s">
        <v>7</v>
      </c>
      <c r="AG194" s="3" t="s">
        <v>8</v>
      </c>
      <c r="AH194" s="3" t="s">
        <v>28</v>
      </c>
      <c r="AI194" s="3" t="s">
        <v>10</v>
      </c>
      <c r="AJ194" s="3" t="s">
        <v>107</v>
      </c>
      <c r="AK194" s="4" t="s">
        <v>12</v>
      </c>
      <c r="AL194" s="4" t="s">
        <v>140</v>
      </c>
      <c r="AM194" s="4">
        <v>2003</v>
      </c>
      <c r="AN194" s="3" t="s">
        <v>30</v>
      </c>
      <c r="AO194" s="3" t="s">
        <v>30</v>
      </c>
      <c r="AP194" s="3">
        <v>68</v>
      </c>
      <c r="AQ194" s="3">
        <v>0</v>
      </c>
      <c r="AR194" s="3">
        <v>0</v>
      </c>
      <c r="AS194" s="3">
        <v>0</v>
      </c>
      <c r="AT194" s="3">
        <v>0</v>
      </c>
      <c r="AU194" s="4" t="s">
        <v>15</v>
      </c>
      <c r="AV194" s="4" t="s">
        <v>238</v>
      </c>
      <c r="AW194" s="4" t="s">
        <v>32</v>
      </c>
      <c r="AX194" s="4" t="s">
        <v>33</v>
      </c>
      <c r="AY194" s="4"/>
      <c r="AZ194" s="3" t="s">
        <v>20</v>
      </c>
      <c r="BA194" s="3"/>
      <c r="BB194" s="3"/>
      <c r="BC194" s="3" t="s">
        <v>20</v>
      </c>
      <c r="BD194" s="3" t="s">
        <v>20</v>
      </c>
      <c r="BE194" s="3"/>
    </row>
    <row r="195" spans="1:57" hidden="1" x14ac:dyDescent="0.25">
      <c r="A195" s="2">
        <v>131</v>
      </c>
      <c r="B195" s="3" t="s">
        <v>68</v>
      </c>
      <c r="C195" s="3">
        <v>131.4</v>
      </c>
      <c r="D195" s="3" t="s">
        <v>69</v>
      </c>
      <c r="E195" s="3" t="s">
        <v>70</v>
      </c>
      <c r="F195" s="3">
        <v>1</v>
      </c>
      <c r="G195" s="3"/>
      <c r="H195" s="3" t="str">
        <f>IF(Y195&lt;'2 - Outliers'!$F$11,"Low outlier",IF(Y195&gt;'2 - Outliers'!$F$12,"High outlier",""))</f>
        <v/>
      </c>
      <c r="I195" s="3">
        <f>IF(AA195="",VLOOKUP(AW195,'3 -Impute_SE'!$B$10:$C$21,2,FALSE),AA195)</f>
        <v>6.392694063926941E-3</v>
      </c>
      <c r="J195" s="3">
        <f>1/I195</f>
        <v>156.42857142857142</v>
      </c>
      <c r="K195" s="3">
        <f>J195*Y195</f>
        <v>2.19</v>
      </c>
      <c r="L195" s="3">
        <f>J195/(VLOOKUP($AW195,'5_Weighting'!$B$9:$C$20,2,FALSE)/VLOOKUP($AW195,'5_Weighting'!$B$9:$D$20,3,FALSE))</f>
        <v>1.7256231027051783</v>
      </c>
      <c r="M195" s="3">
        <f>L195*Y195</f>
        <v>2.4158723437872495E-2</v>
      </c>
      <c r="N195" s="3">
        <f>J195/(VLOOKUP($AW195,'5_Weighting'!$F$12:$G$20,2,FALSE)/(VLOOKUP($AW195,'5_Weighting'!$F$12:$H$21,3,FALSE)))</f>
        <v>4.1522852360996581</v>
      </c>
      <c r="O195" s="3">
        <f>N195*$Y195</f>
        <v>5.8131993305395216E-2</v>
      </c>
      <c r="P195" s="3">
        <f>J195/(VLOOKUP($AW195,'5_Weighting'!$J$12:$K$22,2,FALSE)/VLOOKUP($AW195,'5_Weighting'!$J$12:$L$22,3,FALSE))</f>
        <v>6.8742444592641307</v>
      </c>
      <c r="Q195" s="3">
        <f>P195*$Y195</f>
        <v>9.6239422429697838E-2</v>
      </c>
      <c r="R195" s="3">
        <f>J195/(VLOOKUP($AW195,'5_Weighting'!$N$12:$O$23,2,FALSE)/VLOOKUP($AW195,'5_Weighting'!$N$12:$P$23,3,FALSE))</f>
        <v>1.2241982904369557</v>
      </c>
      <c r="S195" s="3">
        <f>R195*$Y195</f>
        <v>1.713877606611738E-2</v>
      </c>
      <c r="T195" s="3">
        <f>J195/(VLOOKUP($AW195,'5_Weighting'!$R$12:$S$23,2,FALSE)/(VLOOKUP($AW195,'5_Weighting'!$R$12:$T$23,3,FALSE)))</f>
        <v>6.4653419779563244</v>
      </c>
      <c r="U195" s="3">
        <f>T195*$Y195</f>
        <v>9.0514787691388543E-2</v>
      </c>
      <c r="V195" s="3">
        <f>J195/(VLOOKUP($AW195,'5_Weighting'!$V$12:$W$23,2,FALSE)/(VLOOKUP($AW195,'5_Weighting'!$V$12:$X$23,3,FALSE)))</f>
        <v>1.1474248069474156</v>
      </c>
      <c r="W195" s="3">
        <f>V195*$Y195</f>
        <v>1.606394729726382E-2</v>
      </c>
      <c r="X195" s="3" t="s">
        <v>640</v>
      </c>
      <c r="Y195" s="89">
        <v>1.4E-2</v>
      </c>
      <c r="Z195" s="85" t="s">
        <v>1300</v>
      </c>
      <c r="AA195" s="3">
        <v>6.392694063926941E-3</v>
      </c>
      <c r="AB195" s="3" t="s">
        <v>26</v>
      </c>
      <c r="AC195" s="3" t="s">
        <v>5</v>
      </c>
      <c r="AD195" s="3" t="s">
        <v>6</v>
      </c>
      <c r="AE195" s="3" t="s">
        <v>5</v>
      </c>
      <c r="AF195" s="3" t="s">
        <v>55</v>
      </c>
      <c r="AG195" s="3" t="s">
        <v>37</v>
      </c>
      <c r="AH195" s="3" t="s">
        <v>73</v>
      </c>
      <c r="AI195" s="3" t="s">
        <v>57</v>
      </c>
      <c r="AJ195" s="3" t="s">
        <v>74</v>
      </c>
      <c r="AK195" s="4" t="s">
        <v>75</v>
      </c>
      <c r="AL195" s="4" t="s">
        <v>75</v>
      </c>
      <c r="AM195" s="4">
        <v>1991</v>
      </c>
      <c r="AN195" s="3" t="s">
        <v>30</v>
      </c>
      <c r="AO195" s="3" t="s">
        <v>30</v>
      </c>
      <c r="AP195" s="3">
        <v>15281</v>
      </c>
      <c r="AQ195" s="3">
        <v>0</v>
      </c>
      <c r="AR195" s="3">
        <v>0</v>
      </c>
      <c r="AS195" s="3">
        <v>1</v>
      </c>
      <c r="AT195" s="3">
        <v>1</v>
      </c>
      <c r="AU195" s="4" t="s">
        <v>15</v>
      </c>
      <c r="AV195" s="4" t="s">
        <v>76</v>
      </c>
      <c r="AW195" s="3" t="s">
        <v>42</v>
      </c>
      <c r="AX195" s="4" t="s">
        <v>77</v>
      </c>
      <c r="AY195" s="4" t="s">
        <v>78</v>
      </c>
      <c r="AZ195" s="3">
        <v>2.8999999999999998E-3</v>
      </c>
      <c r="BA195" s="3">
        <v>1.002904209067782</v>
      </c>
      <c r="BB195" s="3"/>
      <c r="BC195" s="3" t="s">
        <v>60</v>
      </c>
      <c r="BD195" s="3">
        <v>2.19</v>
      </c>
      <c r="BE195" s="3"/>
    </row>
    <row r="196" spans="1:57" hidden="1" x14ac:dyDescent="0.25">
      <c r="A196" s="2">
        <v>131</v>
      </c>
      <c r="B196" s="3" t="s">
        <v>68</v>
      </c>
      <c r="C196" s="3">
        <v>131.30000000000001</v>
      </c>
      <c r="D196" s="3" t="s">
        <v>189</v>
      </c>
      <c r="E196" s="3" t="s">
        <v>190</v>
      </c>
      <c r="F196" s="3">
        <v>1</v>
      </c>
      <c r="G196" s="3"/>
      <c r="H196" s="3" t="str">
        <f>IF(Y196&lt;'2 - Outliers'!$F$11,"Low outlier",IF(Y196&gt;'2 - Outliers'!$F$12,"High outlier",""))</f>
        <v/>
      </c>
      <c r="I196" s="3">
        <f>IF(AA196="",VLOOKUP(AW196,'3 -Impute_SE'!$B$10:$C$21,2,FALSE),AA196)</f>
        <v>2.5114155251141552E-3</v>
      </c>
      <c r="J196" s="3">
        <f>1/I196</f>
        <v>398.18181818181819</v>
      </c>
      <c r="K196" s="3">
        <f>J196*Y196</f>
        <v>4.38</v>
      </c>
      <c r="L196" s="3">
        <f>J196/(VLOOKUP($AW196,'5_Weighting'!$B$9:$C$20,2,FALSE)/VLOOKUP($AW196,'5_Weighting'!$B$9:$D$20,3,FALSE))</f>
        <v>4.0569559981545886</v>
      </c>
      <c r="M196" s="3">
        <f>L196*Y196</f>
        <v>4.4626515979700472E-2</v>
      </c>
      <c r="N196" s="3">
        <f>J196/(VLOOKUP($AW196,'5_Weighting'!$F$12:$G$20,2,FALSE)/(VLOOKUP($AW196,'5_Weighting'!$F$12:$H$21,3,FALSE)))</f>
        <v>4.6309465309895996</v>
      </c>
      <c r="O196" s="3">
        <f>N196*$Y196</f>
        <v>5.0940411840885595E-2</v>
      </c>
      <c r="P196" s="3">
        <f>J196/(VLOOKUP($AW196,'5_Weighting'!$J$12:$K$22,2,FALSE)/VLOOKUP($AW196,'5_Weighting'!$J$12:$L$22,3,FALSE))</f>
        <v>7.0325634898091769</v>
      </c>
      <c r="Q196" s="3">
        <f>P196*$Y196</f>
        <v>7.7358198387900937E-2</v>
      </c>
      <c r="R196" s="3">
        <f>J196/(VLOOKUP($AW196,'5_Weighting'!$N$12:$O$23,2,FALSE)/VLOOKUP($AW196,'5_Weighting'!$N$12:$P$23,3,FALSE))</f>
        <v>3.6329138113590247</v>
      </c>
      <c r="S196" s="3">
        <f>R196*$Y196</f>
        <v>3.9962051924949268E-2</v>
      </c>
      <c r="T196" s="3">
        <f>J196/(VLOOKUP($AW196,'5_Weighting'!$R$12:$S$23,2,FALSE)/(VLOOKUP($AW196,'5_Weighting'!$R$12:$T$23,3,FALSE)))</f>
        <v>10.605817953435338</v>
      </c>
      <c r="U196" s="3">
        <f>T196*$Y196</f>
        <v>0.1166639974877887</v>
      </c>
      <c r="V196" s="3">
        <f>J196/(VLOOKUP($AW196,'5_Weighting'!$V$12:$W$23,2,FALSE)/(VLOOKUP($AW196,'5_Weighting'!$V$12:$X$23,3,FALSE)))</f>
        <v>3.4598743994919037</v>
      </c>
      <c r="W196" s="3">
        <f>V196*$Y196</f>
        <v>3.8058618394410937E-2</v>
      </c>
      <c r="X196" s="3" t="s">
        <v>640</v>
      </c>
      <c r="Y196" s="86">
        <v>1.0999999999999999E-2</v>
      </c>
      <c r="Z196" s="86" t="s">
        <v>1300</v>
      </c>
      <c r="AA196" s="3">
        <v>2.5114155251141552E-3</v>
      </c>
      <c r="AB196" s="3" t="s">
        <v>26</v>
      </c>
      <c r="AC196" s="3" t="s">
        <v>5</v>
      </c>
      <c r="AD196" s="3" t="s">
        <v>6</v>
      </c>
      <c r="AE196" s="3" t="s">
        <v>5</v>
      </c>
      <c r="AF196" s="3" t="s">
        <v>55</v>
      </c>
      <c r="AG196" s="3" t="s">
        <v>37</v>
      </c>
      <c r="AH196" s="3" t="s">
        <v>73</v>
      </c>
      <c r="AI196" s="3" t="s">
        <v>57</v>
      </c>
      <c r="AJ196" s="3" t="s">
        <v>191</v>
      </c>
      <c r="AK196" s="4" t="s">
        <v>75</v>
      </c>
      <c r="AL196" s="4" t="s">
        <v>75</v>
      </c>
      <c r="AM196" s="4">
        <v>1991</v>
      </c>
      <c r="AN196" s="3" t="s">
        <v>30</v>
      </c>
      <c r="AO196" s="3" t="s">
        <v>30</v>
      </c>
      <c r="AP196" s="3">
        <v>20246</v>
      </c>
      <c r="AQ196" s="3">
        <v>0</v>
      </c>
      <c r="AR196" s="3">
        <v>0</v>
      </c>
      <c r="AS196" s="3">
        <v>1</v>
      </c>
      <c r="AT196" s="3">
        <v>1</v>
      </c>
      <c r="AU196" s="4" t="s">
        <v>15</v>
      </c>
      <c r="AV196" s="4" t="s">
        <v>192</v>
      </c>
      <c r="AW196" s="4" t="s">
        <v>17</v>
      </c>
      <c r="AX196" s="4" t="s">
        <v>77</v>
      </c>
      <c r="AY196" s="4" t="s">
        <v>78</v>
      </c>
      <c r="AZ196" s="3">
        <v>5.1000000000000004E-3</v>
      </c>
      <c r="BA196" s="3">
        <v>1.005113027136717</v>
      </c>
      <c r="BB196" s="3"/>
      <c r="BC196" s="3" t="s">
        <v>60</v>
      </c>
      <c r="BD196" s="3">
        <v>4.38</v>
      </c>
      <c r="BE196" s="3"/>
    </row>
    <row r="197" spans="1:57" hidden="1" x14ac:dyDescent="0.25">
      <c r="A197" s="2">
        <v>128</v>
      </c>
      <c r="B197" s="3" t="s">
        <v>691</v>
      </c>
      <c r="C197" s="3">
        <v>128.1</v>
      </c>
      <c r="D197" s="3" t="s">
        <v>970</v>
      </c>
      <c r="E197" s="3" t="s">
        <v>693</v>
      </c>
      <c r="F197" s="3"/>
      <c r="G197" s="3"/>
      <c r="H197" s="3" t="str">
        <f>IF(Y197&lt;'2 - Outliers'!$F$11,"Low outlier",IF(Y197&gt;'2 - Outliers'!$F$12,"High outlier",""))</f>
        <v/>
      </c>
      <c r="I197" s="3">
        <f>IF(AA197="",VLOOKUP(AW197,'3 -Impute_SE'!$B$10:$C$21,2,FALSE),AA197)</f>
        <v>7.1637324008172798E-2</v>
      </c>
      <c r="J197" s="3">
        <f>1/I197</f>
        <v>13.959203722991024</v>
      </c>
      <c r="K197" s="3">
        <f>J197*Y197</f>
        <v>2.15</v>
      </c>
      <c r="L197" s="3">
        <f>J197/(VLOOKUP($AW197,'5_Weighting'!$B$9:$C$20,2,FALSE)/VLOOKUP($AW197,'5_Weighting'!$B$9:$D$20,3,FALSE))</f>
        <v>0.15398928865600925</v>
      </c>
      <c r="M197" s="3">
        <f>L197*Y197</f>
        <v>2.3717468215262952E-2</v>
      </c>
      <c r="N197" s="3">
        <f>J197/(VLOOKUP($AW197,'5_Weighting'!$F$12:$G$20,2,FALSE)/(VLOOKUP($AW197,'5_Weighting'!$F$12:$H$21,3,FALSE)))</f>
        <v>0.37053714035322471</v>
      </c>
      <c r="O197" s="3">
        <f>N197*$Y197</f>
        <v>5.7070221738173381E-2</v>
      </c>
      <c r="P197" s="3">
        <f>J197/(VLOOKUP($AW197,'5_Weighting'!$J$12:$K$22,2,FALSE)/VLOOKUP($AW197,'5_Weighting'!$J$12:$L$22,3,FALSE))</f>
        <v>0.61343639446536247</v>
      </c>
      <c r="Q197" s="3">
        <f>P197*$Y197</f>
        <v>9.4481624759749014E-2</v>
      </c>
      <c r="R197" s="3">
        <f>J197/(VLOOKUP($AW197,'5_Weighting'!$N$12:$O$23,2,FALSE)/VLOOKUP($AW197,'5_Weighting'!$N$12:$P$23,3,FALSE))</f>
        <v>0.10924368341080146</v>
      </c>
      <c r="S197" s="3">
        <f>R197*$Y197</f>
        <v>1.6825739060343545E-2</v>
      </c>
      <c r="T197" s="3">
        <f>J197/(VLOOKUP($AW197,'5_Weighting'!$R$12:$S$23,2,FALSE)/(VLOOKUP($AW197,'5_Weighting'!$R$12:$T$23,3,FALSE)))</f>
        <v>0.57694719695313845</v>
      </c>
      <c r="U197" s="3">
        <f>T197*$Y197</f>
        <v>8.8861549560038999E-2</v>
      </c>
      <c r="V197" s="3">
        <f>J197/(VLOOKUP($AW197,'5_Weighting'!$V$12:$W$23,2,FALSE)/(VLOOKUP($AW197,'5_Weighting'!$V$12:$X$23,3,FALSE)))</f>
        <v>0.10239265430040945</v>
      </c>
      <c r="W197" s="3">
        <f>V197*$Y197</f>
        <v>1.5770541867176809E-2</v>
      </c>
      <c r="X197" s="3" t="s">
        <v>24</v>
      </c>
      <c r="Y197" s="6">
        <v>0.15402024661757152</v>
      </c>
      <c r="Z197" s="3" t="s">
        <v>47</v>
      </c>
      <c r="AA197" s="3">
        <v>7.1637324008172798E-2</v>
      </c>
      <c r="AB197" s="3" t="s">
        <v>26</v>
      </c>
      <c r="AC197" s="3" t="s">
        <v>5</v>
      </c>
      <c r="AD197" s="3" t="s">
        <v>6</v>
      </c>
      <c r="AE197" s="3" t="s">
        <v>5</v>
      </c>
      <c r="AF197" s="3" t="s">
        <v>7</v>
      </c>
      <c r="AG197" s="3"/>
      <c r="AH197" s="3" t="s">
        <v>694</v>
      </c>
      <c r="AI197" s="3" t="s">
        <v>336</v>
      </c>
      <c r="AJ197" s="3" t="s">
        <v>337</v>
      </c>
      <c r="AK197" s="4" t="s">
        <v>338</v>
      </c>
      <c r="AL197" s="4" t="s">
        <v>339</v>
      </c>
      <c r="AM197" s="4">
        <v>2010</v>
      </c>
      <c r="AN197" s="3" t="s">
        <v>14</v>
      </c>
      <c r="AO197" s="3" t="s">
        <v>14</v>
      </c>
      <c r="AP197" s="3">
        <v>55</v>
      </c>
      <c r="AQ197" s="3">
        <v>1</v>
      </c>
      <c r="AR197" s="3">
        <v>0</v>
      </c>
      <c r="AS197" s="3">
        <v>0</v>
      </c>
      <c r="AT197" s="3">
        <v>0</v>
      </c>
      <c r="AU197" s="4" t="s">
        <v>15</v>
      </c>
      <c r="AV197" s="4" t="s">
        <v>971</v>
      </c>
      <c r="AW197" s="4" t="s">
        <v>972</v>
      </c>
      <c r="AX197" s="4" t="s">
        <v>33</v>
      </c>
      <c r="AY197" s="4"/>
      <c r="AZ197" s="3">
        <v>0.1769</v>
      </c>
      <c r="BA197" s="3"/>
      <c r="BB197" s="3"/>
      <c r="BC197" s="3"/>
      <c r="BD197" s="3">
        <v>2.15</v>
      </c>
      <c r="BE197" s="3"/>
    </row>
    <row r="198" spans="1:57" x14ac:dyDescent="0.25">
      <c r="A198" s="2">
        <v>31</v>
      </c>
      <c r="B198" s="3" t="s">
        <v>162</v>
      </c>
      <c r="C198" s="3">
        <v>31.2</v>
      </c>
      <c r="D198" s="3" t="s">
        <v>679</v>
      </c>
      <c r="E198" s="3" t="s">
        <v>164</v>
      </c>
      <c r="F198" s="3">
        <v>1</v>
      </c>
      <c r="G198" s="3"/>
      <c r="H198" s="3" t="str">
        <f>IF(Y198&lt;'2 - Outliers'!$F$11,"Low outlier",IF(Y198&gt;'2 - Outliers'!$F$12,"High outlier",""))</f>
        <v/>
      </c>
      <c r="I198" s="3">
        <f>IF(AA198="",VLOOKUP(AW198,'3 -Impute_SE'!$B$10:$C$21,2,FALSE),AA198)</f>
        <v>0.18749999999999997</v>
      </c>
      <c r="J198" s="3">
        <f>1/I198</f>
        <v>5.3333333333333339</v>
      </c>
      <c r="K198" s="3">
        <f>J198*Y198</f>
        <v>1.6</v>
      </c>
      <c r="L198" s="3">
        <f>J198/(VLOOKUP($AW198,'5_Weighting'!$B$9:$C$20,2,FALSE)/VLOOKUP($AW198,'5_Weighting'!$B$9:$D$20,3,FALSE))</f>
        <v>7.0360075137215719E-2</v>
      </c>
      <c r="M198" s="3">
        <f>L198*Y198</f>
        <v>2.1108022541164714E-2</v>
      </c>
      <c r="N198" s="3">
        <f>J198/(VLOOKUP($AW198,'5_Weighting'!$F$12:$G$20,2,FALSE)/(VLOOKUP($AW198,'5_Weighting'!$F$12:$H$21,3,FALSE)))</f>
        <v>0.4633071936790471</v>
      </c>
      <c r="O198" s="3">
        <f>N198*$Y198</f>
        <v>0.13899215810371413</v>
      </c>
      <c r="P198" s="3">
        <f>J198/(VLOOKUP($AW198,'5_Weighting'!$J$12:$K$22,2,FALSE)/VLOOKUP($AW198,'5_Weighting'!$J$12:$L$22,3,FALSE))</f>
        <v>0.56396378358050769</v>
      </c>
      <c r="Q198" s="3">
        <f>P198*$Y198</f>
        <v>0.16918913507415231</v>
      </c>
      <c r="R198" s="3">
        <f>J198/(VLOOKUP($AW198,'5_Weighting'!$N$12:$O$23,2,FALSE)/VLOOKUP($AW198,'5_Weighting'!$N$12:$P$23,3,FALSE))</f>
        <v>5.3686659637599735E-2</v>
      </c>
      <c r="S198" s="3">
        <f>R198*$Y198</f>
        <v>1.6105997891279918E-2</v>
      </c>
      <c r="T198" s="3">
        <f>J198/(VLOOKUP($AW198,'5_Weighting'!$R$12:$S$23,2,FALSE)/(VLOOKUP($AW198,'5_Weighting'!$R$12:$T$23,3,FALSE)))</f>
        <v>3.9581002536770618E-2</v>
      </c>
      <c r="U198" s="3">
        <f>T198*$Y198</f>
        <v>1.1874300761031185E-2</v>
      </c>
      <c r="V198" s="3">
        <f>J198/(VLOOKUP($AW198,'5_Weighting'!$V$12:$W$23,2,FALSE)/(VLOOKUP($AW198,'5_Weighting'!$V$12:$X$23,3,FALSE)))</f>
        <v>4.3535968866398447E-2</v>
      </c>
      <c r="W198" s="3">
        <f>V198*$Y198</f>
        <v>1.3060790659919533E-2</v>
      </c>
      <c r="X198" s="3" t="s">
        <v>94</v>
      </c>
      <c r="Y198" s="6">
        <v>0.3</v>
      </c>
      <c r="Z198" s="3" t="s">
        <v>4</v>
      </c>
      <c r="AA198" s="3">
        <v>0.18749999999999997</v>
      </c>
      <c r="AB198" s="3" t="s">
        <v>26</v>
      </c>
      <c r="AC198" s="3" t="s">
        <v>5</v>
      </c>
      <c r="AD198" s="3" t="s">
        <v>6</v>
      </c>
      <c r="AE198" s="3" t="s">
        <v>5</v>
      </c>
      <c r="AF198" s="3" t="s">
        <v>55</v>
      </c>
      <c r="AG198" s="3" t="s">
        <v>165</v>
      </c>
      <c r="AH198" s="3" t="s">
        <v>95</v>
      </c>
      <c r="AI198" s="3" t="s">
        <v>57</v>
      </c>
      <c r="AJ198" s="3" t="s">
        <v>74</v>
      </c>
      <c r="AK198" s="4" t="s">
        <v>12</v>
      </c>
      <c r="AL198" s="4" t="s">
        <v>166</v>
      </c>
      <c r="AM198" s="4">
        <v>1999</v>
      </c>
      <c r="AN198" s="3" t="s">
        <v>30</v>
      </c>
      <c r="AO198" s="3" t="s">
        <v>30</v>
      </c>
      <c r="AP198" s="3">
        <v>10475</v>
      </c>
      <c r="AQ198" s="3">
        <v>0</v>
      </c>
      <c r="AR198" s="3">
        <v>0</v>
      </c>
      <c r="AS198" s="3">
        <v>0</v>
      </c>
      <c r="AT198" s="3">
        <v>0</v>
      </c>
      <c r="AU198" s="4" t="s">
        <v>346</v>
      </c>
      <c r="AV198" s="4" t="s">
        <v>680</v>
      </c>
      <c r="AW198" s="4" t="s">
        <v>642</v>
      </c>
      <c r="AX198" s="4" t="s">
        <v>168</v>
      </c>
      <c r="AY198" s="4" t="s">
        <v>99</v>
      </c>
      <c r="AZ198" s="3">
        <v>0.26200000000000001</v>
      </c>
      <c r="BA198" s="3">
        <v>1.2995265424293818</v>
      </c>
      <c r="BB198" s="3"/>
      <c r="BC198" s="3" t="s">
        <v>60</v>
      </c>
      <c r="BD198" s="3">
        <v>1.6</v>
      </c>
      <c r="BE198" s="3"/>
    </row>
    <row r="199" spans="1:57" hidden="1" x14ac:dyDescent="0.25">
      <c r="A199" s="2">
        <v>21</v>
      </c>
      <c r="B199" s="3" t="s">
        <v>438</v>
      </c>
      <c r="C199" s="3">
        <v>21.1</v>
      </c>
      <c r="D199" s="3" t="s">
        <v>615</v>
      </c>
      <c r="E199" s="3" t="s">
        <v>440</v>
      </c>
      <c r="F199" s="3"/>
      <c r="G199" s="3"/>
      <c r="H199" s="3" t="str">
        <f>IF(Y199&lt;'2 - Outliers'!$F$11,"Low outlier",IF(Y199&gt;'2 - Outliers'!$F$12,"High outlier",""))</f>
        <v/>
      </c>
      <c r="I199" s="3">
        <f>IF(AA199="",VLOOKUP(AW199,'3 -Impute_SE'!$B$10:$C$21,2,FALSE),AA199)</f>
        <v>3.9358273784503295E-2</v>
      </c>
      <c r="J199" s="3">
        <f>1/I199</f>
        <v>25.407618369526521</v>
      </c>
      <c r="K199" s="3">
        <f>J199*Y199</f>
        <v>7.1369999999999996</v>
      </c>
      <c r="L199" s="3">
        <f>J199/(VLOOKUP($AW199,'5_Weighting'!$B$9:$C$20,2,FALSE)/VLOOKUP($AW199,'5_Weighting'!$B$9:$D$20,3,FALSE))</f>
        <v>0.25887065917210195</v>
      </c>
      <c r="M199" s="3">
        <f>L199*Y199</f>
        <v>7.2716768161443429E-2</v>
      </c>
      <c r="N199" s="3">
        <f>J199/(VLOOKUP($AW199,'5_Weighting'!$F$12:$G$20,2,FALSE)/(VLOOKUP($AW199,'5_Weighting'!$F$12:$H$21,3,FALSE)))</f>
        <v>0.29549647115062355</v>
      </c>
      <c r="O199" s="3">
        <f>N199*$Y199</f>
        <v>8.3004958746210153E-2</v>
      </c>
      <c r="P199" s="3">
        <f>J199/(VLOOKUP($AW199,'5_Weighting'!$J$12:$K$22,2,FALSE)/VLOOKUP($AW199,'5_Weighting'!$J$12:$L$22,3,FALSE))</f>
        <v>0.44874145716755914</v>
      </c>
      <c r="Q199" s="3">
        <f>P199*$Y199</f>
        <v>0.12605147531836736</v>
      </c>
      <c r="R199" s="3">
        <f>J199/(VLOOKUP($AW199,'5_Weighting'!$N$12:$O$23,2,FALSE)/VLOOKUP($AW199,'5_Weighting'!$N$12:$P$23,3,FALSE))</f>
        <v>0.23181291428591638</v>
      </c>
      <c r="S199" s="3">
        <f>R199*$Y199</f>
        <v>6.5116247622913903E-2</v>
      </c>
      <c r="T199" s="3">
        <f>J199/(VLOOKUP($AW199,'5_Weighting'!$R$12:$S$23,2,FALSE)/(VLOOKUP($AW199,'5_Weighting'!$R$12:$T$23,3,FALSE)))</f>
        <v>0.67674756292993976</v>
      </c>
      <c r="U199" s="3">
        <f>T199*$Y199</f>
        <v>0.19009839042702006</v>
      </c>
      <c r="V199" s="3">
        <f>J199/(VLOOKUP($AW199,'5_Weighting'!$V$12:$W$23,2,FALSE)/(VLOOKUP($AW199,'5_Weighting'!$V$12:$X$23,3,FALSE)))</f>
        <v>0.22077142735996241</v>
      </c>
      <c r="W199" s="3">
        <f>V199*$Y199</f>
        <v>6.2014693945413438E-2</v>
      </c>
      <c r="X199" s="3" t="s">
        <v>266</v>
      </c>
      <c r="Y199" s="6">
        <v>0.28089999999999998</v>
      </c>
      <c r="Z199" s="3" t="s">
        <v>157</v>
      </c>
      <c r="AA199" s="3">
        <v>3.9358273784503295E-2</v>
      </c>
      <c r="AB199" s="3" t="s">
        <v>26</v>
      </c>
      <c r="AC199" s="3" t="s">
        <v>5</v>
      </c>
      <c r="AD199" s="3" t="s">
        <v>6</v>
      </c>
      <c r="AE199" s="3" t="s">
        <v>5</v>
      </c>
      <c r="AF199" s="3" t="s">
        <v>7</v>
      </c>
      <c r="AG199" s="3" t="s">
        <v>8</v>
      </c>
      <c r="AH199" s="3" t="s">
        <v>28</v>
      </c>
      <c r="AI199" s="3" t="s">
        <v>10</v>
      </c>
      <c r="AJ199" s="3" t="s">
        <v>11</v>
      </c>
      <c r="AK199" s="4" t="s">
        <v>12</v>
      </c>
      <c r="AL199" s="4" t="s">
        <v>441</v>
      </c>
      <c r="AM199" s="4" t="s">
        <v>442</v>
      </c>
      <c r="AN199" s="3" t="s">
        <v>1953</v>
      </c>
      <c r="AO199" s="3" t="s">
        <v>30</v>
      </c>
      <c r="AP199" s="3">
        <v>348</v>
      </c>
      <c r="AQ199" s="3">
        <v>1</v>
      </c>
      <c r="AR199" s="3">
        <v>0</v>
      </c>
      <c r="AS199" s="3">
        <v>0</v>
      </c>
      <c r="AT199" s="3">
        <v>0</v>
      </c>
      <c r="AU199" s="4" t="s">
        <v>15</v>
      </c>
      <c r="AV199" s="4" t="s">
        <v>443</v>
      </c>
      <c r="AW199" s="4" t="s">
        <v>17</v>
      </c>
      <c r="AX199" s="4" t="s">
        <v>33</v>
      </c>
      <c r="AY199" s="4"/>
      <c r="AZ199" s="3">
        <v>0.28089999999999998</v>
      </c>
      <c r="BA199" s="3"/>
      <c r="BB199" s="3"/>
      <c r="BC199" s="3" t="s">
        <v>20</v>
      </c>
      <c r="BD199" s="3">
        <v>7.1369999999999996</v>
      </c>
      <c r="BE199" s="3"/>
    </row>
    <row r="200" spans="1:57" hidden="1" x14ac:dyDescent="0.25">
      <c r="A200" s="2">
        <v>21</v>
      </c>
      <c r="B200" s="3" t="s">
        <v>438</v>
      </c>
      <c r="C200" s="3">
        <v>21.1</v>
      </c>
      <c r="D200" s="3" t="s">
        <v>439</v>
      </c>
      <c r="E200" s="3" t="s">
        <v>440</v>
      </c>
      <c r="F200" s="3"/>
      <c r="G200" s="3"/>
      <c r="H200" s="3" t="str">
        <f>IF(Y200&lt;'2 - Outliers'!$F$11,"Low outlier",IF(Y200&gt;'2 - Outliers'!$F$12,"High outlier",""))</f>
        <v/>
      </c>
      <c r="I200" s="3">
        <f>IF(AA200="",VLOOKUP(AW200,'3 -Impute_SE'!$B$10:$C$21,2,FALSE),AA200)</f>
        <v>4.9829870753134364E-9</v>
      </c>
      <c r="J200" s="3">
        <f>1/I200</f>
        <v>200682840.40995604</v>
      </c>
      <c r="K200" s="3">
        <f>J200*Y200</f>
        <v>5.9619999999999997</v>
      </c>
      <c r="L200" s="3">
        <f>J200/(VLOOKUP($AW200,'5_Weighting'!$B$9:$C$20,2,FALSE)/VLOOKUP($AW200,'5_Weighting'!$B$9:$D$20,3,FALSE))</f>
        <v>23.999442151628511</v>
      </c>
      <c r="M200" s="3">
        <f>L200*Y200</f>
        <v>7.1298908175564485E-7</v>
      </c>
      <c r="N200" s="3" t="e">
        <f>J200/(VLOOKUP($AW200,'5_Weighting'!$F$12:$G$20,2,FALSE)/(VLOOKUP($AW200,'5_Weighting'!$F$12:$H$21,3,FALSE)))</f>
        <v>#N/A</v>
      </c>
      <c r="O200" s="3" t="e">
        <f>N200*$Y200</f>
        <v>#N/A</v>
      </c>
      <c r="P200" s="3">
        <f>J200/(VLOOKUP($AW200,'5_Weighting'!$J$12:$K$22,2,FALSE)/VLOOKUP($AW200,'5_Weighting'!$J$12:$L$22,3,FALSE))</f>
        <v>7.9999984438992033</v>
      </c>
      <c r="Q200" s="3">
        <f>P200*$Y200</f>
        <v>2.3766850531462185E-7</v>
      </c>
      <c r="R200" s="3">
        <f>J200/(VLOOKUP($AW200,'5_Weighting'!$N$12:$O$23,2,FALSE)/VLOOKUP($AW200,'5_Weighting'!$N$12:$P$23,3,FALSE))</f>
        <v>694151.9067317365</v>
      </c>
      <c r="S200" s="3">
        <f>R200*$Y200</f>
        <v>2.0622259778067684E-2</v>
      </c>
      <c r="T200" s="3">
        <f>J200/(VLOOKUP($AW200,'5_Weighting'!$R$12:$S$23,2,FALSE)/(VLOOKUP($AW200,'5_Weighting'!$R$12:$T$23,3,FALSE)))</f>
        <v>504994.17986157094</v>
      </c>
      <c r="U200" s="3">
        <f>T200*$Y200</f>
        <v>1.5002654408240669E-2</v>
      </c>
      <c r="V200" s="3">
        <f>J200/(VLOOKUP($AW200,'5_Weighting'!$V$12:$W$23,2,FALSE)/(VLOOKUP($AW200,'5_Weighting'!$V$12:$X$23,3,FALSE)))</f>
        <v>9.9999666254416013</v>
      </c>
      <c r="W200" s="3">
        <f>V200*$Y200</f>
        <v>2.9708469791981796E-7</v>
      </c>
      <c r="X200" s="3" t="s">
        <v>354</v>
      </c>
      <c r="Y200" s="6">
        <v>2.9708568943018707E-8</v>
      </c>
      <c r="Z200" s="3" t="s">
        <v>355</v>
      </c>
      <c r="AA200" s="3">
        <v>4.9829870753134364E-9</v>
      </c>
      <c r="AB200" s="3" t="s">
        <v>26</v>
      </c>
      <c r="AC200" s="3" t="s">
        <v>5</v>
      </c>
      <c r="AD200" s="3" t="s">
        <v>6</v>
      </c>
      <c r="AE200" s="3" t="s">
        <v>5</v>
      </c>
      <c r="AF200" s="3" t="s">
        <v>7</v>
      </c>
      <c r="AG200" s="3" t="s">
        <v>8</v>
      </c>
      <c r="AH200" s="3" t="s">
        <v>28</v>
      </c>
      <c r="AI200" s="3" t="s">
        <v>10</v>
      </c>
      <c r="AJ200" s="3" t="s">
        <v>11</v>
      </c>
      <c r="AK200" s="4" t="s">
        <v>12</v>
      </c>
      <c r="AL200" s="4" t="s">
        <v>441</v>
      </c>
      <c r="AM200" s="4" t="s">
        <v>442</v>
      </c>
      <c r="AN200" s="3" t="s">
        <v>1953</v>
      </c>
      <c r="AO200" s="3" t="s">
        <v>30</v>
      </c>
      <c r="AP200" s="3">
        <v>348</v>
      </c>
      <c r="AQ200" s="3">
        <v>1</v>
      </c>
      <c r="AR200" s="3">
        <v>0</v>
      </c>
      <c r="AS200" s="3">
        <v>0</v>
      </c>
      <c r="AT200" s="3">
        <v>0</v>
      </c>
      <c r="AU200" s="4" t="s">
        <v>97</v>
      </c>
      <c r="AV200" s="4" t="s">
        <v>443</v>
      </c>
      <c r="AW200" s="4" t="s">
        <v>1396</v>
      </c>
      <c r="AX200" s="4" t="s">
        <v>33</v>
      </c>
      <c r="AY200" s="4"/>
      <c r="AZ200" s="3">
        <v>6.8300000000000007E-5</v>
      </c>
      <c r="BA200" s="3"/>
      <c r="BB200" s="3"/>
      <c r="BC200" s="3" t="s">
        <v>20</v>
      </c>
      <c r="BD200" s="3">
        <v>5.9619999999999997</v>
      </c>
      <c r="BE200" s="3"/>
    </row>
    <row r="201" spans="1:57" hidden="1" x14ac:dyDescent="0.25">
      <c r="A201" s="2">
        <v>21</v>
      </c>
      <c r="B201" s="3" t="s">
        <v>438</v>
      </c>
      <c r="C201" s="3">
        <v>21.1</v>
      </c>
      <c r="D201" s="3" t="s">
        <v>753</v>
      </c>
      <c r="E201" s="3" t="s">
        <v>440</v>
      </c>
      <c r="F201" s="3"/>
      <c r="G201" s="3"/>
      <c r="H201" s="3" t="str">
        <f>IF(Y201&lt;'2 - Outliers'!$F$11,"Low outlier",IF(Y201&gt;'2 - Outliers'!$F$12,"High outlier",""))</f>
        <v/>
      </c>
      <c r="I201" s="3">
        <f>IF(AA201="",VLOOKUP(AW201,'3 -Impute_SE'!$B$10:$C$21,2,FALSE),AA201)</f>
        <v>3.9038128249566727E-2</v>
      </c>
      <c r="J201" s="3">
        <f>1/I201</f>
        <v>25.615982241953382</v>
      </c>
      <c r="K201" s="3">
        <f>J201*Y201</f>
        <v>4.6159999999999997</v>
      </c>
      <c r="L201" s="3">
        <f>J201/(VLOOKUP($AW201,'5_Weighting'!$B$9:$C$20,2,FALSE)/VLOOKUP($AW201,'5_Weighting'!$B$9:$D$20,3,FALSE))</f>
        <v>0.2825796486633812</v>
      </c>
      <c r="M201" s="3">
        <f>L201*Y201</f>
        <v>5.0920852689141295E-2</v>
      </c>
      <c r="N201" s="3">
        <f>J201/(VLOOKUP($AW201,'5_Weighting'!$F$12:$G$20,2,FALSE)/(VLOOKUP($AW201,'5_Weighting'!$F$12:$H$21,3,FALSE)))</f>
        <v>0.67995804027413542</v>
      </c>
      <c r="O201" s="3">
        <f>N201*$Y201</f>
        <v>0.1225284388573992</v>
      </c>
      <c r="P201" s="3">
        <f>J201/(VLOOKUP($AW201,'5_Weighting'!$J$12:$K$22,2,FALSE)/VLOOKUP($AW201,'5_Weighting'!$J$12:$L$22,3,FALSE))</f>
        <v>1.1256928474588994</v>
      </c>
      <c r="Q201" s="3">
        <f>P201*$Y201</f>
        <v>0.20284985111209367</v>
      </c>
      <c r="R201" s="3">
        <f>J201/(VLOOKUP($AW201,'5_Weighting'!$N$12:$O$23,2,FALSE)/VLOOKUP($AW201,'5_Weighting'!$N$12:$P$23,3,FALSE))</f>
        <v>0.20046875952441939</v>
      </c>
      <c r="S201" s="3">
        <f>R201*$Y201</f>
        <v>3.6124470466300372E-2</v>
      </c>
      <c r="T201" s="3">
        <f>J201/(VLOOKUP($AW201,'5_Weighting'!$R$12:$S$23,2,FALSE)/(VLOOKUP($AW201,'5_Weighting'!$R$12:$T$23,3,FALSE)))</f>
        <v>1.0587329653592648</v>
      </c>
      <c r="U201" s="3">
        <f>T201*$Y201</f>
        <v>0.19078368035773952</v>
      </c>
      <c r="V201" s="3">
        <f>J201/(VLOOKUP($AW201,'5_Weighting'!$V$12:$W$23,2,FALSE)/(VLOOKUP($AW201,'5_Weighting'!$V$12:$X$23,3,FALSE)))</f>
        <v>0.18789670717003881</v>
      </c>
      <c r="W201" s="3">
        <f>V201*$Y201</f>
        <v>3.3858986632040997E-2</v>
      </c>
      <c r="X201" s="3" t="s">
        <v>266</v>
      </c>
      <c r="Y201" s="6">
        <v>0.1802</v>
      </c>
      <c r="Z201" s="3" t="s">
        <v>157</v>
      </c>
      <c r="AA201" s="3">
        <v>3.9038128249566727E-2</v>
      </c>
      <c r="AB201" s="3" t="s">
        <v>26</v>
      </c>
      <c r="AC201" s="3" t="s">
        <v>5</v>
      </c>
      <c r="AD201" s="3" t="s">
        <v>6</v>
      </c>
      <c r="AE201" s="3" t="s">
        <v>5</v>
      </c>
      <c r="AF201" s="3" t="s">
        <v>7</v>
      </c>
      <c r="AG201" s="3" t="s">
        <v>8</v>
      </c>
      <c r="AH201" s="3" t="s">
        <v>28</v>
      </c>
      <c r="AI201" s="3" t="s">
        <v>10</v>
      </c>
      <c r="AJ201" s="3" t="s">
        <v>11</v>
      </c>
      <c r="AK201" s="4" t="s">
        <v>12</v>
      </c>
      <c r="AL201" s="4" t="s">
        <v>441</v>
      </c>
      <c r="AM201" s="4" t="s">
        <v>442</v>
      </c>
      <c r="AN201" s="3" t="s">
        <v>1953</v>
      </c>
      <c r="AO201" s="3" t="s">
        <v>30</v>
      </c>
      <c r="AP201" s="3">
        <v>348</v>
      </c>
      <c r="AQ201" s="3">
        <v>1</v>
      </c>
      <c r="AR201" s="3">
        <v>0</v>
      </c>
      <c r="AS201" s="3">
        <v>0</v>
      </c>
      <c r="AT201" s="3">
        <v>0</v>
      </c>
      <c r="AU201" s="4" t="s">
        <v>15</v>
      </c>
      <c r="AV201" s="4" t="s">
        <v>754</v>
      </c>
      <c r="AW201" s="4" t="s">
        <v>42</v>
      </c>
      <c r="AX201" s="4" t="s">
        <v>33</v>
      </c>
      <c r="AY201" s="4"/>
      <c r="AZ201" s="3">
        <v>0.1802</v>
      </c>
      <c r="BA201" s="3"/>
      <c r="BB201" s="3"/>
      <c r="BC201" s="3" t="s">
        <v>20</v>
      </c>
      <c r="BD201" s="3">
        <v>4.6159999999999997</v>
      </c>
      <c r="BE201" s="3"/>
    </row>
    <row r="202" spans="1:57" hidden="1" x14ac:dyDescent="0.25">
      <c r="A202" s="2">
        <v>21</v>
      </c>
      <c r="B202" s="3" t="s">
        <v>438</v>
      </c>
      <c r="C202" s="3">
        <v>21.2</v>
      </c>
      <c r="D202" s="3" t="s">
        <v>751</v>
      </c>
      <c r="E202" s="3" t="s">
        <v>440</v>
      </c>
      <c r="F202" s="3"/>
      <c r="G202" s="3"/>
      <c r="H202" s="3" t="str">
        <f>IF(Y202&lt;'2 - Outliers'!$F$11,"Low outlier",IF(Y202&gt;'2 - Outliers'!$F$12,"High outlier",""))</f>
        <v/>
      </c>
      <c r="I202" s="3">
        <f>IF(AA202="",VLOOKUP(AW202,'3 -Impute_SE'!$B$10:$C$21,2,FALSE),AA202)</f>
        <v>2.6526526526526529E-2</v>
      </c>
      <c r="J202" s="3">
        <f>1/I202</f>
        <v>37.698113207547166</v>
      </c>
      <c r="K202" s="3">
        <f>J202*Y202</f>
        <v>9.99</v>
      </c>
      <c r="L202" s="3">
        <f>J202/(VLOOKUP($AW202,'5_Weighting'!$B$9:$C$20,2,FALSE)/VLOOKUP($AW202,'5_Weighting'!$B$9:$D$20,3,FALSE))</f>
        <v>0.41586223338389977</v>
      </c>
      <c r="M202" s="3">
        <f>L202*Y202</f>
        <v>0.11020349184673345</v>
      </c>
      <c r="N202" s="3">
        <f>J202/(VLOOKUP($AW202,'5_Weighting'!$F$12:$G$20,2,FALSE)/(VLOOKUP($AW202,'5_Weighting'!$F$12:$H$21,3,FALSE)))</f>
        <v>1.0006696185420834</v>
      </c>
      <c r="O202" s="3">
        <f>N202*$Y202</f>
        <v>0.26517744891365208</v>
      </c>
      <c r="P202" s="3">
        <f>J202/(VLOOKUP($AW202,'5_Weighting'!$J$12:$K$22,2,FALSE)/VLOOKUP($AW202,'5_Weighting'!$J$12:$L$22,3,FALSE))</f>
        <v>1.6566413889423302</v>
      </c>
      <c r="Q202" s="3">
        <f>P202*$Y202</f>
        <v>0.43900996806971754</v>
      </c>
      <c r="R202" s="3">
        <f>J202/(VLOOKUP($AW202,'5_Weighting'!$N$12:$O$23,2,FALSE)/VLOOKUP($AW202,'5_Weighting'!$N$12:$P$23,3,FALSE))</f>
        <v>0.29502261204533919</v>
      </c>
      <c r="S202" s="3">
        <f>R202*$Y202</f>
        <v>7.8180992192014895E-2</v>
      </c>
      <c r="T202" s="3">
        <f>J202/(VLOOKUP($AW202,'5_Weighting'!$R$12:$S$23,2,FALSE)/(VLOOKUP($AW202,'5_Weighting'!$R$12:$T$23,3,FALSE)))</f>
        <v>1.5580989558662384</v>
      </c>
      <c r="U202" s="3">
        <f>T202*$Y202</f>
        <v>0.41289622330455317</v>
      </c>
      <c r="V202" s="3">
        <f>J202/(VLOOKUP($AW202,'5_Weighting'!$V$12:$W$23,2,FALSE)/(VLOOKUP($AW202,'5_Weighting'!$V$12:$X$23,3,FALSE)))</f>
        <v>0.2765207779782296</v>
      </c>
      <c r="W202" s="3">
        <f>V202*$Y202</f>
        <v>7.3278006164230844E-2</v>
      </c>
      <c r="X202" s="3" t="s">
        <v>266</v>
      </c>
      <c r="Y202" s="6">
        <v>0.26500000000000001</v>
      </c>
      <c r="Z202" s="3" t="s">
        <v>157</v>
      </c>
      <c r="AA202" s="3">
        <v>2.6526526526526529E-2</v>
      </c>
      <c r="AB202" s="3" t="s">
        <v>26</v>
      </c>
      <c r="AC202" s="3" t="s">
        <v>5</v>
      </c>
      <c r="AD202" s="3" t="s">
        <v>6</v>
      </c>
      <c r="AE202" s="3" t="s">
        <v>5</v>
      </c>
      <c r="AF202" s="3" t="s">
        <v>7</v>
      </c>
      <c r="AG202" s="3" t="s">
        <v>8</v>
      </c>
      <c r="AH202" s="3" t="s">
        <v>28</v>
      </c>
      <c r="AI202" s="3" t="s">
        <v>10</v>
      </c>
      <c r="AJ202" s="3" t="s">
        <v>11</v>
      </c>
      <c r="AK202" s="4" t="s">
        <v>12</v>
      </c>
      <c r="AL202" s="4" t="s">
        <v>752</v>
      </c>
      <c r="AM202" s="4" t="s">
        <v>442</v>
      </c>
      <c r="AN202" s="3" t="s">
        <v>1953</v>
      </c>
      <c r="AO202" s="3" t="s">
        <v>30</v>
      </c>
      <c r="AP202" s="3">
        <v>868</v>
      </c>
      <c r="AQ202" s="3">
        <v>1</v>
      </c>
      <c r="AR202" s="3">
        <v>0</v>
      </c>
      <c r="AS202" s="3">
        <v>0</v>
      </c>
      <c r="AT202" s="3">
        <v>0</v>
      </c>
      <c r="AU202" s="4" t="s">
        <v>15</v>
      </c>
      <c r="AV202" s="4" t="s">
        <v>462</v>
      </c>
      <c r="AW202" s="4" t="s">
        <v>42</v>
      </c>
      <c r="AX202" s="4" t="s">
        <v>33</v>
      </c>
      <c r="AY202" s="4"/>
      <c r="AZ202" s="3">
        <v>0.26500000000000001</v>
      </c>
      <c r="BA202" s="3"/>
      <c r="BB202" s="3"/>
      <c r="BC202" s="3" t="s">
        <v>20</v>
      </c>
      <c r="BD202" s="3">
        <v>9.99</v>
      </c>
      <c r="BE202" s="3"/>
    </row>
    <row r="203" spans="1:57" hidden="1" x14ac:dyDescent="0.25">
      <c r="A203" s="2">
        <v>22</v>
      </c>
      <c r="B203" s="3" t="s">
        <v>52</v>
      </c>
      <c r="C203" s="3">
        <v>22.1</v>
      </c>
      <c r="D203" s="3" t="s">
        <v>1965</v>
      </c>
      <c r="E203" s="3" t="s">
        <v>1973</v>
      </c>
      <c r="F203" s="3"/>
      <c r="G203" s="3"/>
      <c r="H203" s="3" t="str">
        <f>IF(Y203&lt;'2 - Outliers'!$F$11,"Low outlier",IF(Y203&gt;'2 - Outliers'!$F$12,"High outlier",""))</f>
        <v>High outlier</v>
      </c>
      <c r="I203" s="3">
        <f>IF(AA203="",VLOOKUP(AW203,'3 -Impute_SE'!$B$10:$C$21,2,FALSE),AA203)</f>
        <v>7.9815095923159343E-2</v>
      </c>
      <c r="J203" s="3">
        <f>1/I203</f>
        <v>12.528958193105893</v>
      </c>
      <c r="K203" s="3">
        <f>J203*Y203</f>
        <v>11.150772791864245</v>
      </c>
      <c r="L203" s="3">
        <f>J203/(VLOOKUP($AW203,'5_Weighting'!$B$9:$C$20,2,FALSE)/VLOOKUP($AW203,'5_Weighting'!$B$9:$D$20,3,FALSE))</f>
        <v>0.13821170591411505</v>
      </c>
      <c r="M203" s="3">
        <f>L203*Y203</f>
        <v>0.1230084182635624</v>
      </c>
      <c r="N203" s="3">
        <f>J203/(VLOOKUP($AW203,'5_Weighting'!$F$12:$G$20,2,FALSE)/(VLOOKUP($AW203,'5_Weighting'!$F$12:$H$21,3,FALSE)))</f>
        <v>0.33257228940877093</v>
      </c>
      <c r="O203" s="3">
        <f>N203*$Y203</f>
        <v>0.29598933757380613</v>
      </c>
      <c r="P203" s="3">
        <f>J203/(VLOOKUP($AW203,'5_Weighting'!$J$12:$K$22,2,FALSE)/VLOOKUP($AW203,'5_Weighting'!$J$12:$L$22,3,FALSE))</f>
        <v>0.55058433796819262</v>
      </c>
      <c r="Q203" s="3">
        <f>P203*$Y203</f>
        <v>0.49002006079169141</v>
      </c>
      <c r="R203" s="3">
        <f>J203/(VLOOKUP($AW203,'5_Weighting'!$N$12:$O$23,2,FALSE)/VLOOKUP($AW203,'5_Weighting'!$N$12:$P$23,3,FALSE))</f>
        <v>9.8050688955885174E-2</v>
      </c>
      <c r="S203" s="3">
        <f>R203*$Y203</f>
        <v>8.7265113170737804E-2</v>
      </c>
      <c r="T203" s="3">
        <f>J203/(VLOOKUP($AW203,'5_Weighting'!$R$12:$S$23,2,FALSE)/(VLOOKUP($AW203,'5_Weighting'!$R$12:$T$23,3,FALSE)))</f>
        <v>0.5178337857731794</v>
      </c>
      <c r="U203" s="3">
        <f>T203*$Y203</f>
        <v>0.46087206933812969</v>
      </c>
      <c r="V203" s="3">
        <f>J203/(VLOOKUP($AW203,'5_Weighting'!$V$12:$W$23,2,FALSE)/(VLOOKUP($AW203,'5_Weighting'!$V$12:$X$23,3,FALSE)))</f>
        <v>9.1901609179760188E-2</v>
      </c>
      <c r="W203" s="3">
        <f>V203*$Y203</f>
        <v>8.1792432169986565E-2</v>
      </c>
      <c r="X203" s="3" t="s">
        <v>1974</v>
      </c>
      <c r="Y203" s="6">
        <v>0.89</v>
      </c>
      <c r="Z203" s="3" t="s">
        <v>4</v>
      </c>
      <c r="AA203" s="3"/>
      <c r="AB203" s="3"/>
      <c r="AC203" s="3" t="s">
        <v>53</v>
      </c>
      <c r="AD203" s="3" t="s">
        <v>6</v>
      </c>
      <c r="AE203" s="3" t="s">
        <v>54</v>
      </c>
      <c r="AF203" s="3" t="s">
        <v>55</v>
      </c>
      <c r="AG203" s="3" t="s">
        <v>37</v>
      </c>
      <c r="AH203" s="3" t="s">
        <v>56</v>
      </c>
      <c r="AI203" s="3" t="s">
        <v>57</v>
      </c>
      <c r="AJ203" s="3" t="s">
        <v>39</v>
      </c>
      <c r="AK203" s="4" t="s">
        <v>12</v>
      </c>
      <c r="AL203" s="4" t="s">
        <v>1975</v>
      </c>
      <c r="AM203" s="4">
        <v>1990</v>
      </c>
      <c r="AN203" s="3" t="s">
        <v>30</v>
      </c>
      <c r="AO203" s="3" t="s">
        <v>30</v>
      </c>
      <c r="AP203" s="3">
        <v>6476</v>
      </c>
      <c r="AQ203" s="3">
        <v>0</v>
      </c>
      <c r="AR203" s="3">
        <v>0</v>
      </c>
      <c r="AS203" s="3">
        <v>1</v>
      </c>
      <c r="AT203" s="3">
        <v>1</v>
      </c>
      <c r="AU203" s="4" t="s">
        <v>15</v>
      </c>
      <c r="AV203" s="4" t="s">
        <v>41</v>
      </c>
      <c r="AW203" s="4" t="s">
        <v>42</v>
      </c>
      <c r="AX203" s="4" t="s">
        <v>58</v>
      </c>
      <c r="AY203" s="4" t="s">
        <v>59</v>
      </c>
      <c r="AZ203" s="3">
        <v>0.3</v>
      </c>
      <c r="BA203" s="3"/>
      <c r="BB203" s="3"/>
      <c r="BC203" s="3"/>
      <c r="BD203" s="3"/>
      <c r="BE203" s="3"/>
    </row>
    <row r="204" spans="1:57" hidden="1" x14ac:dyDescent="0.25">
      <c r="A204" s="2">
        <v>22</v>
      </c>
      <c r="B204" s="3" t="s">
        <v>52</v>
      </c>
      <c r="C204" s="3">
        <v>22.1</v>
      </c>
      <c r="D204" s="3" t="s">
        <v>1966</v>
      </c>
      <c r="E204" s="3" t="s">
        <v>1973</v>
      </c>
      <c r="F204" s="3"/>
      <c r="G204" s="3"/>
      <c r="H204" s="3" t="str">
        <f>IF(Y204&lt;'2 - Outliers'!$F$11,"Low outlier",IF(Y204&gt;'2 - Outliers'!$F$12,"High outlier",""))</f>
        <v>High outlier</v>
      </c>
      <c r="I204" s="3">
        <f>IF(AA204="",VLOOKUP(AW204,'3 -Impute_SE'!$B$10:$C$21,2,FALSE),AA204)</f>
        <v>0.14891809411301526</v>
      </c>
      <c r="J204" s="3">
        <f>1/I204</f>
        <v>6.7151007132893543</v>
      </c>
      <c r="K204" s="3">
        <f>J204*Y204</f>
        <v>27.733365945885033</v>
      </c>
      <c r="L204" s="3">
        <f>J204/(VLOOKUP($AW204,'5_Weighting'!$B$9:$C$20,2,FALSE)/VLOOKUP($AW204,'5_Weighting'!$B$9:$D$20,3,FALSE))</f>
        <v>8.0305157522053887E-7</v>
      </c>
      <c r="M204" s="3">
        <f>L204*Y204</f>
        <v>3.3166030056608254E-6</v>
      </c>
      <c r="N204" s="3" t="e">
        <f>J204/(VLOOKUP($AW204,'5_Weighting'!$F$12:$G$20,2,FALSE)/(VLOOKUP($AW204,'5_Weighting'!$F$12:$H$21,3,FALSE)))</f>
        <v>#N/A</v>
      </c>
      <c r="O204" s="3" t="e">
        <f>N204*$Y204</f>
        <v>#N/A</v>
      </c>
      <c r="P204" s="3">
        <f>J204/(VLOOKUP($AW204,'5_Weighting'!$J$12:$K$22,2,FALSE)/VLOOKUP($AW204,'5_Weighting'!$J$12:$L$22,3,FALSE))</f>
        <v>2.6769002844089773E-7</v>
      </c>
      <c r="Q204" s="3">
        <f>P204*$Y204</f>
        <v>1.1055598174609076E-6</v>
      </c>
      <c r="R204" s="3">
        <f>J204/(VLOOKUP($AW204,'5_Weighting'!$N$12:$O$23,2,FALSE)/VLOOKUP($AW204,'5_Weighting'!$N$12:$P$23,3,FALSE))</f>
        <v>2.32271974748978E-2</v>
      </c>
      <c r="S204" s="3">
        <f>R204*$Y204</f>
        <v>9.592832557132791E-2</v>
      </c>
      <c r="T204" s="3">
        <f>J204/(VLOOKUP($AW204,'5_Weighting'!$R$12:$S$23,2,FALSE)/(VLOOKUP($AW204,'5_Weighting'!$R$12:$T$23,3,FALSE)))</f>
        <v>1.689774158302761E-2</v>
      </c>
      <c r="U204" s="3">
        <f>T204*$Y204</f>
        <v>6.9787672737904025E-2</v>
      </c>
      <c r="V204" s="3">
        <f>J204/(VLOOKUP($AW204,'5_Weighting'!$V$12:$W$23,2,FALSE)/(VLOOKUP($AW204,'5_Weighting'!$V$12:$X$23,3,FALSE)))</f>
        <v>3.346114838827108E-7</v>
      </c>
      <c r="W204" s="3">
        <f>V204*$Y204</f>
        <v>1.3819454284355957E-6</v>
      </c>
      <c r="X204" s="3" t="s">
        <v>1974</v>
      </c>
      <c r="Y204" s="6">
        <v>4.13</v>
      </c>
      <c r="Z204" s="3" t="s">
        <v>1300</v>
      </c>
      <c r="AA204" s="3"/>
      <c r="AB204" s="3"/>
      <c r="AC204" s="3" t="s">
        <v>5</v>
      </c>
      <c r="AD204" s="3" t="s">
        <v>6</v>
      </c>
      <c r="AE204" s="3" t="s">
        <v>5</v>
      </c>
      <c r="AF204" s="3" t="s">
        <v>55</v>
      </c>
      <c r="AG204" s="3" t="s">
        <v>37</v>
      </c>
      <c r="AH204" s="3" t="s">
        <v>56</v>
      </c>
      <c r="AI204" s="3" t="s">
        <v>57</v>
      </c>
      <c r="AJ204" s="3" t="s">
        <v>39</v>
      </c>
      <c r="AK204" s="4" t="s">
        <v>12</v>
      </c>
      <c r="AL204" s="4" t="s">
        <v>1975</v>
      </c>
      <c r="AM204" s="4">
        <v>1990</v>
      </c>
      <c r="AN204" s="3" t="s">
        <v>30</v>
      </c>
      <c r="AO204" s="3" t="s">
        <v>30</v>
      </c>
      <c r="AP204" s="3">
        <v>6476</v>
      </c>
      <c r="AQ204" s="3">
        <v>0</v>
      </c>
      <c r="AR204" s="3">
        <v>0</v>
      </c>
      <c r="AS204" s="3">
        <v>1</v>
      </c>
      <c r="AT204" s="3">
        <v>1</v>
      </c>
      <c r="AU204" s="4" t="s">
        <v>97</v>
      </c>
      <c r="AV204" s="4" t="s">
        <v>1976</v>
      </c>
      <c r="AW204" s="4" t="s">
        <v>1396</v>
      </c>
      <c r="AX204" s="4" t="s">
        <v>58</v>
      </c>
      <c r="AY204" s="4" t="s">
        <v>59</v>
      </c>
      <c r="AZ204" s="3">
        <v>18.837</v>
      </c>
      <c r="BA204" s="3"/>
      <c r="BB204" s="3"/>
      <c r="BC204" s="3"/>
      <c r="BD204" s="3"/>
      <c r="BE204" s="3"/>
    </row>
    <row r="205" spans="1:57" hidden="1" x14ac:dyDescent="0.25">
      <c r="A205" s="2">
        <v>22</v>
      </c>
      <c r="B205" s="3" t="s">
        <v>52</v>
      </c>
      <c r="C205" s="3">
        <v>22.1</v>
      </c>
      <c r="D205" s="3" t="s">
        <v>1962</v>
      </c>
      <c r="E205" s="3" t="s">
        <v>1973</v>
      </c>
      <c r="F205" s="3"/>
      <c r="G205" s="3"/>
      <c r="H205" s="3" t="str">
        <f>IF(Y205&lt;'2 - Outliers'!$F$11,"Low outlier",IF(Y205&gt;'2 - Outliers'!$F$12,"High outlier",""))</f>
        <v>High outlier</v>
      </c>
      <c r="I205" s="3">
        <f>IF(AA205="",VLOOKUP(AW205,'3 -Impute_SE'!$B$10:$C$21,2,FALSE),AA205)</f>
        <v>0.13431581909649196</v>
      </c>
      <c r="J205" s="3">
        <f>1/I205</f>
        <v>7.4451394238351325</v>
      </c>
      <c r="K205" s="3">
        <f>J205*Y205</f>
        <v>7.0728824526433751</v>
      </c>
      <c r="L205" s="3">
        <f>J205/(VLOOKUP($AW205,'5_Weighting'!$B$9:$C$20,2,FALSE)/VLOOKUP($AW205,'5_Weighting'!$B$9:$D$20,3,FALSE))</f>
        <v>0.45589685527287888</v>
      </c>
      <c r="M205" s="3">
        <f>L205*Y205</f>
        <v>0.43310201250923491</v>
      </c>
      <c r="N205" s="3">
        <f>J205/(VLOOKUP($AW205,'5_Weighting'!$F$12:$G$20,2,FALSE)/(VLOOKUP($AW205,'5_Weighting'!$F$12:$H$21,3,FALSE)))</f>
        <v>1.7837365675101158</v>
      </c>
      <c r="O205" s="3">
        <f>N205*$Y205</f>
        <v>1.6945497391346098</v>
      </c>
      <c r="P205" s="3">
        <f>J205/(VLOOKUP($AW205,'5_Weighting'!$J$12:$K$22,2,FALSE)/VLOOKUP($AW205,'5_Weighting'!$J$12:$L$22,3,FALSE))</f>
        <v>1.2564711878555035</v>
      </c>
      <c r="Q205" s="3">
        <f>P205*$Y205</f>
        <v>1.1936476284627282</v>
      </c>
      <c r="R205" s="3">
        <f>J205/(VLOOKUP($AW205,'5_Weighting'!$N$12:$O$23,2,FALSE)/VLOOKUP($AW205,'5_Weighting'!$N$12:$P$23,3,FALSE))</f>
        <v>0.28706184874577989</v>
      </c>
      <c r="S205" s="3">
        <f>R205*$Y205</f>
        <v>0.2727087563084909</v>
      </c>
      <c r="T205" s="3">
        <f>J205/(VLOOKUP($AW205,'5_Weighting'!$R$12:$S$23,2,FALSE)/(VLOOKUP($AW205,'5_Weighting'!$R$12:$T$23,3,FALSE)))</f>
        <v>0.45475245082073001</v>
      </c>
      <c r="U205" s="3">
        <f>T205*$Y205</f>
        <v>0.43201482827969351</v>
      </c>
      <c r="V205" s="3">
        <f>J205/(VLOOKUP($AW205,'5_Weighting'!$V$12:$W$23,2,FALSE)/(VLOOKUP($AW205,'5_Weighting'!$V$12:$X$23,3,FALSE)))</f>
        <v>0.38309988607109297</v>
      </c>
      <c r="W205" s="3">
        <f>V205*$Y205</f>
        <v>0.3639448917675383</v>
      </c>
      <c r="X205" s="3" t="s">
        <v>1974</v>
      </c>
      <c r="Y205" s="6">
        <v>0.95</v>
      </c>
      <c r="Z205" s="3" t="s">
        <v>1982</v>
      </c>
      <c r="AA205" s="3"/>
      <c r="AB205" s="3"/>
      <c r="AC205" s="3" t="s">
        <v>5</v>
      </c>
      <c r="AD205" s="3" t="s">
        <v>6</v>
      </c>
      <c r="AE205" s="3" t="s">
        <v>5</v>
      </c>
      <c r="AF205" s="3" t="s">
        <v>55</v>
      </c>
      <c r="AG205" s="3" t="s">
        <v>37</v>
      </c>
      <c r="AH205" s="3" t="s">
        <v>56</v>
      </c>
      <c r="AI205" s="3" t="s">
        <v>57</v>
      </c>
      <c r="AJ205" s="3" t="s">
        <v>39</v>
      </c>
      <c r="AK205" s="4" t="s">
        <v>12</v>
      </c>
      <c r="AL205" s="4" t="s">
        <v>1975</v>
      </c>
      <c r="AM205" s="4">
        <v>1990</v>
      </c>
      <c r="AN205" s="3" t="s">
        <v>30</v>
      </c>
      <c r="AO205" s="3" t="s">
        <v>30</v>
      </c>
      <c r="AP205" s="3">
        <v>6476</v>
      </c>
      <c r="AQ205" s="3">
        <v>0</v>
      </c>
      <c r="AR205" s="3">
        <v>0</v>
      </c>
      <c r="AS205" s="3">
        <v>1</v>
      </c>
      <c r="AT205" s="3">
        <v>1</v>
      </c>
      <c r="AU205" s="4" t="s">
        <v>346</v>
      </c>
      <c r="AV205" s="4" t="s">
        <v>1981</v>
      </c>
      <c r="AW205" s="4" t="s">
        <v>348</v>
      </c>
      <c r="AX205" s="4" t="s">
        <v>58</v>
      </c>
      <c r="AY205" s="4" t="s">
        <v>59</v>
      </c>
      <c r="AZ205" s="3">
        <v>3.4039999999999999</v>
      </c>
      <c r="BA205" s="3"/>
      <c r="BB205" s="3"/>
      <c r="BC205" s="3"/>
      <c r="BD205" s="3"/>
      <c r="BE205" s="3"/>
    </row>
    <row r="206" spans="1:57" hidden="1" x14ac:dyDescent="0.25">
      <c r="A206" s="2">
        <v>22</v>
      </c>
      <c r="B206" s="3" t="s">
        <v>52</v>
      </c>
      <c r="C206" s="3">
        <v>22.1</v>
      </c>
      <c r="D206" s="3" t="s">
        <v>1963</v>
      </c>
      <c r="E206" s="3" t="s">
        <v>1973</v>
      </c>
      <c r="F206" s="3"/>
      <c r="G206" s="3"/>
      <c r="H206" s="3" t="str">
        <f>IF(Y206&lt;'2 - Outliers'!$F$11,"Low outlier",IF(Y206&gt;'2 - Outliers'!$F$12,"High outlier",""))</f>
        <v>Low outlier</v>
      </c>
      <c r="I206" s="3">
        <f>IF(AA206="",VLOOKUP(AW206,'3 -Impute_SE'!$B$10:$C$21,2,FALSE),AA206)</f>
        <v>7.9815095923159343E-2</v>
      </c>
      <c r="J206" s="3">
        <f>1/I206</f>
        <v>12.528958193105893</v>
      </c>
      <c r="K206" s="3">
        <f>J206*Y206</f>
        <v>-33.828187121385916</v>
      </c>
      <c r="L206" s="3">
        <f>J206/(VLOOKUP($AW206,'5_Weighting'!$B$9:$C$20,2,FALSE)/VLOOKUP($AW206,'5_Weighting'!$B$9:$D$20,3,FALSE))</f>
        <v>0.13821170591411505</v>
      </c>
      <c r="M206" s="3">
        <f>L206*Y206</f>
        <v>-0.37317160596811066</v>
      </c>
      <c r="N206" s="3">
        <f>J206/(VLOOKUP($AW206,'5_Weighting'!$F$12:$G$20,2,FALSE)/(VLOOKUP($AW206,'5_Weighting'!$F$12:$H$21,3,FALSE)))</f>
        <v>0.33257228940877093</v>
      </c>
      <c r="O206" s="3">
        <f>N206*$Y206</f>
        <v>-0.89794518140368151</v>
      </c>
      <c r="P206" s="3">
        <f>J206/(VLOOKUP($AW206,'5_Weighting'!$J$12:$K$22,2,FALSE)/VLOOKUP($AW206,'5_Weighting'!$J$12:$L$22,3,FALSE))</f>
        <v>0.55058433796819262</v>
      </c>
      <c r="Q206" s="3">
        <f>P206*$Y206</f>
        <v>-1.4865777125141202</v>
      </c>
      <c r="R206" s="3">
        <f>J206/(VLOOKUP($AW206,'5_Weighting'!$N$12:$O$23,2,FALSE)/VLOOKUP($AW206,'5_Weighting'!$N$12:$P$23,3,FALSE))</f>
        <v>9.8050688955885174E-2</v>
      </c>
      <c r="S206" s="3">
        <f>R206*$Y206</f>
        <v>-0.26473686018088999</v>
      </c>
      <c r="T206" s="3">
        <f>J206/(VLOOKUP($AW206,'5_Weighting'!$R$12:$S$23,2,FALSE)/(VLOOKUP($AW206,'5_Weighting'!$R$12:$T$23,3,FALSE)))</f>
        <v>0.5178337857731794</v>
      </c>
      <c r="U206" s="3">
        <f>T206*$Y206</f>
        <v>-1.3981512215875844</v>
      </c>
      <c r="V206" s="3">
        <f>J206/(VLOOKUP($AW206,'5_Weighting'!$V$12:$W$23,2,FALSE)/(VLOOKUP($AW206,'5_Weighting'!$V$12:$X$23,3,FALSE)))</f>
        <v>9.1901609179760188E-2</v>
      </c>
      <c r="W206" s="3">
        <f>V206*$Y206</f>
        <v>-0.24813434478535251</v>
      </c>
      <c r="X206" s="3" t="s">
        <v>638</v>
      </c>
      <c r="Y206" s="6">
        <v>-2.7</v>
      </c>
      <c r="Z206" s="3" t="s">
        <v>1300</v>
      </c>
      <c r="AA206" s="3"/>
      <c r="AB206" s="3"/>
      <c r="AC206" s="3" t="s">
        <v>5</v>
      </c>
      <c r="AD206" s="3" t="s">
        <v>143</v>
      </c>
      <c r="AE206" s="3" t="s">
        <v>53</v>
      </c>
      <c r="AF206" s="3" t="s">
        <v>55</v>
      </c>
      <c r="AG206" s="3" t="s">
        <v>37</v>
      </c>
      <c r="AH206" s="3" t="s">
        <v>56</v>
      </c>
      <c r="AI206" s="3" t="s">
        <v>57</v>
      </c>
      <c r="AJ206" s="3" t="s">
        <v>39</v>
      </c>
      <c r="AK206" s="4" t="s">
        <v>12</v>
      </c>
      <c r="AL206" s="4" t="s">
        <v>1975</v>
      </c>
      <c r="AM206" s="4">
        <v>1990</v>
      </c>
      <c r="AN206" s="3" t="s">
        <v>30</v>
      </c>
      <c r="AO206" s="3" t="s">
        <v>30</v>
      </c>
      <c r="AP206" s="3">
        <v>6476</v>
      </c>
      <c r="AQ206" s="3">
        <v>0</v>
      </c>
      <c r="AR206" s="3">
        <v>0</v>
      </c>
      <c r="AS206" s="3">
        <v>1</v>
      </c>
      <c r="AT206" s="3">
        <v>1</v>
      </c>
      <c r="AU206" s="4" t="s">
        <v>15</v>
      </c>
      <c r="AV206" s="4" t="s">
        <v>41</v>
      </c>
      <c r="AW206" s="4" t="s">
        <v>42</v>
      </c>
      <c r="AX206" s="4" t="s">
        <v>58</v>
      </c>
      <c r="AY206" s="4" t="s">
        <v>59</v>
      </c>
      <c r="AZ206" s="3">
        <v>-2.1339999999999999</v>
      </c>
      <c r="BA206" s="3"/>
      <c r="BB206" s="3"/>
      <c r="BC206" s="3"/>
      <c r="BD206" s="3"/>
      <c r="BE206" s="3"/>
    </row>
    <row r="207" spans="1:57" hidden="1" x14ac:dyDescent="0.25">
      <c r="A207" s="2">
        <v>22</v>
      </c>
      <c r="B207" s="3" t="s">
        <v>52</v>
      </c>
      <c r="C207" s="3">
        <v>22.1</v>
      </c>
      <c r="D207" s="3" t="s">
        <v>1964</v>
      </c>
      <c r="E207" s="3" t="s">
        <v>1973</v>
      </c>
      <c r="F207" s="3"/>
      <c r="G207" s="3"/>
      <c r="H207" s="3" t="str">
        <f>IF(Y207&lt;'2 - Outliers'!$F$11,"Low outlier",IF(Y207&gt;'2 - Outliers'!$F$12,"High outlier",""))</f>
        <v>Low outlier</v>
      </c>
      <c r="I207" s="3">
        <f>IF(AA207="",VLOOKUP(AW207,'3 -Impute_SE'!$B$10:$C$21,2,FALSE),AA207)</f>
        <v>0.14891809411301526</v>
      </c>
      <c r="J207" s="3">
        <f>1/I207</f>
        <v>6.7151007132893543</v>
      </c>
      <c r="K207" s="3">
        <f>J207*Y207</f>
        <v>-35.925788816098041</v>
      </c>
      <c r="L207" s="3">
        <f>J207/(VLOOKUP($AW207,'5_Weighting'!$B$9:$C$20,2,FALSE)/VLOOKUP($AW207,'5_Weighting'!$B$9:$D$20,3,FALSE))</f>
        <v>8.0305157522053887E-7</v>
      </c>
      <c r="M207" s="3">
        <f>L207*Y207</f>
        <v>-4.2963259274298823E-6</v>
      </c>
      <c r="N207" s="3" t="e">
        <f>J207/(VLOOKUP($AW207,'5_Weighting'!$F$12:$G$20,2,FALSE)/(VLOOKUP($AW207,'5_Weighting'!$F$12:$H$21,3,FALSE)))</f>
        <v>#N/A</v>
      </c>
      <c r="O207" s="3" t="e">
        <f>N207*$Y207</f>
        <v>#N/A</v>
      </c>
      <c r="P207" s="3">
        <f>J207/(VLOOKUP($AW207,'5_Weighting'!$J$12:$K$22,2,FALSE)/VLOOKUP($AW207,'5_Weighting'!$J$12:$L$22,3,FALSE))</f>
        <v>2.6769002844089773E-7</v>
      </c>
      <c r="Q207" s="3">
        <f>P207*$Y207</f>
        <v>-1.4321416521588027E-6</v>
      </c>
      <c r="R207" s="3">
        <f>J207/(VLOOKUP($AW207,'5_Weighting'!$N$12:$O$23,2,FALSE)/VLOOKUP($AW207,'5_Weighting'!$N$12:$P$23,3,FALSE))</f>
        <v>2.32271974748978E-2</v>
      </c>
      <c r="S207" s="3">
        <f>R207*$Y207</f>
        <v>-0.12426550649070323</v>
      </c>
      <c r="T207" s="3">
        <f>J207/(VLOOKUP($AW207,'5_Weighting'!$R$12:$S$23,2,FALSE)/(VLOOKUP($AW207,'5_Weighting'!$R$12:$T$23,3,FALSE)))</f>
        <v>1.689774158302761E-2</v>
      </c>
      <c r="U207" s="3">
        <f>T207*$Y207</f>
        <v>-9.0402917469197708E-2</v>
      </c>
      <c r="V207" s="3">
        <f>J207/(VLOOKUP($AW207,'5_Weighting'!$V$12:$W$23,2,FALSE)/(VLOOKUP($AW207,'5_Weighting'!$V$12:$X$23,3,FALSE)))</f>
        <v>3.346114838827108E-7</v>
      </c>
      <c r="W207" s="3">
        <f>V207*$Y207</f>
        <v>-1.7901714387725027E-6</v>
      </c>
      <c r="X207" s="3" t="s">
        <v>1974</v>
      </c>
      <c r="Y207" s="6">
        <v>-5.35</v>
      </c>
      <c r="Z207" s="3" t="s">
        <v>4</v>
      </c>
      <c r="AA207" s="3"/>
      <c r="AB207" s="3"/>
      <c r="AC207" s="3" t="s">
        <v>5</v>
      </c>
      <c r="AD207" s="3" t="s">
        <v>143</v>
      </c>
      <c r="AE207" s="3" t="s">
        <v>53</v>
      </c>
      <c r="AF207" s="3" t="s">
        <v>55</v>
      </c>
      <c r="AG207" s="3" t="s">
        <v>37</v>
      </c>
      <c r="AH207" s="3" t="s">
        <v>56</v>
      </c>
      <c r="AI207" s="3" t="s">
        <v>57</v>
      </c>
      <c r="AJ207" s="3" t="s">
        <v>39</v>
      </c>
      <c r="AK207" s="4" t="s">
        <v>12</v>
      </c>
      <c r="AL207" s="4" t="s">
        <v>1975</v>
      </c>
      <c r="AM207" s="4">
        <v>1990</v>
      </c>
      <c r="AN207" s="3" t="s">
        <v>30</v>
      </c>
      <c r="AO207" s="3" t="s">
        <v>30</v>
      </c>
      <c r="AP207" s="3">
        <v>6476</v>
      </c>
      <c r="AQ207" s="3">
        <v>0</v>
      </c>
      <c r="AR207" s="3">
        <v>0</v>
      </c>
      <c r="AS207" s="3">
        <v>1</v>
      </c>
      <c r="AT207" s="3">
        <v>1</v>
      </c>
      <c r="AU207" s="4" t="s">
        <v>97</v>
      </c>
      <c r="AV207" s="4" t="s">
        <v>1976</v>
      </c>
      <c r="AW207" s="4" t="s">
        <v>1396</v>
      </c>
      <c r="AX207" s="4" t="s">
        <v>58</v>
      </c>
      <c r="AY207" s="4" t="s">
        <v>59</v>
      </c>
      <c r="AZ207" s="3">
        <v>-46.633000000000003</v>
      </c>
      <c r="BA207" s="3"/>
      <c r="BB207" s="3"/>
      <c r="BC207" s="3"/>
      <c r="BD207" s="3"/>
      <c r="BE207" s="3"/>
    </row>
    <row r="208" spans="1:57" hidden="1" x14ac:dyDescent="0.25">
      <c r="A208" s="2">
        <v>22</v>
      </c>
      <c r="B208" s="3" t="s">
        <v>52</v>
      </c>
      <c r="C208" s="3">
        <v>22.1</v>
      </c>
      <c r="D208" s="3" t="s">
        <v>1961</v>
      </c>
      <c r="E208" s="3" t="s">
        <v>1973</v>
      </c>
      <c r="F208" s="3"/>
      <c r="G208" s="3"/>
      <c r="H208" s="3" t="str">
        <f>IF(Y208&lt;'2 - Outliers'!$F$11,"Low outlier",IF(Y208&gt;'2 - Outliers'!$F$12,"High outlier",""))</f>
        <v/>
      </c>
      <c r="I208" s="3">
        <f>IF(AA208="",VLOOKUP(AW208,'3 -Impute_SE'!$B$10:$C$21,2,FALSE),AA208)</f>
        <v>0.13431581909649196</v>
      </c>
      <c r="J208" s="3">
        <f>1/I208</f>
        <v>7.4451394238351325</v>
      </c>
      <c r="K208" s="3">
        <f>J208*Y208</f>
        <v>5.6583059621147012</v>
      </c>
      <c r="L208" s="3">
        <f>J208/(VLOOKUP($AW208,'5_Weighting'!$B$9:$C$20,2,FALSE)/VLOOKUP($AW208,'5_Weighting'!$B$9:$D$20,3,FALSE))</f>
        <v>0.45589685527287888</v>
      </c>
      <c r="M208" s="3">
        <f>L208*Y208</f>
        <v>0.34648161000738797</v>
      </c>
      <c r="N208" s="3">
        <f>J208/(VLOOKUP($AW208,'5_Weighting'!$F$12:$G$20,2,FALSE)/(VLOOKUP($AW208,'5_Weighting'!$F$12:$H$21,3,FALSE)))</f>
        <v>1.7837365675101158</v>
      </c>
      <c r="O208" s="3">
        <f>N208*$Y208</f>
        <v>1.3556397913076881</v>
      </c>
      <c r="P208" s="3">
        <f>J208/(VLOOKUP($AW208,'5_Weighting'!$J$12:$K$22,2,FALSE)/VLOOKUP($AW208,'5_Weighting'!$J$12:$L$22,3,FALSE))</f>
        <v>1.2564711878555035</v>
      </c>
      <c r="Q208" s="3">
        <f>P208*$Y208</f>
        <v>0.95491810277018263</v>
      </c>
      <c r="R208" s="3">
        <f>J208/(VLOOKUP($AW208,'5_Weighting'!$N$12:$O$23,2,FALSE)/VLOOKUP($AW208,'5_Weighting'!$N$12:$P$23,3,FALSE))</f>
        <v>0.28706184874577989</v>
      </c>
      <c r="S208" s="3">
        <f>R208*$Y208</f>
        <v>0.21816700504679271</v>
      </c>
      <c r="T208" s="3">
        <f>J208/(VLOOKUP($AW208,'5_Weighting'!$R$12:$S$23,2,FALSE)/(VLOOKUP($AW208,'5_Weighting'!$R$12:$T$23,3,FALSE)))</f>
        <v>0.45475245082073001</v>
      </c>
      <c r="U208" s="3">
        <f>T208*$Y208</f>
        <v>0.34561186262375482</v>
      </c>
      <c r="V208" s="3">
        <f>J208/(VLOOKUP($AW208,'5_Weighting'!$V$12:$W$23,2,FALSE)/(VLOOKUP($AW208,'5_Weighting'!$V$12:$X$23,3,FALSE)))</f>
        <v>0.38309988607109297</v>
      </c>
      <c r="W208" s="3">
        <f>V208*$Y208</f>
        <v>0.29115591341403063</v>
      </c>
      <c r="X208" s="3" t="s">
        <v>638</v>
      </c>
      <c r="Y208" s="6">
        <v>0.76</v>
      </c>
      <c r="Z208" s="3" t="s">
        <v>1982</v>
      </c>
      <c r="AA208" s="3"/>
      <c r="AB208" s="3"/>
      <c r="AC208" s="3" t="s">
        <v>53</v>
      </c>
      <c r="AD208" s="3" t="s">
        <v>6</v>
      </c>
      <c r="AE208" s="3" t="s">
        <v>54</v>
      </c>
      <c r="AF208" s="3" t="s">
        <v>55</v>
      </c>
      <c r="AG208" s="3" t="s">
        <v>37</v>
      </c>
      <c r="AH208" s="3" t="s">
        <v>56</v>
      </c>
      <c r="AI208" s="3" t="s">
        <v>57</v>
      </c>
      <c r="AJ208" s="3" t="s">
        <v>39</v>
      </c>
      <c r="AK208" s="4" t="s">
        <v>12</v>
      </c>
      <c r="AL208" s="4" t="s">
        <v>1975</v>
      </c>
      <c r="AM208" s="4">
        <v>1990</v>
      </c>
      <c r="AN208" s="3" t="s">
        <v>30</v>
      </c>
      <c r="AO208" s="3" t="s">
        <v>30</v>
      </c>
      <c r="AP208" s="3">
        <v>6476</v>
      </c>
      <c r="AQ208" s="3">
        <v>0</v>
      </c>
      <c r="AR208" s="3">
        <v>0</v>
      </c>
      <c r="AS208" s="3">
        <v>1</v>
      </c>
      <c r="AT208" s="3">
        <v>1</v>
      </c>
      <c r="AU208" s="4" t="s">
        <v>346</v>
      </c>
      <c r="AV208" s="4" t="s">
        <v>1981</v>
      </c>
      <c r="AW208" s="4" t="s">
        <v>348</v>
      </c>
      <c r="AX208" s="4" t="s">
        <v>58</v>
      </c>
      <c r="AY208" s="4" t="s">
        <v>59</v>
      </c>
      <c r="AZ208" s="3">
        <v>3.3395999999999999</v>
      </c>
      <c r="BA208" s="3"/>
      <c r="BB208" s="3"/>
      <c r="BC208" s="3"/>
      <c r="BD208" s="3"/>
      <c r="BE208" s="3"/>
    </row>
    <row r="209" spans="1:57" hidden="1" x14ac:dyDescent="0.25">
      <c r="A209" s="2">
        <v>22</v>
      </c>
      <c r="B209" s="3" t="s">
        <v>52</v>
      </c>
      <c r="C209" s="3">
        <v>22.2</v>
      </c>
      <c r="D209" s="3" t="s">
        <v>1969</v>
      </c>
      <c r="E209" s="3" t="s">
        <v>1973</v>
      </c>
      <c r="F209" s="3"/>
      <c r="G209" s="3"/>
      <c r="H209" s="3" t="str">
        <f>IF(Y209&lt;'2 - Outliers'!$F$11,"Low outlier",IF(Y209&gt;'2 - Outliers'!$F$12,"High outlier",""))</f>
        <v>Low outlier</v>
      </c>
      <c r="I209" s="3">
        <f>IF(AA209="",VLOOKUP(AW209,'3 -Impute_SE'!$B$10:$C$21,2,FALSE),AA209)</f>
        <v>7.9815095923159343E-2</v>
      </c>
      <c r="J209" s="3">
        <f>1/I209</f>
        <v>12.528958193105893</v>
      </c>
      <c r="K209" s="3">
        <f>J209*Y209</f>
        <v>-10.399035300277891</v>
      </c>
      <c r="L209" s="3">
        <f>J209/(VLOOKUP($AW209,'5_Weighting'!$B$9:$C$20,2,FALSE)/VLOOKUP($AW209,'5_Weighting'!$B$9:$D$20,3,FALSE))</f>
        <v>0.13821170591411505</v>
      </c>
      <c r="M209" s="3">
        <f>L209*Y209</f>
        <v>-0.11471571590871549</v>
      </c>
      <c r="N209" s="3">
        <f>J209/(VLOOKUP($AW209,'5_Weighting'!$F$12:$G$20,2,FALSE)/(VLOOKUP($AW209,'5_Weighting'!$F$12:$H$21,3,FALSE)))</f>
        <v>0.33257228940877093</v>
      </c>
      <c r="O209" s="3">
        <f>N209*$Y209</f>
        <v>-0.27603500020927985</v>
      </c>
      <c r="P209" s="3">
        <f>J209/(VLOOKUP($AW209,'5_Weighting'!$J$12:$K$22,2,FALSE)/VLOOKUP($AW209,'5_Weighting'!$J$12:$L$22,3,FALSE))</f>
        <v>0.55058433796819262</v>
      </c>
      <c r="Q209" s="3">
        <f>P209*$Y209</f>
        <v>-0.45698500051359986</v>
      </c>
      <c r="R209" s="3">
        <f>J209/(VLOOKUP($AW209,'5_Weighting'!$N$12:$O$23,2,FALSE)/VLOOKUP($AW209,'5_Weighting'!$N$12:$P$23,3,FALSE))</f>
        <v>9.8050688955885174E-2</v>
      </c>
      <c r="S209" s="3">
        <f>R209*$Y209</f>
        <v>-8.1382071833384695E-2</v>
      </c>
      <c r="T209" s="3">
        <f>J209/(VLOOKUP($AW209,'5_Weighting'!$R$12:$S$23,2,FALSE)/(VLOOKUP($AW209,'5_Weighting'!$R$12:$T$23,3,FALSE)))</f>
        <v>0.5178337857731794</v>
      </c>
      <c r="U209" s="3">
        <f>T209*$Y209</f>
        <v>-0.4298020421917389</v>
      </c>
      <c r="V209" s="3">
        <f>J209/(VLOOKUP($AW209,'5_Weighting'!$V$12:$W$23,2,FALSE)/(VLOOKUP($AW209,'5_Weighting'!$V$12:$X$23,3,FALSE)))</f>
        <v>9.1901609179760188E-2</v>
      </c>
      <c r="W209" s="3">
        <f>V209*$Y209</f>
        <v>-7.6278335619200957E-2</v>
      </c>
      <c r="X209" s="3" t="s">
        <v>1974</v>
      </c>
      <c r="Y209" s="6">
        <v>-0.83</v>
      </c>
      <c r="Z209" s="3" t="s">
        <v>1300</v>
      </c>
      <c r="AA209" s="3"/>
      <c r="AB209" s="3"/>
      <c r="AC209" s="3" t="s">
        <v>5</v>
      </c>
      <c r="AD209" s="3" t="s">
        <v>143</v>
      </c>
      <c r="AE209" s="3" t="s">
        <v>53</v>
      </c>
      <c r="AF209" s="3" t="s">
        <v>55</v>
      </c>
      <c r="AG209" s="3" t="s">
        <v>37</v>
      </c>
      <c r="AH209" s="3" t="s">
        <v>56</v>
      </c>
      <c r="AI209" s="3" t="s">
        <v>57</v>
      </c>
      <c r="AJ209" s="3" t="s">
        <v>39</v>
      </c>
      <c r="AK209" s="4" t="s">
        <v>12</v>
      </c>
      <c r="AL209" s="4" t="s">
        <v>1975</v>
      </c>
      <c r="AM209" s="4">
        <v>1990</v>
      </c>
      <c r="AN209" s="3" t="s">
        <v>30</v>
      </c>
      <c r="AO209" s="3" t="s">
        <v>30</v>
      </c>
      <c r="AP209" s="3">
        <v>4468</v>
      </c>
      <c r="AQ209" s="3">
        <v>0</v>
      </c>
      <c r="AR209" s="3">
        <v>0</v>
      </c>
      <c r="AS209" s="3">
        <v>1</v>
      </c>
      <c r="AT209" s="3">
        <v>1</v>
      </c>
      <c r="AU209" s="4" t="s">
        <v>15</v>
      </c>
      <c r="AV209" s="4" t="s">
        <v>41</v>
      </c>
      <c r="AW209" s="4" t="s">
        <v>42</v>
      </c>
      <c r="AX209" s="4" t="s">
        <v>58</v>
      </c>
      <c r="AY209" s="4" t="s">
        <v>59</v>
      </c>
      <c r="AZ209" s="3">
        <v>-0.64600000000000002</v>
      </c>
      <c r="BA209" s="3"/>
      <c r="BB209" s="3"/>
      <c r="BC209" s="3"/>
      <c r="BD209" s="3"/>
      <c r="BE209" s="3"/>
    </row>
    <row r="210" spans="1:57" hidden="1" x14ac:dyDescent="0.25">
      <c r="A210" s="2">
        <v>22</v>
      </c>
      <c r="B210" s="3" t="s">
        <v>52</v>
      </c>
      <c r="C210" s="3">
        <v>22.2</v>
      </c>
      <c r="D210" s="3" t="s">
        <v>1972</v>
      </c>
      <c r="E210" s="3" t="s">
        <v>1973</v>
      </c>
      <c r="F210" s="3"/>
      <c r="G210" s="3"/>
      <c r="H210" s="3" t="str">
        <f>IF(Y210&lt;'2 - Outliers'!$F$11,"Low outlier",IF(Y210&gt;'2 - Outliers'!$F$12,"High outlier",""))</f>
        <v>High outlier</v>
      </c>
      <c r="I210" s="3">
        <f>IF(AA210="",VLOOKUP(AW210,'3 -Impute_SE'!$B$10:$C$21,2,FALSE),AA210)</f>
        <v>0.14891809411301526</v>
      </c>
      <c r="J210" s="3">
        <f>1/I210</f>
        <v>6.7151007132893543</v>
      </c>
      <c r="K210" s="3">
        <f>J210*Y210</f>
        <v>28.60632903861265</v>
      </c>
      <c r="L210" s="3">
        <f>J210/(VLOOKUP($AW210,'5_Weighting'!$B$9:$C$20,2,FALSE)/VLOOKUP($AW210,'5_Weighting'!$B$9:$D$20,3,FALSE))</f>
        <v>8.0305157522053887E-7</v>
      </c>
      <c r="M210" s="3">
        <f>L210*Y210</f>
        <v>3.4209997104394953E-6</v>
      </c>
      <c r="N210" s="3" t="e">
        <f>J210/(VLOOKUP($AW210,'5_Weighting'!$F$12:$G$20,2,FALSE)/(VLOOKUP($AW210,'5_Weighting'!$F$12:$H$21,3,FALSE)))</f>
        <v>#N/A</v>
      </c>
      <c r="O210" s="3" t="e">
        <f>N210*$Y210</f>
        <v>#N/A</v>
      </c>
      <c r="P210" s="3">
        <f>J210/(VLOOKUP($AW210,'5_Weighting'!$J$12:$K$22,2,FALSE)/VLOOKUP($AW210,'5_Weighting'!$J$12:$L$22,3,FALSE))</f>
        <v>2.6769002844089773E-7</v>
      </c>
      <c r="Q210" s="3">
        <f>P210*$Y210</f>
        <v>1.1403595211582242E-6</v>
      </c>
      <c r="R210" s="3">
        <f>J210/(VLOOKUP($AW210,'5_Weighting'!$N$12:$O$23,2,FALSE)/VLOOKUP($AW210,'5_Weighting'!$N$12:$P$23,3,FALSE))</f>
        <v>2.32271974748978E-2</v>
      </c>
      <c r="S210" s="3">
        <f>R210*$Y210</f>
        <v>9.8947861243064622E-2</v>
      </c>
      <c r="T210" s="3">
        <f>J210/(VLOOKUP($AW210,'5_Weighting'!$R$12:$S$23,2,FALSE)/(VLOOKUP($AW210,'5_Weighting'!$R$12:$T$23,3,FALSE)))</f>
        <v>1.689774158302761E-2</v>
      </c>
      <c r="U210" s="3">
        <f>T210*$Y210</f>
        <v>7.198437914369761E-2</v>
      </c>
      <c r="V210" s="3">
        <f>J210/(VLOOKUP($AW210,'5_Weighting'!$V$12:$W$23,2,FALSE)/(VLOOKUP($AW210,'5_Weighting'!$V$12:$X$23,3,FALSE)))</f>
        <v>3.346114838827108E-7</v>
      </c>
      <c r="W210" s="3">
        <f>V210*$Y210</f>
        <v>1.4254449213403479E-6</v>
      </c>
      <c r="X210" s="3" t="s">
        <v>1974</v>
      </c>
      <c r="Y210" s="6">
        <v>4.26</v>
      </c>
      <c r="Z210" s="3" t="s">
        <v>1300</v>
      </c>
      <c r="AA210" s="3"/>
      <c r="AB210" s="3"/>
      <c r="AC210" s="3" t="s">
        <v>5</v>
      </c>
      <c r="AD210" s="3" t="s">
        <v>6</v>
      </c>
      <c r="AE210" s="3" t="s">
        <v>5</v>
      </c>
      <c r="AF210" s="3" t="s">
        <v>55</v>
      </c>
      <c r="AG210" s="3" t="s">
        <v>37</v>
      </c>
      <c r="AH210" s="3" t="s">
        <v>56</v>
      </c>
      <c r="AI210" s="3" t="s">
        <v>57</v>
      </c>
      <c r="AJ210" s="3" t="s">
        <v>39</v>
      </c>
      <c r="AK210" s="4" t="s">
        <v>12</v>
      </c>
      <c r="AL210" s="4" t="s">
        <v>1975</v>
      </c>
      <c r="AM210" s="4">
        <v>1990</v>
      </c>
      <c r="AN210" s="3" t="s">
        <v>30</v>
      </c>
      <c r="AO210" s="3" t="s">
        <v>30</v>
      </c>
      <c r="AP210" s="3">
        <v>4468</v>
      </c>
      <c r="AQ210" s="3">
        <v>0</v>
      </c>
      <c r="AR210" s="3">
        <v>0</v>
      </c>
      <c r="AS210" s="3">
        <v>1</v>
      </c>
      <c r="AT210" s="3">
        <v>1</v>
      </c>
      <c r="AU210" s="4" t="s">
        <v>97</v>
      </c>
      <c r="AV210" s="4" t="s">
        <v>1976</v>
      </c>
      <c r="AW210" s="4" t="s">
        <v>1396</v>
      </c>
      <c r="AX210" s="4" t="s">
        <v>58</v>
      </c>
      <c r="AY210" s="4" t="s">
        <v>59</v>
      </c>
      <c r="AZ210" s="3">
        <v>28.466000000000001</v>
      </c>
      <c r="BA210" s="3"/>
      <c r="BB210" s="3"/>
      <c r="BC210" s="3"/>
      <c r="BD210" s="3"/>
      <c r="BE210" s="3"/>
    </row>
    <row r="211" spans="1:57" hidden="1" x14ac:dyDescent="0.25">
      <c r="A211" s="2">
        <v>22</v>
      </c>
      <c r="B211" s="3" t="s">
        <v>52</v>
      </c>
      <c r="C211" s="3">
        <v>22.2</v>
      </c>
      <c r="D211" s="3" t="s">
        <v>1968</v>
      </c>
      <c r="E211" s="3" t="s">
        <v>1973</v>
      </c>
      <c r="F211" s="3"/>
      <c r="G211" s="3"/>
      <c r="H211" s="3" t="str">
        <f>IF(Y211&lt;'2 - Outliers'!$F$11,"Low outlier",IF(Y211&gt;'2 - Outliers'!$F$12,"High outlier",""))</f>
        <v>High outlier</v>
      </c>
      <c r="I211" s="3">
        <f>IF(AA211="",VLOOKUP(AW211,'3 -Impute_SE'!$B$10:$C$21,2,FALSE),AA211)</f>
        <v>0.13431581909649196</v>
      </c>
      <c r="J211" s="3">
        <f>1/I211</f>
        <v>7.4451394238351325</v>
      </c>
      <c r="K211" s="3">
        <f>J211*Y211</f>
        <v>6.9239796641666738</v>
      </c>
      <c r="L211" s="3">
        <f>J211/(VLOOKUP($AW211,'5_Weighting'!$B$9:$C$20,2,FALSE)/VLOOKUP($AW211,'5_Weighting'!$B$9:$D$20,3,FALSE))</f>
        <v>0.45589685527287888</v>
      </c>
      <c r="M211" s="3">
        <f>L211*Y211</f>
        <v>0.42398407540377736</v>
      </c>
      <c r="N211" s="3">
        <f>J211/(VLOOKUP($AW211,'5_Weighting'!$F$12:$G$20,2,FALSE)/(VLOOKUP($AW211,'5_Weighting'!$F$12:$H$21,3,FALSE)))</f>
        <v>1.7837365675101158</v>
      </c>
      <c r="O211" s="3">
        <f>N211*$Y211</f>
        <v>1.6588750077844077</v>
      </c>
      <c r="P211" s="3">
        <f>J211/(VLOOKUP($AW211,'5_Weighting'!$J$12:$K$22,2,FALSE)/VLOOKUP($AW211,'5_Weighting'!$J$12:$L$22,3,FALSE))</f>
        <v>1.2564711878555035</v>
      </c>
      <c r="Q211" s="3">
        <f>P211*$Y211</f>
        <v>1.1685182047056184</v>
      </c>
      <c r="R211" s="3">
        <f>J211/(VLOOKUP($AW211,'5_Weighting'!$N$12:$O$23,2,FALSE)/VLOOKUP($AW211,'5_Weighting'!$N$12:$P$23,3,FALSE))</f>
        <v>0.28706184874577989</v>
      </c>
      <c r="S211" s="3">
        <f>R211*$Y211</f>
        <v>0.26696751933357532</v>
      </c>
      <c r="T211" s="3">
        <f>J211/(VLOOKUP($AW211,'5_Weighting'!$R$12:$S$23,2,FALSE)/(VLOOKUP($AW211,'5_Weighting'!$R$12:$T$23,3,FALSE)))</f>
        <v>0.45475245082073001</v>
      </c>
      <c r="U211" s="3">
        <f>T211*$Y211</f>
        <v>0.42291977926327895</v>
      </c>
      <c r="V211" s="3">
        <f>J211/(VLOOKUP($AW211,'5_Weighting'!$V$12:$W$23,2,FALSE)/(VLOOKUP($AW211,'5_Weighting'!$V$12:$X$23,3,FALSE)))</f>
        <v>0.38309988607109297</v>
      </c>
      <c r="W211" s="3">
        <f>V211*$Y211</f>
        <v>0.35628289404611646</v>
      </c>
      <c r="X211" s="3" t="s">
        <v>638</v>
      </c>
      <c r="Y211" s="6">
        <v>0.93</v>
      </c>
      <c r="Z211" s="3" t="s">
        <v>1982</v>
      </c>
      <c r="AA211" s="3"/>
      <c r="AB211" s="3"/>
      <c r="AC211" s="3" t="s">
        <v>53</v>
      </c>
      <c r="AD211" s="3" t="s">
        <v>6</v>
      </c>
      <c r="AE211" s="3" t="s">
        <v>54</v>
      </c>
      <c r="AF211" s="3" t="s">
        <v>55</v>
      </c>
      <c r="AG211" s="3" t="s">
        <v>37</v>
      </c>
      <c r="AH211" s="3" t="s">
        <v>56</v>
      </c>
      <c r="AI211" s="3" t="s">
        <v>57</v>
      </c>
      <c r="AJ211" s="3" t="s">
        <v>39</v>
      </c>
      <c r="AK211" s="4" t="s">
        <v>12</v>
      </c>
      <c r="AL211" s="4" t="s">
        <v>1975</v>
      </c>
      <c r="AM211" s="4">
        <v>1990</v>
      </c>
      <c r="AN211" s="3" t="s">
        <v>30</v>
      </c>
      <c r="AO211" s="3" t="s">
        <v>30</v>
      </c>
      <c r="AP211" s="3">
        <v>4468</v>
      </c>
      <c r="AQ211" s="3">
        <v>0</v>
      </c>
      <c r="AR211" s="3">
        <v>0</v>
      </c>
      <c r="AS211" s="3">
        <v>1</v>
      </c>
      <c r="AT211" s="3">
        <v>1</v>
      </c>
      <c r="AU211" s="4" t="s">
        <v>346</v>
      </c>
      <c r="AV211" s="4" t="s">
        <v>1981</v>
      </c>
      <c r="AW211" s="4" t="s">
        <v>348</v>
      </c>
      <c r="AX211" s="4" t="s">
        <v>58</v>
      </c>
      <c r="AY211" s="4" t="s">
        <v>59</v>
      </c>
      <c r="AZ211" s="3">
        <v>2.7149999999999999</v>
      </c>
      <c r="BA211" s="3"/>
      <c r="BB211" s="3"/>
      <c r="BC211" s="3"/>
      <c r="BD211" s="3"/>
      <c r="BE211" s="3"/>
    </row>
    <row r="212" spans="1:57" hidden="1" x14ac:dyDescent="0.25">
      <c r="A212" s="2">
        <v>22</v>
      </c>
      <c r="B212" s="3" t="s">
        <v>52</v>
      </c>
      <c r="C212" s="3">
        <v>22.2</v>
      </c>
      <c r="D212" s="3" t="s">
        <v>1967</v>
      </c>
      <c r="E212" s="3" t="s">
        <v>1973</v>
      </c>
      <c r="F212" s="3"/>
      <c r="G212" s="3"/>
      <c r="H212" s="3" t="str">
        <f>IF(Y212&lt;'2 - Outliers'!$F$11,"Low outlier",IF(Y212&gt;'2 - Outliers'!$F$12,"High outlier",""))</f>
        <v>Low outlier</v>
      </c>
      <c r="I212" s="3">
        <f>IF(AA212="",VLOOKUP(AW212,'3 -Impute_SE'!$B$10:$C$21,2,FALSE),AA212)</f>
        <v>7.9815095923159343E-2</v>
      </c>
      <c r="J212" s="3">
        <f>1/I212</f>
        <v>12.528958193105893</v>
      </c>
      <c r="K212" s="3">
        <f>J212*Y212</f>
        <v>-30.194789245385206</v>
      </c>
      <c r="L212" s="3">
        <f>J212/(VLOOKUP($AW212,'5_Weighting'!$B$9:$C$20,2,FALSE)/VLOOKUP($AW212,'5_Weighting'!$B$9:$D$20,3,FALSE))</f>
        <v>0.13821170591411505</v>
      </c>
      <c r="M212" s="3">
        <f>L212*Y212</f>
        <v>-0.3330902112530173</v>
      </c>
      <c r="N212" s="3">
        <f>J212/(VLOOKUP($AW212,'5_Weighting'!$F$12:$G$20,2,FALSE)/(VLOOKUP($AW212,'5_Weighting'!$F$12:$H$21,3,FALSE)))</f>
        <v>0.33257228940877093</v>
      </c>
      <c r="O212" s="3">
        <f>N212*$Y212</f>
        <v>-0.80149921747513797</v>
      </c>
      <c r="P212" s="3">
        <f>J212/(VLOOKUP($AW212,'5_Weighting'!$J$12:$K$22,2,FALSE)/VLOOKUP($AW212,'5_Weighting'!$J$12:$L$22,3,FALSE))</f>
        <v>0.55058433796819262</v>
      </c>
      <c r="Q212" s="3">
        <f>P212*$Y212</f>
        <v>-1.3269082545033444</v>
      </c>
      <c r="R212" s="3">
        <f>J212/(VLOOKUP($AW212,'5_Weighting'!$N$12:$O$23,2,FALSE)/VLOOKUP($AW212,'5_Weighting'!$N$12:$P$23,3,FALSE))</f>
        <v>9.8050688955885174E-2</v>
      </c>
      <c r="S212" s="3">
        <f>R212*$Y212</f>
        <v>-0.23630216038368329</v>
      </c>
      <c r="T212" s="3">
        <f>J212/(VLOOKUP($AW212,'5_Weighting'!$R$12:$S$23,2,FALSE)/(VLOOKUP($AW212,'5_Weighting'!$R$12:$T$23,3,FALSE)))</f>
        <v>0.5178337857731794</v>
      </c>
      <c r="U212" s="3">
        <f>T212*$Y212</f>
        <v>-1.2479794237133623</v>
      </c>
      <c r="V212" s="3">
        <f>J212/(VLOOKUP($AW212,'5_Weighting'!$V$12:$W$23,2,FALSE)/(VLOOKUP($AW212,'5_Weighting'!$V$12:$X$23,3,FALSE)))</f>
        <v>9.1901609179760188E-2</v>
      </c>
      <c r="W212" s="3">
        <f>V212*$Y212</f>
        <v>-0.22148287812322207</v>
      </c>
      <c r="X212" s="3" t="s">
        <v>1974</v>
      </c>
      <c r="Y212" s="6">
        <v>-2.41</v>
      </c>
      <c r="Z212" s="3" t="s">
        <v>1300</v>
      </c>
      <c r="AA212" s="3"/>
      <c r="AB212" s="3"/>
      <c r="AC212" s="3" t="s">
        <v>5</v>
      </c>
      <c r="AD212" s="3" t="s">
        <v>143</v>
      </c>
      <c r="AE212" s="3" t="s">
        <v>53</v>
      </c>
      <c r="AF212" s="3" t="s">
        <v>55</v>
      </c>
      <c r="AG212" s="3" t="s">
        <v>37</v>
      </c>
      <c r="AH212" s="3" t="s">
        <v>56</v>
      </c>
      <c r="AI212" s="3" t="s">
        <v>57</v>
      </c>
      <c r="AJ212" s="3" t="s">
        <v>39</v>
      </c>
      <c r="AK212" s="4" t="s">
        <v>12</v>
      </c>
      <c r="AL212" s="4" t="s">
        <v>1975</v>
      </c>
      <c r="AM212" s="4">
        <v>1990</v>
      </c>
      <c r="AN212" s="3" t="s">
        <v>30</v>
      </c>
      <c r="AO212" s="3" t="s">
        <v>30</v>
      </c>
      <c r="AP212" s="3">
        <v>4468</v>
      </c>
      <c r="AQ212" s="3">
        <v>0</v>
      </c>
      <c r="AR212" s="3">
        <v>0</v>
      </c>
      <c r="AS212" s="3">
        <v>1</v>
      </c>
      <c r="AT212" s="3">
        <v>1</v>
      </c>
      <c r="AU212" s="4" t="s">
        <v>15</v>
      </c>
      <c r="AV212" s="4" t="s">
        <v>41</v>
      </c>
      <c r="AW212" s="4" t="s">
        <v>42</v>
      </c>
      <c r="AX212" s="4" t="s">
        <v>58</v>
      </c>
      <c r="AY212" s="4" t="s">
        <v>59</v>
      </c>
      <c r="AZ212" s="3">
        <v>-2.238</v>
      </c>
      <c r="BA212" s="3"/>
      <c r="BB212" s="3"/>
      <c r="BC212" s="3"/>
      <c r="BD212" s="3"/>
      <c r="BE212" s="3"/>
    </row>
    <row r="213" spans="1:57" hidden="1" x14ac:dyDescent="0.25">
      <c r="A213" s="2">
        <v>22</v>
      </c>
      <c r="B213" s="3" t="s">
        <v>52</v>
      </c>
      <c r="C213" s="3">
        <v>22.2</v>
      </c>
      <c r="D213" s="3" t="s">
        <v>1971</v>
      </c>
      <c r="E213" s="3" t="s">
        <v>1973</v>
      </c>
      <c r="F213" s="3"/>
      <c r="G213" s="3"/>
      <c r="H213" s="3" t="str">
        <f>IF(Y213&lt;'2 - Outliers'!$F$11,"Low outlier",IF(Y213&gt;'2 - Outliers'!$F$12,"High outlier",""))</f>
        <v>High outlier</v>
      </c>
      <c r="I213" s="3">
        <f>IF(AA213="",VLOOKUP(AW213,'3 -Impute_SE'!$B$10:$C$21,2,FALSE),AA213)</f>
        <v>0.14891809411301526</v>
      </c>
      <c r="J213" s="3">
        <f>1/I213</f>
        <v>6.7151007132893543</v>
      </c>
      <c r="K213" s="3">
        <f>J213*Y213</f>
        <v>25.181627674835077</v>
      </c>
      <c r="L213" s="3">
        <f>J213/(VLOOKUP($AW213,'5_Weighting'!$B$9:$C$20,2,FALSE)/VLOOKUP($AW213,'5_Weighting'!$B$9:$D$20,3,FALSE))</f>
        <v>8.0305157522053887E-7</v>
      </c>
      <c r="M213" s="3">
        <f>L213*Y213</f>
        <v>3.0114434070770208E-6</v>
      </c>
      <c r="N213" s="3" t="e">
        <f>J213/(VLOOKUP($AW213,'5_Weighting'!$F$12:$G$20,2,FALSE)/(VLOOKUP($AW213,'5_Weighting'!$F$12:$H$21,3,FALSE)))</f>
        <v>#N/A</v>
      </c>
      <c r="O213" s="3" t="e">
        <f>N213*$Y213</f>
        <v>#N/A</v>
      </c>
      <c r="P213" s="3">
        <f>J213/(VLOOKUP($AW213,'5_Weighting'!$J$12:$K$22,2,FALSE)/VLOOKUP($AW213,'5_Weighting'!$J$12:$L$22,3,FALSE))</f>
        <v>2.6769002844089773E-7</v>
      </c>
      <c r="Q213" s="3">
        <f>P213*$Y213</f>
        <v>1.0038376066533666E-6</v>
      </c>
      <c r="R213" s="3">
        <f>J213/(VLOOKUP($AW213,'5_Weighting'!$N$12:$O$23,2,FALSE)/VLOOKUP($AW213,'5_Weighting'!$N$12:$P$23,3,FALSE))</f>
        <v>2.32271974748978E-2</v>
      </c>
      <c r="S213" s="3">
        <f>R213*$Y213</f>
        <v>8.7101990530866744E-2</v>
      </c>
      <c r="T213" s="3">
        <f>J213/(VLOOKUP($AW213,'5_Weighting'!$R$12:$S$23,2,FALSE)/(VLOOKUP($AW213,'5_Weighting'!$R$12:$T$23,3,FALSE)))</f>
        <v>1.689774158302761E-2</v>
      </c>
      <c r="U213" s="3">
        <f>T213*$Y213</f>
        <v>6.3366530936353541E-2</v>
      </c>
      <c r="V213" s="3">
        <f>J213/(VLOOKUP($AW213,'5_Weighting'!$V$12:$W$23,2,FALSE)/(VLOOKUP($AW213,'5_Weighting'!$V$12:$X$23,3,FALSE)))</f>
        <v>3.346114838827108E-7</v>
      </c>
      <c r="W213" s="3">
        <f>V213*$Y213</f>
        <v>1.2547930645601654E-6</v>
      </c>
      <c r="X213" s="3" t="s">
        <v>638</v>
      </c>
      <c r="Y213" s="6">
        <v>3.75</v>
      </c>
      <c r="Z213" s="3" t="s">
        <v>1300</v>
      </c>
      <c r="AA213" s="3"/>
      <c r="AB213" s="3"/>
      <c r="AC213" s="3" t="s">
        <v>53</v>
      </c>
      <c r="AD213" s="3" t="s">
        <v>6</v>
      </c>
      <c r="AE213" s="3" t="s">
        <v>54</v>
      </c>
      <c r="AF213" s="3" t="s">
        <v>55</v>
      </c>
      <c r="AG213" s="3" t="s">
        <v>37</v>
      </c>
      <c r="AH213" s="3" t="s">
        <v>56</v>
      </c>
      <c r="AI213" s="3" t="s">
        <v>57</v>
      </c>
      <c r="AJ213" s="3" t="s">
        <v>39</v>
      </c>
      <c r="AK213" s="4" t="s">
        <v>12</v>
      </c>
      <c r="AL213" s="4" t="s">
        <v>1975</v>
      </c>
      <c r="AM213" s="4">
        <v>1990</v>
      </c>
      <c r="AN213" s="3" t="s">
        <v>30</v>
      </c>
      <c r="AO213" s="3" t="s">
        <v>30</v>
      </c>
      <c r="AP213" s="3">
        <v>4468</v>
      </c>
      <c r="AQ213" s="3">
        <v>0</v>
      </c>
      <c r="AR213" s="3">
        <v>0</v>
      </c>
      <c r="AS213" s="3">
        <v>1</v>
      </c>
      <c r="AT213" s="3">
        <v>1</v>
      </c>
      <c r="AU213" s="4" t="s">
        <v>97</v>
      </c>
      <c r="AV213" s="4" t="s">
        <v>1976</v>
      </c>
      <c r="AW213" s="4" t="s">
        <v>1396</v>
      </c>
      <c r="AX213" s="4" t="s">
        <v>58</v>
      </c>
      <c r="AY213" s="4" t="s">
        <v>59</v>
      </c>
      <c r="AZ213" s="3">
        <v>27.036000000000001</v>
      </c>
      <c r="BA213" s="3"/>
      <c r="BB213" s="3"/>
      <c r="BC213" s="3"/>
      <c r="BD213" s="3"/>
      <c r="BE213" s="3"/>
    </row>
    <row r="214" spans="1:57" hidden="1" x14ac:dyDescent="0.25">
      <c r="A214" s="2">
        <v>22</v>
      </c>
      <c r="B214" s="3" t="s">
        <v>52</v>
      </c>
      <c r="C214" s="3">
        <v>22.2</v>
      </c>
      <c r="D214" s="3" t="s">
        <v>1970</v>
      </c>
      <c r="E214" s="3" t="s">
        <v>1973</v>
      </c>
      <c r="F214" s="3"/>
      <c r="G214" s="3"/>
      <c r="H214" s="3" t="str">
        <f>IF(Y214&lt;'2 - Outliers'!$F$11,"Low outlier",IF(Y214&gt;'2 - Outliers'!$F$12,"High outlier",""))</f>
        <v/>
      </c>
      <c r="I214" s="3">
        <f>IF(AA214="",VLOOKUP(AW214,'3 -Impute_SE'!$B$10:$C$21,2,FALSE),AA214)</f>
        <v>0.13431581909649196</v>
      </c>
      <c r="J214" s="3">
        <f>1/I214</f>
        <v>7.4451394238351325</v>
      </c>
      <c r="K214" s="3">
        <f>J214*Y214</f>
        <v>-3.1269585580107555</v>
      </c>
      <c r="L214" s="3">
        <f>J214/(VLOOKUP($AW214,'5_Weighting'!$B$9:$C$20,2,FALSE)/VLOOKUP($AW214,'5_Weighting'!$B$9:$D$20,3,FALSE))</f>
        <v>0.45589685527287888</v>
      </c>
      <c r="M214" s="3">
        <f>L214*Y214</f>
        <v>-0.19147667921460912</v>
      </c>
      <c r="N214" s="3">
        <f>J214/(VLOOKUP($AW214,'5_Weighting'!$F$12:$G$20,2,FALSE)/(VLOOKUP($AW214,'5_Weighting'!$F$12:$H$21,3,FALSE)))</f>
        <v>1.7837365675101158</v>
      </c>
      <c r="O214" s="3">
        <f>N214*$Y214</f>
        <v>-0.74916935835424858</v>
      </c>
      <c r="P214" s="3">
        <f>J214/(VLOOKUP($AW214,'5_Weighting'!$J$12:$K$22,2,FALSE)/VLOOKUP($AW214,'5_Weighting'!$J$12:$L$22,3,FALSE))</f>
        <v>1.2564711878555035</v>
      </c>
      <c r="Q214" s="3">
        <f>P214*$Y214</f>
        <v>-0.52771789889931142</v>
      </c>
      <c r="R214" s="3">
        <f>J214/(VLOOKUP($AW214,'5_Weighting'!$N$12:$O$23,2,FALSE)/VLOOKUP($AW214,'5_Weighting'!$N$12:$P$23,3,FALSE))</f>
        <v>0.28706184874577989</v>
      </c>
      <c r="S214" s="3">
        <f>R214*$Y214</f>
        <v>-0.12056597647322755</v>
      </c>
      <c r="T214" s="3">
        <f>J214/(VLOOKUP($AW214,'5_Weighting'!$R$12:$S$23,2,FALSE)/(VLOOKUP($AW214,'5_Weighting'!$R$12:$T$23,3,FALSE)))</f>
        <v>0.45475245082073001</v>
      </c>
      <c r="U214" s="3">
        <f>T214*$Y214</f>
        <v>-0.19099602934470661</v>
      </c>
      <c r="V214" s="3">
        <f>J214/(VLOOKUP($AW214,'5_Weighting'!$V$12:$W$23,2,FALSE)/(VLOOKUP($AW214,'5_Weighting'!$V$12:$X$23,3,FALSE)))</f>
        <v>0.38309988607109297</v>
      </c>
      <c r="W214" s="3">
        <f>V214*$Y214</f>
        <v>-0.16090195214985903</v>
      </c>
      <c r="X214" s="3" t="s">
        <v>638</v>
      </c>
      <c r="Y214" s="6">
        <v>-0.42</v>
      </c>
      <c r="Z214" s="3" t="s">
        <v>1300</v>
      </c>
      <c r="AA214" s="3"/>
      <c r="AB214" s="3"/>
      <c r="AC214" s="3" t="s">
        <v>53</v>
      </c>
      <c r="AD214" s="3" t="s">
        <v>143</v>
      </c>
      <c r="AE214" s="3" t="s">
        <v>54</v>
      </c>
      <c r="AF214" s="3" t="s">
        <v>55</v>
      </c>
      <c r="AG214" s="3" t="s">
        <v>37</v>
      </c>
      <c r="AH214" s="3" t="s">
        <v>56</v>
      </c>
      <c r="AI214" s="3" t="s">
        <v>57</v>
      </c>
      <c r="AJ214" s="3" t="s">
        <v>39</v>
      </c>
      <c r="AK214" s="4" t="s">
        <v>12</v>
      </c>
      <c r="AL214" s="4" t="s">
        <v>1975</v>
      </c>
      <c r="AM214" s="4">
        <v>1990</v>
      </c>
      <c r="AN214" s="3" t="s">
        <v>30</v>
      </c>
      <c r="AO214" s="3" t="s">
        <v>30</v>
      </c>
      <c r="AP214" s="3">
        <v>4468</v>
      </c>
      <c r="AQ214" s="3">
        <v>0</v>
      </c>
      <c r="AR214" s="3">
        <v>0</v>
      </c>
      <c r="AS214" s="3">
        <v>1</v>
      </c>
      <c r="AT214" s="3">
        <v>1</v>
      </c>
      <c r="AU214" s="4" t="s">
        <v>346</v>
      </c>
      <c r="AV214" s="4" t="s">
        <v>1981</v>
      </c>
      <c r="AW214" s="4" t="s">
        <v>348</v>
      </c>
      <c r="AX214" s="4" t="s">
        <v>58</v>
      </c>
      <c r="AY214" s="4" t="s">
        <v>59</v>
      </c>
      <c r="AZ214" s="3">
        <v>-1.0589999999999999</v>
      </c>
      <c r="BA214" s="3"/>
      <c r="BB214" s="3"/>
      <c r="BC214" s="3"/>
      <c r="BD214" s="3"/>
      <c r="BE214" s="3"/>
    </row>
    <row r="215" spans="1:57" hidden="1" x14ac:dyDescent="0.25">
      <c r="A215" s="2">
        <v>25</v>
      </c>
      <c r="B215" s="3" t="s">
        <v>484</v>
      </c>
      <c r="C215" s="3">
        <v>25.1</v>
      </c>
      <c r="D215" s="3" t="s">
        <v>671</v>
      </c>
      <c r="E215" s="3" t="s">
        <v>672</v>
      </c>
      <c r="F215" s="3"/>
      <c r="G215" s="3"/>
      <c r="H215" s="3" t="str">
        <f>IF(Y215&lt;'2 - Outliers'!$F$11,"Low outlier",IF(Y215&gt;'2 - Outliers'!$F$12,"High outlier",""))</f>
        <v/>
      </c>
      <c r="I215" s="3">
        <f>IF(AA215="",VLOOKUP(AW215,'3 -Impute_SE'!$B$10:$C$21,2,FALSE),AA215)</f>
        <v>0.29144500000000001</v>
      </c>
      <c r="J215" s="3">
        <f>1/I215</f>
        <v>3.4311791247062051</v>
      </c>
      <c r="K215" s="3">
        <f>J215*Y215</f>
        <v>-1.5191545574636722</v>
      </c>
      <c r="L215" s="3">
        <f>J215/(VLOOKUP($AW215,'5_Weighting'!$B$9:$C$20,2,FALSE)/VLOOKUP($AW215,'5_Weighting'!$B$9:$D$20,3,FALSE))</f>
        <v>0.21010536993083281</v>
      </c>
      <c r="M215" s="3">
        <f>L215*Y215</f>
        <v>-9.3024152536876223E-2</v>
      </c>
      <c r="N215" s="3">
        <f>J215/(VLOOKUP($AW215,'5_Weighting'!$F$12:$G$20,2,FALSE)/(VLOOKUP($AW215,'5_Weighting'!$F$12:$H$21,3,FALSE)))</f>
        <v>0.82205575020153443</v>
      </c>
      <c r="O215" s="3">
        <f>N215*$Y215</f>
        <v>-0.36396518340172934</v>
      </c>
      <c r="P215" s="3">
        <f>J215/(VLOOKUP($AW215,'5_Weighting'!$J$12:$K$22,2,FALSE)/VLOOKUP($AW215,'5_Weighting'!$J$12:$L$22,3,FALSE))</f>
        <v>0.57905936546502479</v>
      </c>
      <c r="Q215" s="3">
        <f>P215*$Y215</f>
        <v>-0.25637853405963973</v>
      </c>
      <c r="R215" s="3">
        <f>J215/(VLOOKUP($AW215,'5_Weighting'!$N$12:$O$23,2,FALSE)/VLOOKUP($AW215,'5_Weighting'!$N$12:$P$23,3,FALSE))</f>
        <v>0.13229579284476559</v>
      </c>
      <c r="S215" s="3">
        <f>R215*$Y215</f>
        <v>-5.8573962282019963E-2</v>
      </c>
      <c r="T215" s="3">
        <f>J215/(VLOOKUP($AW215,'5_Weighting'!$R$12:$S$23,2,FALSE)/(VLOOKUP($AW215,'5_Weighting'!$R$12:$T$23,3,FALSE)))</f>
        <v>0.20957795782437003</v>
      </c>
      <c r="U215" s="3">
        <f>T215*$Y215</f>
        <v>-9.2790640826739823E-2</v>
      </c>
      <c r="V215" s="3">
        <f>J215/(VLOOKUP($AW215,'5_Weighting'!$V$12:$W$23,2,FALSE)/(VLOOKUP($AW215,'5_Weighting'!$V$12:$X$23,3,FALSE)))</f>
        <v>0.17655603971044828</v>
      </c>
      <c r="W215" s="3">
        <f>V215*$Y215</f>
        <v>-7.8170186581800971E-2</v>
      </c>
      <c r="X215" s="3" t="s">
        <v>673</v>
      </c>
      <c r="Y215" s="6">
        <v>-0.44274999999999998</v>
      </c>
      <c r="Z215" s="3" t="s">
        <v>134</v>
      </c>
      <c r="AA215" s="3">
        <v>0.29144500000000001</v>
      </c>
      <c r="AB215" s="3" t="s">
        <v>26</v>
      </c>
      <c r="AC215" s="3" t="s">
        <v>53</v>
      </c>
      <c r="AD215" s="3" t="s">
        <v>143</v>
      </c>
      <c r="AE215" s="3" t="s">
        <v>54</v>
      </c>
      <c r="AF215" s="3" t="s">
        <v>135</v>
      </c>
      <c r="AG215" s="3" t="s">
        <v>37</v>
      </c>
      <c r="AH215" s="3" t="s">
        <v>38</v>
      </c>
      <c r="AI215" s="3" t="s">
        <v>10</v>
      </c>
      <c r="AJ215" s="3" t="s">
        <v>39</v>
      </c>
      <c r="AK215" s="4" t="s">
        <v>12</v>
      </c>
      <c r="AL215" s="4" t="s">
        <v>29</v>
      </c>
      <c r="AM215" s="4">
        <v>2000</v>
      </c>
      <c r="AN215" s="3" t="s">
        <v>30</v>
      </c>
      <c r="AO215" s="3" t="s">
        <v>30</v>
      </c>
      <c r="AP215" s="3">
        <v>2576</v>
      </c>
      <c r="AQ215" s="3">
        <v>1</v>
      </c>
      <c r="AR215" s="3">
        <v>1</v>
      </c>
      <c r="AS215" s="3">
        <v>1</v>
      </c>
      <c r="AT215" s="3">
        <v>1</v>
      </c>
      <c r="AU215" s="4" t="s">
        <v>346</v>
      </c>
      <c r="AV215" s="4" t="s">
        <v>488</v>
      </c>
      <c r="AW215" s="4" t="s">
        <v>348</v>
      </c>
      <c r="AX215" s="4" t="s">
        <v>18</v>
      </c>
      <c r="AY215" s="4"/>
      <c r="AZ215" s="3">
        <v>-1.1499999999999999</v>
      </c>
      <c r="BA215" s="3"/>
      <c r="BB215" s="3">
        <v>0.31663676937905327</v>
      </c>
      <c r="BC215" s="3" t="s">
        <v>19</v>
      </c>
      <c r="BD215" s="3">
        <v>-1.5191545574636722</v>
      </c>
      <c r="BE215" s="3" t="s">
        <v>125</v>
      </c>
    </row>
    <row r="216" spans="1:57" hidden="1" x14ac:dyDescent="0.25">
      <c r="A216" s="2">
        <v>25</v>
      </c>
      <c r="B216" s="3" t="s">
        <v>484</v>
      </c>
      <c r="C216" s="3">
        <v>25.2</v>
      </c>
      <c r="D216" s="3" t="s">
        <v>674</v>
      </c>
      <c r="E216" s="3" t="s">
        <v>675</v>
      </c>
      <c r="F216" s="3"/>
      <c r="G216" s="3"/>
      <c r="H216" s="3" t="str">
        <f>IF(Y216&lt;'2 - Outliers'!$F$11,"Low outlier",IF(Y216&gt;'2 - Outliers'!$F$12,"High outlier",""))</f>
        <v>Low outlier</v>
      </c>
      <c r="I216" s="3">
        <f>IF(AA216="",VLOOKUP(AW216,'3 -Impute_SE'!$B$10:$C$21,2,FALSE),AA216)</f>
        <v>0.71242499999999997</v>
      </c>
      <c r="J216" s="3">
        <f>1/I216</f>
        <v>1.4036565252482718</v>
      </c>
      <c r="K216" s="3">
        <f>J216*Y216</f>
        <v>-1.1594202898550725</v>
      </c>
      <c r="L216" s="3">
        <f>J216/(VLOOKUP($AW216,'5_Weighting'!$B$9:$C$20,2,FALSE)/VLOOKUP($AW216,'5_Weighting'!$B$9:$D$20,3,FALSE))</f>
        <v>8.5951727605701064E-2</v>
      </c>
      <c r="M216" s="3">
        <f>L216*Y216</f>
        <v>-7.0996127002309076E-2</v>
      </c>
      <c r="N216" s="3">
        <f>J216/(VLOOKUP($AW216,'5_Weighting'!$F$12:$G$20,2,FALSE)/(VLOOKUP($AW216,'5_Weighting'!$F$12:$H$21,3,FALSE)))</f>
        <v>0.33629369844894019</v>
      </c>
      <c r="O216" s="3">
        <f>N216*$Y216</f>
        <v>-0.27777859491882456</v>
      </c>
      <c r="P216" s="3">
        <f>J216/(VLOOKUP($AW216,'5_Weighting'!$J$12:$K$22,2,FALSE)/VLOOKUP($AW216,'5_Weighting'!$J$12:$L$22,3,FALSE))</f>
        <v>0.23688662914405609</v>
      </c>
      <c r="Q216" s="3">
        <f>P216*$Y216</f>
        <v>-0.19566835567299032</v>
      </c>
      <c r="R216" s="3">
        <f>J216/(VLOOKUP($AW216,'5_Weighting'!$N$12:$O$23,2,FALSE)/VLOOKUP($AW216,'5_Weighting'!$N$12:$P$23,3,FALSE))</f>
        <v>5.4120710735365424E-2</v>
      </c>
      <c r="S216" s="3">
        <f>R216*$Y216</f>
        <v>-4.4703707067411835E-2</v>
      </c>
      <c r="T216" s="3">
        <f>J216/(VLOOKUP($AW216,'5_Weighting'!$R$12:$S$23,2,FALSE)/(VLOOKUP($AW216,'5_Weighting'!$R$12:$T$23,3,FALSE)))</f>
        <v>8.5735969285361313E-2</v>
      </c>
      <c r="U216" s="3">
        <f>T216*$Y216</f>
        <v>-7.0817910629708436E-2</v>
      </c>
      <c r="V216" s="3">
        <f>J216/(VLOOKUP($AW216,'5_Weighting'!$V$12:$W$23,2,FALSE)/(VLOOKUP($AW216,'5_Weighting'!$V$12:$X$23,3,FALSE)))</f>
        <v>7.2227076525124195E-2</v>
      </c>
      <c r="W216" s="3">
        <f>V216*$Y216</f>
        <v>-5.9659565209752581E-2</v>
      </c>
      <c r="X216" s="3" t="s">
        <v>487</v>
      </c>
      <c r="Y216" s="6">
        <v>-0.82599999999999996</v>
      </c>
      <c r="Z216" s="3" t="s">
        <v>134</v>
      </c>
      <c r="AA216" s="3">
        <v>0.71242499999999997</v>
      </c>
      <c r="AB216" s="3" t="s">
        <v>26</v>
      </c>
      <c r="AC216" s="3" t="s">
        <v>53</v>
      </c>
      <c r="AD216" s="3" t="s">
        <v>143</v>
      </c>
      <c r="AE216" s="3" t="s">
        <v>54</v>
      </c>
      <c r="AF216" s="3" t="s">
        <v>135</v>
      </c>
      <c r="AG216" s="3" t="s">
        <v>37</v>
      </c>
      <c r="AH216" s="3" t="s">
        <v>38</v>
      </c>
      <c r="AI216" s="3" t="s">
        <v>10</v>
      </c>
      <c r="AJ216" s="3" t="s">
        <v>39</v>
      </c>
      <c r="AK216" s="4" t="s">
        <v>12</v>
      </c>
      <c r="AL216" s="4" t="s">
        <v>223</v>
      </c>
      <c r="AM216" s="4">
        <v>2000</v>
      </c>
      <c r="AN216" s="3" t="s">
        <v>30</v>
      </c>
      <c r="AO216" s="3" t="s">
        <v>30</v>
      </c>
      <c r="AP216" s="3">
        <v>447</v>
      </c>
      <c r="AQ216" s="3">
        <v>1</v>
      </c>
      <c r="AR216" s="3">
        <v>1</v>
      </c>
      <c r="AS216" s="3">
        <v>1</v>
      </c>
      <c r="AT216" s="3">
        <v>1</v>
      </c>
      <c r="AU216" s="4" t="s">
        <v>346</v>
      </c>
      <c r="AV216" s="4" t="s">
        <v>488</v>
      </c>
      <c r="AW216" s="4" t="s">
        <v>348</v>
      </c>
      <c r="AX216" s="4" t="s">
        <v>18</v>
      </c>
      <c r="AY216" s="4"/>
      <c r="AZ216" s="3">
        <v>-2</v>
      </c>
      <c r="BA216" s="3"/>
      <c r="BB216" s="3">
        <v>0.1353352832366127</v>
      </c>
      <c r="BC216" s="3" t="s">
        <v>19</v>
      </c>
      <c r="BD216" s="3">
        <v>-1.1594202898550725</v>
      </c>
      <c r="BE216" s="3" t="s">
        <v>125</v>
      </c>
    </row>
    <row r="217" spans="1:57" hidden="1" x14ac:dyDescent="0.25">
      <c r="A217" s="2">
        <v>25</v>
      </c>
      <c r="B217" s="3" t="s">
        <v>484</v>
      </c>
      <c r="C217" s="3">
        <v>25.3</v>
      </c>
      <c r="D217" s="3" t="s">
        <v>643</v>
      </c>
      <c r="E217" s="3" t="s">
        <v>644</v>
      </c>
      <c r="F217" s="3"/>
      <c r="G217" s="3"/>
      <c r="H217" s="3" t="str">
        <f>IF(Y217&lt;'2 - Outliers'!$F$11,"Low outlier",IF(Y217&gt;'2 - Outliers'!$F$12,"High outlier",""))</f>
        <v>High outlier</v>
      </c>
      <c r="I217" s="3">
        <f>IF(AA217="",VLOOKUP(AW217,'3 -Impute_SE'!$B$10:$C$21,2,FALSE),AA217)</f>
        <v>1.21818</v>
      </c>
      <c r="J217" s="3">
        <f>1/I217</f>
        <v>0.82089674760708597</v>
      </c>
      <c r="K217" s="3">
        <f>J217*Y217</f>
        <v>1.6695849546044099</v>
      </c>
      <c r="L217" s="3">
        <f>J217/(VLOOKUP($AW217,'5_Weighting'!$B$9:$C$20,2,FALSE)/VLOOKUP($AW217,'5_Weighting'!$B$9:$D$20,3,FALSE))</f>
        <v>5.0266922408422052E-2</v>
      </c>
      <c r="M217" s="3">
        <f>L217*Y217</f>
        <v>0.10223563147498123</v>
      </c>
      <c r="N217" s="3">
        <f>J217/(VLOOKUP($AW217,'5_Weighting'!$F$12:$G$20,2,FALSE)/(VLOOKUP($AW217,'5_Weighting'!$F$12:$H$21,3,FALSE)))</f>
        <v>0.19667375766921655</v>
      </c>
      <c r="O217" s="3">
        <f>N217*$Y217</f>
        <v>0.4000059054043244</v>
      </c>
      <c r="P217" s="3">
        <f>J217/(VLOOKUP($AW217,'5_Weighting'!$J$12:$K$22,2,FALSE)/VLOOKUP($AW217,'5_Weighting'!$J$12:$L$22,3,FALSE))</f>
        <v>0.13853778322411645</v>
      </c>
      <c r="Q217" s="3">
        <f>P217*$Y217</f>
        <v>0.28176576309928536</v>
      </c>
      <c r="R217" s="3">
        <f>J217/(VLOOKUP($AW217,'5_Weighting'!$N$12:$O$23,2,FALSE)/VLOOKUP($AW217,'5_Weighting'!$N$12:$P$23,3,FALSE))</f>
        <v>3.1651272673695767E-2</v>
      </c>
      <c r="S217" s="3">
        <f>R217*$Y217</f>
        <v>6.4374099183759498E-2</v>
      </c>
      <c r="T217" s="3">
        <f>J217/(VLOOKUP($AW217,'5_Weighting'!$R$12:$S$23,2,FALSE)/(VLOOKUP($AW217,'5_Weighting'!$R$12:$T$23,3,FALSE)))</f>
        <v>5.0140741038371614E-2</v>
      </c>
      <c r="U217" s="3">
        <f>T217*$Y217</f>
        <v>0.1019789968645973</v>
      </c>
      <c r="V217" s="3">
        <f>J217/(VLOOKUP($AW217,'5_Weighting'!$V$12:$W$23,2,FALSE)/(VLOOKUP($AW217,'5_Weighting'!$V$12:$X$23,3,FALSE)))</f>
        <v>4.2240370875742173E-2</v>
      </c>
      <c r="W217" s="3">
        <f>V217*$Y217</f>
        <v>8.5910789507482599E-2</v>
      </c>
      <c r="X217" s="3" t="s">
        <v>645</v>
      </c>
      <c r="Y217" s="6">
        <v>2.033855</v>
      </c>
      <c r="Z217" s="3" t="s">
        <v>134</v>
      </c>
      <c r="AA217" s="3">
        <v>1.21818</v>
      </c>
      <c r="AB217" s="3" t="s">
        <v>26</v>
      </c>
      <c r="AC217" s="3" t="s">
        <v>5</v>
      </c>
      <c r="AD217" s="3" t="s">
        <v>6</v>
      </c>
      <c r="AE217" s="3" t="s">
        <v>5</v>
      </c>
      <c r="AF217" s="3" t="s">
        <v>135</v>
      </c>
      <c r="AG217" s="3" t="s">
        <v>37</v>
      </c>
      <c r="AH217" s="3" t="s">
        <v>38</v>
      </c>
      <c r="AI217" s="3" t="s">
        <v>10</v>
      </c>
      <c r="AJ217" s="3" t="s">
        <v>39</v>
      </c>
      <c r="AK217" s="4" t="s">
        <v>12</v>
      </c>
      <c r="AL217" s="4" t="s">
        <v>646</v>
      </c>
      <c r="AM217" s="4">
        <v>2000</v>
      </c>
      <c r="AN217" s="3" t="str">
        <f>IF(AM217&lt;2010,"Pre-2010",IF(AM217&lt;2018,"2010 - 2017","2018 - 2019"))</f>
        <v>Pre-2010</v>
      </c>
      <c r="AO217" s="3" t="s">
        <v>30</v>
      </c>
      <c r="AP217" s="3">
        <v>587</v>
      </c>
      <c r="AQ217" s="3">
        <v>1</v>
      </c>
      <c r="AR217" s="3">
        <v>1</v>
      </c>
      <c r="AS217" s="3">
        <v>1</v>
      </c>
      <c r="AT217" s="3">
        <v>1</v>
      </c>
      <c r="AU217" s="4" t="s">
        <v>346</v>
      </c>
      <c r="AV217" s="4" t="s">
        <v>488</v>
      </c>
      <c r="AW217" s="4" t="s">
        <v>348</v>
      </c>
      <c r="AX217" s="4" t="s">
        <v>18</v>
      </c>
      <c r="AY217" s="4"/>
      <c r="AZ217" s="3">
        <v>5.149</v>
      </c>
      <c r="BA217" s="3"/>
      <c r="BB217" s="3">
        <v>172.2591450135512</v>
      </c>
      <c r="BC217" s="3" t="s">
        <v>19</v>
      </c>
      <c r="BD217" s="3">
        <v>1.6695849546044099</v>
      </c>
      <c r="BE217" s="3" t="s">
        <v>125</v>
      </c>
    </row>
    <row r="218" spans="1:57" hidden="1" x14ac:dyDescent="0.25">
      <c r="A218" s="2">
        <v>25</v>
      </c>
      <c r="B218" s="3" t="s">
        <v>484</v>
      </c>
      <c r="C218" s="3">
        <v>25.4</v>
      </c>
      <c r="D218" s="3" t="s">
        <v>676</v>
      </c>
      <c r="E218" s="3" t="s">
        <v>677</v>
      </c>
      <c r="F218" s="3"/>
      <c r="G218" s="3"/>
      <c r="H218" s="3" t="str">
        <f>IF(Y218&lt;'2 - Outliers'!$F$11,"Low outlier",IF(Y218&gt;'2 - Outliers'!$F$12,"High outlier",""))</f>
        <v>Low outlier</v>
      </c>
      <c r="I218" s="3">
        <f>IF(AA218="",VLOOKUP(AW218,'3 -Impute_SE'!$B$10:$C$21,2,FALSE),AA218)</f>
        <v>0.45731699999999997</v>
      </c>
      <c r="J218" s="3">
        <f>1/I218</f>
        <v>2.1866670165333892</v>
      </c>
      <c r="K218" s="3">
        <f>J218*Y218</f>
        <v>-1.9555822328931574</v>
      </c>
      <c r="L218" s="3">
        <f>J218/(VLOOKUP($AW218,'5_Weighting'!$B$9:$C$20,2,FALSE)/VLOOKUP($AW218,'5_Weighting'!$B$9:$D$20,3,FALSE))</f>
        <v>0.13389871695014963</v>
      </c>
      <c r="M218" s="3">
        <f>L218*Y218</f>
        <v>-0.11974843444157476</v>
      </c>
      <c r="N218" s="3">
        <f>J218/(VLOOKUP($AW218,'5_Weighting'!$F$12:$G$20,2,FALSE)/(VLOOKUP($AW218,'5_Weighting'!$F$12:$H$21,3,FALSE)))</f>
        <v>0.52389051383938545</v>
      </c>
      <c r="O218" s="3">
        <f>N218*$Y218</f>
        <v>-0.46852628822735304</v>
      </c>
      <c r="P218" s="3">
        <f>J218/(VLOOKUP($AW218,'5_Weighting'!$J$12:$K$22,2,FALSE)/VLOOKUP($AW218,'5_Weighting'!$J$12:$L$22,3,FALSE))</f>
        <v>0.36903057784415222</v>
      </c>
      <c r="Q218" s="3">
        <f>P218*$Y218</f>
        <v>-0.33003179540816008</v>
      </c>
      <c r="R218" s="3">
        <f>J218/(VLOOKUP($AW218,'5_Weighting'!$N$12:$O$23,2,FALSE)/VLOOKUP($AW218,'5_Weighting'!$N$12:$P$23,3,FALSE))</f>
        <v>8.4311205018931523E-2</v>
      </c>
      <c r="S218" s="3">
        <f>R218*$Y218</f>
        <v>-7.540128118373586E-2</v>
      </c>
      <c r="T218" s="3">
        <f>J218/(VLOOKUP($AW218,'5_Weighting'!$R$12:$S$23,2,FALSE)/(VLOOKUP($AW218,'5_Weighting'!$R$12:$T$23,3,FALSE)))</f>
        <v>0.13356260081764623</v>
      </c>
      <c r="U218" s="3">
        <f>T218*$Y218</f>
        <v>-0.1194478387258382</v>
      </c>
      <c r="V218" s="3">
        <f>J218/(VLOOKUP($AW218,'5_Weighting'!$V$12:$W$23,2,FALSE)/(VLOOKUP($AW218,'5_Weighting'!$V$12:$X$23,3,FALSE)))</f>
        <v>0.11251795798846664</v>
      </c>
      <c r="W218" s="3">
        <f>V218*$Y218</f>
        <v>-0.10062717270620349</v>
      </c>
      <c r="X218" s="3" t="s">
        <v>645</v>
      </c>
      <c r="Y218" s="6">
        <v>-0.89432100000000003</v>
      </c>
      <c r="Z218" s="3" t="s">
        <v>134</v>
      </c>
      <c r="AA218" s="3">
        <v>0.45731699999999997</v>
      </c>
      <c r="AB218" s="3" t="s">
        <v>26</v>
      </c>
      <c r="AC218" s="3" t="s">
        <v>5</v>
      </c>
      <c r="AD218" s="3" t="s">
        <v>143</v>
      </c>
      <c r="AE218" s="3" t="s">
        <v>53</v>
      </c>
      <c r="AF218" s="3" t="s">
        <v>135</v>
      </c>
      <c r="AG218" s="3" t="s">
        <v>37</v>
      </c>
      <c r="AH218" s="3" t="s">
        <v>38</v>
      </c>
      <c r="AI218" s="3" t="s">
        <v>10</v>
      </c>
      <c r="AJ218" s="3" t="s">
        <v>39</v>
      </c>
      <c r="AK218" s="4" t="s">
        <v>12</v>
      </c>
      <c r="AL218" s="4" t="s">
        <v>158</v>
      </c>
      <c r="AM218" s="4">
        <v>2000</v>
      </c>
      <c r="AN218" s="3" t="s">
        <v>30</v>
      </c>
      <c r="AO218" s="3" t="s">
        <v>30</v>
      </c>
      <c r="AP218" s="3">
        <v>865</v>
      </c>
      <c r="AQ218" s="3">
        <v>1</v>
      </c>
      <c r="AR218" s="3">
        <v>1</v>
      </c>
      <c r="AS218" s="3">
        <v>1</v>
      </c>
      <c r="AT218" s="3">
        <v>1</v>
      </c>
      <c r="AU218" s="4" t="s">
        <v>346</v>
      </c>
      <c r="AV218" s="4" t="s">
        <v>488</v>
      </c>
      <c r="AW218" s="4" t="s">
        <v>348</v>
      </c>
      <c r="AX218" s="4" t="s">
        <v>18</v>
      </c>
      <c r="AY218" s="4"/>
      <c r="AZ218" s="3">
        <v>-1.629</v>
      </c>
      <c r="BA218" s="3"/>
      <c r="BB218" s="3">
        <v>0.19612560169848642</v>
      </c>
      <c r="BC218" s="3" t="s">
        <v>19</v>
      </c>
      <c r="BD218" s="3">
        <v>-1.9555822328931574</v>
      </c>
      <c r="BE218" s="3" t="s">
        <v>125</v>
      </c>
    </row>
    <row r="219" spans="1:57" hidden="1" x14ac:dyDescent="0.25">
      <c r="A219" s="2">
        <v>25</v>
      </c>
      <c r="B219" s="3" t="s">
        <v>484</v>
      </c>
      <c r="C219" s="3">
        <v>25.5</v>
      </c>
      <c r="D219" s="3" t="s">
        <v>485</v>
      </c>
      <c r="E219" s="3" t="s">
        <v>486</v>
      </c>
      <c r="F219" s="3"/>
      <c r="G219" s="3"/>
      <c r="H219" s="3" t="str">
        <f>IF(Y219&lt;'2 - Outliers'!$F$11,"Low outlier",IF(Y219&gt;'2 - Outliers'!$F$12,"High outlier",""))</f>
        <v/>
      </c>
      <c r="I219" s="3">
        <f>IF(AA219="",VLOOKUP(AW219,'3 -Impute_SE'!$B$10:$C$21,2,FALSE),AA219)</f>
        <v>4.8120000000000003E-2</v>
      </c>
      <c r="J219" s="3">
        <f>1/I219</f>
        <v>20.781379883624272</v>
      </c>
      <c r="K219" s="3">
        <f>J219*Y219</f>
        <v>0.8</v>
      </c>
      <c r="L219" s="3">
        <f>J219/(VLOOKUP($AW219,'5_Weighting'!$B$9:$C$20,2,FALSE)/VLOOKUP($AW219,'5_Weighting'!$B$9:$D$20,3,FALSE))</f>
        <v>1.2725303312446294</v>
      </c>
      <c r="M219" s="3">
        <f>L219*Y219</f>
        <v>4.8987327631593261E-2</v>
      </c>
      <c r="N219" s="3">
        <f>J219/(VLOOKUP($AW219,'5_Weighting'!$F$12:$G$20,2,FALSE)/(VLOOKUP($AW219,'5_Weighting'!$F$12:$H$21,3,FALSE)))</f>
        <v>4.9788869101721991</v>
      </c>
      <c r="O219" s="3">
        <f>N219*$Y219</f>
        <v>0.19166723049398898</v>
      </c>
      <c r="P219" s="3">
        <f>J219/(VLOOKUP($AW219,'5_Weighting'!$J$12:$K$22,2,FALSE)/VLOOKUP($AW219,'5_Weighting'!$J$12:$L$22,3,FALSE))</f>
        <v>3.5071478962583988</v>
      </c>
      <c r="Q219" s="3">
        <f>P219*$Y219</f>
        <v>0.13501116541436334</v>
      </c>
      <c r="R219" s="3">
        <f>J219/(VLOOKUP($AW219,'5_Weighting'!$N$12:$O$23,2,FALSE)/VLOOKUP($AW219,'5_Weighting'!$N$12:$P$23,3,FALSE))</f>
        <v>0.80126656994269974</v>
      </c>
      <c r="S219" s="3">
        <f>R219*$Y219</f>
        <v>3.0845557876514169E-2</v>
      </c>
      <c r="T219" s="3">
        <f>J219/(VLOOKUP($AW219,'5_Weighting'!$R$12:$S$23,2,FALSE)/(VLOOKUP($AW219,'5_Weighting'!$R$12:$T$23,3,FALSE)))</f>
        <v>1.2693359916484523</v>
      </c>
      <c r="U219" s="3">
        <f>T219*$Y219</f>
        <v>4.8864358334498821E-2</v>
      </c>
      <c r="V219" s="3">
        <f>J219/(VLOOKUP($AW219,'5_Weighting'!$V$12:$W$23,2,FALSE)/(VLOOKUP($AW219,'5_Weighting'!$V$12:$X$23,3,FALSE)))</f>
        <v>1.0693344761723109</v>
      </c>
      <c r="W219" s="3">
        <f>V219*$Y219</f>
        <v>4.1165099994729282E-2</v>
      </c>
      <c r="X219" s="3" t="s">
        <v>487</v>
      </c>
      <c r="Y219" s="6">
        <v>3.8496000000000002E-2</v>
      </c>
      <c r="Z219" s="3" t="s">
        <v>134</v>
      </c>
      <c r="AA219" s="3">
        <v>4.8120000000000003E-2</v>
      </c>
      <c r="AB219" s="3" t="s">
        <v>26</v>
      </c>
      <c r="AC219" s="3" t="s">
        <v>53</v>
      </c>
      <c r="AD219" s="3" t="s">
        <v>6</v>
      </c>
      <c r="AE219" s="3" t="s">
        <v>54</v>
      </c>
      <c r="AF219" s="3" t="s">
        <v>135</v>
      </c>
      <c r="AG219" s="3" t="s">
        <v>37</v>
      </c>
      <c r="AH219" s="3" t="s">
        <v>38</v>
      </c>
      <c r="AI219" s="3" t="s">
        <v>10</v>
      </c>
      <c r="AJ219" s="3" t="s">
        <v>39</v>
      </c>
      <c r="AK219" s="4" t="s">
        <v>12</v>
      </c>
      <c r="AL219" s="4" t="s">
        <v>140</v>
      </c>
      <c r="AM219" s="4">
        <v>2000</v>
      </c>
      <c r="AN219" s="3" t="s">
        <v>30</v>
      </c>
      <c r="AO219" s="3" t="s">
        <v>30</v>
      </c>
      <c r="AP219" s="3">
        <v>1887</v>
      </c>
      <c r="AQ219" s="3">
        <v>1</v>
      </c>
      <c r="AR219" s="3">
        <v>1</v>
      </c>
      <c r="AS219" s="3">
        <v>1</v>
      </c>
      <c r="AT219" s="3">
        <v>1</v>
      </c>
      <c r="AU219" s="4" t="s">
        <v>346</v>
      </c>
      <c r="AV219" s="4" t="s">
        <v>488</v>
      </c>
      <c r="AW219" s="4" t="s">
        <v>348</v>
      </c>
      <c r="AX219" s="4" t="s">
        <v>18</v>
      </c>
      <c r="AY219" s="4"/>
      <c r="AZ219" s="3">
        <v>9.6000000000000002E-2</v>
      </c>
      <c r="BA219" s="3"/>
      <c r="BB219" s="3">
        <v>1.1007590639939788</v>
      </c>
      <c r="BC219" s="3" t="s">
        <v>19</v>
      </c>
      <c r="BD219" s="3">
        <v>0.8</v>
      </c>
      <c r="BE219" s="3" t="s">
        <v>125</v>
      </c>
    </row>
    <row r="220" spans="1:57" hidden="1" x14ac:dyDescent="0.25">
      <c r="A220" s="2">
        <v>29</v>
      </c>
      <c r="B220" s="3" t="s">
        <v>100</v>
      </c>
      <c r="C220" s="3">
        <v>29.1</v>
      </c>
      <c r="D220" s="3" t="s">
        <v>554</v>
      </c>
      <c r="E220" s="3" t="s">
        <v>101</v>
      </c>
      <c r="F220" s="3"/>
      <c r="G220" s="3"/>
      <c r="H220" s="3" t="str">
        <f>IF(Y220&lt;'2 - Outliers'!$F$11,"Low outlier",IF(Y220&gt;'2 - Outliers'!$F$12,"High outlier",""))</f>
        <v/>
      </c>
      <c r="I220" s="3">
        <f>IF(AA220="",VLOOKUP(AW220,'3 -Impute_SE'!$B$10:$C$21,2,FALSE),AA220)</f>
        <v>7.1857402652973898E-2</v>
      </c>
      <c r="J220" s="3">
        <f>1/I220</f>
        <v>13.916450679818913</v>
      </c>
      <c r="K220" s="3">
        <f>J220*Y220</f>
        <v>8.1999999999999993</v>
      </c>
      <c r="L220" s="3">
        <f>J220/(VLOOKUP($AW220,'5_Weighting'!$B$9:$C$20,2,FALSE)/VLOOKUP($AW220,'5_Weighting'!$B$9:$D$20,3,FALSE))</f>
        <v>0.15351766356645563</v>
      </c>
      <c r="M220" s="3">
        <f>L220*Y220</f>
        <v>9.0457320634956387E-2</v>
      </c>
      <c r="N220" s="3">
        <f>J220/(VLOOKUP($AW220,'5_Weighting'!$F$12:$G$20,2,FALSE)/(VLOOKUP($AW220,'5_Weighting'!$F$12:$H$21,3,FALSE)))</f>
        <v>0.36940229121191587</v>
      </c>
      <c r="O220" s="3">
        <f>N220*$Y220</f>
        <v>0.21766317128047524</v>
      </c>
      <c r="P220" s="3">
        <f>J220/(VLOOKUP($AW220,'5_Weighting'!$J$12:$K$22,2,FALSE)/VLOOKUP($AW220,'5_Weighting'!$J$12:$L$22,3,FALSE))</f>
        <v>0.61155761447358359</v>
      </c>
      <c r="Q220" s="3">
        <f>P220*$Y220</f>
        <v>0.36034852233950787</v>
      </c>
      <c r="R220" s="3">
        <f>J220/(VLOOKUP($AW220,'5_Weighting'!$N$12:$O$23,2,FALSE)/VLOOKUP($AW220,'5_Weighting'!$N$12:$P$23,3,FALSE))</f>
        <v>0.10890910129524353</v>
      </c>
      <c r="S220" s="3">
        <f>R220*$Y220</f>
        <v>6.4172586183635846E-2</v>
      </c>
      <c r="T220" s="3">
        <f>J220/(VLOOKUP($AW220,'5_Weighting'!$R$12:$S$23,2,FALSE)/(VLOOKUP($AW220,'5_Weighting'!$R$12:$T$23,3,FALSE)))</f>
        <v>0.57518017292305423</v>
      </c>
      <c r="U220" s="3">
        <f>T220*$Y220</f>
        <v>0.33891381692666034</v>
      </c>
      <c r="V220" s="3">
        <f>J220/(VLOOKUP($AW220,'5_Weighting'!$V$12:$W$23,2,FALSE)/(VLOOKUP($AW220,'5_Weighting'!$V$12:$X$23,3,FALSE)))</f>
        <v>0.10207905492492342</v>
      </c>
      <c r="W220" s="3">
        <f>V220*$Y220</f>
        <v>6.0148113167837136E-2</v>
      </c>
      <c r="X220" s="3" t="s">
        <v>283</v>
      </c>
      <c r="Y220" s="6">
        <v>0.58923070175438597</v>
      </c>
      <c r="Z220" s="3" t="s">
        <v>555</v>
      </c>
      <c r="AA220" s="3">
        <v>7.1857402652973898E-2</v>
      </c>
      <c r="AB220" s="3" t="s">
        <v>26</v>
      </c>
      <c r="AC220" s="3" t="s">
        <v>5</v>
      </c>
      <c r="AD220" s="3" t="s">
        <v>6</v>
      </c>
      <c r="AE220" s="3" t="s">
        <v>5</v>
      </c>
      <c r="AF220" s="3" t="s">
        <v>102</v>
      </c>
      <c r="AG220" s="3" t="s">
        <v>37</v>
      </c>
      <c r="AH220" s="3" t="s">
        <v>103</v>
      </c>
      <c r="AI220" s="3" t="s">
        <v>10</v>
      </c>
      <c r="AJ220" s="3" t="s">
        <v>39</v>
      </c>
      <c r="AK220" s="4" t="s">
        <v>12</v>
      </c>
      <c r="AL220" s="4" t="s">
        <v>29</v>
      </c>
      <c r="AM220" s="4">
        <v>2000</v>
      </c>
      <c r="AN220" s="3" t="s">
        <v>30</v>
      </c>
      <c r="AO220" s="3" t="s">
        <v>30</v>
      </c>
      <c r="AP220" s="3">
        <v>3394</v>
      </c>
      <c r="AQ220" s="3">
        <v>1</v>
      </c>
      <c r="AR220" s="3">
        <v>1</v>
      </c>
      <c r="AS220" s="3">
        <v>1</v>
      </c>
      <c r="AT220" s="3">
        <v>1</v>
      </c>
      <c r="AU220" s="4" t="s">
        <v>15</v>
      </c>
      <c r="AV220" s="4" t="s">
        <v>556</v>
      </c>
      <c r="AW220" s="4" t="s">
        <v>42</v>
      </c>
      <c r="AX220" s="4" t="s">
        <v>33</v>
      </c>
      <c r="AY220" s="4"/>
      <c r="AZ220" s="3">
        <v>0.317</v>
      </c>
      <c r="BA220" s="3"/>
      <c r="BB220" s="3"/>
      <c r="BC220" s="3" t="s">
        <v>20</v>
      </c>
      <c r="BD220" s="3">
        <v>8.1999999999999993</v>
      </c>
      <c r="BE220" s="3"/>
    </row>
    <row r="221" spans="1:57" hidden="1" x14ac:dyDescent="0.25">
      <c r="A221" s="2">
        <v>29</v>
      </c>
      <c r="B221" s="3" t="s">
        <v>100</v>
      </c>
      <c r="C221" s="3">
        <v>29.1</v>
      </c>
      <c r="D221" s="3" t="s">
        <v>489</v>
      </c>
      <c r="E221" s="3" t="s">
        <v>101</v>
      </c>
      <c r="F221" s="3"/>
      <c r="G221" s="3"/>
      <c r="H221" s="3" t="str">
        <f>IF(Y221&lt;'2 - Outliers'!$F$11,"Low outlier",IF(Y221&gt;'2 - Outliers'!$F$12,"High outlier",""))</f>
        <v/>
      </c>
      <c r="I221" s="3">
        <f>IF(AA221="",VLOOKUP(AW221,'3 -Impute_SE'!$B$10:$C$21,2,FALSE),AA221)</f>
        <v>0.22972178581468936</v>
      </c>
      <c r="J221" s="3">
        <f>1/I221</f>
        <v>4.3530917037475678</v>
      </c>
      <c r="K221" s="3">
        <f>J221*Y221</f>
        <v>0.96999999999999986</v>
      </c>
      <c r="L221" s="3">
        <f>J221/(VLOOKUP($AW221,'5_Weighting'!$B$9:$C$20,2,FALSE)/VLOOKUP($AW221,'5_Weighting'!$B$9:$D$20,3,FALSE))</f>
        <v>0.26655791187731576</v>
      </c>
      <c r="M221" s="3">
        <f>L221*Y221</f>
        <v>5.9397134753306824E-2</v>
      </c>
      <c r="N221" s="3">
        <f>J221/(VLOOKUP($AW221,'5_Weighting'!$F$12:$G$20,2,FALSE)/(VLOOKUP($AW221,'5_Weighting'!$F$12:$H$21,3,FALSE)))</f>
        <v>1.0429312886795703</v>
      </c>
      <c r="O221" s="3">
        <f>N221*$Y221</f>
        <v>0.2323965169739616</v>
      </c>
      <c r="P221" s="3">
        <f>J221/(VLOOKUP($AW221,'5_Weighting'!$J$12:$K$22,2,FALSE)/VLOOKUP($AW221,'5_Weighting'!$J$12:$L$22,3,FALSE))</f>
        <v>0.73464498009819446</v>
      </c>
      <c r="Q221" s="3">
        <f>P221*$Y221</f>
        <v>0.16370103806491551</v>
      </c>
      <c r="R221" s="3">
        <f>J221/(VLOOKUP($AW221,'5_Weighting'!$N$12:$O$23,2,FALSE)/VLOOKUP($AW221,'5_Weighting'!$N$12:$P$23,3,FALSE))</f>
        <v>0.16784192761214908</v>
      </c>
      <c r="S221" s="3">
        <f>R221*$Y221</f>
        <v>3.7400238925273423E-2</v>
      </c>
      <c r="T221" s="3">
        <f>J221/(VLOOKUP($AW221,'5_Weighting'!$R$12:$S$23,2,FALSE)/(VLOOKUP($AW221,'5_Weighting'!$R$12:$T$23,3,FALSE)))</f>
        <v>0.26588879109356894</v>
      </c>
      <c r="U221" s="3">
        <f>T221*$Y221</f>
        <v>5.9248034480579817E-2</v>
      </c>
      <c r="V221" s="3">
        <f>J221/(VLOOKUP($AW221,'5_Weighting'!$V$12:$W$23,2,FALSE)/(VLOOKUP($AW221,'5_Weighting'!$V$12:$X$23,3,FALSE)))</f>
        <v>0.22399431908874384</v>
      </c>
      <c r="W221" s="3">
        <f>V221*$Y221</f>
        <v>4.991268374360925E-2</v>
      </c>
      <c r="X221" s="3" t="s">
        <v>490</v>
      </c>
      <c r="Y221" s="6">
        <v>0.22283013224024867</v>
      </c>
      <c r="Z221" s="3" t="s">
        <v>472</v>
      </c>
      <c r="AA221" s="3">
        <v>0.22972178581468936</v>
      </c>
      <c r="AB221" s="3" t="s">
        <v>26</v>
      </c>
      <c r="AC221" s="3" t="s">
        <v>53</v>
      </c>
      <c r="AD221" s="3" t="s">
        <v>6</v>
      </c>
      <c r="AE221" s="3" t="s">
        <v>54</v>
      </c>
      <c r="AF221" s="3" t="s">
        <v>102</v>
      </c>
      <c r="AG221" s="3" t="s">
        <v>37</v>
      </c>
      <c r="AH221" s="3" t="s">
        <v>103</v>
      </c>
      <c r="AI221" s="3" t="s">
        <v>10</v>
      </c>
      <c r="AJ221" s="3" t="s">
        <v>39</v>
      </c>
      <c r="AK221" s="4" t="s">
        <v>12</v>
      </c>
      <c r="AL221" s="4" t="s">
        <v>29</v>
      </c>
      <c r="AM221" s="4">
        <v>2000</v>
      </c>
      <c r="AN221" s="3" t="s">
        <v>30</v>
      </c>
      <c r="AO221" s="3" t="s">
        <v>30</v>
      </c>
      <c r="AP221" s="3">
        <v>3394</v>
      </c>
      <c r="AQ221" s="3">
        <v>1</v>
      </c>
      <c r="AR221" s="3">
        <v>1</v>
      </c>
      <c r="AS221" s="3">
        <v>1</v>
      </c>
      <c r="AT221" s="3">
        <v>1</v>
      </c>
      <c r="AU221" s="4" t="s">
        <v>346</v>
      </c>
      <c r="AV221" s="4" t="s">
        <v>491</v>
      </c>
      <c r="AW221" s="4" t="s">
        <v>348</v>
      </c>
      <c r="AX221" s="4" t="s">
        <v>33</v>
      </c>
      <c r="AY221" s="4"/>
      <c r="AZ221" s="3">
        <v>1.0999999999999999E-2</v>
      </c>
      <c r="BA221" s="3"/>
      <c r="BB221" s="3"/>
      <c r="BC221" s="3" t="s">
        <v>20</v>
      </c>
      <c r="BD221" s="3">
        <v>0.97</v>
      </c>
      <c r="BE221" s="3"/>
    </row>
    <row r="222" spans="1:57" hidden="1" x14ac:dyDescent="0.25">
      <c r="A222" s="2">
        <v>3</v>
      </c>
      <c r="B222" s="3" t="s">
        <v>120</v>
      </c>
      <c r="C222" s="3">
        <v>3.1</v>
      </c>
      <c r="D222" s="3" t="s">
        <v>121</v>
      </c>
      <c r="E222" s="3" t="s">
        <v>122</v>
      </c>
      <c r="F222" s="3">
        <v>1</v>
      </c>
      <c r="G222" s="3"/>
      <c r="H222" s="3" t="str">
        <f>IF(Y222&lt;'2 - Outliers'!$F$11,"Low outlier",IF(Y222&gt;'2 - Outliers'!$F$12,"High outlier",""))</f>
        <v/>
      </c>
      <c r="I222" s="3">
        <f>IF(AA222="",VLOOKUP(AW222,'3 -Impute_SE'!$B$10:$C$21,2,FALSE),AA222)</f>
        <v>1.1914507772020725E-2</v>
      </c>
      <c r="J222" s="3">
        <f>1/I222</f>
        <v>83.931289410741471</v>
      </c>
      <c r="K222" s="3">
        <f>J222*Y222</f>
        <v>42.888888888888893</v>
      </c>
      <c r="L222" s="3">
        <f>J222/(VLOOKUP($AW222,'5_Weighting'!$B$9:$C$20,2,FALSE)/VLOOKUP($AW222,'5_Weighting'!$B$9:$D$20,3,FALSE))</f>
        <v>3.4889829388868323</v>
      </c>
      <c r="M222" s="3">
        <f>L222*Y222</f>
        <v>1.7828702817711712</v>
      </c>
      <c r="N222" s="3">
        <f>J222/(VLOOKUP($AW222,'5_Weighting'!$F$12:$G$20,2,FALSE)/(VLOOKUP($AW222,'5_Weighting'!$F$12:$H$21,3,FALSE)))</f>
        <v>2.9323803405578905</v>
      </c>
      <c r="O222" s="3">
        <f>N222*$Y222</f>
        <v>1.4984463540250821</v>
      </c>
      <c r="P222" s="3">
        <f>J222/(VLOOKUP($AW222,'5_Weighting'!$J$12:$K$22,2,FALSE)/VLOOKUP($AW222,'5_Weighting'!$J$12:$L$22,3,FALSE))</f>
        <v>3.0020169910893508</v>
      </c>
      <c r="Q222" s="3">
        <f>P222*$Y222</f>
        <v>1.5340306824466583</v>
      </c>
      <c r="R222" s="3">
        <f>J222/(VLOOKUP($AW222,'5_Weighting'!$N$12:$O$23,2,FALSE)/VLOOKUP($AW222,'5_Weighting'!$N$12:$P$23,3,FALSE))</f>
        <v>3.9120383909423251</v>
      </c>
      <c r="S222" s="3">
        <f>R222*$Y222</f>
        <v>1.9990516177715281</v>
      </c>
      <c r="T222" s="3">
        <f>J222/(VLOOKUP($AW222,'5_Weighting'!$R$12:$S$23,2,FALSE)/(VLOOKUP($AW222,'5_Weighting'!$R$12:$T$23,3,FALSE)))</f>
        <v>3.2991617278205814</v>
      </c>
      <c r="U222" s="3">
        <f>T222*$Y222</f>
        <v>1.6858716429163172</v>
      </c>
      <c r="V222" s="3">
        <f>J222/(VLOOKUP($AW222,'5_Weighting'!$V$12:$W$23,2,FALSE)/(VLOOKUP($AW222,'5_Weighting'!$V$12:$X$23,3,FALSE)))</f>
        <v>3.8528821956025086</v>
      </c>
      <c r="W222" s="3">
        <f>V222*$Y222</f>
        <v>1.968822801952882</v>
      </c>
      <c r="X222" s="3" t="s">
        <v>123</v>
      </c>
      <c r="Y222" s="6">
        <v>0.51100000000000001</v>
      </c>
      <c r="Z222" s="3" t="s">
        <v>4</v>
      </c>
      <c r="AA222" s="3">
        <v>1.1914507772020725E-2</v>
      </c>
      <c r="AB222" s="3" t="s">
        <v>26</v>
      </c>
      <c r="AC222" s="3" t="s">
        <v>5</v>
      </c>
      <c r="AD222" s="3" t="s">
        <v>6</v>
      </c>
      <c r="AE222" s="3" t="s">
        <v>5</v>
      </c>
      <c r="AF222" s="3" t="s">
        <v>55</v>
      </c>
      <c r="AG222" s="3" t="s">
        <v>37</v>
      </c>
      <c r="AH222" s="3" t="s">
        <v>95</v>
      </c>
      <c r="AI222" s="3" t="s">
        <v>57</v>
      </c>
      <c r="AJ222" s="3" t="s">
        <v>11</v>
      </c>
      <c r="AK222" s="3" t="s">
        <v>12</v>
      </c>
      <c r="AL222" s="3" t="s">
        <v>124</v>
      </c>
      <c r="AM222" s="3">
        <v>1994</v>
      </c>
      <c r="AN222" s="3" t="s">
        <v>30</v>
      </c>
      <c r="AO222" s="3" t="s">
        <v>30</v>
      </c>
      <c r="AP222" s="3">
        <v>1960</v>
      </c>
      <c r="AQ222" s="3">
        <v>0</v>
      </c>
      <c r="AR222" s="3">
        <v>0</v>
      </c>
      <c r="AS222" s="3">
        <v>1</v>
      </c>
      <c r="AT222" s="3">
        <v>1</v>
      </c>
      <c r="AU222" s="3" t="s">
        <v>15</v>
      </c>
      <c r="AV222" s="3" t="s">
        <v>31</v>
      </c>
      <c r="AW222" s="3" t="s">
        <v>32</v>
      </c>
      <c r="AX222" s="3" t="s">
        <v>89</v>
      </c>
      <c r="AY222" s="4" t="s">
        <v>59</v>
      </c>
      <c r="AZ222" s="3">
        <v>3.8600000000000002E-2</v>
      </c>
      <c r="BA222" s="3">
        <v>1.0393546586272466</v>
      </c>
      <c r="BB222" s="3"/>
      <c r="BC222" s="3" t="s">
        <v>60</v>
      </c>
      <c r="BD222" s="3">
        <v>42.888888888888893</v>
      </c>
      <c r="BE222" s="3" t="s">
        <v>125</v>
      </c>
    </row>
    <row r="223" spans="1:57" hidden="1" x14ac:dyDescent="0.25">
      <c r="A223" s="2">
        <v>3</v>
      </c>
      <c r="B223" s="3" t="s">
        <v>120</v>
      </c>
      <c r="C223" s="3">
        <v>3.1</v>
      </c>
      <c r="D223" s="3" t="s">
        <v>229</v>
      </c>
      <c r="E223" s="3" t="s">
        <v>122</v>
      </c>
      <c r="F223" s="3">
        <v>1</v>
      </c>
      <c r="G223" s="3"/>
      <c r="H223" s="3" t="str">
        <f>IF(Y223&lt;'2 - Outliers'!$F$11,"Low outlier",IF(Y223&gt;'2 - Outliers'!$F$12,"High outlier",""))</f>
        <v/>
      </c>
      <c r="I223" s="3">
        <f>IF(AA223="",VLOOKUP(AW223,'3 -Impute_SE'!$B$10:$C$21,2,FALSE),AA223)</f>
        <v>0.12049612403100773</v>
      </c>
      <c r="J223" s="3">
        <f>1/I223</f>
        <v>8.2990221307256835</v>
      </c>
      <c r="K223" s="3">
        <f>J223*Y223</f>
        <v>2.2241379310344831</v>
      </c>
      <c r="L223" s="3">
        <f>J223/(VLOOKUP($AW223,'5_Weighting'!$B$9:$C$20,2,FALSE)/VLOOKUP($AW223,'5_Weighting'!$B$9:$D$20,3,FALSE))</f>
        <v>0.34498631948624031</v>
      </c>
      <c r="M223" s="3">
        <f>L223*Y223</f>
        <v>9.2456333622312412E-2</v>
      </c>
      <c r="N223" s="3">
        <f>J223/(VLOOKUP($AW223,'5_Weighting'!$F$12:$G$20,2,FALSE)/(VLOOKUP($AW223,'5_Weighting'!$F$12:$H$21,3,FALSE)))</f>
        <v>0.28995014270423397</v>
      </c>
      <c r="O223" s="3">
        <f>N223*$Y223</f>
        <v>7.7706638244734713E-2</v>
      </c>
      <c r="P223" s="3">
        <f>J223/(VLOOKUP($AW223,'5_Weighting'!$J$12:$K$22,2,FALSE)/VLOOKUP($AW223,'5_Weighting'!$J$12:$L$22,3,FALSE))</f>
        <v>0.29683572861537139</v>
      </c>
      <c r="Q223" s="3">
        <f>P223*$Y223</f>
        <v>7.9551975268919536E-2</v>
      </c>
      <c r="R223" s="3">
        <f>J223/(VLOOKUP($AW223,'5_Weighting'!$N$12:$O$23,2,FALSE)/VLOOKUP($AW223,'5_Weighting'!$N$12:$P$23,3,FALSE))</f>
        <v>0.38681751955217619</v>
      </c>
      <c r="S223" s="3">
        <f>R223*$Y223</f>
        <v>0.10366709523998323</v>
      </c>
      <c r="T223" s="3">
        <f>J223/(VLOOKUP($AW223,'5_Weighting'!$R$12:$S$23,2,FALSE)/(VLOOKUP($AW223,'5_Weighting'!$R$12:$T$23,3,FALSE)))</f>
        <v>0.32621703281639491</v>
      </c>
      <c r="U223" s="3">
        <f>T223*$Y223</f>
        <v>8.7426164794793843E-2</v>
      </c>
      <c r="V223" s="3">
        <f>J223/(VLOOKUP($AW223,'5_Weighting'!$V$12:$W$23,2,FALSE)/(VLOOKUP($AW223,'5_Weighting'!$V$12:$X$23,3,FALSE)))</f>
        <v>0.38096822809315761</v>
      </c>
      <c r="W223" s="3">
        <f>V223*$Y223</f>
        <v>0.10209948512896624</v>
      </c>
      <c r="X223" s="3" t="s">
        <v>123</v>
      </c>
      <c r="Y223" s="6">
        <v>0.26800000000000002</v>
      </c>
      <c r="Z223" s="3" t="s">
        <v>4</v>
      </c>
      <c r="AA223" s="3">
        <v>0.12049612403100773</v>
      </c>
      <c r="AB223" s="3" t="s">
        <v>26</v>
      </c>
      <c r="AC223" s="3" t="s">
        <v>5</v>
      </c>
      <c r="AD223" s="3" t="s">
        <v>6</v>
      </c>
      <c r="AE223" s="3" t="s">
        <v>5</v>
      </c>
      <c r="AF223" s="3" t="s">
        <v>55</v>
      </c>
      <c r="AG223" s="3" t="s">
        <v>37</v>
      </c>
      <c r="AH223" s="3" t="s">
        <v>95</v>
      </c>
      <c r="AI223" s="3" t="s">
        <v>57</v>
      </c>
      <c r="AJ223" s="3" t="s">
        <v>11</v>
      </c>
      <c r="AK223" s="4" t="s">
        <v>12</v>
      </c>
      <c r="AL223" s="4" t="s">
        <v>124</v>
      </c>
      <c r="AM223" s="4">
        <v>1994</v>
      </c>
      <c r="AN223" s="3" t="s">
        <v>30</v>
      </c>
      <c r="AO223" s="3" t="s">
        <v>30</v>
      </c>
      <c r="AP223" s="3">
        <v>1960</v>
      </c>
      <c r="AQ223" s="3">
        <v>0</v>
      </c>
      <c r="AR223" s="3">
        <v>0</v>
      </c>
      <c r="AS223" s="3">
        <v>1</v>
      </c>
      <c r="AT223" s="3">
        <v>1</v>
      </c>
      <c r="AU223" s="4" t="s">
        <v>15</v>
      </c>
      <c r="AV223" s="4" t="s">
        <v>31</v>
      </c>
      <c r="AW223" s="4" t="s">
        <v>32</v>
      </c>
      <c r="AX223" s="4" t="s">
        <v>89</v>
      </c>
      <c r="AY223" s="4" t="s">
        <v>59</v>
      </c>
      <c r="AZ223" s="3">
        <v>2.58E-2</v>
      </c>
      <c r="BA223" s="3">
        <v>1.026135700809198</v>
      </c>
      <c r="BB223" s="3"/>
      <c r="BC223" s="3" t="s">
        <v>60</v>
      </c>
      <c r="BD223" s="3">
        <v>2.2241379310344831</v>
      </c>
      <c r="BE223" s="3" t="s">
        <v>125</v>
      </c>
    </row>
    <row r="224" spans="1:57" hidden="1" x14ac:dyDescent="0.25">
      <c r="A224" s="2">
        <v>3</v>
      </c>
      <c r="B224" s="3" t="s">
        <v>120</v>
      </c>
      <c r="C224" s="3">
        <v>3.1</v>
      </c>
      <c r="D224" s="3" t="s">
        <v>654</v>
      </c>
      <c r="E224" s="3" t="s">
        <v>122</v>
      </c>
      <c r="F224" s="3">
        <v>1</v>
      </c>
      <c r="G224" s="3"/>
      <c r="H224" s="3" t="str">
        <f>IF(Y224&lt;'2 - Outliers'!$F$11,"Low outlier",IF(Y224&gt;'2 - Outliers'!$F$12,"High outlier",""))</f>
        <v/>
      </c>
      <c r="I224" s="3">
        <f>IF(AA224="",VLOOKUP(AW224,'3 -Impute_SE'!$B$10:$C$21,2,FALSE),AA224)</f>
        <v>0.23018693887590705</v>
      </c>
      <c r="J224" s="3">
        <f>1/I224</f>
        <v>4.3442951406512966</v>
      </c>
      <c r="K224" s="3">
        <f>J224*Y224</f>
        <v>2.6717415115005472</v>
      </c>
      <c r="L224" s="3">
        <f>J224/(VLOOKUP($AW224,'5_Weighting'!$B$9:$C$20,2,FALSE)/VLOOKUP($AW224,'5_Weighting'!$B$9:$D$20,3,FALSE))</f>
        <v>0.26601926172927948</v>
      </c>
      <c r="M224" s="3">
        <f>L224*Y224</f>
        <v>0.16360184596350688</v>
      </c>
      <c r="N224" s="3">
        <f>J224/(VLOOKUP($AW224,'5_Weighting'!$F$12:$G$20,2,FALSE)/(VLOOKUP($AW224,'5_Weighting'!$F$12:$H$21,3,FALSE)))</f>
        <v>1.0408237725714105</v>
      </c>
      <c r="O224" s="3">
        <f>N224*$Y224</f>
        <v>0.64010662013141739</v>
      </c>
      <c r="P224" s="3">
        <f>J224/(VLOOKUP($AW224,'5_Weighting'!$J$12:$K$22,2,FALSE)/VLOOKUP($AW224,'5_Weighting'!$J$12:$L$22,3,FALSE))</f>
        <v>0.73316043730410874</v>
      </c>
      <c r="Q224" s="3">
        <f>P224*$Y224</f>
        <v>0.45089366894202687</v>
      </c>
      <c r="R224" s="3">
        <f>J224/(VLOOKUP($AW224,'5_Weighting'!$N$12:$O$23,2,FALSE)/VLOOKUP($AW224,'5_Weighting'!$N$12:$P$23,3,FALSE))</f>
        <v>0.16750275899202355</v>
      </c>
      <c r="S224" s="3">
        <f>R224*$Y224</f>
        <v>0.10301419678009448</v>
      </c>
      <c r="T224" s="3">
        <f>J224/(VLOOKUP($AW224,'5_Weighting'!$R$12:$S$23,2,FALSE)/(VLOOKUP($AW224,'5_Weighting'!$R$12:$T$23,3,FALSE)))</f>
        <v>0.26535149307950867</v>
      </c>
      <c r="U224" s="3">
        <f>T224*$Y224</f>
        <v>0.16319116824389784</v>
      </c>
      <c r="V224" s="3">
        <f>J224/(VLOOKUP($AW224,'5_Weighting'!$V$12:$W$23,2,FALSE)/(VLOOKUP($AW224,'5_Weighting'!$V$12:$X$23,3,FALSE)))</f>
        <v>0.22354167983940892</v>
      </c>
      <c r="W224" s="3">
        <f>V224*$Y224</f>
        <v>0.13747813310123649</v>
      </c>
      <c r="X224" s="3" t="s">
        <v>123</v>
      </c>
      <c r="Y224" s="6">
        <v>0.61499999999999999</v>
      </c>
      <c r="Z224" s="3" t="s">
        <v>4</v>
      </c>
      <c r="AA224" s="3">
        <v>0.23018693887590705</v>
      </c>
      <c r="AB224" s="3" t="s">
        <v>26</v>
      </c>
      <c r="AC224" s="3" t="s">
        <v>5</v>
      </c>
      <c r="AD224" s="3" t="s">
        <v>6</v>
      </c>
      <c r="AE224" s="3" t="s">
        <v>5</v>
      </c>
      <c r="AF224" s="3" t="s">
        <v>55</v>
      </c>
      <c r="AG224" s="3" t="s">
        <v>37</v>
      </c>
      <c r="AH224" s="3" t="s">
        <v>95</v>
      </c>
      <c r="AI224" s="3" t="s">
        <v>57</v>
      </c>
      <c r="AJ224" s="3" t="s">
        <v>11</v>
      </c>
      <c r="AK224" s="3" t="s">
        <v>12</v>
      </c>
      <c r="AL224" s="3" t="s">
        <v>124</v>
      </c>
      <c r="AM224" s="3">
        <v>1994</v>
      </c>
      <c r="AN224" s="3" t="s">
        <v>30</v>
      </c>
      <c r="AO224" s="3" t="s">
        <v>30</v>
      </c>
      <c r="AP224" s="3">
        <v>1960</v>
      </c>
      <c r="AQ224" s="3">
        <v>0</v>
      </c>
      <c r="AR224" s="3">
        <v>0</v>
      </c>
      <c r="AS224" s="3">
        <v>1</v>
      </c>
      <c r="AT224" s="3">
        <v>1</v>
      </c>
      <c r="AU224" s="3" t="s">
        <v>346</v>
      </c>
      <c r="AV224" s="3" t="s">
        <v>655</v>
      </c>
      <c r="AW224" s="3" t="s">
        <v>348</v>
      </c>
      <c r="AX224" s="3" t="s">
        <v>89</v>
      </c>
      <c r="AY224" s="4" t="s">
        <v>59</v>
      </c>
      <c r="AZ224" s="3">
        <v>2.4392999999999998</v>
      </c>
      <c r="BA224" s="3">
        <v>11.465012424514097</v>
      </c>
      <c r="BB224" s="3"/>
      <c r="BC224" s="3" t="s">
        <v>60</v>
      </c>
      <c r="BD224" s="3">
        <v>2.6717415115005472</v>
      </c>
      <c r="BE224" s="3" t="s">
        <v>125</v>
      </c>
    </row>
    <row r="225" spans="1:57" hidden="1" x14ac:dyDescent="0.25">
      <c r="A225" s="2">
        <v>3</v>
      </c>
      <c r="B225" s="3" t="s">
        <v>120</v>
      </c>
      <c r="C225" s="3">
        <v>3.1</v>
      </c>
      <c r="D225" s="3" t="s">
        <v>656</v>
      </c>
      <c r="E225" s="3" t="s">
        <v>122</v>
      </c>
      <c r="F225" s="3">
        <v>1</v>
      </c>
      <c r="G225" s="3"/>
      <c r="H225" s="3" t="str">
        <f>IF(Y225&lt;'2 - Outliers'!$F$11,"Low outlier",IF(Y225&gt;'2 - Outliers'!$F$12,"High outlier",""))</f>
        <v/>
      </c>
      <c r="I225" s="3">
        <f>IF(AA225="",VLOOKUP(AW225,'3 -Impute_SE'!$B$10:$C$21,2,FALSE),AA225)</f>
        <v>0.24978104259295059</v>
      </c>
      <c r="J225" s="3">
        <f>1/I225</f>
        <v>4.0035063895126139</v>
      </c>
      <c r="K225" s="3">
        <f>J225*Y225</f>
        <v>1.8095848880597016</v>
      </c>
      <c r="L225" s="3">
        <f>J225/(VLOOKUP($AW225,'5_Weighting'!$B$9:$C$20,2,FALSE)/VLOOKUP($AW225,'5_Weighting'!$B$9:$D$20,3,FALSE))</f>
        <v>0.24515134897278931</v>
      </c>
      <c r="M225" s="3">
        <f>L225*Y225</f>
        <v>0.11080840973570077</v>
      </c>
      <c r="N225" s="3">
        <f>J225/(VLOOKUP($AW225,'5_Weighting'!$F$12:$G$20,2,FALSE)/(VLOOKUP($AW225,'5_Weighting'!$F$12:$H$21,3,FALSE)))</f>
        <v>0.95917622742858977</v>
      </c>
      <c r="O225" s="3">
        <f>N225*$Y225</f>
        <v>0.43354765479772261</v>
      </c>
      <c r="P225" s="3">
        <f>J225/(VLOOKUP($AW225,'5_Weighting'!$J$12:$K$22,2,FALSE)/VLOOKUP($AW225,'5_Weighting'!$J$12:$L$22,3,FALSE))</f>
        <v>0.67564757923993501</v>
      </c>
      <c r="Q225" s="3">
        <f>P225*$Y225</f>
        <v>0.30539270581645062</v>
      </c>
      <c r="R225" s="3">
        <f>J225/(VLOOKUP($AW225,'5_Weighting'!$N$12:$O$23,2,FALSE)/VLOOKUP($AW225,'5_Weighting'!$N$12:$P$23,3,FALSE))</f>
        <v>0.154362985058382</v>
      </c>
      <c r="S225" s="3">
        <f>R225*$Y225</f>
        <v>6.9772069246388665E-2</v>
      </c>
      <c r="T225" s="3">
        <f>J225/(VLOOKUP($AW225,'5_Weighting'!$R$12:$S$23,2,FALSE)/(VLOOKUP($AW225,'5_Weighting'!$R$12:$T$23,3,FALSE)))</f>
        <v>0.24453596351449999</v>
      </c>
      <c r="U225" s="3">
        <f>T225*$Y225</f>
        <v>0.110530255508554</v>
      </c>
      <c r="V225" s="3">
        <f>J225/(VLOOKUP($AW225,'5_Weighting'!$V$12:$W$23,2,FALSE)/(VLOOKUP($AW225,'5_Weighting'!$V$12:$X$23,3,FALSE)))</f>
        <v>0.20600592606728044</v>
      </c>
      <c r="W225" s="3">
        <f>V225*$Y225</f>
        <v>9.3114678582410765E-2</v>
      </c>
      <c r="X225" s="3" t="s">
        <v>123</v>
      </c>
      <c r="Y225" s="6">
        <v>0.45200000000000001</v>
      </c>
      <c r="Z225" s="3" t="s">
        <v>4</v>
      </c>
      <c r="AA225" s="3">
        <v>0.24978104259295059</v>
      </c>
      <c r="AB225" s="3" t="s">
        <v>26</v>
      </c>
      <c r="AC225" s="3" t="s">
        <v>5</v>
      </c>
      <c r="AD225" s="3" t="s">
        <v>6</v>
      </c>
      <c r="AE225" s="3" t="s">
        <v>5</v>
      </c>
      <c r="AF225" s="3" t="s">
        <v>55</v>
      </c>
      <c r="AG225" s="3" t="s">
        <v>37</v>
      </c>
      <c r="AH225" s="3" t="s">
        <v>95</v>
      </c>
      <c r="AI225" s="3" t="s">
        <v>57</v>
      </c>
      <c r="AJ225" s="3" t="s">
        <v>11</v>
      </c>
      <c r="AK225" s="4" t="s">
        <v>12</v>
      </c>
      <c r="AL225" s="4" t="s">
        <v>124</v>
      </c>
      <c r="AM225" s="4">
        <v>1994</v>
      </c>
      <c r="AN225" s="3" t="s">
        <v>30</v>
      </c>
      <c r="AO225" s="3" t="s">
        <v>30</v>
      </c>
      <c r="AP225" s="3">
        <v>1960</v>
      </c>
      <c r="AQ225" s="3">
        <v>0</v>
      </c>
      <c r="AR225" s="3">
        <v>0</v>
      </c>
      <c r="AS225" s="3">
        <v>1</v>
      </c>
      <c r="AT225" s="3">
        <v>1</v>
      </c>
      <c r="AU225" s="4" t="s">
        <v>346</v>
      </c>
      <c r="AV225" s="4" t="s">
        <v>655</v>
      </c>
      <c r="AW225" s="4" t="s">
        <v>348</v>
      </c>
      <c r="AX225" s="4" t="s">
        <v>89</v>
      </c>
      <c r="AY225" s="4" t="s">
        <v>59</v>
      </c>
      <c r="AZ225" s="3">
        <v>1.5519000000000001</v>
      </c>
      <c r="BA225" s="3">
        <v>4.7204304855298984</v>
      </c>
      <c r="BB225" s="3"/>
      <c r="BC225" s="3" t="s">
        <v>60</v>
      </c>
      <c r="BD225" s="3">
        <v>1.8095848880597014</v>
      </c>
      <c r="BE225" s="3" t="s">
        <v>125</v>
      </c>
    </row>
    <row r="226" spans="1:57" hidden="1" x14ac:dyDescent="0.25">
      <c r="A226" s="2">
        <v>31</v>
      </c>
      <c r="B226" s="3" t="s">
        <v>162</v>
      </c>
      <c r="C226" s="3">
        <v>31.1</v>
      </c>
      <c r="D226" s="3" t="s">
        <v>939</v>
      </c>
      <c r="E226" s="3" t="s">
        <v>164</v>
      </c>
      <c r="F226" s="3">
        <v>1</v>
      </c>
      <c r="G226" s="3"/>
      <c r="H226" s="3" t="str">
        <f>IF(Y226&lt;'2 - Outliers'!$F$11,"Low outlier",IF(Y226&gt;'2 - Outliers'!$F$12,"High outlier",""))</f>
        <v/>
      </c>
      <c r="I226" s="3">
        <f>IF(AA226="",VLOOKUP(AW226,'3 -Impute_SE'!$B$10:$C$21,2,FALSE),AA226)</f>
        <v>6.6666666666666666E-2</v>
      </c>
      <c r="J226" s="3">
        <f>1/I226</f>
        <v>15</v>
      </c>
      <c r="K226" s="3">
        <f>J226*Y226</f>
        <v>3.9000000000000004</v>
      </c>
      <c r="L226" s="3">
        <f>J226/(VLOOKUP($AW226,'5_Weighting'!$B$9:$C$20,2,FALSE)/VLOOKUP($AW226,'5_Weighting'!$B$9:$D$20,3,FALSE))</f>
        <v>1.1158674461784022</v>
      </c>
      <c r="M226" s="3">
        <f>L226*Y226</f>
        <v>0.29012553600638458</v>
      </c>
      <c r="N226" s="3">
        <f>J226/(VLOOKUP($AW226,'5_Weighting'!$F$12:$G$20,2,FALSE)/(VLOOKUP($AW226,'5_Weighting'!$F$12:$H$21,3,FALSE)))</f>
        <v>2.2597134421889549</v>
      </c>
      <c r="O226" s="3">
        <f>N226*$Y226</f>
        <v>0.58752549496912831</v>
      </c>
      <c r="P226" s="3">
        <f>J226/(VLOOKUP($AW226,'5_Weighting'!$J$12:$K$22,2,FALSE)/VLOOKUP($AW226,'5_Weighting'!$J$12:$L$22,3,FALSE))</f>
        <v>2.5952471346933157</v>
      </c>
      <c r="Q226" s="3">
        <f>P226*$Y226</f>
        <v>0.67476425502026205</v>
      </c>
      <c r="R226" s="3">
        <f>J226/(VLOOKUP($AW226,'5_Weighting'!$N$12:$O$23,2,FALSE)/VLOOKUP($AW226,'5_Weighting'!$N$12:$P$23,3,FALSE))</f>
        <v>0.90640241904210872</v>
      </c>
      <c r="S226" s="3">
        <f>R226*$Y226</f>
        <v>0.23566462895094828</v>
      </c>
      <c r="T226" s="3">
        <f>J226/(VLOOKUP($AW226,'5_Weighting'!$R$12:$S$23,2,FALSE)/(VLOOKUP($AW226,'5_Weighting'!$R$12:$T$23,3,FALSE)))</f>
        <v>0.68863174643127134</v>
      </c>
      <c r="U226" s="3">
        <f>T226*$Y226</f>
        <v>0.17904425407213057</v>
      </c>
      <c r="V226" s="3">
        <f>J226/(VLOOKUP($AW226,'5_Weighting'!$V$12:$W$23,2,FALSE)/(VLOOKUP($AW226,'5_Weighting'!$V$12:$X$23,3,FALSE)))</f>
        <v>0.90751466136204417</v>
      </c>
      <c r="W226" s="3">
        <f>V226*$Y226</f>
        <v>0.23595381195413148</v>
      </c>
      <c r="X226" s="3" t="s">
        <v>94</v>
      </c>
      <c r="Y226" s="6">
        <v>0.26</v>
      </c>
      <c r="Z226" s="3" t="s">
        <v>4</v>
      </c>
      <c r="AA226" s="3">
        <v>6.6666666666666666E-2</v>
      </c>
      <c r="AB226" s="3" t="s">
        <v>26</v>
      </c>
      <c r="AC226" s="3" t="s">
        <v>5</v>
      </c>
      <c r="AD226" s="3" t="s">
        <v>6</v>
      </c>
      <c r="AE226" s="3" t="s">
        <v>5</v>
      </c>
      <c r="AF226" s="3" t="s">
        <v>55</v>
      </c>
      <c r="AG226" s="3" t="s">
        <v>165</v>
      </c>
      <c r="AH226" s="3" t="s">
        <v>95</v>
      </c>
      <c r="AI226" s="3" t="s">
        <v>57</v>
      </c>
      <c r="AJ226" s="3" t="s">
        <v>39</v>
      </c>
      <c r="AK226" s="4" t="s">
        <v>12</v>
      </c>
      <c r="AL226" s="4" t="s">
        <v>166</v>
      </c>
      <c r="AM226" s="4">
        <v>1999</v>
      </c>
      <c r="AN226" s="3" t="s">
        <v>30</v>
      </c>
      <c r="AO226" s="3" t="s">
        <v>30</v>
      </c>
      <c r="AP226" s="3">
        <v>8707</v>
      </c>
      <c r="AQ226" s="3">
        <v>0</v>
      </c>
      <c r="AR226" s="3">
        <v>0</v>
      </c>
      <c r="AS226" s="3">
        <v>0</v>
      </c>
      <c r="AT226" s="3">
        <v>0</v>
      </c>
      <c r="AU226" s="4" t="s">
        <v>330</v>
      </c>
      <c r="AV226" s="4" t="s">
        <v>610</v>
      </c>
      <c r="AW226" s="4" t="s">
        <v>465</v>
      </c>
      <c r="AX226" s="4" t="s">
        <v>168</v>
      </c>
      <c r="AY226" s="4" t="s">
        <v>99</v>
      </c>
      <c r="AZ226" s="3">
        <v>0.2848</v>
      </c>
      <c r="BA226" s="3">
        <v>1.329496102309317</v>
      </c>
      <c r="BB226" s="3"/>
      <c r="BC226" s="3" t="s">
        <v>60</v>
      </c>
      <c r="BD226" s="3">
        <v>3.9</v>
      </c>
      <c r="BE226" s="3"/>
    </row>
    <row r="227" spans="1:57" hidden="1" x14ac:dyDescent="0.25">
      <c r="A227" s="2">
        <v>30</v>
      </c>
      <c r="B227" s="3" t="s">
        <v>786</v>
      </c>
      <c r="C227" s="3">
        <v>30.1</v>
      </c>
      <c r="D227" s="3" t="s">
        <v>1016</v>
      </c>
      <c r="E227" s="3" t="s">
        <v>788</v>
      </c>
      <c r="F227" s="3"/>
      <c r="G227" s="3"/>
      <c r="H227" s="3" t="str">
        <f>IF(Y227&lt;'2 - Outliers'!$F$11,"Low outlier",IF(Y227&gt;'2 - Outliers'!$F$12,"High outlier",""))</f>
        <v/>
      </c>
      <c r="I227" s="3">
        <f>IF(AA227="",VLOOKUP(AW227,'3 -Impute_SE'!$B$10:$C$21,2,FALSE),AA227)</f>
        <v>0.29561638727755546</v>
      </c>
      <c r="J227" s="3">
        <f>1/I227</f>
        <v>3.3827624009933381</v>
      </c>
      <c r="K227" s="3">
        <f>J227*Y227</f>
        <v>-1.0926322555208481</v>
      </c>
      <c r="L227" s="3">
        <f>J227/(VLOOKUP($AW227,'5_Weighting'!$B$9:$C$20,2,FALSE)/VLOOKUP($AW227,'5_Weighting'!$B$9:$D$20,3,FALSE))</f>
        <v>0.25164762942831709</v>
      </c>
      <c r="M227" s="3">
        <f>L227*Y227</f>
        <v>-8.1282184305346408E-2</v>
      </c>
      <c r="N227" s="3">
        <f>J227/(VLOOKUP($AW227,'5_Weighting'!$F$12:$G$20,2,FALSE)/(VLOOKUP($AW227,'5_Weighting'!$F$12:$H$21,3,FALSE)))</f>
        <v>0.50960491128373531</v>
      </c>
      <c r="O227" s="3">
        <f>N227*$Y227</f>
        <v>-0.16460238634464647</v>
      </c>
      <c r="P227" s="3">
        <f>J227/(VLOOKUP($AW227,'5_Weighting'!$J$12:$K$22,2,FALSE)/VLOOKUP($AW227,'5_Weighting'!$J$12:$L$22,3,FALSE))</f>
        <v>0.58527362856841614</v>
      </c>
      <c r="Q227" s="3">
        <f>P227*$Y227</f>
        <v>-0.18904338202759838</v>
      </c>
      <c r="R227" s="3">
        <f>J227/(VLOOKUP($AW227,'5_Weighting'!$N$12:$O$23,2,FALSE)/VLOOKUP($AW227,'5_Weighting'!$N$12:$P$23,3,FALSE))</f>
        <v>0.20440960155367024</v>
      </c>
      <c r="S227" s="3">
        <f>R227*$Y227</f>
        <v>-6.6024301301835481E-2</v>
      </c>
      <c r="T227" s="3">
        <f>J227/(VLOOKUP($AW227,'5_Weighting'!$R$12:$S$23,2,FALSE)/(VLOOKUP($AW227,'5_Weighting'!$R$12:$T$23,3,FALSE)))</f>
        <v>0.15529850533053888</v>
      </c>
      <c r="U227" s="3">
        <f>T227*$Y227</f>
        <v>-5.0161417221764051E-2</v>
      </c>
      <c r="V227" s="3">
        <f>J227/(VLOOKUP($AW227,'5_Weighting'!$V$12:$W$23,2,FALSE)/(VLOOKUP($AW227,'5_Weighting'!$V$12:$X$23,3,FALSE)))</f>
        <v>0.204660431653715</v>
      </c>
      <c r="W227" s="3">
        <f>V227*$Y227</f>
        <v>-6.6105319424149933E-2</v>
      </c>
      <c r="X227" s="3" t="s">
        <v>1017</v>
      </c>
      <c r="Y227" s="6">
        <v>-0.32299999999999995</v>
      </c>
      <c r="Z227" s="3" t="s">
        <v>134</v>
      </c>
      <c r="AA227" s="3"/>
      <c r="AB227" s="3"/>
      <c r="AC227" s="3" t="s">
        <v>5</v>
      </c>
      <c r="AD227" s="3" t="s">
        <v>143</v>
      </c>
      <c r="AE227" s="3" t="s">
        <v>53</v>
      </c>
      <c r="AF227" s="3" t="s">
        <v>7</v>
      </c>
      <c r="AG227" s="3" t="s">
        <v>790</v>
      </c>
      <c r="AH227" s="3" t="s">
        <v>9</v>
      </c>
      <c r="AI227" s="3" t="s">
        <v>10</v>
      </c>
      <c r="AJ227" s="3" t="s">
        <v>11</v>
      </c>
      <c r="AK227" s="4" t="s">
        <v>12</v>
      </c>
      <c r="AL227" s="4" t="s">
        <v>791</v>
      </c>
      <c r="AM227" s="4">
        <v>2005</v>
      </c>
      <c r="AN227" s="3" t="s">
        <v>30</v>
      </c>
      <c r="AO227" s="3" t="s">
        <v>30</v>
      </c>
      <c r="AP227" s="3">
        <v>148</v>
      </c>
      <c r="AQ227" s="3">
        <v>0</v>
      </c>
      <c r="AR227" s="3">
        <v>0</v>
      </c>
      <c r="AS227" s="3">
        <v>0</v>
      </c>
      <c r="AT227" s="3">
        <v>0</v>
      </c>
      <c r="AU227" s="4" t="s">
        <v>330</v>
      </c>
      <c r="AV227" s="4" t="s">
        <v>529</v>
      </c>
      <c r="AW227" s="4" t="s">
        <v>465</v>
      </c>
      <c r="AX227" s="4" t="s">
        <v>18</v>
      </c>
      <c r="AY227" s="4"/>
      <c r="AZ227" s="3">
        <v>-0.01</v>
      </c>
      <c r="BA227" s="6"/>
      <c r="BB227" s="3">
        <v>0.99004983374916811</v>
      </c>
      <c r="BC227" s="3" t="s">
        <v>19</v>
      </c>
      <c r="BD227" s="3"/>
      <c r="BE227" s="3"/>
    </row>
    <row r="228" spans="1:57" hidden="1" x14ac:dyDescent="0.25">
      <c r="A228" s="2">
        <v>30</v>
      </c>
      <c r="B228" s="3" t="s">
        <v>786</v>
      </c>
      <c r="C228" s="3">
        <v>30.1</v>
      </c>
      <c r="D228" s="3" t="s">
        <v>787</v>
      </c>
      <c r="E228" s="3" t="s">
        <v>788</v>
      </c>
      <c r="F228" s="3"/>
      <c r="G228" s="3"/>
      <c r="H228" s="3" t="str">
        <f>IF(Y228&lt;'2 - Outliers'!$F$11,"Low outlier",IF(Y228&gt;'2 - Outliers'!$F$12,"High outlier",""))</f>
        <v/>
      </c>
      <c r="I228" s="3">
        <f>IF(AA228="",VLOOKUP(AW228,'3 -Impute_SE'!$B$10:$C$21,2,FALSE),AA228)</f>
        <v>0.35200000000000004</v>
      </c>
      <c r="J228" s="3">
        <f>1/I228</f>
        <v>2.8409090909090908</v>
      </c>
      <c r="K228" s="3">
        <f>J228*Y228</f>
        <v>-6.25E-2</v>
      </c>
      <c r="L228" s="3">
        <f>J228/(VLOOKUP($AW228,'5_Weighting'!$B$9:$C$20,2,FALSE)/VLOOKUP($AW228,'5_Weighting'!$B$9:$D$20,3,FALSE))</f>
        <v>3.7478733205193029E-2</v>
      </c>
      <c r="M228" s="3">
        <f>L228*Y228</f>
        <v>-8.2453213051424676E-4</v>
      </c>
      <c r="N228" s="3">
        <f>J228/(VLOOKUP($AW228,'5_Weighting'!$F$12:$G$20,2,FALSE)/(VLOOKUP($AW228,'5_Weighting'!$F$12:$H$21,3,FALSE)))</f>
        <v>0.24679005345119695</v>
      </c>
      <c r="O228" s="3">
        <f>N228*$Y228</f>
        <v>-5.429381175926333E-3</v>
      </c>
      <c r="P228" s="3">
        <f>J228/(VLOOKUP($AW228,'5_Weighting'!$J$12:$K$22,2,FALSE)/VLOOKUP($AW228,'5_Weighting'!$J$12:$L$22,3,FALSE))</f>
        <v>0.30040684494700337</v>
      </c>
      <c r="Q228" s="3">
        <f>P228*$Y228</f>
        <v>-6.608950588834075E-3</v>
      </c>
      <c r="R228" s="3">
        <f>J228/(VLOOKUP($AW228,'5_Weighting'!$N$12:$O$23,2,FALSE)/VLOOKUP($AW228,'5_Weighting'!$N$12:$P$23,3,FALSE))</f>
        <v>2.8597297392187356E-2</v>
      </c>
      <c r="S228" s="3">
        <f>R228*$Y228</f>
        <v>-6.2914054262812194E-4</v>
      </c>
      <c r="T228" s="3">
        <f>J228/(VLOOKUP($AW228,'5_Weighting'!$R$12:$S$23,2,FALSE)/(VLOOKUP($AW228,'5_Weighting'!$R$12:$T$23,3,FALSE)))</f>
        <v>2.1083630612626393E-2</v>
      </c>
      <c r="U228" s="3">
        <f>T228*$Y228</f>
        <v>-4.6383987347778068E-4</v>
      </c>
      <c r="V228" s="3">
        <f>J228/(VLOOKUP($AW228,'5_Weighting'!$V$12:$W$23,2,FALSE)/(VLOOKUP($AW228,'5_Weighting'!$V$12:$X$23,3,FALSE)))</f>
        <v>2.3190324325141214E-2</v>
      </c>
      <c r="W228" s="3">
        <f>V228*$Y228</f>
        <v>-5.1018713515310675E-4</v>
      </c>
      <c r="X228" s="3" t="s">
        <v>789</v>
      </c>
      <c r="Y228" s="6">
        <v>-2.2000000000000002E-2</v>
      </c>
      <c r="Z228" s="3" t="s">
        <v>134</v>
      </c>
      <c r="AA228" s="3">
        <v>0.35200000000000004</v>
      </c>
      <c r="AB228" s="3" t="s">
        <v>26</v>
      </c>
      <c r="AC228" s="3" t="s">
        <v>53</v>
      </c>
      <c r="AD228" s="3" t="s">
        <v>143</v>
      </c>
      <c r="AE228" s="3" t="s">
        <v>54</v>
      </c>
      <c r="AF228" s="3" t="s">
        <v>7</v>
      </c>
      <c r="AG228" s="3" t="s">
        <v>790</v>
      </c>
      <c r="AH228" s="3" t="s">
        <v>9</v>
      </c>
      <c r="AI228" s="3" t="s">
        <v>10</v>
      </c>
      <c r="AJ228" s="3" t="s">
        <v>11</v>
      </c>
      <c r="AK228" s="4" t="s">
        <v>12</v>
      </c>
      <c r="AL228" s="4" t="s">
        <v>791</v>
      </c>
      <c r="AM228" s="4">
        <v>2005</v>
      </c>
      <c r="AN228" s="3" t="s">
        <v>30</v>
      </c>
      <c r="AO228" s="3" t="s">
        <v>30</v>
      </c>
      <c r="AP228" s="3">
        <v>148</v>
      </c>
      <c r="AQ228" s="3">
        <v>0</v>
      </c>
      <c r="AR228" s="3">
        <v>0</v>
      </c>
      <c r="AS228" s="3">
        <v>0</v>
      </c>
      <c r="AT228" s="3">
        <v>0</v>
      </c>
      <c r="AU228" s="4" t="s">
        <v>346</v>
      </c>
      <c r="AV228" s="4" t="s">
        <v>792</v>
      </c>
      <c r="AW228" s="4" t="s">
        <v>642</v>
      </c>
      <c r="AX228" s="4" t="s">
        <v>18</v>
      </c>
      <c r="AY228" s="4"/>
      <c r="AZ228" s="3">
        <v>-0.05</v>
      </c>
      <c r="BA228" s="3"/>
      <c r="BB228" s="3">
        <v>0.95122942450071402</v>
      </c>
      <c r="BC228" s="3" t="s">
        <v>19</v>
      </c>
      <c r="BD228" s="3">
        <v>-6.25E-2</v>
      </c>
      <c r="BE228" s="3" t="s">
        <v>125</v>
      </c>
    </row>
    <row r="229" spans="1:57" hidden="1" x14ac:dyDescent="0.25">
      <c r="A229" s="2">
        <v>30</v>
      </c>
      <c r="B229" s="3" t="s">
        <v>786</v>
      </c>
      <c r="C229" s="3">
        <v>30.1</v>
      </c>
      <c r="D229" s="3" t="s">
        <v>928</v>
      </c>
      <c r="E229" s="3" t="s">
        <v>788</v>
      </c>
      <c r="F229" s="3"/>
      <c r="G229" s="3"/>
      <c r="H229" s="3" t="str">
        <f>IF(Y229&lt;'2 - Outliers'!$F$11,"Low outlier",IF(Y229&gt;'2 - Outliers'!$F$12,"High outlier",""))</f>
        <v/>
      </c>
      <c r="I229" s="3">
        <f>IF(AA229="",VLOOKUP(AW229,'3 -Impute_SE'!$B$10:$C$21,2,FALSE),AA229)</f>
        <v>0.1666</v>
      </c>
      <c r="J229" s="3">
        <f>1/I229</f>
        <v>6.0024009603841542</v>
      </c>
      <c r="K229" s="3">
        <f>J229*Y229</f>
        <v>3.5714285714285716</v>
      </c>
      <c r="L229" s="3">
        <f>J229/(VLOOKUP($AW229,'5_Weighting'!$B$9:$C$20,2,FALSE)/VLOOKUP($AW229,'5_Weighting'!$B$9:$D$20,3,FALSE))</f>
        <v>4.1969308006273125E-2</v>
      </c>
      <c r="M229" s="3">
        <f>L229*Y229</f>
        <v>2.4971738263732508E-2</v>
      </c>
      <c r="N229" s="3">
        <f>J229/(VLOOKUP($AW229,'5_Weighting'!$F$12:$G$20,2,FALSE)/(VLOOKUP($AW229,'5_Weighting'!$F$12:$H$21,3,FALSE)))</f>
        <v>0.42779704327026502</v>
      </c>
      <c r="O229" s="3">
        <f>N229*$Y229</f>
        <v>0.25453924074580769</v>
      </c>
      <c r="P229" s="3">
        <f>J229/(VLOOKUP($AW229,'5_Weighting'!$J$12:$K$22,2,FALSE)/VLOOKUP($AW229,'5_Weighting'!$J$12:$L$22,3,FALSE))</f>
        <v>7.8995521838549465E-2</v>
      </c>
      <c r="Q229" s="3">
        <f>P229*$Y229</f>
        <v>4.7002335493936932E-2</v>
      </c>
      <c r="R229" s="3">
        <f>J229/(VLOOKUP($AW229,'5_Weighting'!$N$12:$O$23,2,FALSE)/VLOOKUP($AW229,'5_Weighting'!$N$12:$P$23,3,FALSE))</f>
        <v>1.9324824971097245E-2</v>
      </c>
      <c r="S229" s="3">
        <f>R229*$Y229</f>
        <v>1.149827085780286E-2</v>
      </c>
      <c r="T229" s="3">
        <f>J229/(VLOOKUP($AW229,'5_Weighting'!$R$12:$S$23,2,FALSE)/(VLOOKUP($AW229,'5_Weighting'!$R$12:$T$23,3,FALSE)))</f>
        <v>4.8007124405987187E-2</v>
      </c>
      <c r="U229" s="3">
        <f>T229*$Y229</f>
        <v>2.8564239021562375E-2</v>
      </c>
      <c r="V229" s="3">
        <f>J229/(VLOOKUP($AW229,'5_Weighting'!$V$12:$W$23,2,FALSE)/(VLOOKUP($AW229,'5_Weighting'!$V$12:$X$23,3,FALSE)))</f>
        <v>2.387307046377132E-2</v>
      </c>
      <c r="W229" s="3">
        <f>V229*$Y229</f>
        <v>1.4204476925943935E-2</v>
      </c>
      <c r="X229" s="3" t="s">
        <v>841</v>
      </c>
      <c r="Y229" s="6">
        <v>0.59499999999999997</v>
      </c>
      <c r="Z229" s="3" t="s">
        <v>134</v>
      </c>
      <c r="AA229" s="3">
        <v>0.1666</v>
      </c>
      <c r="AB229" s="3" t="s">
        <v>26</v>
      </c>
      <c r="AC229" s="3" t="s">
        <v>5</v>
      </c>
      <c r="AD229" s="3" t="s">
        <v>6</v>
      </c>
      <c r="AE229" s="3" t="s">
        <v>5</v>
      </c>
      <c r="AF229" s="3" t="s">
        <v>7</v>
      </c>
      <c r="AG229" s="3" t="s">
        <v>790</v>
      </c>
      <c r="AH229" s="3" t="s">
        <v>9</v>
      </c>
      <c r="AI229" s="3" t="s">
        <v>10</v>
      </c>
      <c r="AJ229" s="3" t="s">
        <v>11</v>
      </c>
      <c r="AK229" s="4" t="s">
        <v>12</v>
      </c>
      <c r="AL229" s="4" t="s">
        <v>791</v>
      </c>
      <c r="AM229" s="4">
        <v>2005</v>
      </c>
      <c r="AN229" s="3" t="s">
        <v>30</v>
      </c>
      <c r="AO229" s="3" t="s">
        <v>30</v>
      </c>
      <c r="AP229" s="3">
        <v>148</v>
      </c>
      <c r="AQ229" s="3">
        <v>0</v>
      </c>
      <c r="AR229" s="3">
        <v>0</v>
      </c>
      <c r="AS229" s="3">
        <v>0</v>
      </c>
      <c r="AT229" s="3">
        <v>0</v>
      </c>
      <c r="AU229" s="4" t="s">
        <v>330</v>
      </c>
      <c r="AV229" s="4" t="s">
        <v>927</v>
      </c>
      <c r="AW229" s="4" t="s">
        <v>332</v>
      </c>
      <c r="AX229" s="4" t="s">
        <v>18</v>
      </c>
      <c r="AY229" s="4"/>
      <c r="AZ229" s="3">
        <v>0.25</v>
      </c>
      <c r="BA229" s="6"/>
      <c r="BB229" s="3">
        <v>1.2840254166877414</v>
      </c>
      <c r="BC229" s="3" t="s">
        <v>19</v>
      </c>
      <c r="BD229" s="3">
        <v>3.5714285714285712</v>
      </c>
      <c r="BE229" s="3" t="s">
        <v>125</v>
      </c>
    </row>
    <row r="230" spans="1:57" hidden="1" x14ac:dyDescent="0.25">
      <c r="A230" s="2">
        <v>30</v>
      </c>
      <c r="B230" s="3" t="s">
        <v>786</v>
      </c>
      <c r="C230" s="3">
        <v>30.1</v>
      </c>
      <c r="D230" s="3" t="s">
        <v>866</v>
      </c>
      <c r="E230" s="3" t="s">
        <v>788</v>
      </c>
      <c r="F230" s="3"/>
      <c r="G230" s="3"/>
      <c r="H230" s="3" t="str">
        <f>IF(Y230&lt;'2 - Outliers'!$F$11,"Low outlier",IF(Y230&gt;'2 - Outliers'!$F$12,"High outlier",""))</f>
        <v/>
      </c>
      <c r="I230" s="3">
        <f>IF(AA230="",VLOOKUP(AW230,'3 -Impute_SE'!$B$10:$C$21,2,FALSE),AA230)</f>
        <v>0.16100000000000003</v>
      </c>
      <c r="J230" s="3">
        <f>1/I230</f>
        <v>6.2111801242236009</v>
      </c>
      <c r="K230" s="3">
        <f>J230*Y230</f>
        <v>3.4999999999999991</v>
      </c>
      <c r="L230" s="3">
        <f>J230/(VLOOKUP($AW230,'5_Weighting'!$B$9:$C$20,2,FALSE)/VLOOKUP($AW230,'5_Weighting'!$B$9:$D$20,3,FALSE))</f>
        <v>3.501497604318379E-4</v>
      </c>
      <c r="M230" s="3">
        <f>L230*Y230</f>
        <v>1.9730939000334066E-4</v>
      </c>
      <c r="N230" s="3">
        <f>J230/(VLOOKUP($AW230,'5_Weighting'!$F$12:$G$20,2,FALSE)/(VLOOKUP($AW230,'5_Weighting'!$F$12:$H$21,3,FALSE)))</f>
        <v>0.12729414362904637</v>
      </c>
      <c r="O230" s="3">
        <f>N230*$Y230</f>
        <v>7.1730249934967627E-2</v>
      </c>
      <c r="P230" s="3">
        <f>J230/(VLOOKUP($AW230,'5_Weighting'!$J$12:$K$22,2,FALSE)/VLOOKUP($AW230,'5_Weighting'!$J$12:$L$22,3,FALSE))</f>
        <v>0.18074983722814297</v>
      </c>
      <c r="Q230" s="3">
        <f>P230*$Y230</f>
        <v>0.10185253327805857</v>
      </c>
      <c r="R230" s="3">
        <f>J230/(VLOOKUP($AW230,'5_Weighting'!$N$12:$O$23,2,FALSE)/VLOOKUP($AW230,'5_Weighting'!$N$12:$P$23,3,FALSE))</f>
        <v>1.9807756770174304E-4</v>
      </c>
      <c r="S230" s="3">
        <f>R230*$Y230</f>
        <v>1.116167093999322E-4</v>
      </c>
      <c r="T230" s="3">
        <f>J230/(VLOOKUP($AW230,'5_Weighting'!$R$12:$S$23,2,FALSE)/(VLOOKUP($AW230,'5_Weighting'!$R$12:$T$23,3,FALSE)))</f>
        <v>2.0636408246238382E-2</v>
      </c>
      <c r="U230" s="3">
        <f>T230*$Y230</f>
        <v>1.1628616046755328E-2</v>
      </c>
      <c r="V230" s="3">
        <f>J230/(VLOOKUP($AW230,'5_Weighting'!$V$12:$W$23,2,FALSE)/(VLOOKUP($AW230,'5_Weighting'!$V$12:$X$23,3,FALSE)))</f>
        <v>2.308770281324336E-4</v>
      </c>
      <c r="W230" s="3">
        <f>V230*$Y230</f>
        <v>1.3009920535262634E-4</v>
      </c>
      <c r="X230" s="3" t="s">
        <v>867</v>
      </c>
      <c r="Y230" s="6">
        <v>0.5635</v>
      </c>
      <c r="Z230" s="3" t="s">
        <v>355</v>
      </c>
      <c r="AA230" s="3">
        <v>0.16100000000000003</v>
      </c>
      <c r="AB230" s="3" t="s">
        <v>26</v>
      </c>
      <c r="AC230" s="3" t="s">
        <v>5</v>
      </c>
      <c r="AD230" s="3" t="s">
        <v>6</v>
      </c>
      <c r="AE230" s="3" t="s">
        <v>5</v>
      </c>
      <c r="AF230" s="3" t="s">
        <v>7</v>
      </c>
      <c r="AG230" s="3" t="s">
        <v>790</v>
      </c>
      <c r="AH230" s="3" t="s">
        <v>9</v>
      </c>
      <c r="AI230" s="3" t="s">
        <v>10</v>
      </c>
      <c r="AJ230" s="3" t="s">
        <v>11</v>
      </c>
      <c r="AK230" s="3" t="s">
        <v>12</v>
      </c>
      <c r="AL230" s="3" t="s">
        <v>791</v>
      </c>
      <c r="AM230" s="3">
        <v>2005</v>
      </c>
      <c r="AN230" s="3" t="s">
        <v>30</v>
      </c>
      <c r="AO230" s="3" t="s">
        <v>30</v>
      </c>
      <c r="AP230" s="3">
        <v>148</v>
      </c>
      <c r="AQ230" s="3">
        <v>0</v>
      </c>
      <c r="AR230" s="3">
        <v>0</v>
      </c>
      <c r="AS230" s="3">
        <v>0</v>
      </c>
      <c r="AT230" s="3">
        <v>0</v>
      </c>
      <c r="AU230" s="3" t="s">
        <v>97</v>
      </c>
      <c r="AV230" s="3" t="s">
        <v>868</v>
      </c>
      <c r="AW230" s="3" t="s">
        <v>705</v>
      </c>
      <c r="AX230" s="3" t="s">
        <v>18</v>
      </c>
      <c r="AY230" s="4"/>
      <c r="AZ230" s="3">
        <v>0.35</v>
      </c>
      <c r="BA230" s="3"/>
      <c r="BB230" s="3">
        <v>1.4190675485932571</v>
      </c>
      <c r="BC230" s="3" t="s">
        <v>19</v>
      </c>
      <c r="BD230" s="3">
        <v>3.4999999999999996</v>
      </c>
      <c r="BE230" s="3" t="s">
        <v>125</v>
      </c>
    </row>
    <row r="231" spans="1:57" hidden="1" x14ac:dyDescent="0.25">
      <c r="A231" s="2">
        <v>30</v>
      </c>
      <c r="B231" s="3" t="s">
        <v>786</v>
      </c>
      <c r="C231" s="3">
        <v>30.1</v>
      </c>
      <c r="D231" s="3" t="s">
        <v>923</v>
      </c>
      <c r="E231" s="3" t="s">
        <v>788</v>
      </c>
      <c r="F231" s="3"/>
      <c r="G231" s="3"/>
      <c r="H231" s="3" t="str">
        <f>IF(Y231&lt;'2 - Outliers'!$F$11,"Low outlier",IF(Y231&gt;'2 - Outliers'!$F$12,"High outlier",""))</f>
        <v>High outlier</v>
      </c>
      <c r="I231" s="3">
        <f>IF(AA231="",VLOOKUP(AW231,'3 -Impute_SE'!$B$10:$C$21,2,FALSE),AA231)</f>
        <v>0.38279999999999997</v>
      </c>
      <c r="J231" s="3">
        <f>1/I231</f>
        <v>2.6123301985370952</v>
      </c>
      <c r="K231" s="3">
        <f>J231*Y231</f>
        <v>2.2727272727272729</v>
      </c>
      <c r="L231" s="3">
        <f>J231/(VLOOKUP($AW231,'5_Weighting'!$B$9:$C$20,2,FALSE)/VLOOKUP($AW231,'5_Weighting'!$B$9:$D$20,3,FALSE))</f>
        <v>1.8265639273367561E-2</v>
      </c>
      <c r="M231" s="3">
        <f>L231*Y231</f>
        <v>1.589110616782978E-2</v>
      </c>
      <c r="N231" s="3">
        <f>J231/(VLOOKUP($AW231,'5_Weighting'!$F$12:$G$20,2,FALSE)/(VLOOKUP($AW231,'5_Weighting'!$F$12:$H$21,3,FALSE)))</f>
        <v>0.18618335268763361</v>
      </c>
      <c r="O231" s="3">
        <f>N231*$Y231</f>
        <v>0.16197951683824124</v>
      </c>
      <c r="P231" s="3">
        <f>J231/(VLOOKUP($AW231,'5_Weighting'!$J$12:$K$22,2,FALSE)/VLOOKUP($AW231,'5_Weighting'!$J$12:$L$22,3,FALSE))</f>
        <v>3.4379973715523357E-2</v>
      </c>
      <c r="Q231" s="3">
        <f>P231*$Y231</f>
        <v>2.991057713250532E-2</v>
      </c>
      <c r="R231" s="3">
        <f>J231/(VLOOKUP($AW231,'5_Weighting'!$N$12:$O$23,2,FALSE)/VLOOKUP($AW231,'5_Weighting'!$N$12:$P$23,3,FALSE))</f>
        <v>8.4104384539832825E-3</v>
      </c>
      <c r="S231" s="3">
        <f>R231*$Y231</f>
        <v>7.3170814549654555E-3</v>
      </c>
      <c r="T231" s="3">
        <f>J231/(VLOOKUP($AW231,'5_Weighting'!$R$12:$S$23,2,FALSE)/(VLOOKUP($AW231,'5_Weighting'!$R$12:$T$23,3,FALSE)))</f>
        <v>2.0893382774392542E-2</v>
      </c>
      <c r="U231" s="3">
        <f>T231*$Y231</f>
        <v>1.8177243013721513E-2</v>
      </c>
      <c r="V231" s="3">
        <f>J231/(VLOOKUP($AW231,'5_Weighting'!$V$12:$W$23,2,FALSE)/(VLOOKUP($AW231,'5_Weighting'!$V$12:$X$23,3,FALSE)))</f>
        <v>1.0389899527858678E-2</v>
      </c>
      <c r="W231" s="3">
        <f>V231*$Y231</f>
        <v>9.0392125892370494E-3</v>
      </c>
      <c r="X231" s="3" t="s">
        <v>841</v>
      </c>
      <c r="Y231" s="6">
        <v>0.87</v>
      </c>
      <c r="Z231" s="3" t="s">
        <v>134</v>
      </c>
      <c r="AA231" s="3">
        <v>0.38279999999999997</v>
      </c>
      <c r="AB231" s="3" t="s">
        <v>26</v>
      </c>
      <c r="AC231" s="3" t="s">
        <v>5</v>
      </c>
      <c r="AD231" s="3" t="s">
        <v>6</v>
      </c>
      <c r="AE231" s="3" t="s">
        <v>5</v>
      </c>
      <c r="AF231" s="3" t="s">
        <v>7</v>
      </c>
      <c r="AG231" s="3" t="s">
        <v>790</v>
      </c>
      <c r="AH231" s="3" t="s">
        <v>9</v>
      </c>
      <c r="AI231" s="3" t="s">
        <v>10</v>
      </c>
      <c r="AJ231" s="3" t="s">
        <v>11</v>
      </c>
      <c r="AK231" s="4" t="s">
        <v>12</v>
      </c>
      <c r="AL231" s="4" t="s">
        <v>791</v>
      </c>
      <c r="AM231" s="4">
        <v>2005</v>
      </c>
      <c r="AN231" s="3" t="str">
        <f>IF(AM231&lt;2010,"Pre-2010",IF(AM231&lt;2018,"2010 - 2017","2018 - 2019"))</f>
        <v>Pre-2010</v>
      </c>
      <c r="AO231" s="3" t="s">
        <v>30</v>
      </c>
      <c r="AP231" s="3">
        <v>148</v>
      </c>
      <c r="AQ231" s="3">
        <v>0</v>
      </c>
      <c r="AR231" s="3">
        <v>0</v>
      </c>
      <c r="AS231" s="3">
        <v>0</v>
      </c>
      <c r="AT231" s="3">
        <v>0</v>
      </c>
      <c r="AU231" s="4" t="s">
        <v>330</v>
      </c>
      <c r="AV231" s="4" t="s">
        <v>924</v>
      </c>
      <c r="AW231" s="4" t="s">
        <v>332</v>
      </c>
      <c r="AX231" s="4" t="s">
        <v>18</v>
      </c>
      <c r="AY231" s="4"/>
      <c r="AZ231" s="3">
        <v>0.25</v>
      </c>
      <c r="BA231" s="3"/>
      <c r="BB231" s="3">
        <v>1.2840254166877414</v>
      </c>
      <c r="BC231" s="3" t="s">
        <v>19</v>
      </c>
      <c r="BD231" s="3">
        <v>2.2727272727272729</v>
      </c>
      <c r="BE231" s="3" t="s">
        <v>125</v>
      </c>
    </row>
    <row r="232" spans="1:57" hidden="1" x14ac:dyDescent="0.25">
      <c r="A232" s="2">
        <v>30</v>
      </c>
      <c r="B232" s="3" t="s">
        <v>786</v>
      </c>
      <c r="C232" s="3">
        <v>30.1</v>
      </c>
      <c r="D232" s="3" t="s">
        <v>938</v>
      </c>
      <c r="E232" s="3" t="s">
        <v>788</v>
      </c>
      <c r="F232" s="3"/>
      <c r="G232" s="3"/>
      <c r="H232" s="3" t="str">
        <f>IF(Y232&lt;'2 - Outliers'!$F$11,"Low outlier",IF(Y232&gt;'2 - Outliers'!$F$12,"High outlier",""))</f>
        <v/>
      </c>
      <c r="I232" s="3">
        <f>IF(AA232="",VLOOKUP(AW232,'3 -Impute_SE'!$B$10:$C$21,2,FALSE),AA232)</f>
        <v>0.26619999999999999</v>
      </c>
      <c r="J232" s="3">
        <f>1/I232</f>
        <v>3.7565740045078888</v>
      </c>
      <c r="K232" s="3">
        <f>J232*Y232</f>
        <v>1</v>
      </c>
      <c r="L232" s="3">
        <f>J232/(VLOOKUP($AW232,'5_Weighting'!$B$9:$C$20,2,FALSE)/VLOOKUP($AW232,'5_Weighting'!$B$9:$D$20,3,FALSE))</f>
        <v>0.2794559093860261</v>
      </c>
      <c r="M232" s="3">
        <f>L232*Y232</f>
        <v>7.4391163078560141E-2</v>
      </c>
      <c r="N232" s="3">
        <f>J232/(VLOOKUP($AW232,'5_Weighting'!$F$12:$G$20,2,FALSE)/(VLOOKUP($AW232,'5_Weighting'!$F$12:$H$21,3,FALSE)))</f>
        <v>0.56591871830427121</v>
      </c>
      <c r="O232" s="3">
        <f>N232*$Y232</f>
        <v>0.150647562812597</v>
      </c>
      <c r="P232" s="3">
        <f>J232/(VLOOKUP($AW232,'5_Weighting'!$J$12:$K$22,2,FALSE)/VLOOKUP($AW232,'5_Weighting'!$J$12:$L$22,3,FALSE))</f>
        <v>0.64994919476416624</v>
      </c>
      <c r="Q232" s="3">
        <f>P232*$Y232</f>
        <v>0.17301647564622105</v>
      </c>
      <c r="R232" s="3">
        <f>J232/(VLOOKUP($AW232,'5_Weighting'!$N$12:$O$23,2,FALSE)/VLOOKUP($AW232,'5_Weighting'!$N$12:$P$23,3,FALSE))</f>
        <v>0.22699785099977679</v>
      </c>
      <c r="S232" s="3">
        <f>R232*$Y232</f>
        <v>6.0426827936140577E-2</v>
      </c>
      <c r="T232" s="3">
        <f>J232/(VLOOKUP($AW232,'5_Weighting'!$R$12:$S$23,2,FALSE)/(VLOOKUP($AW232,'5_Weighting'!$R$12:$T$23,3,FALSE)))</f>
        <v>0.17245974115483881</v>
      </c>
      <c r="U232" s="3">
        <f>T232*$Y232</f>
        <v>4.5908783095418092E-2</v>
      </c>
      <c r="V232" s="3">
        <f>J232/(VLOOKUP($AW232,'5_Weighting'!$V$12:$W$23,2,FALSE)/(VLOOKUP($AW232,'5_Weighting'!$V$12:$X$23,3,FALSE)))</f>
        <v>0.22727639903882901</v>
      </c>
      <c r="W232" s="3">
        <f>V232*$Y232</f>
        <v>6.0500977424136279E-2</v>
      </c>
      <c r="X232" s="3" t="s">
        <v>841</v>
      </c>
      <c r="Y232" s="6">
        <v>0.26619999999999999</v>
      </c>
      <c r="Z232" s="3" t="s">
        <v>134</v>
      </c>
      <c r="AA232" s="3">
        <v>0.26619999999999999</v>
      </c>
      <c r="AB232" s="3" t="s">
        <v>26</v>
      </c>
      <c r="AC232" s="3" t="s">
        <v>53</v>
      </c>
      <c r="AD232" s="3" t="s">
        <v>6</v>
      </c>
      <c r="AE232" s="3" t="s">
        <v>54</v>
      </c>
      <c r="AF232" s="3" t="s">
        <v>7</v>
      </c>
      <c r="AG232" s="3" t="s">
        <v>790</v>
      </c>
      <c r="AH232" s="3" t="s">
        <v>9</v>
      </c>
      <c r="AI232" s="3" t="s">
        <v>10</v>
      </c>
      <c r="AJ232" s="3" t="s">
        <v>11</v>
      </c>
      <c r="AK232" s="4" t="s">
        <v>12</v>
      </c>
      <c r="AL232" s="4" t="s">
        <v>791</v>
      </c>
      <c r="AM232" s="4">
        <v>2005</v>
      </c>
      <c r="AN232" s="3" t="s">
        <v>30</v>
      </c>
      <c r="AO232" s="3" t="s">
        <v>30</v>
      </c>
      <c r="AP232" s="3">
        <v>148</v>
      </c>
      <c r="AQ232" s="3">
        <v>0</v>
      </c>
      <c r="AR232" s="3">
        <v>0</v>
      </c>
      <c r="AS232" s="3">
        <v>0</v>
      </c>
      <c r="AT232" s="3">
        <v>0</v>
      </c>
      <c r="AU232" s="4" t="s">
        <v>330</v>
      </c>
      <c r="AV232" s="4" t="s">
        <v>937</v>
      </c>
      <c r="AW232" s="4" t="s">
        <v>465</v>
      </c>
      <c r="AX232" s="4" t="s">
        <v>18</v>
      </c>
      <c r="AY232" s="4"/>
      <c r="AZ232" s="3">
        <v>0.11</v>
      </c>
      <c r="BA232" s="3"/>
      <c r="BB232" s="3">
        <v>1.1162780704588713</v>
      </c>
      <c r="BC232" s="3" t="s">
        <v>19</v>
      </c>
      <c r="BD232" s="3">
        <v>1</v>
      </c>
      <c r="BE232" s="3" t="s">
        <v>125</v>
      </c>
    </row>
    <row r="233" spans="1:57" hidden="1" x14ac:dyDescent="0.25">
      <c r="A233" s="2">
        <v>30</v>
      </c>
      <c r="B233" s="3" t="s">
        <v>786</v>
      </c>
      <c r="C233" s="3">
        <v>30.1</v>
      </c>
      <c r="D233" s="3" t="s">
        <v>1019</v>
      </c>
      <c r="E233" s="3" t="s">
        <v>788</v>
      </c>
      <c r="F233" s="3"/>
      <c r="G233" s="3"/>
      <c r="H233" s="3" t="str">
        <f>IF(Y233&lt;'2 - Outliers'!$F$11,"Low outlier",IF(Y233&gt;'2 - Outliers'!$F$12,"High outlier",""))</f>
        <v/>
      </c>
      <c r="I233" s="3">
        <f>IF(AA233="",VLOOKUP(AW233,'3 -Impute_SE'!$B$10:$C$21,2,FALSE),AA233)</f>
        <v>0.15749999999999997</v>
      </c>
      <c r="J233" s="3">
        <f>1/I233</f>
        <v>6.3492063492063506</v>
      </c>
      <c r="K233" s="3">
        <f>J233*Y233</f>
        <v>-2.3333333333333339</v>
      </c>
      <c r="L233" s="3">
        <f>J233/(VLOOKUP($AW233,'5_Weighting'!$B$9:$C$20,2,FALSE)/VLOOKUP($AW233,'5_Weighting'!$B$9:$D$20,3,FALSE))</f>
        <v>4.4394201357746688E-2</v>
      </c>
      <c r="M233" s="3">
        <f>L233*Y233</f>
        <v>-1.6314868998971908E-2</v>
      </c>
      <c r="N233" s="3">
        <f>J233/(VLOOKUP($AW233,'5_Weighting'!$F$12:$G$20,2,FALSE)/(VLOOKUP($AW233,'5_Weighting'!$F$12:$H$21,3,FALSE)))</f>
        <v>0.45251420577032481</v>
      </c>
      <c r="O233" s="3">
        <f>N233*$Y233</f>
        <v>-0.16629897062059437</v>
      </c>
      <c r="P233" s="3">
        <f>J233/(VLOOKUP($AW233,'5_Weighting'!$J$12:$K$22,2,FALSE)/VLOOKUP($AW233,'5_Weighting'!$J$12:$L$22,3,FALSE))</f>
        <v>8.3559707544776776E-2</v>
      </c>
      <c r="Q233" s="3">
        <f>P233*$Y233</f>
        <v>-3.0708192522705464E-2</v>
      </c>
      <c r="R233" s="3">
        <f>J233/(VLOOKUP($AW233,'5_Weighting'!$N$12:$O$23,2,FALSE)/VLOOKUP($AW233,'5_Weighting'!$N$12:$P$23,3,FALSE))</f>
        <v>2.0441370413871753E-2</v>
      </c>
      <c r="S233" s="3">
        <f>R233*$Y233</f>
        <v>-7.5122036270978696E-3</v>
      </c>
      <c r="T233" s="3">
        <f>J233/(VLOOKUP($AW233,'5_Weighting'!$R$12:$S$23,2,FALSE)/(VLOOKUP($AW233,'5_Weighting'!$R$12:$T$23,3,FALSE)))</f>
        <v>5.0780869371666454E-2</v>
      </c>
      <c r="U233" s="3">
        <f>T233*$Y233</f>
        <v>-1.8661969494087421E-2</v>
      </c>
      <c r="V233" s="3">
        <f>J233/(VLOOKUP($AW233,'5_Weighting'!$V$12:$W$23,2,FALSE)/(VLOOKUP($AW233,'5_Weighting'!$V$12:$X$23,3,FALSE)))</f>
        <v>2.5252403423900331E-2</v>
      </c>
      <c r="W233" s="3">
        <f>V233*$Y233</f>
        <v>-9.2802582582833717E-3</v>
      </c>
      <c r="X233" s="3" t="s">
        <v>841</v>
      </c>
      <c r="Y233" s="6">
        <v>-0.36749999999999999</v>
      </c>
      <c r="Z233" s="3" t="s">
        <v>134</v>
      </c>
      <c r="AA233" s="3">
        <v>0.15749999999999997</v>
      </c>
      <c r="AB233" s="3" t="s">
        <v>26</v>
      </c>
      <c r="AC233" s="3" t="s">
        <v>5</v>
      </c>
      <c r="AD233" s="3" t="s">
        <v>143</v>
      </c>
      <c r="AE233" s="3" t="s">
        <v>53</v>
      </c>
      <c r="AF233" s="3" t="s">
        <v>7</v>
      </c>
      <c r="AG233" s="3" t="s">
        <v>790</v>
      </c>
      <c r="AH233" s="3" t="s">
        <v>9</v>
      </c>
      <c r="AI233" s="3" t="s">
        <v>10</v>
      </c>
      <c r="AJ233" s="3" t="s">
        <v>11</v>
      </c>
      <c r="AK233" s="4" t="s">
        <v>12</v>
      </c>
      <c r="AL233" s="4" t="s">
        <v>791</v>
      </c>
      <c r="AM233" s="4">
        <v>2005</v>
      </c>
      <c r="AN233" s="3" t="s">
        <v>30</v>
      </c>
      <c r="AO233" s="3" t="s">
        <v>30</v>
      </c>
      <c r="AP233" s="3">
        <v>148</v>
      </c>
      <c r="AQ233" s="3">
        <v>0</v>
      </c>
      <c r="AR233" s="3">
        <v>0</v>
      </c>
      <c r="AS233" s="3">
        <v>0</v>
      </c>
      <c r="AT233" s="3">
        <v>0</v>
      </c>
      <c r="AU233" s="4" t="s">
        <v>330</v>
      </c>
      <c r="AV233" s="4" t="s">
        <v>1020</v>
      </c>
      <c r="AW233" s="4" t="s">
        <v>332</v>
      </c>
      <c r="AX233" s="4" t="s">
        <v>18</v>
      </c>
      <c r="AY233" s="4"/>
      <c r="AZ233" s="3">
        <v>-0.21</v>
      </c>
      <c r="BA233" s="3"/>
      <c r="BB233" s="3">
        <v>0.81058424597018708</v>
      </c>
      <c r="BC233" s="3" t="s">
        <v>19</v>
      </c>
      <c r="BD233" s="3">
        <v>-2.3333333333333335</v>
      </c>
      <c r="BE233" s="3" t="s">
        <v>125</v>
      </c>
    </row>
    <row r="234" spans="1:57" hidden="1" x14ac:dyDescent="0.25">
      <c r="A234" s="2">
        <v>30</v>
      </c>
      <c r="B234" s="3" t="s">
        <v>786</v>
      </c>
      <c r="C234" s="3">
        <v>30.2</v>
      </c>
      <c r="D234" s="3" t="s">
        <v>1018</v>
      </c>
      <c r="E234" s="3" t="s">
        <v>840</v>
      </c>
      <c r="F234" s="3"/>
      <c r="G234" s="3"/>
      <c r="H234" s="3" t="str">
        <f>IF(Y234&lt;'2 - Outliers'!$F$11,"Low outlier",IF(Y234&gt;'2 - Outliers'!$F$12,"High outlier",""))</f>
        <v/>
      </c>
      <c r="I234" s="3">
        <f>IF(AA234="",VLOOKUP(AW234,'3 -Impute_SE'!$B$10:$C$21,2,FALSE),AA234)</f>
        <v>0.32299999999999995</v>
      </c>
      <c r="J234" s="3">
        <f>1/I234</f>
        <v>3.0959752321981431</v>
      </c>
      <c r="K234" s="3">
        <f>J234*Y234</f>
        <v>-1</v>
      </c>
      <c r="L234" s="3">
        <f>J234/(VLOOKUP($AW234,'5_Weighting'!$B$9:$C$20,2,FALSE)/VLOOKUP($AW234,'5_Weighting'!$B$9:$D$20,3,FALSE))</f>
        <v>0.23031319838563516</v>
      </c>
      <c r="M234" s="3">
        <f>L234*Y234</f>
        <v>-7.4391163078560141E-2</v>
      </c>
      <c r="N234" s="3">
        <f>J234/(VLOOKUP($AW234,'5_Weighting'!$F$12:$G$20,2,FALSE)/(VLOOKUP($AW234,'5_Weighting'!$F$12:$H$21,3,FALSE)))</f>
        <v>0.46640112325881428</v>
      </c>
      <c r="O234" s="3">
        <f>N234*$Y234</f>
        <v>-0.150647562812597</v>
      </c>
      <c r="P234" s="3">
        <f>J234/(VLOOKUP($AW234,'5_Weighting'!$J$12:$K$22,2,FALSE)/VLOOKUP($AW234,'5_Weighting'!$J$12:$L$22,3,FALSE))</f>
        <v>0.53565472336291364</v>
      </c>
      <c r="Q234" s="3">
        <f>P234*$Y234</f>
        <v>-0.17301647564622108</v>
      </c>
      <c r="R234" s="3">
        <f>J234/(VLOOKUP($AW234,'5_Weighting'!$N$12:$O$23,2,FALSE)/VLOOKUP($AW234,'5_Weighting'!$N$12:$P$23,3,FALSE))</f>
        <v>0.18707996265059007</v>
      </c>
      <c r="S234" s="3">
        <f>R234*$Y234</f>
        <v>-6.0426827936140584E-2</v>
      </c>
      <c r="T234" s="3">
        <f>J234/(VLOOKUP($AW234,'5_Weighting'!$R$12:$S$23,2,FALSE)/(VLOOKUP($AW234,'5_Weighting'!$R$12:$T$23,3,FALSE)))</f>
        <v>0.1421324554037712</v>
      </c>
      <c r="U234" s="3">
        <f>T234*$Y234</f>
        <v>-4.5908783095418092E-2</v>
      </c>
      <c r="V234" s="3">
        <f>J234/(VLOOKUP($AW234,'5_Weighting'!$V$12:$W$23,2,FALSE)/(VLOOKUP($AW234,'5_Weighting'!$V$12:$X$23,3,FALSE)))</f>
        <v>0.18730952762890493</v>
      </c>
      <c r="W234" s="3">
        <f>V234*$Y234</f>
        <v>-6.0500977424136286E-2</v>
      </c>
      <c r="X234" s="3" t="s">
        <v>841</v>
      </c>
      <c r="Y234" s="6">
        <v>-0.32299999999999995</v>
      </c>
      <c r="Z234" s="3" t="s">
        <v>134</v>
      </c>
      <c r="AA234" s="3">
        <v>0.32299999999999995</v>
      </c>
      <c r="AB234" s="3" t="s">
        <v>26</v>
      </c>
      <c r="AC234" s="3" t="s">
        <v>5</v>
      </c>
      <c r="AD234" s="3" t="s">
        <v>143</v>
      </c>
      <c r="AE234" s="3" t="s">
        <v>53</v>
      </c>
      <c r="AF234" s="3" t="s">
        <v>7</v>
      </c>
      <c r="AG234" s="3" t="s">
        <v>790</v>
      </c>
      <c r="AH234" s="3" t="s">
        <v>9</v>
      </c>
      <c r="AI234" s="3" t="s">
        <v>10</v>
      </c>
      <c r="AJ234" s="3" t="s">
        <v>11</v>
      </c>
      <c r="AK234" s="4" t="s">
        <v>12</v>
      </c>
      <c r="AL234" s="4" t="s">
        <v>791</v>
      </c>
      <c r="AM234" s="4">
        <v>2005</v>
      </c>
      <c r="AN234" s="3" t="s">
        <v>30</v>
      </c>
      <c r="AO234" s="3" t="s">
        <v>30</v>
      </c>
      <c r="AP234" s="3">
        <v>141</v>
      </c>
      <c r="AQ234" s="3">
        <v>0</v>
      </c>
      <c r="AR234" s="3">
        <v>0</v>
      </c>
      <c r="AS234" s="3">
        <v>0</v>
      </c>
      <c r="AT234" s="3">
        <v>0</v>
      </c>
      <c r="AU234" s="4" t="s">
        <v>330</v>
      </c>
      <c r="AV234" s="4" t="s">
        <v>529</v>
      </c>
      <c r="AW234" s="4" t="s">
        <v>465</v>
      </c>
      <c r="AX234" s="4" t="s">
        <v>18</v>
      </c>
      <c r="AY234" s="4"/>
      <c r="AZ234" s="3">
        <v>-0.01</v>
      </c>
      <c r="BA234" s="3"/>
      <c r="BB234" s="3">
        <v>0.99004983374916811</v>
      </c>
      <c r="BC234" s="3" t="s">
        <v>19</v>
      </c>
      <c r="BD234" s="3">
        <v>-1</v>
      </c>
      <c r="BE234" s="3" t="s">
        <v>125</v>
      </c>
    </row>
    <row r="235" spans="1:57" hidden="1" x14ac:dyDescent="0.25">
      <c r="A235" s="2">
        <v>30</v>
      </c>
      <c r="B235" s="3" t="s">
        <v>786</v>
      </c>
      <c r="C235" s="3">
        <v>30.2</v>
      </c>
      <c r="D235" s="3" t="s">
        <v>839</v>
      </c>
      <c r="E235" s="3" t="s">
        <v>840</v>
      </c>
      <c r="F235" s="3"/>
      <c r="G235" s="3"/>
      <c r="H235" s="3" t="str">
        <f>IF(Y235&lt;'2 - Outliers'!$F$11,"Low outlier",IF(Y235&gt;'2 - Outliers'!$F$12,"High outlier",""))</f>
        <v/>
      </c>
      <c r="I235" s="3">
        <f>IF(AA235="",VLOOKUP(AW235,'3 -Impute_SE'!$B$10:$C$21,2,FALSE),AA235)</f>
        <v>0.37399999999999994</v>
      </c>
      <c r="J235" s="3">
        <f>1/I235</f>
        <v>2.6737967914438507</v>
      </c>
      <c r="K235" s="3">
        <f>J235*Y235</f>
        <v>-0.27058823529411768</v>
      </c>
      <c r="L235" s="3">
        <f>J235/(VLOOKUP($AW235,'5_Weighting'!$B$9:$C$20,2,FALSE)/VLOOKUP($AW235,'5_Weighting'!$B$9:$D$20,3,FALSE))</f>
        <v>3.5274101840181683E-2</v>
      </c>
      <c r="M235" s="3">
        <f>L235*Y235</f>
        <v>-3.5697391062263864E-3</v>
      </c>
      <c r="N235" s="3">
        <f>J235/(VLOOKUP($AW235,'5_Weighting'!$F$12:$G$20,2,FALSE)/(VLOOKUP($AW235,'5_Weighting'!$F$12:$H$21,3,FALSE)))</f>
        <v>0.23227299148347952</v>
      </c>
      <c r="O235" s="3">
        <f>N235*$Y235</f>
        <v>-2.3506026738128127E-2</v>
      </c>
      <c r="P235" s="3">
        <f>J235/(VLOOKUP($AW235,'5_Weighting'!$J$12:$K$22,2,FALSE)/VLOOKUP($AW235,'5_Weighting'!$J$12:$L$22,3,FALSE))</f>
        <v>0.28273585406776791</v>
      </c>
      <c r="Q235" s="3">
        <f>P235*$Y235</f>
        <v>-2.8612868431658112E-2</v>
      </c>
      <c r="R235" s="3">
        <f>J235/(VLOOKUP($AW235,'5_Weighting'!$N$12:$O$23,2,FALSE)/VLOOKUP($AW235,'5_Weighting'!$N$12:$P$23,3,FALSE))</f>
        <v>2.6915103427941046E-2</v>
      </c>
      <c r="S235" s="3">
        <f>R235*$Y235</f>
        <v>-2.723808466907634E-3</v>
      </c>
      <c r="T235" s="3">
        <f>J235/(VLOOKUP($AW235,'5_Weighting'!$R$12:$S$23,2,FALSE)/(VLOOKUP($AW235,'5_Weighting'!$R$12:$T$23,3,FALSE)))</f>
        <v>1.9843417047177785E-2</v>
      </c>
      <c r="U235" s="3">
        <f>T235*$Y235</f>
        <v>-2.0081538051743919E-3</v>
      </c>
      <c r="V235" s="3">
        <f>J235/(VLOOKUP($AW235,'5_Weighting'!$V$12:$W$23,2,FALSE)/(VLOOKUP($AW235,'5_Weighting'!$V$12:$X$23,3,FALSE)))</f>
        <v>2.1826187600132912E-2</v>
      </c>
      <c r="W235" s="3">
        <f>V235*$Y235</f>
        <v>-2.2088101851334505E-3</v>
      </c>
      <c r="X235" s="3" t="s">
        <v>841</v>
      </c>
      <c r="Y235" s="6">
        <v>-0.1012</v>
      </c>
      <c r="Z235" s="3" t="s">
        <v>134</v>
      </c>
      <c r="AA235" s="3">
        <v>0.37399999999999994</v>
      </c>
      <c r="AB235" s="3" t="s">
        <v>26</v>
      </c>
      <c r="AC235" s="3" t="s">
        <v>53</v>
      </c>
      <c r="AD235" s="3" t="s">
        <v>143</v>
      </c>
      <c r="AE235" s="3" t="s">
        <v>54</v>
      </c>
      <c r="AF235" s="3" t="s">
        <v>7</v>
      </c>
      <c r="AG235" s="3" t="s">
        <v>790</v>
      </c>
      <c r="AH235" s="3" t="s">
        <v>9</v>
      </c>
      <c r="AI235" s="3" t="s">
        <v>10</v>
      </c>
      <c r="AJ235" s="3" t="s">
        <v>11</v>
      </c>
      <c r="AK235" s="3" t="s">
        <v>12</v>
      </c>
      <c r="AL235" s="3" t="s">
        <v>791</v>
      </c>
      <c r="AM235" s="3">
        <v>2005</v>
      </c>
      <c r="AN235" s="3" t="s">
        <v>30</v>
      </c>
      <c r="AO235" s="3" t="s">
        <v>30</v>
      </c>
      <c r="AP235" s="3">
        <v>141</v>
      </c>
      <c r="AQ235" s="3">
        <v>0</v>
      </c>
      <c r="AR235" s="3">
        <v>0</v>
      </c>
      <c r="AS235" s="3">
        <v>0</v>
      </c>
      <c r="AT235" s="3">
        <v>0</v>
      </c>
      <c r="AU235" s="3" t="s">
        <v>346</v>
      </c>
      <c r="AV235" s="3" t="s">
        <v>792</v>
      </c>
      <c r="AW235" s="3" t="s">
        <v>642</v>
      </c>
      <c r="AX235" s="3" t="s">
        <v>18</v>
      </c>
      <c r="AY235" s="3"/>
      <c r="AZ235" s="3">
        <v>-0.23</v>
      </c>
      <c r="BA235" s="3"/>
      <c r="BB235" s="3">
        <v>0.79453360250333405</v>
      </c>
      <c r="BC235" s="3" t="s">
        <v>19</v>
      </c>
      <c r="BD235" s="3">
        <v>-0.27058823529411768</v>
      </c>
      <c r="BE235" s="3" t="s">
        <v>125</v>
      </c>
    </row>
    <row r="236" spans="1:57" hidden="1" x14ac:dyDescent="0.25">
      <c r="A236" s="2">
        <v>30</v>
      </c>
      <c r="B236" s="3" t="s">
        <v>786</v>
      </c>
      <c r="C236" s="3">
        <v>30.2</v>
      </c>
      <c r="D236" s="3" t="s">
        <v>926</v>
      </c>
      <c r="E236" s="3" t="s">
        <v>840</v>
      </c>
      <c r="F236" s="3"/>
      <c r="G236" s="3"/>
      <c r="H236" s="3" t="str">
        <f>IF(Y236&lt;'2 - Outliers'!$F$11,"Low outlier",IF(Y236&gt;'2 - Outliers'!$F$12,"High outlier",""))</f>
        <v/>
      </c>
      <c r="I236" s="3">
        <f>IF(AA236="",VLOOKUP(AW236,'3 -Impute_SE'!$B$10:$C$21,2,FALSE),AA236)</f>
        <v>0.16660000000000003</v>
      </c>
      <c r="J236" s="3">
        <f>1/I236</f>
        <v>6.0024009603841524</v>
      </c>
      <c r="K236" s="3">
        <f>J236*Y236</f>
        <v>3.8571428571428568</v>
      </c>
      <c r="L236" s="3">
        <f>J236/(VLOOKUP($AW236,'5_Weighting'!$B$9:$C$20,2,FALSE)/VLOOKUP($AW236,'5_Weighting'!$B$9:$D$20,3,FALSE))</f>
        <v>4.1969308006273111E-2</v>
      </c>
      <c r="M236" s="3">
        <f>L236*Y236</f>
        <v>2.6969477324831105E-2</v>
      </c>
      <c r="N236" s="3">
        <f>J236/(VLOOKUP($AW236,'5_Weighting'!$F$12:$G$20,2,FALSE)/(VLOOKUP($AW236,'5_Weighting'!$F$12:$H$21,3,FALSE)))</f>
        <v>0.42779704327026485</v>
      </c>
      <c r="O236" s="3">
        <f>N236*$Y236</f>
        <v>0.27490238000547224</v>
      </c>
      <c r="P236" s="3">
        <f>J236/(VLOOKUP($AW236,'5_Weighting'!$J$12:$K$22,2,FALSE)/VLOOKUP($AW236,'5_Weighting'!$J$12:$L$22,3,FALSE))</f>
        <v>7.8995521838549437E-2</v>
      </c>
      <c r="Q236" s="3">
        <f>P236*$Y236</f>
        <v>5.0762522333451875E-2</v>
      </c>
      <c r="R236" s="3">
        <f>J236/(VLOOKUP($AW236,'5_Weighting'!$N$12:$O$23,2,FALSE)/VLOOKUP($AW236,'5_Weighting'!$N$12:$P$23,3,FALSE))</f>
        <v>1.9324824971097238E-2</v>
      </c>
      <c r="S236" s="3">
        <f>R236*$Y236</f>
        <v>1.2418132526427086E-2</v>
      </c>
      <c r="T236" s="3">
        <f>J236/(VLOOKUP($AW236,'5_Weighting'!$R$12:$S$23,2,FALSE)/(VLOOKUP($AW236,'5_Weighting'!$R$12:$T$23,3,FALSE)))</f>
        <v>4.8007124405987173E-2</v>
      </c>
      <c r="U236" s="3">
        <f>T236*$Y236</f>
        <v>3.0849378143287361E-2</v>
      </c>
      <c r="V236" s="3">
        <f>J236/(VLOOKUP($AW236,'5_Weighting'!$V$12:$W$23,2,FALSE)/(VLOOKUP($AW236,'5_Weighting'!$V$12:$X$23,3,FALSE)))</f>
        <v>2.3873070463771313E-2</v>
      </c>
      <c r="W236" s="3">
        <f>V236*$Y236</f>
        <v>1.5340835080019447E-2</v>
      </c>
      <c r="X236" s="3" t="s">
        <v>841</v>
      </c>
      <c r="Y236" s="6">
        <v>0.64260000000000006</v>
      </c>
      <c r="Z236" s="3" t="s">
        <v>134</v>
      </c>
      <c r="AA236" s="3">
        <v>0.16660000000000003</v>
      </c>
      <c r="AB236" s="3" t="s">
        <v>26</v>
      </c>
      <c r="AC236" s="3" t="s">
        <v>5</v>
      </c>
      <c r="AD236" s="3" t="s">
        <v>6</v>
      </c>
      <c r="AE236" s="3" t="s">
        <v>5</v>
      </c>
      <c r="AF236" s="3" t="s">
        <v>7</v>
      </c>
      <c r="AG236" s="3" t="s">
        <v>790</v>
      </c>
      <c r="AH236" s="3" t="s">
        <v>9</v>
      </c>
      <c r="AI236" s="3" t="s">
        <v>10</v>
      </c>
      <c r="AJ236" s="3" t="s">
        <v>11</v>
      </c>
      <c r="AK236" s="4" t="s">
        <v>12</v>
      </c>
      <c r="AL236" s="4" t="s">
        <v>791</v>
      </c>
      <c r="AM236" s="4">
        <v>2005</v>
      </c>
      <c r="AN236" s="3" t="s">
        <v>30</v>
      </c>
      <c r="AO236" s="3" t="s">
        <v>30</v>
      </c>
      <c r="AP236" s="3">
        <v>141</v>
      </c>
      <c r="AQ236" s="3">
        <v>0</v>
      </c>
      <c r="AR236" s="3">
        <v>0</v>
      </c>
      <c r="AS236" s="3">
        <v>0</v>
      </c>
      <c r="AT236" s="3">
        <v>0</v>
      </c>
      <c r="AU236" s="4" t="s">
        <v>330</v>
      </c>
      <c r="AV236" s="4" t="s">
        <v>927</v>
      </c>
      <c r="AW236" s="4" t="s">
        <v>332</v>
      </c>
      <c r="AX236" s="4" t="s">
        <v>18</v>
      </c>
      <c r="AY236" s="4"/>
      <c r="AZ236" s="3">
        <v>0.27</v>
      </c>
      <c r="BA236" s="6"/>
      <c r="BB236" s="3">
        <v>1.3099644507332473</v>
      </c>
      <c r="BC236" s="3" t="s">
        <v>19</v>
      </c>
      <c r="BD236" s="3">
        <v>3.8571428571428572</v>
      </c>
      <c r="BE236" s="3" t="s">
        <v>125</v>
      </c>
    </row>
    <row r="237" spans="1:57" hidden="1" x14ac:dyDescent="0.25">
      <c r="A237" s="2">
        <v>30</v>
      </c>
      <c r="B237" s="3" t="s">
        <v>786</v>
      </c>
      <c r="C237" s="3">
        <v>30.2</v>
      </c>
      <c r="D237" s="3" t="s">
        <v>869</v>
      </c>
      <c r="E237" s="3" t="s">
        <v>840</v>
      </c>
      <c r="F237" s="3"/>
      <c r="G237" s="3"/>
      <c r="H237" s="3" t="str">
        <f>IF(Y237&lt;'2 - Outliers'!$F$11,"Low outlier",IF(Y237&gt;'2 - Outliers'!$F$12,"High outlier",""))</f>
        <v/>
      </c>
      <c r="I237" s="3">
        <f>IF(AA237="",VLOOKUP(AW237,'3 -Impute_SE'!$B$10:$C$21,2,FALSE),AA237)</f>
        <v>0.17710000000000001</v>
      </c>
      <c r="J237" s="3">
        <f>1/I237</f>
        <v>5.6465273856578202</v>
      </c>
      <c r="K237" s="3">
        <f>J237*Y237</f>
        <v>3.1818181818181817</v>
      </c>
      <c r="L237" s="3">
        <f>J237/(VLOOKUP($AW237,'5_Weighting'!$B$9:$C$20,2,FALSE)/VLOOKUP($AW237,'5_Weighting'!$B$9:$D$20,3,FALSE))</f>
        <v>3.1831796402894362E-4</v>
      </c>
      <c r="M237" s="3">
        <f>L237*Y237</f>
        <v>1.7937217273030973E-4</v>
      </c>
      <c r="N237" s="3">
        <f>J237/(VLOOKUP($AW237,'5_Weighting'!$F$12:$G$20,2,FALSE)/(VLOOKUP($AW237,'5_Weighting'!$F$12:$H$21,3,FALSE)))</f>
        <v>0.11572194875367853</v>
      </c>
      <c r="O237" s="3">
        <f>N237*$Y237</f>
        <v>6.5209318122697854E-2</v>
      </c>
      <c r="P237" s="3">
        <f>J237/(VLOOKUP($AW237,'5_Weighting'!$J$12:$K$22,2,FALSE)/VLOOKUP($AW237,'5_Weighting'!$J$12:$L$22,3,FALSE))</f>
        <v>0.16431803384376636</v>
      </c>
      <c r="Q237" s="3">
        <f>P237*$Y237</f>
        <v>9.2593212070962341E-2</v>
      </c>
      <c r="R237" s="3">
        <f>J237/(VLOOKUP($AW237,'5_Weighting'!$N$12:$O$23,2,FALSE)/VLOOKUP($AW237,'5_Weighting'!$N$12:$P$23,3,FALSE))</f>
        <v>1.8007051609249372E-4</v>
      </c>
      <c r="S237" s="3">
        <f>R237*$Y237</f>
        <v>1.0146973581812021E-4</v>
      </c>
      <c r="T237" s="3">
        <f>J237/(VLOOKUP($AW237,'5_Weighting'!$R$12:$S$23,2,FALSE)/(VLOOKUP($AW237,'5_Weighting'!$R$12:$T$23,3,FALSE)))</f>
        <v>1.8760371132943991E-2</v>
      </c>
      <c r="U237" s="3">
        <f>T237*$Y237</f>
        <v>1.0571469133413938E-2</v>
      </c>
      <c r="V237" s="3">
        <f>J237/(VLOOKUP($AW237,'5_Weighting'!$V$12:$W$23,2,FALSE)/(VLOOKUP($AW237,'5_Weighting'!$V$12:$X$23,3,FALSE)))</f>
        <v>2.0988820739312151E-4</v>
      </c>
      <c r="W237" s="3">
        <f>V237*$Y237</f>
        <v>1.1827200486602397E-4</v>
      </c>
      <c r="X237" s="3" t="s">
        <v>867</v>
      </c>
      <c r="Y237" s="6">
        <v>0.5635</v>
      </c>
      <c r="Z237" s="3" t="s">
        <v>355</v>
      </c>
      <c r="AA237" s="3">
        <v>0.17710000000000001</v>
      </c>
      <c r="AB237" s="3" t="s">
        <v>26</v>
      </c>
      <c r="AC237" s="3" t="s">
        <v>5</v>
      </c>
      <c r="AD237" s="3" t="s">
        <v>6</v>
      </c>
      <c r="AE237" s="3" t="s">
        <v>5</v>
      </c>
      <c r="AF237" s="3" t="s">
        <v>7</v>
      </c>
      <c r="AG237" s="3" t="s">
        <v>790</v>
      </c>
      <c r="AH237" s="3" t="s">
        <v>9</v>
      </c>
      <c r="AI237" s="3" t="s">
        <v>10</v>
      </c>
      <c r="AJ237" s="3" t="s">
        <v>11</v>
      </c>
      <c r="AK237" s="3" t="s">
        <v>12</v>
      </c>
      <c r="AL237" s="3" t="s">
        <v>791</v>
      </c>
      <c r="AM237" s="3">
        <v>2005</v>
      </c>
      <c r="AN237" s="3" t="s">
        <v>30</v>
      </c>
      <c r="AO237" s="3" t="s">
        <v>30</v>
      </c>
      <c r="AP237" s="3">
        <v>141</v>
      </c>
      <c r="AQ237" s="3">
        <v>0</v>
      </c>
      <c r="AR237" s="3">
        <v>0</v>
      </c>
      <c r="AS237" s="3">
        <v>0</v>
      </c>
      <c r="AT237" s="3">
        <v>0</v>
      </c>
      <c r="AU237" s="3" t="s">
        <v>97</v>
      </c>
      <c r="AV237" s="3" t="s">
        <v>868</v>
      </c>
      <c r="AW237" s="3" t="s">
        <v>705</v>
      </c>
      <c r="AX237" s="3" t="s">
        <v>18</v>
      </c>
      <c r="AY237" s="3"/>
      <c r="AZ237" s="3">
        <v>0.35</v>
      </c>
      <c r="BA237" s="3"/>
      <c r="BB237" s="3">
        <v>1.4190675485932571</v>
      </c>
      <c r="BC237" s="3" t="s">
        <v>19</v>
      </c>
      <c r="BD237" s="3">
        <v>3.1818181818181817</v>
      </c>
      <c r="BE237" s="3" t="s">
        <v>125</v>
      </c>
    </row>
    <row r="238" spans="1:57" hidden="1" x14ac:dyDescent="0.25">
      <c r="A238" s="2">
        <v>30</v>
      </c>
      <c r="B238" s="3" t="s">
        <v>786</v>
      </c>
      <c r="C238" s="3">
        <v>30.2</v>
      </c>
      <c r="D238" s="3" t="s">
        <v>925</v>
      </c>
      <c r="E238" s="3" t="s">
        <v>840</v>
      </c>
      <c r="F238" s="3"/>
      <c r="G238" s="3"/>
      <c r="H238" s="3" t="str">
        <f>IF(Y238&lt;'2 - Outliers'!$F$11,"Low outlier",IF(Y238&gt;'2 - Outliers'!$F$12,"High outlier",""))</f>
        <v/>
      </c>
      <c r="I238" s="3">
        <f>IF(AA238="",VLOOKUP(AW238,'3 -Impute_SE'!$B$10:$C$21,2,FALSE),AA238)</f>
        <v>0.38279999999999997</v>
      </c>
      <c r="J238" s="3">
        <f>1/I238</f>
        <v>2.6123301985370952</v>
      </c>
      <c r="K238" s="3">
        <f>J238*Y238</f>
        <v>2</v>
      </c>
      <c r="L238" s="3">
        <f>J238/(VLOOKUP($AW238,'5_Weighting'!$B$9:$C$20,2,FALSE)/VLOOKUP($AW238,'5_Weighting'!$B$9:$D$20,3,FALSE))</f>
        <v>1.8265639273367561E-2</v>
      </c>
      <c r="M238" s="3">
        <f>L238*Y238</f>
        <v>1.3984173427690203E-2</v>
      </c>
      <c r="N238" s="3">
        <f>J238/(VLOOKUP($AW238,'5_Weighting'!$F$12:$G$20,2,FALSE)/(VLOOKUP($AW238,'5_Weighting'!$F$12:$H$21,3,FALSE)))</f>
        <v>0.18618335268763361</v>
      </c>
      <c r="O238" s="3">
        <f>N238*$Y238</f>
        <v>0.14254197481765229</v>
      </c>
      <c r="P238" s="3">
        <f>J238/(VLOOKUP($AW238,'5_Weighting'!$J$12:$K$22,2,FALSE)/VLOOKUP($AW238,'5_Weighting'!$J$12:$L$22,3,FALSE))</f>
        <v>3.4379973715523357E-2</v>
      </c>
      <c r="Q238" s="3">
        <f>P238*$Y238</f>
        <v>2.632130787660468E-2</v>
      </c>
      <c r="R238" s="3">
        <f>J238/(VLOOKUP($AW238,'5_Weighting'!$N$12:$O$23,2,FALSE)/VLOOKUP($AW238,'5_Weighting'!$N$12:$P$23,3,FALSE))</f>
        <v>8.4104384539832825E-3</v>
      </c>
      <c r="S238" s="3">
        <f>R238*$Y238</f>
        <v>6.4390316803696005E-3</v>
      </c>
      <c r="T238" s="3">
        <f>J238/(VLOOKUP($AW238,'5_Weighting'!$R$12:$S$23,2,FALSE)/(VLOOKUP($AW238,'5_Weighting'!$R$12:$T$23,3,FALSE)))</f>
        <v>2.0893382774392542E-2</v>
      </c>
      <c r="U238" s="3">
        <f>T238*$Y238</f>
        <v>1.5995973852074928E-2</v>
      </c>
      <c r="V238" s="3">
        <f>J238/(VLOOKUP($AW238,'5_Weighting'!$V$12:$W$23,2,FALSE)/(VLOOKUP($AW238,'5_Weighting'!$V$12:$X$23,3,FALSE)))</f>
        <v>1.0389899527858678E-2</v>
      </c>
      <c r="W238" s="3">
        <f>V238*$Y238</f>
        <v>7.9545070785286033E-3</v>
      </c>
      <c r="X238" s="3" t="s">
        <v>841</v>
      </c>
      <c r="Y238" s="6">
        <v>0.76559999999999995</v>
      </c>
      <c r="Z238" s="3" t="s">
        <v>134</v>
      </c>
      <c r="AA238" s="3">
        <v>0.38279999999999997</v>
      </c>
      <c r="AB238" s="3" t="s">
        <v>26</v>
      </c>
      <c r="AC238" s="3" t="s">
        <v>5</v>
      </c>
      <c r="AD238" s="3" t="s">
        <v>6</v>
      </c>
      <c r="AE238" s="3" t="s">
        <v>5</v>
      </c>
      <c r="AF238" s="3" t="s">
        <v>7</v>
      </c>
      <c r="AG238" s="3" t="s">
        <v>790</v>
      </c>
      <c r="AH238" s="3" t="s">
        <v>9</v>
      </c>
      <c r="AI238" s="3" t="s">
        <v>10</v>
      </c>
      <c r="AJ238" s="3" t="s">
        <v>11</v>
      </c>
      <c r="AK238" s="3" t="s">
        <v>12</v>
      </c>
      <c r="AL238" s="3" t="s">
        <v>791</v>
      </c>
      <c r="AM238" s="3">
        <v>2005</v>
      </c>
      <c r="AN238" s="3" t="s">
        <v>30</v>
      </c>
      <c r="AO238" s="3" t="s">
        <v>30</v>
      </c>
      <c r="AP238" s="3">
        <v>141</v>
      </c>
      <c r="AQ238" s="3">
        <v>0</v>
      </c>
      <c r="AR238" s="3">
        <v>0</v>
      </c>
      <c r="AS238" s="3">
        <v>0</v>
      </c>
      <c r="AT238" s="3">
        <v>0</v>
      </c>
      <c r="AU238" s="3" t="s">
        <v>330</v>
      </c>
      <c r="AV238" s="3" t="s">
        <v>924</v>
      </c>
      <c r="AW238" s="3" t="s">
        <v>332</v>
      </c>
      <c r="AX238" s="3" t="s">
        <v>18</v>
      </c>
      <c r="AY238" s="4"/>
      <c r="AZ238" s="3">
        <v>0.22</v>
      </c>
      <c r="BA238" s="3"/>
      <c r="BB238" s="3">
        <v>1.2460767305873808</v>
      </c>
      <c r="BC238" s="3" t="s">
        <v>19</v>
      </c>
      <c r="BD238" s="3">
        <v>2</v>
      </c>
      <c r="BE238" s="3" t="s">
        <v>125</v>
      </c>
    </row>
    <row r="239" spans="1:57" hidden="1" x14ac:dyDescent="0.25">
      <c r="A239" s="2">
        <v>30</v>
      </c>
      <c r="B239" s="3" t="s">
        <v>786</v>
      </c>
      <c r="C239" s="3">
        <v>30.2</v>
      </c>
      <c r="D239" s="3" t="s">
        <v>936</v>
      </c>
      <c r="E239" s="3" t="s">
        <v>840</v>
      </c>
      <c r="F239" s="3"/>
      <c r="G239" s="3"/>
      <c r="H239" s="3" t="str">
        <f>IF(Y239&lt;'2 - Outliers'!$F$11,"Low outlier",IF(Y239&gt;'2 - Outliers'!$F$12,"High outlier",""))</f>
        <v/>
      </c>
      <c r="I239" s="3">
        <f>IF(AA239="",VLOOKUP(AW239,'3 -Impute_SE'!$B$10:$C$21,2,FALSE),AA239)</f>
        <v>0.29039999999999994</v>
      </c>
      <c r="J239" s="3">
        <f>1/I239</f>
        <v>3.4435261707988989</v>
      </c>
      <c r="K239" s="3">
        <f>J239*Y239</f>
        <v>1.0833333333333335</v>
      </c>
      <c r="L239" s="3">
        <f>J239/(VLOOKUP($AW239,'5_Weighting'!$B$9:$C$20,2,FALSE)/VLOOKUP($AW239,'5_Weighting'!$B$9:$D$20,3,FALSE))</f>
        <v>0.25616791693719065</v>
      </c>
      <c r="M239" s="3">
        <f>L239*Y239</f>
        <v>8.0590426668440171E-2</v>
      </c>
      <c r="N239" s="3">
        <f>J239/(VLOOKUP($AW239,'5_Weighting'!$F$12:$G$20,2,FALSE)/(VLOOKUP($AW239,'5_Weighting'!$F$12:$H$21,3,FALSE)))</f>
        <v>0.51875882511224869</v>
      </c>
      <c r="O239" s="3">
        <f>N239*$Y239</f>
        <v>0.16320152638031343</v>
      </c>
      <c r="P239" s="3">
        <f>J239/(VLOOKUP($AW239,'5_Weighting'!$J$12:$K$22,2,FALSE)/VLOOKUP($AW239,'5_Weighting'!$J$12:$L$22,3,FALSE))</f>
        <v>0.59578676186715251</v>
      </c>
      <c r="Q239" s="3">
        <f>P239*$Y239</f>
        <v>0.18743451528340618</v>
      </c>
      <c r="R239" s="3">
        <f>J239/(VLOOKUP($AW239,'5_Weighting'!$N$12:$O$23,2,FALSE)/VLOOKUP($AW239,'5_Weighting'!$N$12:$P$23,3,FALSE))</f>
        <v>0.20808136341646211</v>
      </c>
      <c r="S239" s="3">
        <f>R239*$Y239</f>
        <v>6.5462396930818983E-2</v>
      </c>
      <c r="T239" s="3">
        <f>J239/(VLOOKUP($AW239,'5_Weighting'!$R$12:$S$23,2,FALSE)/(VLOOKUP($AW239,'5_Weighting'!$R$12:$T$23,3,FALSE)))</f>
        <v>0.15808809605860227</v>
      </c>
      <c r="U239" s="3">
        <f>T239*$Y239</f>
        <v>4.9734515020036271E-2</v>
      </c>
      <c r="V239" s="3">
        <f>J239/(VLOOKUP($AW239,'5_Weighting'!$V$12:$W$23,2,FALSE)/(VLOOKUP($AW239,'5_Weighting'!$V$12:$X$23,3,FALSE)))</f>
        <v>0.20833669911892663</v>
      </c>
      <c r="W239" s="3">
        <f>V239*$Y239</f>
        <v>6.5542725542814317E-2</v>
      </c>
      <c r="X239" s="3" t="s">
        <v>841</v>
      </c>
      <c r="Y239" s="6">
        <v>0.31459999999999999</v>
      </c>
      <c r="Z239" s="3" t="s">
        <v>134</v>
      </c>
      <c r="AA239" s="3">
        <v>0.29039999999999994</v>
      </c>
      <c r="AB239" s="3" t="s">
        <v>26</v>
      </c>
      <c r="AC239" s="3" t="s">
        <v>53</v>
      </c>
      <c r="AD239" s="3" t="s">
        <v>6</v>
      </c>
      <c r="AE239" s="3" t="s">
        <v>54</v>
      </c>
      <c r="AF239" s="3" t="s">
        <v>7</v>
      </c>
      <c r="AG239" s="3" t="s">
        <v>790</v>
      </c>
      <c r="AH239" s="3" t="s">
        <v>9</v>
      </c>
      <c r="AI239" s="3" t="s">
        <v>10</v>
      </c>
      <c r="AJ239" s="3" t="s">
        <v>11</v>
      </c>
      <c r="AK239" s="3" t="s">
        <v>12</v>
      </c>
      <c r="AL239" s="3" t="s">
        <v>791</v>
      </c>
      <c r="AM239" s="3">
        <v>2005</v>
      </c>
      <c r="AN239" s="3" t="s">
        <v>30</v>
      </c>
      <c r="AO239" s="3" t="s">
        <v>30</v>
      </c>
      <c r="AP239" s="3">
        <v>141</v>
      </c>
      <c r="AQ239" s="3">
        <v>0</v>
      </c>
      <c r="AR239" s="3">
        <v>0</v>
      </c>
      <c r="AS239" s="3">
        <v>0</v>
      </c>
      <c r="AT239" s="3">
        <v>0</v>
      </c>
      <c r="AU239" s="3" t="s">
        <v>330</v>
      </c>
      <c r="AV239" s="3" t="s">
        <v>937</v>
      </c>
      <c r="AW239" s="3" t="s">
        <v>465</v>
      </c>
      <c r="AX239" s="3" t="s">
        <v>18</v>
      </c>
      <c r="AY239" s="4"/>
      <c r="AZ239" s="3">
        <v>0.13</v>
      </c>
      <c r="BA239" s="3"/>
      <c r="BB239" s="3">
        <v>1.1388283833246218</v>
      </c>
      <c r="BC239" s="3" t="s">
        <v>19</v>
      </c>
      <c r="BD239" s="3">
        <v>1.0833333333333335</v>
      </c>
      <c r="BE239" s="3" t="s">
        <v>125</v>
      </c>
    </row>
    <row r="240" spans="1:57" hidden="1" x14ac:dyDescent="0.25">
      <c r="A240" s="2">
        <v>30</v>
      </c>
      <c r="B240" s="3" t="s">
        <v>786</v>
      </c>
      <c r="C240" s="3">
        <v>30.2</v>
      </c>
      <c r="D240" s="3" t="s">
        <v>1021</v>
      </c>
      <c r="E240" s="3" t="s">
        <v>840</v>
      </c>
      <c r="F240" s="3"/>
      <c r="G240" s="3"/>
      <c r="H240" s="3" t="str">
        <f>IF(Y240&lt;'2 - Outliers'!$F$11,"Low outlier",IF(Y240&gt;'2 - Outliers'!$F$12,"High outlier",""))</f>
        <v/>
      </c>
      <c r="I240" s="3">
        <f>IF(AA240="",VLOOKUP(AW240,'3 -Impute_SE'!$B$10:$C$21,2,FALSE),AA240)</f>
        <v>0.17500000000000002</v>
      </c>
      <c r="J240" s="3">
        <f>1/I240</f>
        <v>5.7142857142857135</v>
      </c>
      <c r="K240" s="3">
        <f>J240*Y240</f>
        <v>-2.0999999999999996</v>
      </c>
      <c r="L240" s="3">
        <f>J240/(VLOOKUP($AW240,'5_Weighting'!$B$9:$C$20,2,FALSE)/VLOOKUP($AW240,'5_Weighting'!$B$9:$D$20,3,FALSE))</f>
        <v>3.9954781221972005E-2</v>
      </c>
      <c r="M240" s="3">
        <f>L240*Y240</f>
        <v>-1.4683382099074712E-2</v>
      </c>
      <c r="N240" s="3">
        <f>J240/(VLOOKUP($AW240,'5_Weighting'!$F$12:$G$20,2,FALSE)/(VLOOKUP($AW240,'5_Weighting'!$F$12:$H$21,3,FALSE)))</f>
        <v>0.40726278519329218</v>
      </c>
      <c r="O240" s="3">
        <f>N240*$Y240</f>
        <v>-0.14966907355853487</v>
      </c>
      <c r="P240" s="3">
        <f>J240/(VLOOKUP($AW240,'5_Weighting'!$J$12:$K$22,2,FALSE)/VLOOKUP($AW240,'5_Weighting'!$J$12:$L$22,3,FALSE))</f>
        <v>7.5203736790299069E-2</v>
      </c>
      <c r="Q240" s="3">
        <f>P240*$Y240</f>
        <v>-2.7637373270434907E-2</v>
      </c>
      <c r="R240" s="3">
        <f>J240/(VLOOKUP($AW240,'5_Weighting'!$N$12:$O$23,2,FALSE)/VLOOKUP($AW240,'5_Weighting'!$N$12:$P$23,3,FALSE))</f>
        <v>1.8397233372484573E-2</v>
      </c>
      <c r="S240" s="3">
        <f>R240*$Y240</f>
        <v>-6.7609832643880808E-3</v>
      </c>
      <c r="T240" s="3">
        <f>J240/(VLOOKUP($AW240,'5_Weighting'!$R$12:$S$23,2,FALSE)/(VLOOKUP($AW240,'5_Weighting'!$R$12:$T$23,3,FALSE)))</f>
        <v>4.5702782434499795E-2</v>
      </c>
      <c r="U240" s="3">
        <f>T240*$Y240</f>
        <v>-1.6795772544678674E-2</v>
      </c>
      <c r="V240" s="3">
        <f>J240/(VLOOKUP($AW240,'5_Weighting'!$V$12:$W$23,2,FALSE)/(VLOOKUP($AW240,'5_Weighting'!$V$12:$X$23,3,FALSE)))</f>
        <v>2.272716308151029E-2</v>
      </c>
      <c r="W240" s="3">
        <f>V240*$Y240</f>
        <v>-8.3522324324550312E-3</v>
      </c>
      <c r="X240" s="3" t="s">
        <v>841</v>
      </c>
      <c r="Y240" s="6">
        <v>-0.36749999999999999</v>
      </c>
      <c r="Z240" s="3" t="s">
        <v>134</v>
      </c>
      <c r="AA240" s="3">
        <v>0.17500000000000002</v>
      </c>
      <c r="AB240" s="3" t="s">
        <v>26</v>
      </c>
      <c r="AC240" s="3" t="s">
        <v>5</v>
      </c>
      <c r="AD240" s="3" t="s">
        <v>143</v>
      </c>
      <c r="AE240" s="3" t="s">
        <v>53</v>
      </c>
      <c r="AF240" s="3" t="s">
        <v>7</v>
      </c>
      <c r="AG240" s="3" t="s">
        <v>790</v>
      </c>
      <c r="AH240" s="3" t="s">
        <v>9</v>
      </c>
      <c r="AI240" s="3" t="s">
        <v>10</v>
      </c>
      <c r="AJ240" s="3" t="s">
        <v>11</v>
      </c>
      <c r="AK240" s="4" t="s">
        <v>12</v>
      </c>
      <c r="AL240" s="4" t="s">
        <v>791</v>
      </c>
      <c r="AM240" s="4">
        <v>2005</v>
      </c>
      <c r="AN240" s="3" t="s">
        <v>30</v>
      </c>
      <c r="AO240" s="3" t="s">
        <v>30</v>
      </c>
      <c r="AP240" s="3">
        <v>141</v>
      </c>
      <c r="AQ240" s="3">
        <v>0</v>
      </c>
      <c r="AR240" s="3">
        <v>0</v>
      </c>
      <c r="AS240" s="3">
        <v>0</v>
      </c>
      <c r="AT240" s="3">
        <v>0</v>
      </c>
      <c r="AU240" s="4" t="s">
        <v>330</v>
      </c>
      <c r="AV240" s="4" t="s">
        <v>1020</v>
      </c>
      <c r="AW240" s="4" t="s">
        <v>332</v>
      </c>
      <c r="AX240" s="4" t="s">
        <v>18</v>
      </c>
      <c r="AY240" s="4"/>
      <c r="AZ240" s="3">
        <v>-0.21</v>
      </c>
      <c r="BA240" s="3"/>
      <c r="BB240" s="3">
        <v>0.81058424597018708</v>
      </c>
      <c r="BC240" s="3" t="s">
        <v>19</v>
      </c>
      <c r="BD240" s="3">
        <v>-2.0999999999999996</v>
      </c>
      <c r="BE240" s="3" t="s">
        <v>125</v>
      </c>
    </row>
    <row r="241" spans="1:57" x14ac:dyDescent="0.25">
      <c r="A241" s="2">
        <v>117</v>
      </c>
      <c r="B241" s="3" t="s">
        <v>399</v>
      </c>
      <c r="C241" s="3">
        <v>117.1</v>
      </c>
      <c r="D241" s="3" t="s">
        <v>797</v>
      </c>
      <c r="E241" s="3" t="s">
        <v>401</v>
      </c>
      <c r="F241" s="3">
        <v>1</v>
      </c>
      <c r="G241" s="3"/>
      <c r="H241" s="3" t="str">
        <f>IF(Y241&lt;'2 - Outliers'!$F$11,"Low outlier",IF(Y241&gt;'2 - Outliers'!$F$12,"High outlier",""))</f>
        <v/>
      </c>
      <c r="I241" s="3">
        <f>IF(AA241="",VLOOKUP(AW241,'3 -Impute_SE'!$B$10:$C$21,2,FALSE),AA241)</f>
        <v>0.11153991466812101</v>
      </c>
      <c r="J241" s="3">
        <f>1/I241</f>
        <v>8.9654004396132816</v>
      </c>
      <c r="K241" s="3">
        <f>J241*Y241</f>
        <v>-0.33171981626569141</v>
      </c>
      <c r="L241" s="3">
        <f>J241/(VLOOKUP($AW241,'5_Weighting'!$B$9:$C$20,2,FALSE)/VLOOKUP($AW241,'5_Weighting'!$B$9:$D$20,3,FALSE))</f>
        <v>0.11827617160620325</v>
      </c>
      <c r="M241" s="3">
        <f>L241*Y241</f>
        <v>-4.3762183494295203E-3</v>
      </c>
      <c r="N241" s="3">
        <f>J241/(VLOOKUP($AW241,'5_Weighting'!$F$12:$G$20,2,FALSE)/(VLOOKUP($AW241,'5_Weighting'!$F$12:$H$21,3,FALSE)))</f>
        <v>0.77882522210364835</v>
      </c>
      <c r="O241" s="3">
        <f>N241*$Y241</f>
        <v>-2.8816533217834988E-2</v>
      </c>
      <c r="P241" s="3">
        <f>J241/(VLOOKUP($AW241,'5_Weighting'!$J$12:$K$22,2,FALSE)/VLOOKUP($AW241,'5_Weighting'!$J$12:$L$22,3,FALSE))</f>
        <v>0.94803021623224748</v>
      </c>
      <c r="Q241" s="3">
        <f>P241*$Y241</f>
        <v>-3.5077118000593155E-2</v>
      </c>
      <c r="R241" s="3">
        <f>J241/(VLOOKUP($AW241,'5_Weighting'!$N$12:$O$23,2,FALSE)/VLOOKUP($AW241,'5_Weighting'!$N$12:$P$23,3,FALSE))</f>
        <v>9.024795035930723E-2</v>
      </c>
      <c r="S241" s="3">
        <f>R241*$Y241</f>
        <v>-3.3391741632943675E-3</v>
      </c>
      <c r="T241" s="3">
        <f>J241/(VLOOKUP($AW241,'5_Weighting'!$R$12:$S$23,2,FALSE)/(VLOOKUP($AW241,'5_Weighting'!$R$12:$T$23,3,FALSE)))</f>
        <v>6.6536163289405814E-2</v>
      </c>
      <c r="U241" s="3">
        <f>T241*$Y241</f>
        <v>-2.4618380417080151E-3</v>
      </c>
      <c r="V241" s="3">
        <f>J241/(VLOOKUP($AW241,'5_Weighting'!$V$12:$W$23,2,FALSE)/(VLOOKUP($AW241,'5_Weighting'!$V$12:$X$23,3,FALSE)))</f>
        <v>7.3184511452587267E-2</v>
      </c>
      <c r="W241" s="3">
        <f>V241*$Y241</f>
        <v>-2.7078269237457288E-3</v>
      </c>
      <c r="X241" s="3"/>
      <c r="Y241" s="6">
        <v>-3.6999999999999998E-2</v>
      </c>
      <c r="Z241" s="3" t="s">
        <v>4</v>
      </c>
      <c r="AA241" s="3"/>
      <c r="AB241" s="3"/>
      <c r="AC241" s="3" t="s">
        <v>5</v>
      </c>
      <c r="AD241" s="3" t="s">
        <v>143</v>
      </c>
      <c r="AE241" s="3" t="s">
        <v>53</v>
      </c>
      <c r="AF241" s="3" t="s">
        <v>55</v>
      </c>
      <c r="AG241" s="3" t="s">
        <v>402</v>
      </c>
      <c r="AH241" s="3" t="s">
        <v>56</v>
      </c>
      <c r="AI241" s="3" t="s">
        <v>10</v>
      </c>
      <c r="AJ241" s="3" t="s">
        <v>74</v>
      </c>
      <c r="AK241" s="4" t="s">
        <v>12</v>
      </c>
      <c r="AL241" s="4" t="s">
        <v>328</v>
      </c>
      <c r="AM241" s="4">
        <v>1995</v>
      </c>
      <c r="AN241" s="3" t="s">
        <v>30</v>
      </c>
      <c r="AO241" s="3" t="s">
        <v>30</v>
      </c>
      <c r="AP241" s="3">
        <v>131</v>
      </c>
      <c r="AQ241" s="3">
        <v>0</v>
      </c>
      <c r="AR241" s="3">
        <v>0</v>
      </c>
      <c r="AS241" s="3">
        <v>1</v>
      </c>
      <c r="AT241" s="3">
        <v>1</v>
      </c>
      <c r="AU241" s="4" t="s">
        <v>346</v>
      </c>
      <c r="AV241" s="4" t="s">
        <v>798</v>
      </c>
      <c r="AW241" s="4" t="s">
        <v>642</v>
      </c>
      <c r="AX241" s="4" t="s">
        <v>58</v>
      </c>
      <c r="AY241" s="4" t="s">
        <v>403</v>
      </c>
      <c r="AZ241" s="3"/>
      <c r="BA241" s="3"/>
      <c r="BB241" s="3"/>
      <c r="BC241" s="3" t="s">
        <v>20</v>
      </c>
      <c r="BD241" s="3" t="s">
        <v>20</v>
      </c>
      <c r="BE241" s="3"/>
    </row>
    <row r="242" spans="1:57" hidden="1" x14ac:dyDescent="0.25">
      <c r="A242" s="2">
        <v>31</v>
      </c>
      <c r="B242" s="3" t="s">
        <v>162</v>
      </c>
      <c r="C242" s="3">
        <v>31.1</v>
      </c>
      <c r="D242" s="3" t="s">
        <v>965</v>
      </c>
      <c r="E242" s="3" t="s">
        <v>164</v>
      </c>
      <c r="F242" s="3">
        <v>1</v>
      </c>
      <c r="G242" s="3"/>
      <c r="H242" s="3" t="str">
        <f>IF(Y242&lt;'2 - Outliers'!$F$11,"Low outlier",IF(Y242&gt;'2 - Outliers'!$F$12,"High outlier",""))</f>
        <v/>
      </c>
      <c r="I242" s="3">
        <f>IF(AA242="",VLOOKUP(AW242,'3 -Impute_SE'!$B$10:$C$21,2,FALSE),AA242)</f>
        <v>7.7777777777777779E-2</v>
      </c>
      <c r="J242" s="3">
        <f>1/I242</f>
        <v>12.857142857142858</v>
      </c>
      <c r="K242" s="3">
        <f>J242*Y242</f>
        <v>1.8000000000000003</v>
      </c>
      <c r="L242" s="3">
        <f>J242/(VLOOKUP($AW242,'5_Weighting'!$B$9:$C$20,2,FALSE)/VLOOKUP($AW242,'5_Weighting'!$B$9:$D$20,3,FALSE))</f>
        <v>0.956457811010059</v>
      </c>
      <c r="M242" s="3">
        <f>L242*Y242</f>
        <v>0.13390409354140828</v>
      </c>
      <c r="N242" s="3">
        <f>J242/(VLOOKUP($AW242,'5_Weighting'!$F$12:$G$20,2,FALSE)/(VLOOKUP($AW242,'5_Weighting'!$F$12:$H$21,3,FALSE)))</f>
        <v>1.9368972361619612</v>
      </c>
      <c r="O242" s="3">
        <f>N242*$Y242</f>
        <v>0.27116561306267462</v>
      </c>
      <c r="P242" s="3">
        <f>J242/(VLOOKUP($AW242,'5_Weighting'!$J$12:$K$22,2,FALSE)/VLOOKUP($AW242,'5_Weighting'!$J$12:$L$22,3,FALSE))</f>
        <v>2.2244975440228423</v>
      </c>
      <c r="Q242" s="3">
        <f>P242*$Y242</f>
        <v>0.31142965616319795</v>
      </c>
      <c r="R242" s="3">
        <f>J242/(VLOOKUP($AW242,'5_Weighting'!$N$12:$O$23,2,FALSE)/VLOOKUP($AW242,'5_Weighting'!$N$12:$P$23,3,FALSE))</f>
        <v>0.77691635917895041</v>
      </c>
      <c r="S242" s="3">
        <f>R242*$Y242</f>
        <v>0.10876829028505307</v>
      </c>
      <c r="T242" s="3">
        <f>J242/(VLOOKUP($AW242,'5_Weighting'!$R$12:$S$23,2,FALSE)/(VLOOKUP($AW242,'5_Weighting'!$R$12:$T$23,3,FALSE)))</f>
        <v>0.59025578265537548</v>
      </c>
      <c r="U242" s="3">
        <f>T242*$Y242</f>
        <v>8.263580957175258E-2</v>
      </c>
      <c r="V242" s="3">
        <f>J242/(VLOOKUP($AW242,'5_Weighting'!$V$12:$W$23,2,FALSE)/(VLOOKUP($AW242,'5_Weighting'!$V$12:$X$23,3,FALSE)))</f>
        <v>0.77786970973889502</v>
      </c>
      <c r="W242" s="3">
        <f>V242*$Y242</f>
        <v>0.10890175936344532</v>
      </c>
      <c r="X242" s="3" t="s">
        <v>94</v>
      </c>
      <c r="Y242" s="6">
        <v>0.14000000000000001</v>
      </c>
      <c r="Z242" s="3" t="s">
        <v>4</v>
      </c>
      <c r="AA242" s="3">
        <v>7.7777777777777779E-2</v>
      </c>
      <c r="AB242" s="3" t="s">
        <v>26</v>
      </c>
      <c r="AC242" s="3" t="s">
        <v>5</v>
      </c>
      <c r="AD242" s="3" t="s">
        <v>6</v>
      </c>
      <c r="AE242" s="3" t="s">
        <v>5</v>
      </c>
      <c r="AF242" s="3" t="s">
        <v>55</v>
      </c>
      <c r="AG242" s="3" t="s">
        <v>165</v>
      </c>
      <c r="AH242" s="3" t="s">
        <v>95</v>
      </c>
      <c r="AI242" s="3" t="s">
        <v>57</v>
      </c>
      <c r="AJ242" s="3" t="s">
        <v>39</v>
      </c>
      <c r="AK242" s="4" t="s">
        <v>12</v>
      </c>
      <c r="AL242" s="4" t="s">
        <v>166</v>
      </c>
      <c r="AM242" s="4">
        <v>1999</v>
      </c>
      <c r="AN242" s="3" t="s">
        <v>30</v>
      </c>
      <c r="AO242" s="3" t="s">
        <v>30</v>
      </c>
      <c r="AP242" s="3">
        <v>8707</v>
      </c>
      <c r="AQ242" s="3">
        <v>0</v>
      </c>
      <c r="AR242" s="3">
        <v>0</v>
      </c>
      <c r="AS242" s="3">
        <v>0</v>
      </c>
      <c r="AT242" s="3">
        <v>0</v>
      </c>
      <c r="AU242" s="4" t="s">
        <v>330</v>
      </c>
      <c r="AV242" s="4" t="s">
        <v>610</v>
      </c>
      <c r="AW242" s="4" t="s">
        <v>465</v>
      </c>
      <c r="AX242" s="4" t="s">
        <v>168</v>
      </c>
      <c r="AY242" s="4" t="s">
        <v>99</v>
      </c>
      <c r="AZ242" s="3">
        <v>8.4290000000000004E-2</v>
      </c>
      <c r="BA242" s="3">
        <v>1.0879443519272471</v>
      </c>
      <c r="BB242" s="3"/>
      <c r="BC242" s="3" t="s">
        <v>60</v>
      </c>
      <c r="BD242" s="3">
        <v>1.8</v>
      </c>
      <c r="BE242" s="3"/>
    </row>
    <row r="243" spans="1:57" hidden="1" x14ac:dyDescent="0.25">
      <c r="A243" s="2">
        <v>31</v>
      </c>
      <c r="B243" s="3" t="s">
        <v>162</v>
      </c>
      <c r="C243" s="3">
        <v>31.2</v>
      </c>
      <c r="D243" s="3" t="s">
        <v>941</v>
      </c>
      <c r="E243" s="3" t="s">
        <v>164</v>
      </c>
      <c r="F243" s="3">
        <v>1</v>
      </c>
      <c r="G243" s="3"/>
      <c r="H243" s="3" t="str">
        <f>IF(Y243&lt;'2 - Outliers'!$F$11,"Low outlier",IF(Y243&gt;'2 - Outliers'!$F$12,"High outlier",""))</f>
        <v/>
      </c>
      <c r="I243" s="3">
        <f>IF(AA243="",VLOOKUP(AW243,'3 -Impute_SE'!$B$10:$C$21,2,FALSE),AA243)</f>
        <v>0.15</v>
      </c>
      <c r="J243" s="3">
        <f>1/I243</f>
        <v>6.666666666666667</v>
      </c>
      <c r="K243" s="3">
        <f>J243*Y243</f>
        <v>1.6</v>
      </c>
      <c r="L243" s="3">
        <f>J243/(VLOOKUP($AW243,'5_Weighting'!$B$9:$C$20,2,FALSE)/VLOOKUP($AW243,'5_Weighting'!$B$9:$D$20,3,FALSE))</f>
        <v>0.49594108719040098</v>
      </c>
      <c r="M243" s="3">
        <f>L243*Y243</f>
        <v>0.11902586092569623</v>
      </c>
      <c r="N243" s="3">
        <f>J243/(VLOOKUP($AW243,'5_Weighting'!$F$12:$G$20,2,FALSE)/(VLOOKUP($AW243,'5_Weighting'!$F$12:$H$21,3,FALSE)))</f>
        <v>1.0043170854173133</v>
      </c>
      <c r="O243" s="3">
        <f>N243*$Y243</f>
        <v>0.2410361005001552</v>
      </c>
      <c r="P243" s="3">
        <f>J243/(VLOOKUP($AW243,'5_Weighting'!$J$12:$K$22,2,FALSE)/VLOOKUP($AW243,'5_Weighting'!$J$12:$L$22,3,FALSE))</f>
        <v>1.153443170974807</v>
      </c>
      <c r="Q243" s="3">
        <f>P243*$Y243</f>
        <v>0.27682636103395364</v>
      </c>
      <c r="R243" s="3">
        <f>J243/(VLOOKUP($AW243,'5_Weighting'!$N$12:$O$23,2,FALSE)/VLOOKUP($AW243,'5_Weighting'!$N$12:$P$23,3,FALSE))</f>
        <v>0.40284551957427056</v>
      </c>
      <c r="S243" s="3">
        <f>R243*$Y243</f>
        <v>9.6682924697824926E-2</v>
      </c>
      <c r="T243" s="3">
        <f>J243/(VLOOKUP($AW243,'5_Weighting'!$R$12:$S$23,2,FALSE)/(VLOOKUP($AW243,'5_Weighting'!$R$12:$T$23,3,FALSE)))</f>
        <v>0.30605855396945397</v>
      </c>
      <c r="U243" s="3">
        <f>T243*$Y243</f>
        <v>7.345405295266895E-2</v>
      </c>
      <c r="V243" s="3">
        <f>J243/(VLOOKUP($AW243,'5_Weighting'!$V$12:$W$23,2,FALSE)/(VLOOKUP($AW243,'5_Weighting'!$V$12:$X$23,3,FALSE)))</f>
        <v>0.4033398494942419</v>
      </c>
      <c r="W243" s="3">
        <f>V243*$Y243</f>
        <v>9.6801563878618047E-2</v>
      </c>
      <c r="X243" s="3" t="s">
        <v>94</v>
      </c>
      <c r="Y243" s="6">
        <v>0.24</v>
      </c>
      <c r="Z243" s="3" t="s">
        <v>4</v>
      </c>
      <c r="AA243" s="3">
        <v>0.15</v>
      </c>
      <c r="AB243" s="3" t="s">
        <v>26</v>
      </c>
      <c r="AC243" s="3" t="s">
        <v>5</v>
      </c>
      <c r="AD243" s="3" t="s">
        <v>6</v>
      </c>
      <c r="AE243" s="3" t="s">
        <v>5</v>
      </c>
      <c r="AF243" s="3" t="s">
        <v>55</v>
      </c>
      <c r="AG243" s="3" t="s">
        <v>165</v>
      </c>
      <c r="AH243" s="3" t="s">
        <v>95</v>
      </c>
      <c r="AI243" s="3" t="s">
        <v>57</v>
      </c>
      <c r="AJ243" s="3" t="s">
        <v>74</v>
      </c>
      <c r="AK243" s="4" t="s">
        <v>12</v>
      </c>
      <c r="AL243" s="4" t="s">
        <v>166</v>
      </c>
      <c r="AM243" s="4">
        <v>1999</v>
      </c>
      <c r="AN243" s="3" t="s">
        <v>30</v>
      </c>
      <c r="AO243" s="3" t="s">
        <v>30</v>
      </c>
      <c r="AP243" s="3">
        <v>10475</v>
      </c>
      <c r="AQ243" s="3">
        <v>0</v>
      </c>
      <c r="AR243" s="3">
        <v>0</v>
      </c>
      <c r="AS243" s="3">
        <v>0</v>
      </c>
      <c r="AT243" s="3">
        <v>0</v>
      </c>
      <c r="AU243" s="4" t="s">
        <v>330</v>
      </c>
      <c r="AV243" s="4" t="s">
        <v>610</v>
      </c>
      <c r="AW243" s="4" t="s">
        <v>465</v>
      </c>
      <c r="AX243" s="4" t="s">
        <v>168</v>
      </c>
      <c r="AY243" s="4" t="s">
        <v>99</v>
      </c>
      <c r="AZ243" s="3">
        <v>0.2198</v>
      </c>
      <c r="BA243" s="3">
        <v>1.2458275401611365</v>
      </c>
      <c r="BB243" s="3"/>
      <c r="BC243" s="3" t="s">
        <v>60</v>
      </c>
      <c r="BD243" s="3">
        <v>1.6</v>
      </c>
      <c r="BE243" s="3"/>
    </row>
    <row r="244" spans="1:57" hidden="1" x14ac:dyDescent="0.25">
      <c r="A244" s="2">
        <v>31</v>
      </c>
      <c r="B244" s="3" t="s">
        <v>162</v>
      </c>
      <c r="C244" s="3">
        <v>31.1</v>
      </c>
      <c r="D244" s="3" t="s">
        <v>163</v>
      </c>
      <c r="E244" s="3" t="s">
        <v>164</v>
      </c>
      <c r="F244" s="3">
        <v>1</v>
      </c>
      <c r="G244" s="3"/>
      <c r="H244" s="3" t="str">
        <f>IF(Y244&lt;'2 - Outliers'!$F$11,"Low outlier",IF(Y244&gt;'2 - Outliers'!$F$12,"High outlier",""))</f>
        <v/>
      </c>
      <c r="I244" s="3">
        <f>IF(AA244="",VLOOKUP(AW244,'3 -Impute_SE'!$B$10:$C$21,2,FALSE),AA244)</f>
        <v>6.0213846039255094E-2</v>
      </c>
      <c r="J244" s="3">
        <f>1/I244</f>
        <v>16.607475950765078</v>
      </c>
      <c r="K244" s="3">
        <f>J244*Y244</f>
        <v>7.1412146588289831</v>
      </c>
      <c r="L244" s="3">
        <f>J244/(VLOOKUP($AW244,'5_Weighting'!$B$9:$C$20,2,FALSE)/VLOOKUP($AW244,'5_Weighting'!$B$9:$D$20,3,FALSE))</f>
        <v>0.19366315910577611</v>
      </c>
      <c r="M244" s="3">
        <f>L244*Y244</f>
        <v>8.3275158415483733E-2</v>
      </c>
      <c r="N244" s="3">
        <f>J244/(VLOOKUP($AW244,'5_Weighting'!$F$12:$G$20,2,FALSE)/(VLOOKUP($AW244,'5_Weighting'!$F$12:$H$21,3,FALSE)))</f>
        <v>0.10302046103501369</v>
      </c>
      <c r="O244" s="3">
        <f>N244*$Y244</f>
        <v>4.4298798245055886E-2</v>
      </c>
      <c r="P244" s="3">
        <f>J244/(VLOOKUP($AW244,'5_Weighting'!$J$12:$K$22,2,FALSE)/VLOOKUP($AW244,'5_Weighting'!$J$12:$L$22,3,FALSE))</f>
        <v>0.10302046103501369</v>
      </c>
      <c r="Q244" s="3">
        <f>P244*$Y244</f>
        <v>4.4298798245055886E-2</v>
      </c>
      <c r="R244" s="3">
        <f>J244/(VLOOKUP($AW244,'5_Weighting'!$N$12:$O$23,2,FALSE)/VLOOKUP($AW244,'5_Weighting'!$N$12:$P$23,3,FALSE))</f>
        <v>0.30762828956325783</v>
      </c>
      <c r="S244" s="3">
        <f>R244*$Y244</f>
        <v>0.13228016451220087</v>
      </c>
      <c r="T244" s="3">
        <f>J244/(VLOOKUP($AW244,'5_Weighting'!$R$12:$S$23,2,FALSE)/(VLOOKUP($AW244,'5_Weighting'!$R$12:$T$23,3,FALSE)))</f>
        <v>1.1793516542393681</v>
      </c>
      <c r="U244" s="3">
        <f>T244*$Y244</f>
        <v>0.5071212113229282</v>
      </c>
      <c r="V244" s="3">
        <f>J244/(VLOOKUP($AW244,'5_Weighting'!$V$12:$W$23,2,FALSE)/(VLOOKUP($AW244,'5_Weighting'!$V$12:$X$23,3,FALSE)))</f>
        <v>0.315182667951457</v>
      </c>
      <c r="W244" s="3">
        <f>V244*$Y244</f>
        <v>0.13552854721912649</v>
      </c>
      <c r="X244" s="3"/>
      <c r="Y244" s="6">
        <v>0.43</v>
      </c>
      <c r="Z244" s="3" t="s">
        <v>4</v>
      </c>
      <c r="AA244" s="3"/>
      <c r="AB244" s="3"/>
      <c r="AC244" s="3" t="s">
        <v>53</v>
      </c>
      <c r="AD244" s="3" t="s">
        <v>6</v>
      </c>
      <c r="AE244" s="3" t="s">
        <v>54</v>
      </c>
      <c r="AF244" s="3" t="s">
        <v>55</v>
      </c>
      <c r="AG244" s="3" t="s">
        <v>165</v>
      </c>
      <c r="AH244" s="3" t="s">
        <v>95</v>
      </c>
      <c r="AI244" s="3" t="s">
        <v>57</v>
      </c>
      <c r="AJ244" s="3" t="s">
        <v>39</v>
      </c>
      <c r="AK244" s="4" t="s">
        <v>12</v>
      </c>
      <c r="AL244" s="4" t="s">
        <v>166</v>
      </c>
      <c r="AM244" s="4">
        <v>1999</v>
      </c>
      <c r="AN244" s="3" t="s">
        <v>30</v>
      </c>
      <c r="AO244" s="3" t="s">
        <v>30</v>
      </c>
      <c r="AP244" s="3">
        <v>8707</v>
      </c>
      <c r="AQ244" s="3">
        <v>0</v>
      </c>
      <c r="AR244" s="3">
        <v>0</v>
      </c>
      <c r="AS244" s="3">
        <v>0</v>
      </c>
      <c r="AT244" s="3">
        <v>0</v>
      </c>
      <c r="AU244" s="4" t="s">
        <v>15</v>
      </c>
      <c r="AV244" s="4" t="s">
        <v>167</v>
      </c>
      <c r="AW244" s="4" t="s">
        <v>88</v>
      </c>
      <c r="AX244" s="4" t="s">
        <v>168</v>
      </c>
      <c r="AY244" s="4" t="s">
        <v>99</v>
      </c>
      <c r="AZ244" s="3" t="s">
        <v>50</v>
      </c>
      <c r="BA244" s="3"/>
      <c r="BB244" s="3"/>
      <c r="BC244" s="3"/>
      <c r="BD244" s="3"/>
      <c r="BE244" s="3"/>
    </row>
    <row r="245" spans="1:57" hidden="1" x14ac:dyDescent="0.25">
      <c r="A245" s="2">
        <v>31</v>
      </c>
      <c r="B245" s="3" t="s">
        <v>162</v>
      </c>
      <c r="C245" s="3">
        <v>31.1</v>
      </c>
      <c r="D245" s="3" t="s">
        <v>541</v>
      </c>
      <c r="E245" s="3" t="s">
        <v>164</v>
      </c>
      <c r="F245" s="3">
        <v>1</v>
      </c>
      <c r="G245" s="3"/>
      <c r="H245" s="3" t="str">
        <f>IF(Y245&lt;'2 - Outliers'!$F$11,"Low outlier",IF(Y245&gt;'2 - Outliers'!$F$12,"High outlier",""))</f>
        <v/>
      </c>
      <c r="I245" s="3">
        <f>IF(AA245="",VLOOKUP(AW245,'3 -Impute_SE'!$B$10:$C$21,2,FALSE),AA245)</f>
        <v>1.2987012987012987E-3</v>
      </c>
      <c r="J245" s="3">
        <f>1/I245</f>
        <v>770</v>
      </c>
      <c r="K245" s="3">
        <f>J245*Y245</f>
        <v>-7.7</v>
      </c>
      <c r="L245" s="3">
        <f>J245/(VLOOKUP($AW245,'5_Weighting'!$B$9:$C$20,2,FALSE)/VLOOKUP($AW245,'5_Weighting'!$B$9:$D$20,3,FALSE))</f>
        <v>8.9791268073206449</v>
      </c>
      <c r="M245" s="3">
        <f>L245*Y245</f>
        <v>-8.9791268073206448E-2</v>
      </c>
      <c r="N245" s="3">
        <f>J245/(VLOOKUP($AW245,'5_Weighting'!$F$12:$G$20,2,FALSE)/(VLOOKUP($AW245,'5_Weighting'!$F$12:$H$21,3,FALSE)))</f>
        <v>4.7765087983346524</v>
      </c>
      <c r="O245" s="3">
        <f>N245*$Y245</f>
        <v>-4.7765087983346527E-2</v>
      </c>
      <c r="P245" s="3">
        <f>J245/(VLOOKUP($AW245,'5_Weighting'!$J$12:$K$22,2,FALSE)/VLOOKUP($AW245,'5_Weighting'!$J$12:$L$22,3,FALSE))</f>
        <v>4.7765087983346524</v>
      </c>
      <c r="Q245" s="3">
        <f>P245*$Y245</f>
        <v>-4.7765087983346527E-2</v>
      </c>
      <c r="R245" s="3">
        <f>J245/(VLOOKUP($AW245,'5_Weighting'!$N$12:$O$23,2,FALSE)/VLOOKUP($AW245,'5_Weighting'!$N$12:$P$23,3,FALSE))</f>
        <v>14.263081498112673</v>
      </c>
      <c r="S245" s="3">
        <f>R245*$Y245</f>
        <v>-0.14263081498112673</v>
      </c>
      <c r="T245" s="3">
        <f>J245/(VLOOKUP($AW245,'5_Weighting'!$R$12:$S$23,2,FALSE)/(VLOOKUP($AW245,'5_Weighting'!$R$12:$T$23,3,FALSE)))</f>
        <v>54.680240179572785</v>
      </c>
      <c r="U245" s="3">
        <f>T245*$Y245</f>
        <v>-0.54680240179572781</v>
      </c>
      <c r="V245" s="3">
        <f>J245/(VLOOKUP($AW245,'5_Weighting'!$V$12:$W$23,2,FALSE)/(VLOOKUP($AW245,'5_Weighting'!$V$12:$X$23,3,FALSE)))</f>
        <v>14.613337694548433</v>
      </c>
      <c r="W245" s="3">
        <f>V245*$Y245</f>
        <v>-0.14613337694548434</v>
      </c>
      <c r="X245" s="3" t="s">
        <v>94</v>
      </c>
      <c r="Y245" s="6">
        <v>-0.01</v>
      </c>
      <c r="Z245" s="3" t="s">
        <v>4</v>
      </c>
      <c r="AA245" s="3">
        <v>1.2987012987012987E-3</v>
      </c>
      <c r="AB245" s="3" t="s">
        <v>26</v>
      </c>
      <c r="AC245" s="3" t="s">
        <v>5</v>
      </c>
      <c r="AD245" s="3" t="s">
        <v>6</v>
      </c>
      <c r="AE245" s="3" t="s">
        <v>5</v>
      </c>
      <c r="AF245" s="3" t="s">
        <v>55</v>
      </c>
      <c r="AG245" s="3" t="s">
        <v>165</v>
      </c>
      <c r="AH245" s="3" t="s">
        <v>95</v>
      </c>
      <c r="AI245" s="3" t="s">
        <v>57</v>
      </c>
      <c r="AJ245" s="3" t="s">
        <v>39</v>
      </c>
      <c r="AK245" s="4" t="s">
        <v>12</v>
      </c>
      <c r="AL245" s="4" t="s">
        <v>166</v>
      </c>
      <c r="AM245" s="4">
        <v>1999</v>
      </c>
      <c r="AN245" s="3" t="s">
        <v>30</v>
      </c>
      <c r="AO245" s="3" t="s">
        <v>30</v>
      </c>
      <c r="AP245" s="3">
        <v>8707</v>
      </c>
      <c r="AQ245" s="3">
        <v>0</v>
      </c>
      <c r="AR245" s="3">
        <v>0</v>
      </c>
      <c r="AS245" s="3">
        <v>0</v>
      </c>
      <c r="AT245" s="3">
        <v>0</v>
      </c>
      <c r="AU245" s="4" t="s">
        <v>15</v>
      </c>
      <c r="AV245" s="4" t="s">
        <v>167</v>
      </c>
      <c r="AW245" s="4" t="s">
        <v>88</v>
      </c>
      <c r="AX245" s="4" t="s">
        <v>168</v>
      </c>
      <c r="AY245" s="4" t="s">
        <v>99</v>
      </c>
      <c r="AZ245" s="3">
        <v>0.309</v>
      </c>
      <c r="BA245" s="3">
        <v>1.362062370503422</v>
      </c>
      <c r="BB245" s="3"/>
      <c r="BC245" s="3" t="s">
        <v>60</v>
      </c>
      <c r="BD245" s="3">
        <v>7.7</v>
      </c>
      <c r="BE245" s="3"/>
    </row>
    <row r="246" spans="1:57" x14ac:dyDescent="0.25">
      <c r="A246" s="92">
        <v>131</v>
      </c>
      <c r="B246" s="86" t="s">
        <v>68</v>
      </c>
      <c r="C246" s="86">
        <v>131.19999999999999</v>
      </c>
      <c r="D246" s="86" t="s">
        <v>2062</v>
      </c>
      <c r="E246" s="86" t="s">
        <v>306</v>
      </c>
      <c r="F246" s="3">
        <v>1</v>
      </c>
      <c r="G246" s="3"/>
      <c r="H246" s="3"/>
      <c r="I246" s="3">
        <f>IF(AA246="",VLOOKUP(AW246,'3 -Impute_SE'!$B$10:$C$21,2,FALSE),AA246)</f>
        <v>0.11153991466812101</v>
      </c>
      <c r="J246" s="3">
        <f>1/I246</f>
        <v>8.9654004396132816</v>
      </c>
      <c r="K246" s="3"/>
      <c r="L246" s="3">
        <f>J246/(VLOOKUP($AW246,'5_Weighting'!$B$9:$C$20,2,FALSE)/VLOOKUP($AW246,'5_Weighting'!$B$9:$D$20,3,FALSE))</f>
        <v>0.11827617160620325</v>
      </c>
      <c r="M246" s="3">
        <f>L246*Y246</f>
        <v>0</v>
      </c>
      <c r="N246" s="3">
        <f>J246/(VLOOKUP($AW246,'5_Weighting'!$F$12:$G$20,2,FALSE)/(VLOOKUP($AW246,'5_Weighting'!$F$12:$H$21,3,FALSE)))</f>
        <v>0.77882522210364835</v>
      </c>
      <c r="O246" s="3">
        <f>N246*$Y246</f>
        <v>0</v>
      </c>
      <c r="P246" s="3">
        <f>J246/(VLOOKUP($AW246,'5_Weighting'!$J$12:$K$22,2,FALSE)/VLOOKUP($AW246,'5_Weighting'!$J$12:$L$22,3,FALSE))</f>
        <v>0.94803021623224748</v>
      </c>
      <c r="Q246" s="3">
        <f>P246*$Y246</f>
        <v>0</v>
      </c>
      <c r="R246" s="3">
        <f>J246/(VLOOKUP($AW246,'5_Weighting'!$N$12:$O$23,2,FALSE)/VLOOKUP($AW246,'5_Weighting'!$N$12:$P$23,3,FALSE))</f>
        <v>9.024795035930723E-2</v>
      </c>
      <c r="S246" s="3">
        <f>R246*$Y246</f>
        <v>0</v>
      </c>
      <c r="T246" s="3">
        <f>J246/(VLOOKUP($AW246,'5_Weighting'!$R$12:$S$23,2,FALSE)/(VLOOKUP($AW246,'5_Weighting'!$R$12:$T$23,3,FALSE)))</f>
        <v>6.6536163289405814E-2</v>
      </c>
      <c r="U246" s="3">
        <f>T246*$Y246</f>
        <v>0</v>
      </c>
      <c r="V246" s="3">
        <f>J246/(VLOOKUP($AW246,'5_Weighting'!$V$12:$W$23,2,FALSE)/(VLOOKUP($AW246,'5_Weighting'!$V$12:$X$23,3,FALSE)))</f>
        <v>7.3184511452587267E-2</v>
      </c>
      <c r="W246" s="3">
        <f>V246*$Y246</f>
        <v>0</v>
      </c>
      <c r="X246" s="3"/>
      <c r="Y246" s="86">
        <v>0</v>
      </c>
      <c r="Z246" s="85" t="s">
        <v>2064</v>
      </c>
      <c r="AA246" s="86"/>
      <c r="AB246" s="86" t="s">
        <v>2065</v>
      </c>
      <c r="AC246" s="86" t="s">
        <v>53</v>
      </c>
      <c r="AD246" s="86" t="s">
        <v>6</v>
      </c>
      <c r="AE246" s="86" t="s">
        <v>54</v>
      </c>
      <c r="AF246" s="86" t="s">
        <v>55</v>
      </c>
      <c r="AG246" s="86" t="s">
        <v>37</v>
      </c>
      <c r="AH246" s="86" t="s">
        <v>73</v>
      </c>
      <c r="AI246" s="86" t="s">
        <v>57</v>
      </c>
      <c r="AJ246" s="86" t="s">
        <v>191</v>
      </c>
      <c r="AK246" s="88" t="s">
        <v>12</v>
      </c>
      <c r="AL246" s="88" t="s">
        <v>232</v>
      </c>
      <c r="AM246" s="88">
        <v>1991</v>
      </c>
      <c r="AN246" s="3" t="s">
        <v>30</v>
      </c>
      <c r="AO246" s="3" t="s">
        <v>30</v>
      </c>
      <c r="AP246" s="86">
        <v>1036</v>
      </c>
      <c r="AQ246" s="88">
        <v>0</v>
      </c>
      <c r="AR246" s="88">
        <v>0</v>
      </c>
      <c r="AS246" s="86">
        <v>1</v>
      </c>
      <c r="AT246" s="86">
        <v>1</v>
      </c>
      <c r="AU246" s="88" t="s">
        <v>346</v>
      </c>
      <c r="AV246" s="88" t="s">
        <v>2055</v>
      </c>
      <c r="AW246" s="88" t="s">
        <v>642</v>
      </c>
      <c r="AX246" s="88" t="s">
        <v>233</v>
      </c>
      <c r="AY246" s="3" t="s">
        <v>2056</v>
      </c>
      <c r="AZ246" s="3"/>
      <c r="BA246" s="3"/>
      <c r="BB246" s="3"/>
      <c r="BC246" s="3"/>
      <c r="BD246" s="86">
        <v>-0.33999999999999997</v>
      </c>
      <c r="BE246" s="86" t="s">
        <v>2061</v>
      </c>
    </row>
    <row r="247" spans="1:57" x14ac:dyDescent="0.25">
      <c r="A247" s="93">
        <v>131</v>
      </c>
      <c r="B247" s="85" t="s">
        <v>68</v>
      </c>
      <c r="C247" s="85">
        <v>131.19999999999999</v>
      </c>
      <c r="D247" s="85" t="s">
        <v>2063</v>
      </c>
      <c r="E247" s="85" t="s">
        <v>231</v>
      </c>
      <c r="F247" s="3">
        <v>1</v>
      </c>
      <c r="G247" s="3"/>
      <c r="H247" s="3"/>
      <c r="I247" s="3">
        <f>IF(AA247="",VLOOKUP(AW247,'3 -Impute_SE'!$B$10:$C$21,2,FALSE),AA247)</f>
        <v>0.12604166666666666</v>
      </c>
      <c r="J247" s="3">
        <f>1/I247</f>
        <v>7.9338842975206614</v>
      </c>
      <c r="K247" s="3"/>
      <c r="L247" s="3">
        <f>J247/(VLOOKUP($AW247,'5_Weighting'!$B$9:$C$20,2,FALSE)/VLOOKUP($AW247,'5_Weighting'!$B$9:$D$20,3,FALSE))</f>
        <v>0.10466788036941181</v>
      </c>
      <c r="M247" s="3">
        <f>L247*Y247</f>
        <v>1.2664813524698828E-2</v>
      </c>
      <c r="N247" s="3">
        <f>J247/(VLOOKUP($AW247,'5_Weighting'!$F$12:$G$20,2,FALSE)/(VLOOKUP($AW247,'5_Weighting'!$F$12:$H$21,3,FALSE)))</f>
        <v>0.6892173129109791</v>
      </c>
      <c r="O247" s="3">
        <f>N247*$Y247</f>
        <v>8.3395294862228464E-2</v>
      </c>
      <c r="P247" s="3">
        <f>J247/(VLOOKUP($AW247,'5_Weighting'!$J$12:$K$22,2,FALSE)/VLOOKUP($AW247,'5_Weighting'!$J$12:$L$22,3,FALSE))</f>
        <v>0.83895438879744944</v>
      </c>
      <c r="Q247" s="3">
        <f>P247*$Y247</f>
        <v>0.10151348104449139</v>
      </c>
      <c r="R247" s="3">
        <f>J247/(VLOOKUP($AW247,'5_Weighting'!$N$12:$O$23,2,FALSE)/VLOOKUP($AW247,'5_Weighting'!$N$12:$P$23,3,FALSE))</f>
        <v>7.9864452353454143E-2</v>
      </c>
      <c r="S247" s="3">
        <f>R247*$Y247</f>
        <v>9.6635987347679503E-3</v>
      </c>
      <c r="T247" s="3">
        <f>J247/(VLOOKUP($AW247,'5_Weighting'!$R$12:$S$23,2,FALSE)/(VLOOKUP($AW247,'5_Weighting'!$R$12:$T$23,3,FALSE)))</f>
        <v>5.8880830219989348E-2</v>
      </c>
      <c r="U247" s="3">
        <f>T247*$Y247</f>
        <v>7.1245804566187109E-3</v>
      </c>
      <c r="V247" s="3">
        <f>J247/(VLOOKUP($AW247,'5_Weighting'!$V$12:$W$23,2,FALSE)/(VLOOKUP($AW247,'5_Weighting'!$V$12:$X$23,3,FALSE)))</f>
        <v>6.4764251206212556E-2</v>
      </c>
      <c r="W247" s="3">
        <f>V247*$Y247</f>
        <v>7.8364743959517189E-3</v>
      </c>
      <c r="X247" s="3"/>
      <c r="Y247" s="85">
        <v>0.121</v>
      </c>
      <c r="Z247" s="85" t="s">
        <v>2064</v>
      </c>
      <c r="AA247" s="85">
        <v>0.12604166666666666</v>
      </c>
      <c r="AB247" s="85" t="s">
        <v>26</v>
      </c>
      <c r="AC247" s="85" t="s">
        <v>5</v>
      </c>
      <c r="AD247" s="85" t="s">
        <v>6</v>
      </c>
      <c r="AE247" s="85" t="s">
        <v>5</v>
      </c>
      <c r="AF247" s="85" t="s">
        <v>55</v>
      </c>
      <c r="AG247" s="85" t="s">
        <v>37</v>
      </c>
      <c r="AH247" s="85" t="s">
        <v>73</v>
      </c>
      <c r="AI247" s="85" t="s">
        <v>57</v>
      </c>
      <c r="AJ247" s="85" t="s">
        <v>74</v>
      </c>
      <c r="AK247" s="85" t="s">
        <v>12</v>
      </c>
      <c r="AL247" s="85" t="s">
        <v>232</v>
      </c>
      <c r="AM247" s="85">
        <v>1991</v>
      </c>
      <c r="AN247" s="3" t="s">
        <v>30</v>
      </c>
      <c r="AO247" s="3" t="s">
        <v>30</v>
      </c>
      <c r="AP247" s="85">
        <v>1036</v>
      </c>
      <c r="AQ247" s="85">
        <v>0</v>
      </c>
      <c r="AR247" s="85">
        <v>0</v>
      </c>
      <c r="AS247" s="85">
        <v>1</v>
      </c>
      <c r="AT247" s="85">
        <v>1</v>
      </c>
      <c r="AU247" s="85" t="s">
        <v>346</v>
      </c>
      <c r="AV247" s="87" t="s">
        <v>2055</v>
      </c>
      <c r="AW247" s="85" t="s">
        <v>642</v>
      </c>
      <c r="AX247" s="85" t="s">
        <v>233</v>
      </c>
      <c r="AY247" s="3" t="s">
        <v>2056</v>
      </c>
      <c r="AZ247" s="3"/>
      <c r="BA247" s="3"/>
      <c r="BB247" s="3"/>
      <c r="BC247" s="3"/>
      <c r="BD247" s="85">
        <v>0.96</v>
      </c>
      <c r="BE247" s="85" t="s">
        <v>2060</v>
      </c>
    </row>
    <row r="248" spans="1:57" hidden="1" x14ac:dyDescent="0.25">
      <c r="A248" s="2">
        <v>31</v>
      </c>
      <c r="B248" s="3" t="s">
        <v>162</v>
      </c>
      <c r="C248" s="3">
        <v>31.2</v>
      </c>
      <c r="D248" s="3" t="s">
        <v>942</v>
      </c>
      <c r="E248" s="3" t="s">
        <v>164</v>
      </c>
      <c r="F248" s="3">
        <v>1</v>
      </c>
      <c r="G248" s="3"/>
      <c r="H248" s="3" t="str">
        <f>IF(Y248&lt;'2 - Outliers'!$F$11,"Low outlier",IF(Y248&gt;'2 - Outliers'!$F$12,"High outlier",""))</f>
        <v/>
      </c>
      <c r="I248" s="3">
        <f>IF(AA248="",VLOOKUP(AW248,'3 -Impute_SE'!$B$10:$C$21,2,FALSE),AA248)</f>
        <v>0.13529411764705884</v>
      </c>
      <c r="J248" s="3">
        <f>1/I248</f>
        <v>7.391304347826086</v>
      </c>
      <c r="K248" s="3">
        <f>J248*Y248</f>
        <v>1.7</v>
      </c>
      <c r="L248" s="3">
        <f>J248/(VLOOKUP($AW248,'5_Weighting'!$B$9:$C$20,2,FALSE)/VLOOKUP($AW248,'5_Weighting'!$B$9:$D$20,3,FALSE))</f>
        <v>0.54984772710240093</v>
      </c>
      <c r="M248" s="3">
        <f>L248*Y248</f>
        <v>0.12646497723355221</v>
      </c>
      <c r="N248" s="3">
        <f>J248/(VLOOKUP($AW248,'5_Weighting'!$F$12:$G$20,2,FALSE)/(VLOOKUP($AW248,'5_Weighting'!$F$12:$H$21,3,FALSE)))</f>
        <v>1.1134819860061516</v>
      </c>
      <c r="O248" s="3">
        <f>N248*$Y248</f>
        <v>0.25610085678141487</v>
      </c>
      <c r="P248" s="3">
        <f>J248/(VLOOKUP($AW248,'5_Weighting'!$J$12:$K$22,2,FALSE)/VLOOKUP($AW248,'5_Weighting'!$J$12:$L$22,3,FALSE))</f>
        <v>1.2788174286894598</v>
      </c>
      <c r="Q248" s="3">
        <f>P248*$Y248</f>
        <v>0.29412800859857574</v>
      </c>
      <c r="R248" s="3">
        <f>J248/(VLOOKUP($AW248,'5_Weighting'!$N$12:$O$23,2,FALSE)/VLOOKUP($AW248,'5_Weighting'!$N$12:$P$23,3,FALSE))</f>
        <v>0.44663307604973468</v>
      </c>
      <c r="S248" s="3">
        <f>R248*$Y248</f>
        <v>0.10272560749143898</v>
      </c>
      <c r="T248" s="3">
        <f>J248/(VLOOKUP($AW248,'5_Weighting'!$R$12:$S$23,2,FALSE)/(VLOOKUP($AW248,'5_Weighting'!$R$12:$T$23,3,FALSE)))</f>
        <v>0.33932578809656844</v>
      </c>
      <c r="U248" s="3">
        <f>T248*$Y248</f>
        <v>7.8044931262210737E-2</v>
      </c>
      <c r="V248" s="3">
        <f>J248/(VLOOKUP($AW248,'5_Weighting'!$V$12:$W$23,2,FALSE)/(VLOOKUP($AW248,'5_Weighting'!$V$12:$X$23,3,FALSE)))</f>
        <v>0.44718113748274635</v>
      </c>
      <c r="W248" s="3">
        <f>V248*$Y248</f>
        <v>0.10285166162103167</v>
      </c>
      <c r="X248" s="3" t="s">
        <v>94</v>
      </c>
      <c r="Y248" s="6">
        <v>0.23</v>
      </c>
      <c r="Z248" s="3" t="s">
        <v>4</v>
      </c>
      <c r="AA248" s="3">
        <v>0.13529411764705884</v>
      </c>
      <c r="AB248" s="3" t="s">
        <v>26</v>
      </c>
      <c r="AC248" s="3" t="s">
        <v>5</v>
      </c>
      <c r="AD248" s="3" t="s">
        <v>6</v>
      </c>
      <c r="AE248" s="3" t="s">
        <v>5</v>
      </c>
      <c r="AF248" s="3" t="s">
        <v>55</v>
      </c>
      <c r="AG248" s="3" t="s">
        <v>165</v>
      </c>
      <c r="AH248" s="3" t="s">
        <v>95</v>
      </c>
      <c r="AI248" s="3" t="s">
        <v>57</v>
      </c>
      <c r="AJ248" s="3" t="s">
        <v>74</v>
      </c>
      <c r="AK248" s="3" t="s">
        <v>12</v>
      </c>
      <c r="AL248" s="3" t="s">
        <v>166</v>
      </c>
      <c r="AM248" s="3">
        <v>1999</v>
      </c>
      <c r="AN248" s="3" t="s">
        <v>30</v>
      </c>
      <c r="AO248" s="3" t="s">
        <v>30</v>
      </c>
      <c r="AP248" s="3">
        <v>10475</v>
      </c>
      <c r="AQ248" s="3">
        <v>0</v>
      </c>
      <c r="AR248" s="3">
        <v>0</v>
      </c>
      <c r="AS248" s="3">
        <v>0</v>
      </c>
      <c r="AT248" s="3">
        <v>0</v>
      </c>
      <c r="AU248" s="3" t="s">
        <v>330</v>
      </c>
      <c r="AV248" s="3" t="s">
        <v>610</v>
      </c>
      <c r="AW248" s="3" t="s">
        <v>465</v>
      </c>
      <c r="AX248" s="3" t="s">
        <v>168</v>
      </c>
      <c r="AY248" s="4" t="s">
        <v>99</v>
      </c>
      <c r="AZ248" s="3">
        <v>0.18010000000000001</v>
      </c>
      <c r="BA248" s="3">
        <v>1.1973370908444088</v>
      </c>
      <c r="BB248" s="3"/>
      <c r="BC248" s="3" t="s">
        <v>60</v>
      </c>
      <c r="BD248" s="3">
        <v>1.7</v>
      </c>
      <c r="BE248" s="3"/>
    </row>
    <row r="249" spans="1:57" hidden="1" x14ac:dyDescent="0.25">
      <c r="A249" s="2">
        <v>115</v>
      </c>
      <c r="B249" s="3" t="s">
        <v>476</v>
      </c>
      <c r="C249" s="3">
        <v>115.4</v>
      </c>
      <c r="D249" s="3" t="s">
        <v>597</v>
      </c>
      <c r="E249" s="3" t="s">
        <v>478</v>
      </c>
      <c r="F249" s="3">
        <v>1</v>
      </c>
      <c r="G249" s="3"/>
      <c r="H249" s="3" t="str">
        <f>IF(Y249&lt;'2 - Outliers'!$F$11,"Low outlier",IF(Y249&gt;'2 - Outliers'!$F$12,"High outlier",""))</f>
        <v/>
      </c>
      <c r="I249" s="3">
        <f>IF(AA249="",VLOOKUP(AW249,'3 -Impute_SE'!$B$10:$C$21,2,FALSE),AA249)</f>
        <v>0.17435158501440923</v>
      </c>
      <c r="J249" s="3">
        <f>1/I249</f>
        <v>5.7355371900826446</v>
      </c>
      <c r="K249" s="3">
        <f>J249*Y249</f>
        <v>2.7759999999999998</v>
      </c>
      <c r="L249" s="3">
        <f>J249/(VLOOKUP($AW249,'5_Weighting'!$B$9:$C$20,2,FALSE)/VLOOKUP($AW249,'5_Weighting'!$B$9:$D$20,3,FALSE))</f>
        <v>0.42667328245058461</v>
      </c>
      <c r="M249" s="3">
        <f>L249*Y249</f>
        <v>0.20650986870608296</v>
      </c>
      <c r="N249" s="3">
        <f>J249/(VLOOKUP($AW249,'5_Weighting'!$F$12:$G$20,2,FALSE)/(VLOOKUP($AW249,'5_Weighting'!$F$12:$H$21,3,FALSE)))</f>
        <v>0.86404469910696124</v>
      </c>
      <c r="O249" s="3">
        <f>N249*$Y249</f>
        <v>0.41819763436776924</v>
      </c>
      <c r="P249" s="3">
        <f>J249/(VLOOKUP($AW249,'5_Weighting'!$J$12:$K$22,2,FALSE)/VLOOKUP($AW249,'5_Weighting'!$J$12:$L$22,3,FALSE))</f>
        <v>0.99234243056592897</v>
      </c>
      <c r="Q249" s="3">
        <f>P249*$Y249</f>
        <v>0.4802937363939096</v>
      </c>
      <c r="R249" s="3">
        <f>J249/(VLOOKUP($AW249,'5_Weighting'!$N$12:$O$23,2,FALSE)/VLOOKUP($AW249,'5_Weighting'!$N$12:$P$23,3,FALSE))</f>
        <v>0.34658031890645924</v>
      </c>
      <c r="S249" s="3">
        <f>R249*$Y249</f>
        <v>0.16774487435072627</v>
      </c>
      <c r="T249" s="3">
        <f>J249/(VLOOKUP($AW249,'5_Weighting'!$R$12:$S$23,2,FALSE)/(VLOOKUP($AW249,'5_Weighting'!$R$12:$T$23,3,FALSE)))</f>
        <v>0.26331153279520791</v>
      </c>
      <c r="U249" s="3">
        <f>T249*$Y249</f>
        <v>0.12744278187288063</v>
      </c>
      <c r="V249" s="3">
        <f>J249/(VLOOKUP($AW249,'5_Weighting'!$V$12:$W$23,2,FALSE)/(VLOOKUP($AW249,'5_Weighting'!$V$12:$X$23,3,FALSE)))</f>
        <v>0.34700560605248409</v>
      </c>
      <c r="W249" s="3">
        <f>V249*$Y249</f>
        <v>0.16795071332940228</v>
      </c>
      <c r="X249" s="3" t="s">
        <v>479</v>
      </c>
      <c r="Y249" s="6">
        <v>0.48399999999999999</v>
      </c>
      <c r="Z249" s="3" t="s">
        <v>4</v>
      </c>
      <c r="AA249" s="3">
        <v>0.17435158501440923</v>
      </c>
      <c r="AB249" s="3" t="s">
        <v>26</v>
      </c>
      <c r="AC249" s="3" t="s">
        <v>5</v>
      </c>
      <c r="AD249" s="3" t="s">
        <v>6</v>
      </c>
      <c r="AE249" s="3" t="s">
        <v>5</v>
      </c>
      <c r="AF249" s="3" t="s">
        <v>102</v>
      </c>
      <c r="AG249" s="3" t="s">
        <v>37</v>
      </c>
      <c r="AH249" s="3" t="s">
        <v>480</v>
      </c>
      <c r="AI249" s="3" t="s">
        <v>10</v>
      </c>
      <c r="AJ249" s="3" t="s">
        <v>11</v>
      </c>
      <c r="AK249" s="4" t="s">
        <v>12</v>
      </c>
      <c r="AL249" s="4" t="s">
        <v>223</v>
      </c>
      <c r="AM249" s="4">
        <v>2003</v>
      </c>
      <c r="AN249" s="3" t="s">
        <v>30</v>
      </c>
      <c r="AO249" s="3" t="s">
        <v>30</v>
      </c>
      <c r="AP249" s="3">
        <v>22</v>
      </c>
      <c r="AQ249" s="3">
        <v>1</v>
      </c>
      <c r="AR249" s="3">
        <v>1</v>
      </c>
      <c r="AS249" s="3">
        <v>0</v>
      </c>
      <c r="AT249" s="3">
        <v>1</v>
      </c>
      <c r="AU249" s="4" t="s">
        <v>330</v>
      </c>
      <c r="AV249" s="4" t="s">
        <v>598</v>
      </c>
      <c r="AW249" s="4" t="s">
        <v>465</v>
      </c>
      <c r="AX249" s="4" t="s">
        <v>33</v>
      </c>
      <c r="AY249" s="4"/>
      <c r="AZ249" s="3">
        <v>2.3E-2</v>
      </c>
      <c r="BA249" s="3"/>
      <c r="BB249" s="3">
        <v>1.0232665395472176</v>
      </c>
      <c r="BC249" s="3" t="s">
        <v>19</v>
      </c>
      <c r="BD249" s="3">
        <v>2.7759999999999998</v>
      </c>
      <c r="BE249" s="3"/>
    </row>
    <row r="250" spans="1:57" hidden="1" x14ac:dyDescent="0.25">
      <c r="A250" s="2">
        <v>31</v>
      </c>
      <c r="B250" s="3" t="s">
        <v>162</v>
      </c>
      <c r="C250" s="3">
        <v>31.2</v>
      </c>
      <c r="D250" s="3" t="s">
        <v>205</v>
      </c>
      <c r="E250" s="3" t="s">
        <v>164</v>
      </c>
      <c r="F250" s="3">
        <v>1</v>
      </c>
      <c r="G250" s="3"/>
      <c r="H250" s="3" t="str">
        <f>IF(Y250&lt;'2 - Outliers'!$F$11,"Low outlier",IF(Y250&gt;'2 - Outliers'!$F$12,"High outlier",""))</f>
        <v/>
      </c>
      <c r="I250" s="3">
        <f>IF(AA250="",VLOOKUP(AW250,'3 -Impute_SE'!$B$10:$C$21,2,FALSE),AA250)</f>
        <v>6.0213846039255094E-2</v>
      </c>
      <c r="J250" s="3">
        <f>1/I250</f>
        <v>16.607475950765078</v>
      </c>
      <c r="K250" s="3">
        <f>J250*Y250</f>
        <v>5.6465418232601268</v>
      </c>
      <c r="L250" s="3">
        <f>J250/(VLOOKUP($AW250,'5_Weighting'!$B$9:$C$20,2,FALSE)/VLOOKUP($AW250,'5_Weighting'!$B$9:$D$20,3,FALSE))</f>
        <v>0.19366315910577611</v>
      </c>
      <c r="M250" s="3">
        <f>L250*Y250</f>
        <v>6.5845474095963877E-2</v>
      </c>
      <c r="N250" s="3">
        <f>J250/(VLOOKUP($AW250,'5_Weighting'!$F$12:$G$20,2,FALSE)/(VLOOKUP($AW250,'5_Weighting'!$F$12:$H$21,3,FALSE)))</f>
        <v>0.10302046103501369</v>
      </c>
      <c r="O250" s="3">
        <f>N250*$Y250</f>
        <v>3.5026956751904662E-2</v>
      </c>
      <c r="P250" s="3">
        <f>J250/(VLOOKUP($AW250,'5_Weighting'!$J$12:$K$22,2,FALSE)/VLOOKUP($AW250,'5_Weighting'!$J$12:$L$22,3,FALSE))</f>
        <v>0.10302046103501369</v>
      </c>
      <c r="Q250" s="3">
        <f>P250*$Y250</f>
        <v>3.5026956751904662E-2</v>
      </c>
      <c r="R250" s="3">
        <f>J250/(VLOOKUP($AW250,'5_Weighting'!$N$12:$O$23,2,FALSE)/VLOOKUP($AW250,'5_Weighting'!$N$12:$P$23,3,FALSE))</f>
        <v>0.30762828956325783</v>
      </c>
      <c r="S250" s="3">
        <f>R250*$Y250</f>
        <v>0.10459361845150766</v>
      </c>
      <c r="T250" s="3">
        <f>J250/(VLOOKUP($AW250,'5_Weighting'!$R$12:$S$23,2,FALSE)/(VLOOKUP($AW250,'5_Weighting'!$R$12:$T$23,3,FALSE)))</f>
        <v>1.1793516542393681</v>
      </c>
      <c r="U250" s="3">
        <f>T250*$Y250</f>
        <v>0.40097956244138516</v>
      </c>
      <c r="V250" s="3">
        <f>J250/(VLOOKUP($AW250,'5_Weighting'!$V$12:$W$23,2,FALSE)/(VLOOKUP($AW250,'5_Weighting'!$V$12:$X$23,3,FALSE)))</f>
        <v>0.315182667951457</v>
      </c>
      <c r="W250" s="3">
        <f>V250*$Y250</f>
        <v>0.10716210710349539</v>
      </c>
      <c r="X250" s="3"/>
      <c r="Y250" s="6">
        <v>0.34</v>
      </c>
      <c r="Z250" s="3" t="s">
        <v>4</v>
      </c>
      <c r="AA250" s="3"/>
      <c r="AB250" s="3"/>
      <c r="AC250" s="3" t="s">
        <v>53</v>
      </c>
      <c r="AD250" s="3" t="s">
        <v>6</v>
      </c>
      <c r="AE250" s="3" t="s">
        <v>54</v>
      </c>
      <c r="AF250" s="3" t="s">
        <v>55</v>
      </c>
      <c r="AG250" s="3" t="s">
        <v>165</v>
      </c>
      <c r="AH250" s="3" t="s">
        <v>95</v>
      </c>
      <c r="AI250" s="3" t="s">
        <v>57</v>
      </c>
      <c r="AJ250" s="3" t="s">
        <v>74</v>
      </c>
      <c r="AK250" s="4" t="s">
        <v>12</v>
      </c>
      <c r="AL250" s="4" t="s">
        <v>166</v>
      </c>
      <c r="AM250" s="4">
        <v>1999</v>
      </c>
      <c r="AN250" s="3" t="s">
        <v>30</v>
      </c>
      <c r="AO250" s="3" t="s">
        <v>30</v>
      </c>
      <c r="AP250" s="3">
        <v>10475</v>
      </c>
      <c r="AQ250" s="3">
        <v>0</v>
      </c>
      <c r="AR250" s="3">
        <v>0</v>
      </c>
      <c r="AS250" s="3">
        <v>0</v>
      </c>
      <c r="AT250" s="3">
        <v>0</v>
      </c>
      <c r="AU250" s="4" t="s">
        <v>15</v>
      </c>
      <c r="AV250" s="4" t="s">
        <v>167</v>
      </c>
      <c r="AW250" s="4" t="s">
        <v>88</v>
      </c>
      <c r="AX250" s="4" t="s">
        <v>168</v>
      </c>
      <c r="AY250" s="4" t="s">
        <v>99</v>
      </c>
      <c r="AZ250" s="3" t="s">
        <v>50</v>
      </c>
      <c r="BA250" s="3"/>
      <c r="BB250" s="3"/>
      <c r="BC250" s="3"/>
      <c r="BD250" s="3"/>
      <c r="BE250" s="3"/>
    </row>
    <row r="251" spans="1:57" hidden="1" x14ac:dyDescent="0.25">
      <c r="A251" s="2">
        <v>31</v>
      </c>
      <c r="B251" s="3" t="s">
        <v>162</v>
      </c>
      <c r="C251" s="3">
        <v>31.2</v>
      </c>
      <c r="D251" s="3" t="s">
        <v>542</v>
      </c>
      <c r="E251" s="3" t="s">
        <v>164</v>
      </c>
      <c r="F251" s="3">
        <v>1</v>
      </c>
      <c r="G251" s="3"/>
      <c r="H251" s="3" t="str">
        <f>IF(Y251&lt;'2 - Outliers'!$F$11,"Low outlier",IF(Y251&gt;'2 - Outliers'!$F$12,"High outlier",""))</f>
        <v/>
      </c>
      <c r="I251" s="3">
        <f>IF(AA251="",VLOOKUP(AW251,'3 -Impute_SE'!$B$10:$C$21,2,FALSE),AA251)</f>
        <v>2.3809523809523807E-3</v>
      </c>
      <c r="J251" s="3">
        <f>1/I251</f>
        <v>420.00000000000006</v>
      </c>
      <c r="K251" s="3">
        <f>J251*Y251</f>
        <v>-4.2000000000000011</v>
      </c>
      <c r="L251" s="3">
        <f>J251/(VLOOKUP($AW251,'5_Weighting'!$B$9:$C$20,2,FALSE)/VLOOKUP($AW251,'5_Weighting'!$B$9:$D$20,3,FALSE))</f>
        <v>4.8977055312658067</v>
      </c>
      <c r="M251" s="3">
        <f>L251*Y251</f>
        <v>-4.8977055312658065E-2</v>
      </c>
      <c r="N251" s="3">
        <f>J251/(VLOOKUP($AW251,'5_Weighting'!$F$12:$G$20,2,FALSE)/(VLOOKUP($AW251,'5_Weighting'!$F$12:$H$21,3,FALSE)))</f>
        <v>2.6053684354552651</v>
      </c>
      <c r="O251" s="3">
        <f>N251*$Y251</f>
        <v>-2.6053684354552652E-2</v>
      </c>
      <c r="P251" s="3">
        <f>J251/(VLOOKUP($AW251,'5_Weighting'!$J$12:$K$22,2,FALSE)/VLOOKUP($AW251,'5_Weighting'!$J$12:$L$22,3,FALSE))</f>
        <v>2.6053684354552651</v>
      </c>
      <c r="Q251" s="3">
        <f>P251*$Y251</f>
        <v>-2.6053684354552652E-2</v>
      </c>
      <c r="R251" s="3">
        <f>J251/(VLOOKUP($AW251,'5_Weighting'!$N$12:$O$23,2,FALSE)/VLOOKUP($AW251,'5_Weighting'!$N$12:$P$23,3,FALSE))</f>
        <v>7.7798626353341858</v>
      </c>
      <c r="S251" s="3">
        <f>R251*$Y251</f>
        <v>-7.7798626353341865E-2</v>
      </c>
      <c r="T251" s="3">
        <f>J251/(VLOOKUP($AW251,'5_Weighting'!$R$12:$S$23,2,FALSE)/(VLOOKUP($AW251,'5_Weighting'!$R$12:$T$23,3,FALSE)))</f>
        <v>29.825585552494253</v>
      </c>
      <c r="U251" s="3">
        <f>T251*$Y251</f>
        <v>-0.29825585552494255</v>
      </c>
      <c r="V251" s="3">
        <f>J251/(VLOOKUP($AW251,'5_Weighting'!$V$12:$W$23,2,FALSE)/(VLOOKUP($AW251,'5_Weighting'!$V$12:$X$23,3,FALSE)))</f>
        <v>7.9709114697536911</v>
      </c>
      <c r="W251" s="3">
        <f>V251*$Y251</f>
        <v>-7.9709114697536915E-2</v>
      </c>
      <c r="X251" s="3" t="s">
        <v>94</v>
      </c>
      <c r="Y251" s="6">
        <v>-0.01</v>
      </c>
      <c r="Z251" s="3" t="s">
        <v>4</v>
      </c>
      <c r="AA251" s="3">
        <v>2.3809523809523807E-3</v>
      </c>
      <c r="AB251" s="3" t="s">
        <v>26</v>
      </c>
      <c r="AC251" s="3" t="s">
        <v>5</v>
      </c>
      <c r="AD251" s="3" t="s">
        <v>6</v>
      </c>
      <c r="AE251" s="3" t="s">
        <v>5</v>
      </c>
      <c r="AF251" s="3" t="s">
        <v>55</v>
      </c>
      <c r="AG251" s="3" t="s">
        <v>165</v>
      </c>
      <c r="AH251" s="3" t="s">
        <v>95</v>
      </c>
      <c r="AI251" s="3" t="s">
        <v>57</v>
      </c>
      <c r="AJ251" s="3" t="s">
        <v>74</v>
      </c>
      <c r="AK251" s="4" t="s">
        <v>12</v>
      </c>
      <c r="AL251" s="4" t="s">
        <v>166</v>
      </c>
      <c r="AM251" s="4">
        <v>1999</v>
      </c>
      <c r="AN251" s="3" t="s">
        <v>30</v>
      </c>
      <c r="AO251" s="3" t="s">
        <v>30</v>
      </c>
      <c r="AP251" s="3">
        <v>10475</v>
      </c>
      <c r="AQ251" s="3">
        <v>0</v>
      </c>
      <c r="AR251" s="3">
        <v>0</v>
      </c>
      <c r="AS251" s="3">
        <v>0</v>
      </c>
      <c r="AT251" s="3">
        <v>0</v>
      </c>
      <c r="AU251" s="4" t="s">
        <v>15</v>
      </c>
      <c r="AV251" s="4" t="s">
        <v>167</v>
      </c>
      <c r="AW251" s="4" t="s">
        <v>88</v>
      </c>
      <c r="AX251" s="4" t="s">
        <v>168</v>
      </c>
      <c r="AY251" s="4" t="s">
        <v>99</v>
      </c>
      <c r="AZ251" s="3">
        <v>0.28349999999999997</v>
      </c>
      <c r="BA251" s="3">
        <v>1.3277688803138623</v>
      </c>
      <c r="BB251" s="3"/>
      <c r="BC251" s="3" t="s">
        <v>60</v>
      </c>
      <c r="BD251" s="3">
        <v>4.2</v>
      </c>
      <c r="BE251" s="3"/>
    </row>
    <row r="252" spans="1:57" hidden="1" x14ac:dyDescent="0.25">
      <c r="A252" s="2">
        <v>32</v>
      </c>
      <c r="B252" s="3" t="s">
        <v>43</v>
      </c>
      <c r="C252" s="3">
        <v>32.1</v>
      </c>
      <c r="D252" s="3" t="s">
        <v>193</v>
      </c>
      <c r="E252" s="3" t="s">
        <v>45</v>
      </c>
      <c r="F252" s="3"/>
      <c r="G252" s="3"/>
      <c r="H252" s="3" t="str">
        <f>IF(Y252&lt;'2 - Outliers'!$F$11,"Low outlier",IF(Y252&gt;'2 - Outliers'!$F$12,"High outlier",""))</f>
        <v/>
      </c>
      <c r="I252" s="3">
        <f>IF(AA252="",VLOOKUP(AW252,'3 -Impute_SE'!$B$10:$C$21,2,FALSE),AA252)</f>
        <v>8.9811958026009553E-2</v>
      </c>
      <c r="J252" s="3">
        <f>1/I252</f>
        <v>11.134374775688554</v>
      </c>
      <c r="K252" s="3">
        <f>J252*Y252</f>
        <v>4.4000000000000004</v>
      </c>
      <c r="L252" s="3">
        <f>J252/(VLOOKUP($AW252,'5_Weighting'!$B$9:$C$20,2,FALSE)/VLOOKUP($AW252,'5_Weighting'!$B$9:$D$20,3,FALSE))</f>
        <v>0.12282752550661342</v>
      </c>
      <c r="M252" s="3">
        <f>L252*Y252</f>
        <v>4.8538074487049769E-2</v>
      </c>
      <c r="N252" s="3">
        <f>J252/(VLOOKUP($AW252,'5_Weighting'!$F$12:$G$20,2,FALSE)/(VLOOKUP($AW252,'5_Weighting'!$F$12:$H$21,3,FALSE)))</f>
        <v>0.2955540638904513</v>
      </c>
      <c r="O252" s="3">
        <f>N252*$Y252</f>
        <v>0.11679487239440135</v>
      </c>
      <c r="P252" s="3">
        <f>J252/(VLOOKUP($AW252,'5_Weighting'!$J$12:$K$22,2,FALSE)/VLOOKUP($AW252,'5_Weighting'!$J$12:$L$22,3,FALSE))</f>
        <v>0.48929945092605609</v>
      </c>
      <c r="Q252" s="3">
        <f>P252*$Y252</f>
        <v>0.19335774369437009</v>
      </c>
      <c r="R252" s="3">
        <f>J252/(VLOOKUP($AW252,'5_Weighting'!$N$12:$O$23,2,FALSE)/VLOOKUP($AW252,'5_Weighting'!$N$12:$P$23,3,FALSE))</f>
        <v>8.7136783523631078E-2</v>
      </c>
      <c r="S252" s="3">
        <f>R252*$Y252</f>
        <v>3.4434070635121682E-2</v>
      </c>
      <c r="T252" s="3">
        <f>J252/(VLOOKUP($AW252,'5_Weighting'!$R$12:$S$23,2,FALSE)/(VLOOKUP($AW252,'5_Weighting'!$R$12:$T$23,3,FALSE)))</f>
        <v>0.46019432369762625</v>
      </c>
      <c r="U252" s="3">
        <f>T252*$Y252</f>
        <v>0.18185619444845189</v>
      </c>
      <c r="V252" s="3">
        <f>J252/(VLOOKUP($AW252,'5_Weighting'!$V$12:$W$23,2,FALSE)/(VLOOKUP($AW252,'5_Weighting'!$V$12:$X$23,3,FALSE)))</f>
        <v>8.1672150495271503E-2</v>
      </c>
      <c r="W252" s="3">
        <f>V252*$Y252</f>
        <v>3.2274597309571149E-2</v>
      </c>
      <c r="X252" s="3" t="s">
        <v>46</v>
      </c>
      <c r="Y252" s="6">
        <v>0.39517261531444209</v>
      </c>
      <c r="Z252" s="3" t="s">
        <v>25</v>
      </c>
      <c r="AA252" s="3">
        <v>8.9811958026009553E-2</v>
      </c>
      <c r="AB252" s="3" t="s">
        <v>26</v>
      </c>
      <c r="AC252" s="3" t="s">
        <v>5</v>
      </c>
      <c r="AD252" s="3" t="s">
        <v>6</v>
      </c>
      <c r="AE252" s="3" t="s">
        <v>5</v>
      </c>
      <c r="AF252" s="3" t="s">
        <v>7</v>
      </c>
      <c r="AG252" s="3" t="s">
        <v>48</v>
      </c>
      <c r="AH252" s="3" t="s">
        <v>28</v>
      </c>
      <c r="AI252" s="3" t="s">
        <v>10</v>
      </c>
      <c r="AJ252" s="3" t="s">
        <v>11</v>
      </c>
      <c r="AK252" s="4" t="s">
        <v>12</v>
      </c>
      <c r="AL252" s="4" t="s">
        <v>49</v>
      </c>
      <c r="AM252" s="4">
        <v>2000</v>
      </c>
      <c r="AN252" s="3" t="s">
        <v>30</v>
      </c>
      <c r="AO252" s="3" t="s">
        <v>14</v>
      </c>
      <c r="AP252" s="3" t="s">
        <v>50</v>
      </c>
      <c r="AQ252" s="3">
        <v>0</v>
      </c>
      <c r="AR252" s="3">
        <v>0</v>
      </c>
      <c r="AS252" s="3">
        <v>1</v>
      </c>
      <c r="AT252" s="3">
        <v>1</v>
      </c>
      <c r="AU252" s="4" t="s">
        <v>15</v>
      </c>
      <c r="AV252" s="4" t="s">
        <v>194</v>
      </c>
      <c r="AW252" s="4" t="s">
        <v>42</v>
      </c>
      <c r="AX252" s="4" t="s">
        <v>33</v>
      </c>
      <c r="AY252" s="4"/>
      <c r="AZ252" s="3">
        <v>1.48</v>
      </c>
      <c r="BA252" s="3"/>
      <c r="BB252" s="3"/>
      <c r="BC252" s="3" t="s">
        <v>20</v>
      </c>
      <c r="BD252" s="3">
        <v>4.4000000000000004</v>
      </c>
      <c r="BE252" s="3"/>
    </row>
    <row r="253" spans="1:57" hidden="1" x14ac:dyDescent="0.25">
      <c r="A253" s="2">
        <v>32</v>
      </c>
      <c r="B253" s="3" t="s">
        <v>43</v>
      </c>
      <c r="C253" s="3">
        <v>32.1</v>
      </c>
      <c r="D253" s="3" t="s">
        <v>292</v>
      </c>
      <c r="E253" s="3" t="s">
        <v>45</v>
      </c>
      <c r="F253" s="3"/>
      <c r="G253" s="3"/>
      <c r="H253" s="3" t="str">
        <f>IF(Y253&lt;'2 - Outliers'!$F$11,"Low outlier",IF(Y253&gt;'2 - Outliers'!$F$12,"High outlier",""))</f>
        <v/>
      </c>
      <c r="I253" s="3">
        <f>IF(AA253="",VLOOKUP(AW253,'3 -Impute_SE'!$B$10:$C$21,2,FALSE),AA253)</f>
        <v>2.0315119604762753E-2</v>
      </c>
      <c r="J253" s="3">
        <f>1/I253</f>
        <v>49.224420995560187</v>
      </c>
      <c r="K253" s="3">
        <f>J253*Y253</f>
        <v>9.68</v>
      </c>
      <c r="L253" s="3">
        <f>J253/(VLOOKUP($AW253,'5_Weighting'!$B$9:$C$20,2,FALSE)/VLOOKUP($AW253,'5_Weighting'!$B$9:$D$20,3,FALSE))</f>
        <v>0.50153297035385169</v>
      </c>
      <c r="M253" s="3">
        <f>L253*Y253</f>
        <v>9.8626638055593754E-2</v>
      </c>
      <c r="N253" s="3">
        <f>J253/(VLOOKUP($AW253,'5_Weighting'!$F$12:$G$20,2,FALSE)/(VLOOKUP($AW253,'5_Weighting'!$F$12:$H$21,3,FALSE)))</f>
        <v>0.57249138770387487</v>
      </c>
      <c r="O253" s="3">
        <f>N253*$Y253</f>
        <v>0.11258063621455996</v>
      </c>
      <c r="P253" s="3">
        <f>J253/(VLOOKUP($AW253,'5_Weighting'!$J$12:$K$22,2,FALSE)/VLOOKUP($AW253,'5_Weighting'!$J$12:$L$22,3,FALSE))</f>
        <v>0.86938642121098209</v>
      </c>
      <c r="Q253" s="3">
        <f>P253*$Y253</f>
        <v>0.17096515077508703</v>
      </c>
      <c r="R253" s="3">
        <f>J253/(VLOOKUP($AW253,'5_Weighting'!$N$12:$O$23,2,FALSE)/VLOOKUP($AW253,'5_Weighting'!$N$12:$P$23,3,FALSE))</f>
        <v>0.44911161365299984</v>
      </c>
      <c r="S253" s="3">
        <f>R253*$Y253</f>
        <v>8.8317959505367347E-2</v>
      </c>
      <c r="T253" s="3">
        <f>J253/(VLOOKUP($AW253,'5_Weighting'!$R$12:$S$23,2,FALSE)/(VLOOKUP($AW253,'5_Weighting'!$R$12:$T$23,3,FALSE)))</f>
        <v>1.3111227688045404</v>
      </c>
      <c r="U253" s="3">
        <f>T253*$Y253</f>
        <v>0.25783276157118595</v>
      </c>
      <c r="V253" s="3">
        <f>J253/(VLOOKUP($AW253,'5_Weighting'!$V$12:$W$23,2,FALSE)/(VLOOKUP($AW253,'5_Weighting'!$V$12:$X$23,3,FALSE)))</f>
        <v>0.42771996674791213</v>
      </c>
      <c r="W253" s="3">
        <f>V253*$Y253</f>
        <v>8.4111284488104551E-2</v>
      </c>
      <c r="X253" s="3" t="s">
        <v>46</v>
      </c>
      <c r="Y253" s="6">
        <v>0.19665035777410345</v>
      </c>
      <c r="Z253" s="3" t="s">
        <v>25</v>
      </c>
      <c r="AA253" s="3">
        <v>2.0315119604762753E-2</v>
      </c>
      <c r="AB253" s="3" t="s">
        <v>26</v>
      </c>
      <c r="AC253" s="3" t="s">
        <v>5</v>
      </c>
      <c r="AD253" s="3" t="s">
        <v>6</v>
      </c>
      <c r="AE253" s="3" t="s">
        <v>5</v>
      </c>
      <c r="AF253" s="3" t="s">
        <v>7</v>
      </c>
      <c r="AG253" s="3" t="s">
        <v>48</v>
      </c>
      <c r="AH253" s="3" t="s">
        <v>28</v>
      </c>
      <c r="AI253" s="3" t="s">
        <v>10</v>
      </c>
      <c r="AJ253" s="3" t="s">
        <v>11</v>
      </c>
      <c r="AK253" s="4" t="s">
        <v>12</v>
      </c>
      <c r="AL253" s="4" t="s">
        <v>49</v>
      </c>
      <c r="AM253" s="4">
        <v>2000</v>
      </c>
      <c r="AN253" s="3" t="s">
        <v>30</v>
      </c>
      <c r="AO253" s="3" t="s">
        <v>14</v>
      </c>
      <c r="AP253" s="3" t="s">
        <v>50</v>
      </c>
      <c r="AQ253" s="3">
        <v>0</v>
      </c>
      <c r="AR253" s="3">
        <v>0</v>
      </c>
      <c r="AS253" s="3">
        <v>1</v>
      </c>
      <c r="AT253" s="3">
        <v>1</v>
      </c>
      <c r="AU253" s="4" t="s">
        <v>15</v>
      </c>
      <c r="AV253" s="4" t="s">
        <v>16</v>
      </c>
      <c r="AW253" s="4" t="s">
        <v>17</v>
      </c>
      <c r="AX253" s="4" t="s">
        <v>33</v>
      </c>
      <c r="AY253" s="4"/>
      <c r="AZ253" s="3">
        <v>0.78920000000000001</v>
      </c>
      <c r="BA253" s="3"/>
      <c r="BB253" s="3"/>
      <c r="BC253" s="3" t="s">
        <v>20</v>
      </c>
      <c r="BD253" s="3">
        <v>9.68</v>
      </c>
      <c r="BE253" s="3"/>
    </row>
    <row r="254" spans="1:57" hidden="1" x14ac:dyDescent="0.25">
      <c r="A254" s="2">
        <v>32</v>
      </c>
      <c r="B254" s="3" t="s">
        <v>43</v>
      </c>
      <c r="C254" s="3">
        <v>32.1</v>
      </c>
      <c r="D254" s="3" t="s">
        <v>44</v>
      </c>
      <c r="E254" s="3" t="s">
        <v>45</v>
      </c>
      <c r="F254" s="3"/>
      <c r="G254" s="3"/>
      <c r="H254" s="3" t="str">
        <f>IF(Y254&lt;'2 - Outliers'!$F$11,"Low outlier",IF(Y254&gt;'2 - Outliers'!$F$12,"High outlier",""))</f>
        <v>High outlier</v>
      </c>
      <c r="I254" s="3">
        <f>IF(AA254="",VLOOKUP(AW254,'3 -Impute_SE'!$B$10:$C$21,2,FALSE),AA254)</f>
        <v>0.11214358002166598</v>
      </c>
      <c r="J254" s="3">
        <f>1/I254</f>
        <v>8.9171399718717854</v>
      </c>
      <c r="K254" s="3">
        <f>J254*Y254</f>
        <v>8.14</v>
      </c>
      <c r="L254" s="3">
        <f>J254/(VLOOKUP($AW254,'5_Weighting'!$B$9:$C$20,2,FALSE)/VLOOKUP($AW254,'5_Weighting'!$B$9:$D$20,3,FALSE))</f>
        <v>9.8368364583218543E-2</v>
      </c>
      <c r="M254" s="3">
        <f>L254*Y254</f>
        <v>8.9795437801042072E-2</v>
      </c>
      <c r="N254" s="3">
        <f>J254/(VLOOKUP($AW254,'5_Weighting'!$F$12:$G$20,2,FALSE)/(VLOOKUP($AW254,'5_Weighting'!$F$12:$H$21,3,FALSE)))</f>
        <v>0.23669914207676834</v>
      </c>
      <c r="O254" s="3">
        <f>N254*$Y254</f>
        <v>0.21607051392964247</v>
      </c>
      <c r="P254" s="3">
        <f>J254/(VLOOKUP($AW254,'5_Weighting'!$J$12:$K$22,2,FALSE)/VLOOKUP($AW254,'5_Weighting'!$J$12:$L$22,3,FALSE))</f>
        <v>0.39186319662909253</v>
      </c>
      <c r="Q254" s="3">
        <f>P254*$Y254</f>
        <v>0.35771182583458466</v>
      </c>
      <c r="R254" s="3">
        <f>J254/(VLOOKUP($AW254,'5_Weighting'!$N$12:$O$23,2,FALSE)/VLOOKUP($AW254,'5_Weighting'!$N$12:$P$23,3,FALSE))</f>
        <v>6.9784869921522719E-2</v>
      </c>
      <c r="S254" s="3">
        <f>R254*$Y254</f>
        <v>6.3703030674975097E-2</v>
      </c>
      <c r="T254" s="3">
        <f>J254/(VLOOKUP($AW254,'5_Weighting'!$R$12:$S$23,2,FALSE)/(VLOOKUP($AW254,'5_Weighting'!$R$12:$T$23,3,FALSE)))</f>
        <v>0.36855389560199503</v>
      </c>
      <c r="U254" s="3">
        <f>T254*$Y254</f>
        <v>0.33643395972963597</v>
      </c>
      <c r="V254" s="3">
        <f>J254/(VLOOKUP($AW254,'5_Weighting'!$V$12:$W$23,2,FALSE)/(VLOOKUP($AW254,'5_Weighting'!$V$12:$X$23,3,FALSE)))</f>
        <v>6.5408432214827825E-2</v>
      </c>
      <c r="W254" s="3">
        <f>V254*$Y254</f>
        <v>5.9708005022706616E-2</v>
      </c>
      <c r="X254" s="3" t="s">
        <v>46</v>
      </c>
      <c r="Y254" s="6">
        <v>0.91284874137636118</v>
      </c>
      <c r="Z254" s="3" t="s">
        <v>47</v>
      </c>
      <c r="AA254" s="3">
        <v>0.11214358002166598</v>
      </c>
      <c r="AB254" s="3" t="s">
        <v>26</v>
      </c>
      <c r="AC254" s="3" t="s">
        <v>5</v>
      </c>
      <c r="AD254" s="3" t="s">
        <v>6</v>
      </c>
      <c r="AE254" s="3" t="s">
        <v>5</v>
      </c>
      <c r="AF254" s="3" t="s">
        <v>7</v>
      </c>
      <c r="AG254" s="3" t="s">
        <v>48</v>
      </c>
      <c r="AH254" s="3" t="s">
        <v>28</v>
      </c>
      <c r="AI254" s="3" t="s">
        <v>10</v>
      </c>
      <c r="AJ254" s="3" t="s">
        <v>11</v>
      </c>
      <c r="AK254" s="4" t="s">
        <v>12</v>
      </c>
      <c r="AL254" s="4" t="s">
        <v>49</v>
      </c>
      <c r="AM254" s="4">
        <v>2000</v>
      </c>
      <c r="AN254" s="3" t="str">
        <f>IF(AM254&lt;2010,"Pre-2010",IF(AM254&lt;2018,"2010 - 2017","2018 - 2019"))</f>
        <v>Pre-2010</v>
      </c>
      <c r="AO254" s="3" t="s">
        <v>30</v>
      </c>
      <c r="AP254" s="3" t="s">
        <v>50</v>
      </c>
      <c r="AQ254" s="3">
        <v>0</v>
      </c>
      <c r="AR254" s="3">
        <v>0</v>
      </c>
      <c r="AS254" s="3">
        <v>1</v>
      </c>
      <c r="AT254" s="3">
        <v>1</v>
      </c>
      <c r="AU254" s="4" t="s">
        <v>15</v>
      </c>
      <c r="AV254" s="4" t="s">
        <v>51</v>
      </c>
      <c r="AW254" s="4" t="s">
        <v>42</v>
      </c>
      <c r="AX254" s="4" t="s">
        <v>33</v>
      </c>
      <c r="AY254" s="4"/>
      <c r="AZ254" s="3">
        <v>3.4188000000000001</v>
      </c>
      <c r="BA254" s="3"/>
      <c r="BB254" s="3"/>
      <c r="BC254" s="3" t="s">
        <v>20</v>
      </c>
      <c r="BD254" s="3">
        <v>8.14</v>
      </c>
      <c r="BE254" s="3"/>
    </row>
    <row r="255" spans="1:57" hidden="1" x14ac:dyDescent="0.25">
      <c r="A255" s="2">
        <v>33</v>
      </c>
      <c r="B255" s="3" t="s">
        <v>0</v>
      </c>
      <c r="C255" s="3">
        <v>33.1</v>
      </c>
      <c r="D255" s="3" t="s">
        <v>144</v>
      </c>
      <c r="E255" s="3" t="s">
        <v>145</v>
      </c>
      <c r="F255" s="3"/>
      <c r="G255" s="3"/>
      <c r="H255" s="3" t="str">
        <f>IF(Y255&lt;'2 - Outliers'!$F$11,"Low outlier",IF(Y255&gt;'2 - Outliers'!$F$12,"High outlier",""))</f>
        <v/>
      </c>
      <c r="I255" s="3">
        <f>IF(AA255="",VLOOKUP(AW255,'3 -Impute_SE'!$B$10:$C$21,2,FALSE),AA255)</f>
        <v>7.9815095923159343E-2</v>
      </c>
      <c r="J255" s="3">
        <f>1/I255</f>
        <v>12.528958193105893</v>
      </c>
      <c r="K255" s="3">
        <f>J255*Y255</f>
        <v>5.9011393089528754</v>
      </c>
      <c r="L255" s="3">
        <f>J255/(VLOOKUP($AW255,'5_Weighting'!$B$9:$C$20,2,FALSE)/VLOOKUP($AW255,'5_Weighting'!$B$9:$D$20,3,FALSE))</f>
        <v>0.13821170591411505</v>
      </c>
      <c r="M255" s="3">
        <f>L255*Y255</f>
        <v>6.5097713485548186E-2</v>
      </c>
      <c r="N255" s="3">
        <f>J255/(VLOOKUP($AW255,'5_Weighting'!$F$12:$G$20,2,FALSE)/(VLOOKUP($AW255,'5_Weighting'!$F$12:$H$21,3,FALSE)))</f>
        <v>0.33257228940877093</v>
      </c>
      <c r="O255" s="3">
        <f>N255*$Y255</f>
        <v>0.1566415483115311</v>
      </c>
      <c r="P255" s="3">
        <f>J255/(VLOOKUP($AW255,'5_Weighting'!$J$12:$K$22,2,FALSE)/VLOOKUP($AW255,'5_Weighting'!$J$12:$L$22,3,FALSE))</f>
        <v>0.55058433796819262</v>
      </c>
      <c r="Q255" s="3">
        <f>P255*$Y255</f>
        <v>0.2593252231830187</v>
      </c>
      <c r="R255" s="3">
        <f>J255/(VLOOKUP($AW255,'5_Weighting'!$N$12:$O$23,2,FALSE)/VLOOKUP($AW255,'5_Weighting'!$N$12:$P$23,3,FALSE))</f>
        <v>9.8050688955885174E-2</v>
      </c>
      <c r="S255" s="3">
        <f>R255*$Y255</f>
        <v>4.6181874498221913E-2</v>
      </c>
      <c r="T255" s="3">
        <f>J255/(VLOOKUP($AW255,'5_Weighting'!$R$12:$S$23,2,FALSE)/(VLOOKUP($AW255,'5_Weighting'!$R$12:$T$23,3,FALSE)))</f>
        <v>0.5178337857731794</v>
      </c>
      <c r="U255" s="3">
        <f>T255*$Y255</f>
        <v>0.2438997130991675</v>
      </c>
      <c r="V255" s="3">
        <f>J255/(VLOOKUP($AW255,'5_Weighting'!$V$12:$W$23,2,FALSE)/(VLOOKUP($AW255,'5_Weighting'!$V$12:$X$23,3,FALSE)))</f>
        <v>9.1901609179760188E-2</v>
      </c>
      <c r="W255" s="3">
        <f>V255*$Y255</f>
        <v>4.3285657923667044E-2</v>
      </c>
      <c r="X255" s="3" t="s">
        <v>3</v>
      </c>
      <c r="Y255" s="6">
        <v>0.47099999999999997</v>
      </c>
      <c r="Z255" s="3" t="s">
        <v>4</v>
      </c>
      <c r="AA255" s="3"/>
      <c r="AB255" s="3"/>
      <c r="AC255" s="3" t="s">
        <v>5</v>
      </c>
      <c r="AD255" s="3" t="s">
        <v>6</v>
      </c>
      <c r="AE255" s="3" t="s">
        <v>5</v>
      </c>
      <c r="AF255" s="3" t="s">
        <v>7</v>
      </c>
      <c r="AG255" s="3" t="s">
        <v>8</v>
      </c>
      <c r="AH255" s="3" t="s">
        <v>9</v>
      </c>
      <c r="AI255" s="3" t="s">
        <v>10</v>
      </c>
      <c r="AJ255" s="3" t="s">
        <v>11</v>
      </c>
      <c r="AK255" s="4" t="s">
        <v>12</v>
      </c>
      <c r="AL255" s="4" t="s">
        <v>13</v>
      </c>
      <c r="AM255" s="4">
        <v>2012</v>
      </c>
      <c r="AN255" s="3" t="s">
        <v>14</v>
      </c>
      <c r="AO255" s="3" t="s">
        <v>14</v>
      </c>
      <c r="AP255" s="3">
        <v>475</v>
      </c>
      <c r="AQ255" s="3">
        <v>0</v>
      </c>
      <c r="AR255" s="3">
        <v>0</v>
      </c>
      <c r="AS255" s="3">
        <v>1</v>
      </c>
      <c r="AT255" s="3">
        <v>1</v>
      </c>
      <c r="AU255" s="4" t="s">
        <v>15</v>
      </c>
      <c r="AV255" s="4" t="s">
        <v>41</v>
      </c>
      <c r="AW255" s="4" t="s">
        <v>42</v>
      </c>
      <c r="AX255" s="4" t="s">
        <v>18</v>
      </c>
      <c r="AY255" s="4"/>
      <c r="AZ255" s="3">
        <v>1.9000000000000001E-4</v>
      </c>
      <c r="BA255" s="3"/>
      <c r="BB255" s="3">
        <v>1.0001900180511432</v>
      </c>
      <c r="BC255" s="3" t="s">
        <v>19</v>
      </c>
      <c r="BD255" s="3" t="s">
        <v>20</v>
      </c>
      <c r="BE255" s="3"/>
    </row>
    <row r="256" spans="1:57" hidden="1" x14ac:dyDescent="0.25">
      <c r="A256" s="2">
        <v>33</v>
      </c>
      <c r="B256" s="3" t="s">
        <v>0</v>
      </c>
      <c r="C256" s="3">
        <v>33.1</v>
      </c>
      <c r="D256" s="3" t="s">
        <v>437</v>
      </c>
      <c r="E256" s="3" t="s">
        <v>145</v>
      </c>
      <c r="F256" s="3"/>
      <c r="G256" s="3"/>
      <c r="H256" s="3" t="str">
        <f>IF(Y256&lt;'2 - Outliers'!$F$11,"Low outlier",IF(Y256&gt;'2 - Outliers'!$F$12,"High outlier",""))</f>
        <v/>
      </c>
      <c r="I256" s="3">
        <f>IF(AA256="",VLOOKUP(AW256,'3 -Impute_SE'!$B$10:$C$21,2,FALSE),AA256)</f>
        <v>4.9965372243354171E-2</v>
      </c>
      <c r="J256" s="3">
        <f>1/I256</f>
        <v>20.01386070195862</v>
      </c>
      <c r="K256" s="3">
        <f>J256*Y256</f>
        <v>0.6822725113297694</v>
      </c>
      <c r="L256" s="3">
        <f>J256/(VLOOKUP($AW256,'5_Weighting'!$B$9:$C$20,2,FALSE)/VLOOKUP($AW256,'5_Weighting'!$B$9:$D$20,3,FALSE))</f>
        <v>0.20391526813503555</v>
      </c>
      <c r="M256" s="3">
        <f>L256*Y256</f>
        <v>6.951471490723362E-3</v>
      </c>
      <c r="N256" s="3">
        <f>J256/(VLOOKUP($AW256,'5_Weighting'!$F$12:$G$20,2,FALSE)/(VLOOKUP($AW256,'5_Weighting'!$F$12:$H$21,3,FALSE)))</f>
        <v>0.23276582344381003</v>
      </c>
      <c r="O256" s="3">
        <f>N256*$Y256</f>
        <v>7.9349869211994845E-3</v>
      </c>
      <c r="P256" s="3">
        <f>J256/(VLOOKUP($AW256,'5_Weighting'!$J$12:$K$22,2,FALSE)/VLOOKUP($AW256,'5_Weighting'!$J$12:$L$22,3,FALSE))</f>
        <v>0.353478586002267</v>
      </c>
      <c r="Q256" s="3">
        <f>P256*$Y256</f>
        <v>1.2050084996817282E-2</v>
      </c>
      <c r="R256" s="3">
        <f>J256/(VLOOKUP($AW256,'5_Weighting'!$N$12:$O$23,2,FALSE)/VLOOKUP($AW256,'5_Weighting'!$N$12:$P$23,3,FALSE))</f>
        <v>0.18260158460967399</v>
      </c>
      <c r="S256" s="3">
        <f>R256*$Y256</f>
        <v>6.2248880193437866E-3</v>
      </c>
      <c r="T256" s="3">
        <f>J256/(VLOOKUP($AW256,'5_Weighting'!$R$12:$S$23,2,FALSE)/(VLOOKUP($AW256,'5_Weighting'!$R$12:$T$23,3,FALSE)))</f>
        <v>0.53308150562882506</v>
      </c>
      <c r="U256" s="3">
        <f>T256*$Y256</f>
        <v>1.8172748526886648E-2</v>
      </c>
      <c r="V256" s="3">
        <f>J256/(VLOOKUP($AW256,'5_Weighting'!$V$12:$W$23,2,FALSE)/(VLOOKUP($AW256,'5_Weighting'!$V$12:$X$23,3,FALSE)))</f>
        <v>0.1739040838024522</v>
      </c>
      <c r="W256" s="3">
        <f>V256*$Y256</f>
        <v>5.9283902168255961E-3</v>
      </c>
      <c r="X256" s="3" t="s">
        <v>149</v>
      </c>
      <c r="Y256" s="6">
        <v>3.4090000000000002E-2</v>
      </c>
      <c r="Z256" s="3" t="s">
        <v>134</v>
      </c>
      <c r="AA256" s="3"/>
      <c r="AB256" s="3"/>
      <c r="AC256" s="3" t="s">
        <v>53</v>
      </c>
      <c r="AD256" s="3" t="s">
        <v>6</v>
      </c>
      <c r="AE256" s="3" t="s">
        <v>54</v>
      </c>
      <c r="AF256" s="3" t="s">
        <v>7</v>
      </c>
      <c r="AG256" s="3" t="s">
        <v>8</v>
      </c>
      <c r="AH256" s="3" t="s">
        <v>9</v>
      </c>
      <c r="AI256" s="3" t="s">
        <v>10</v>
      </c>
      <c r="AJ256" s="3" t="s">
        <v>11</v>
      </c>
      <c r="AK256" s="4" t="s">
        <v>12</v>
      </c>
      <c r="AL256" s="4" t="s">
        <v>13</v>
      </c>
      <c r="AM256" s="4">
        <v>2012</v>
      </c>
      <c r="AN256" s="3" t="s">
        <v>14</v>
      </c>
      <c r="AO256" s="3" t="s">
        <v>14</v>
      </c>
      <c r="AP256" s="3">
        <v>475</v>
      </c>
      <c r="AQ256" s="3">
        <v>0</v>
      </c>
      <c r="AR256" s="3">
        <v>0</v>
      </c>
      <c r="AS256" s="3">
        <v>1</v>
      </c>
      <c r="AT256" s="3">
        <v>1</v>
      </c>
      <c r="AU256" s="4" t="s">
        <v>15</v>
      </c>
      <c r="AV256" s="4" t="s">
        <v>16</v>
      </c>
      <c r="AW256" s="4" t="s">
        <v>17</v>
      </c>
      <c r="AX256" s="4" t="s">
        <v>18</v>
      </c>
      <c r="AY256" s="4"/>
      <c r="AZ256" s="3">
        <v>1.0000000000000001E-5</v>
      </c>
      <c r="BA256" s="3"/>
      <c r="BB256" s="3">
        <v>1.0000100000500001</v>
      </c>
      <c r="BC256" s="3" t="s">
        <v>19</v>
      </c>
      <c r="BD256" s="3" t="s">
        <v>20</v>
      </c>
      <c r="BE256" s="3"/>
    </row>
    <row r="257" spans="1:57" hidden="1" x14ac:dyDescent="0.25">
      <c r="A257" s="2">
        <v>33</v>
      </c>
      <c r="B257" s="3" t="s">
        <v>0</v>
      </c>
      <c r="C257" s="3">
        <v>33.200000000000003</v>
      </c>
      <c r="D257" s="3" t="s">
        <v>359</v>
      </c>
      <c r="E257" s="3" t="s">
        <v>360</v>
      </c>
      <c r="F257" s="3"/>
      <c r="G257" s="3"/>
      <c r="H257" s="3" t="str">
        <f>IF(Y257&lt;'2 - Outliers'!$F$11,"Low outlier",IF(Y257&gt;'2 - Outliers'!$F$12,"High outlier",""))</f>
        <v/>
      </c>
      <c r="I257" s="3">
        <f>IF(AA257="",VLOOKUP(AW257,'3 -Impute_SE'!$B$10:$C$21,2,FALSE),AA257)</f>
        <v>7.9815095923159343E-2</v>
      </c>
      <c r="J257" s="3">
        <f>1/I257</f>
        <v>12.528958193105893</v>
      </c>
      <c r="K257" s="3">
        <f>J257*Y257</f>
        <v>1.4408301922071778</v>
      </c>
      <c r="L257" s="3">
        <f>J257/(VLOOKUP($AW257,'5_Weighting'!$B$9:$C$20,2,FALSE)/VLOOKUP($AW257,'5_Weighting'!$B$9:$D$20,3,FALSE))</f>
        <v>0.13821170591411505</v>
      </c>
      <c r="M257" s="3">
        <f>L257*Y257</f>
        <v>1.5894346180123232E-2</v>
      </c>
      <c r="N257" s="3">
        <f>J257/(VLOOKUP($AW257,'5_Weighting'!$F$12:$G$20,2,FALSE)/(VLOOKUP($AW257,'5_Weighting'!$F$12:$H$21,3,FALSE)))</f>
        <v>0.33257228940877093</v>
      </c>
      <c r="O257" s="3">
        <f>N257*$Y257</f>
        <v>3.8245813282008656E-2</v>
      </c>
      <c r="P257" s="3">
        <f>J257/(VLOOKUP($AW257,'5_Weighting'!$J$12:$K$22,2,FALSE)/VLOOKUP($AW257,'5_Weighting'!$J$12:$L$22,3,FALSE))</f>
        <v>0.55058433796819262</v>
      </c>
      <c r="Q257" s="3">
        <f>P257*$Y257</f>
        <v>6.3317198866342156E-2</v>
      </c>
      <c r="R257" s="3">
        <f>J257/(VLOOKUP($AW257,'5_Weighting'!$N$12:$O$23,2,FALSE)/VLOOKUP($AW257,'5_Weighting'!$N$12:$P$23,3,FALSE))</f>
        <v>9.8050688955885174E-2</v>
      </c>
      <c r="S257" s="3">
        <f>R257*$Y257</f>
        <v>1.1275829229926796E-2</v>
      </c>
      <c r="T257" s="3">
        <f>J257/(VLOOKUP($AW257,'5_Weighting'!$R$12:$S$23,2,FALSE)/(VLOOKUP($AW257,'5_Weighting'!$R$12:$T$23,3,FALSE)))</f>
        <v>0.5178337857731794</v>
      </c>
      <c r="U257" s="3">
        <f>T257*$Y257</f>
        <v>5.9550885363915632E-2</v>
      </c>
      <c r="V257" s="3">
        <f>J257/(VLOOKUP($AW257,'5_Weighting'!$V$12:$W$23,2,FALSE)/(VLOOKUP($AW257,'5_Weighting'!$V$12:$X$23,3,FALSE)))</f>
        <v>9.1901609179760188E-2</v>
      </c>
      <c r="W257" s="3">
        <f>V257*$Y257</f>
        <v>1.0568685055672423E-2</v>
      </c>
      <c r="X257" s="3" t="s">
        <v>3</v>
      </c>
      <c r="Y257" s="6">
        <v>0.115</v>
      </c>
      <c r="Z257" s="3" t="s">
        <v>4</v>
      </c>
      <c r="AA257" s="3"/>
      <c r="AB257" s="3"/>
      <c r="AC257" s="3" t="s">
        <v>5</v>
      </c>
      <c r="AD257" s="3" t="s">
        <v>6</v>
      </c>
      <c r="AE257" s="3" t="s">
        <v>5</v>
      </c>
      <c r="AF257" s="3" t="s">
        <v>7</v>
      </c>
      <c r="AG257" s="3" t="s">
        <v>8</v>
      </c>
      <c r="AH257" s="3" t="s">
        <v>9</v>
      </c>
      <c r="AI257" s="3" t="s">
        <v>10</v>
      </c>
      <c r="AJ257" s="3" t="s">
        <v>11</v>
      </c>
      <c r="AK257" s="3" t="s">
        <v>12</v>
      </c>
      <c r="AL257" s="3" t="s">
        <v>13</v>
      </c>
      <c r="AM257" s="3">
        <v>2012</v>
      </c>
      <c r="AN257" s="3" t="s">
        <v>14</v>
      </c>
      <c r="AO257" s="3" t="s">
        <v>14</v>
      </c>
      <c r="AP257" s="3">
        <v>432</v>
      </c>
      <c r="AQ257" s="3">
        <v>0</v>
      </c>
      <c r="AR257" s="3">
        <v>0</v>
      </c>
      <c r="AS257" s="3">
        <v>1</v>
      </c>
      <c r="AT257" s="3">
        <v>1</v>
      </c>
      <c r="AU257" s="3" t="s">
        <v>15</v>
      </c>
      <c r="AV257" s="3" t="s">
        <v>41</v>
      </c>
      <c r="AW257" s="3" t="s">
        <v>42</v>
      </c>
      <c r="AX257" s="3" t="s">
        <v>18</v>
      </c>
      <c r="AY257" s="3"/>
      <c r="AZ257" s="3">
        <v>1E-4</v>
      </c>
      <c r="BA257" s="3"/>
      <c r="BB257" s="3">
        <v>1.0001000050001667</v>
      </c>
      <c r="BC257" s="3" t="s">
        <v>19</v>
      </c>
      <c r="BD257" s="3" t="s">
        <v>20</v>
      </c>
      <c r="BE257" s="3"/>
    </row>
    <row r="258" spans="1:57" hidden="1" x14ac:dyDescent="0.25">
      <c r="A258" s="2">
        <v>33</v>
      </c>
      <c r="B258" s="3" t="s">
        <v>0</v>
      </c>
      <c r="C258" s="3">
        <v>33.200000000000003</v>
      </c>
      <c r="D258" s="3" t="s">
        <v>419</v>
      </c>
      <c r="E258" s="3" t="s">
        <v>360</v>
      </c>
      <c r="F258" s="3"/>
      <c r="G258" s="3"/>
      <c r="H258" s="3" t="str">
        <f>IF(Y258&lt;'2 - Outliers'!$F$11,"Low outlier",IF(Y258&gt;'2 - Outliers'!$F$12,"High outlier",""))</f>
        <v/>
      </c>
      <c r="I258" s="3">
        <f>IF(AA258="",VLOOKUP(AW258,'3 -Impute_SE'!$B$10:$C$21,2,FALSE),AA258)</f>
        <v>4.9965372243354171E-2</v>
      </c>
      <c r="J258" s="3">
        <f>1/I258</f>
        <v>20.01386070195862</v>
      </c>
      <c r="K258" s="3">
        <f>J258*Y258</f>
        <v>0.86059601018422061</v>
      </c>
      <c r="L258" s="3">
        <f>J258/(VLOOKUP($AW258,'5_Weighting'!$B$9:$C$20,2,FALSE)/VLOOKUP($AW258,'5_Weighting'!$B$9:$D$20,3,FALSE))</f>
        <v>0.20391526813503555</v>
      </c>
      <c r="M258" s="3">
        <f>L258*Y258</f>
        <v>8.7683565298065282E-3</v>
      </c>
      <c r="N258" s="3">
        <f>J258/(VLOOKUP($AW258,'5_Weighting'!$F$12:$G$20,2,FALSE)/(VLOOKUP($AW258,'5_Weighting'!$F$12:$H$21,3,FALSE)))</f>
        <v>0.23276582344381003</v>
      </c>
      <c r="O258" s="3">
        <f>N258*$Y258</f>
        <v>1.000893040808383E-2</v>
      </c>
      <c r="P258" s="3">
        <f>J258/(VLOOKUP($AW258,'5_Weighting'!$J$12:$K$22,2,FALSE)/VLOOKUP($AW258,'5_Weighting'!$J$12:$L$22,3,FALSE))</f>
        <v>0.353478586002267</v>
      </c>
      <c r="Q258" s="3">
        <f>P258*$Y258</f>
        <v>1.5199579198097481E-2</v>
      </c>
      <c r="R258" s="3">
        <f>J258/(VLOOKUP($AW258,'5_Weighting'!$N$12:$O$23,2,FALSE)/VLOOKUP($AW258,'5_Weighting'!$N$12:$P$23,3,FALSE))</f>
        <v>0.18260158460967399</v>
      </c>
      <c r="S258" s="3">
        <f>R258*$Y258</f>
        <v>7.8518681382159818E-3</v>
      </c>
      <c r="T258" s="3">
        <f>J258/(VLOOKUP($AW258,'5_Weighting'!$R$12:$S$23,2,FALSE)/(VLOOKUP($AW258,'5_Weighting'!$R$12:$T$23,3,FALSE)))</f>
        <v>0.53308150562882506</v>
      </c>
      <c r="U258" s="3">
        <f>T258*$Y258</f>
        <v>2.2922504742039475E-2</v>
      </c>
      <c r="V258" s="3">
        <f>J258/(VLOOKUP($AW258,'5_Weighting'!$V$12:$W$23,2,FALSE)/(VLOOKUP($AW258,'5_Weighting'!$V$12:$X$23,3,FALSE)))</f>
        <v>0.1739040838024522</v>
      </c>
      <c r="W258" s="3">
        <f>V258*$Y258</f>
        <v>7.4778756035054446E-3</v>
      </c>
      <c r="X258" s="3" t="s">
        <v>3</v>
      </c>
      <c r="Y258" s="6">
        <v>4.2999999999999997E-2</v>
      </c>
      <c r="Z258" s="3" t="s">
        <v>4</v>
      </c>
      <c r="AA258" s="3"/>
      <c r="AB258" s="3"/>
      <c r="AC258" s="3" t="s">
        <v>5</v>
      </c>
      <c r="AD258" s="3" t="s">
        <v>6</v>
      </c>
      <c r="AE258" s="3" t="s">
        <v>5</v>
      </c>
      <c r="AF258" s="3" t="s">
        <v>7</v>
      </c>
      <c r="AG258" s="3" t="s">
        <v>8</v>
      </c>
      <c r="AH258" s="3" t="s">
        <v>9</v>
      </c>
      <c r="AI258" s="3" t="s">
        <v>10</v>
      </c>
      <c r="AJ258" s="3" t="s">
        <v>11</v>
      </c>
      <c r="AK258" s="4" t="s">
        <v>12</v>
      </c>
      <c r="AL258" s="4" t="s">
        <v>13</v>
      </c>
      <c r="AM258" s="4">
        <v>2012</v>
      </c>
      <c r="AN258" s="3" t="s">
        <v>14</v>
      </c>
      <c r="AO258" s="3" t="s">
        <v>14</v>
      </c>
      <c r="AP258" s="3">
        <v>432</v>
      </c>
      <c r="AQ258" s="3">
        <v>0</v>
      </c>
      <c r="AR258" s="3">
        <v>0</v>
      </c>
      <c r="AS258" s="3">
        <v>1</v>
      </c>
      <c r="AT258" s="3">
        <v>1</v>
      </c>
      <c r="AU258" s="4" t="s">
        <v>15</v>
      </c>
      <c r="AV258" s="4" t="s">
        <v>16</v>
      </c>
      <c r="AW258" s="4" t="s">
        <v>17</v>
      </c>
      <c r="AX258" s="4" t="s">
        <v>18</v>
      </c>
      <c r="AY258" s="4"/>
      <c r="AZ258" s="3">
        <v>9.0000000000000002E-6</v>
      </c>
      <c r="BA258" s="3"/>
      <c r="BB258" s="3">
        <v>1.0000090000405002</v>
      </c>
      <c r="BC258" s="3" t="s">
        <v>19</v>
      </c>
      <c r="BD258" s="3" t="s">
        <v>20</v>
      </c>
      <c r="BE258" s="3"/>
    </row>
    <row r="259" spans="1:57" hidden="1" x14ac:dyDescent="0.25">
      <c r="A259" s="2">
        <v>33</v>
      </c>
      <c r="B259" s="3" t="s">
        <v>0</v>
      </c>
      <c r="C259" s="3">
        <v>33.299999999999997</v>
      </c>
      <c r="D259" s="3" t="s">
        <v>116</v>
      </c>
      <c r="E259" s="3" t="s">
        <v>2</v>
      </c>
      <c r="F259" s="3"/>
      <c r="G259" s="3"/>
      <c r="H259" s="3" t="str">
        <f>IF(Y259&lt;'2 - Outliers'!$F$11,"Low outlier",IF(Y259&gt;'2 - Outliers'!$F$12,"High outlier",""))</f>
        <v/>
      </c>
      <c r="I259" s="3">
        <f>IF(AA259="",VLOOKUP(AW259,'3 -Impute_SE'!$B$10:$C$21,2,FALSE),AA259)</f>
        <v>7.9815095923159343E-2</v>
      </c>
      <c r="J259" s="3">
        <f>1/I259</f>
        <v>12.528958193105893</v>
      </c>
      <c r="K259" s="3">
        <f>J259*Y259</f>
        <v>6.5777030513805945</v>
      </c>
      <c r="L259" s="3">
        <f>J259/(VLOOKUP($AW259,'5_Weighting'!$B$9:$C$20,2,FALSE)/VLOOKUP($AW259,'5_Weighting'!$B$9:$D$20,3,FALSE))</f>
        <v>0.13821170591411505</v>
      </c>
      <c r="M259" s="3">
        <f>L259*Y259</f>
        <v>7.2561145604910407E-2</v>
      </c>
      <c r="N259" s="3">
        <f>J259/(VLOOKUP($AW259,'5_Weighting'!$F$12:$G$20,2,FALSE)/(VLOOKUP($AW259,'5_Weighting'!$F$12:$H$21,3,FALSE)))</f>
        <v>0.33257228940877093</v>
      </c>
      <c r="O259" s="3">
        <f>N259*$Y259</f>
        <v>0.17460045193960474</v>
      </c>
      <c r="P259" s="3">
        <f>J259/(VLOOKUP($AW259,'5_Weighting'!$J$12:$K$22,2,FALSE)/VLOOKUP($AW259,'5_Weighting'!$J$12:$L$22,3,FALSE))</f>
        <v>0.55058433796819262</v>
      </c>
      <c r="Q259" s="3">
        <f>P259*$Y259</f>
        <v>0.28905677743330116</v>
      </c>
      <c r="R259" s="3">
        <f>J259/(VLOOKUP($AW259,'5_Weighting'!$N$12:$O$23,2,FALSE)/VLOOKUP($AW259,'5_Weighting'!$N$12:$P$23,3,FALSE))</f>
        <v>9.8050688955885174E-2</v>
      </c>
      <c r="S259" s="3">
        <f>R259*$Y259</f>
        <v>5.1476611701839717E-2</v>
      </c>
      <c r="T259" s="3">
        <f>J259/(VLOOKUP($AW259,'5_Weighting'!$R$12:$S$23,2,FALSE)/(VLOOKUP($AW259,'5_Weighting'!$R$12:$T$23,3,FALSE)))</f>
        <v>0.5178337857731794</v>
      </c>
      <c r="U259" s="3">
        <f>T259*$Y259</f>
        <v>0.27186273753091922</v>
      </c>
      <c r="V259" s="3">
        <f>J259/(VLOOKUP($AW259,'5_Weighting'!$V$12:$W$23,2,FALSE)/(VLOOKUP($AW259,'5_Weighting'!$V$12:$X$23,3,FALSE)))</f>
        <v>9.1901609179760188E-2</v>
      </c>
      <c r="W259" s="3">
        <f>V259*$Y259</f>
        <v>4.8248344819374102E-2</v>
      </c>
      <c r="X259" s="3" t="s">
        <v>3</v>
      </c>
      <c r="Y259" s="6">
        <v>0.52500000000000002</v>
      </c>
      <c r="Z259" s="3" t="s">
        <v>4</v>
      </c>
      <c r="AA259" s="3"/>
      <c r="AB259" s="3"/>
      <c r="AC259" s="3" t="s">
        <v>5</v>
      </c>
      <c r="AD259" s="3" t="s">
        <v>6</v>
      </c>
      <c r="AE259" s="3" t="s">
        <v>5</v>
      </c>
      <c r="AF259" s="3" t="s">
        <v>7</v>
      </c>
      <c r="AG259" s="3" t="s">
        <v>8</v>
      </c>
      <c r="AH259" s="3" t="s">
        <v>9</v>
      </c>
      <c r="AI259" s="3" t="s">
        <v>10</v>
      </c>
      <c r="AJ259" s="3" t="s">
        <v>11</v>
      </c>
      <c r="AK259" s="4" t="s">
        <v>12</v>
      </c>
      <c r="AL259" s="4" t="s">
        <v>13</v>
      </c>
      <c r="AM259" s="4">
        <v>2012</v>
      </c>
      <c r="AN259" s="3" t="s">
        <v>14</v>
      </c>
      <c r="AO259" s="3" t="s">
        <v>14</v>
      </c>
      <c r="AP259" s="3">
        <v>125</v>
      </c>
      <c r="AQ259" s="3">
        <v>0</v>
      </c>
      <c r="AR259" s="3">
        <v>0</v>
      </c>
      <c r="AS259" s="3">
        <v>0</v>
      </c>
      <c r="AT259" s="3">
        <v>0</v>
      </c>
      <c r="AU259" s="4" t="s">
        <v>15</v>
      </c>
      <c r="AV259" s="4" t="s">
        <v>41</v>
      </c>
      <c r="AW259" s="4" t="s">
        <v>42</v>
      </c>
      <c r="AX259" s="4" t="s">
        <v>18</v>
      </c>
      <c r="AY259" s="4"/>
      <c r="AZ259" s="3">
        <v>2.9999999999999997E-4</v>
      </c>
      <c r="BA259" s="3"/>
      <c r="BB259" s="3">
        <v>1.0003000450045003</v>
      </c>
      <c r="BC259" s="3" t="s">
        <v>19</v>
      </c>
      <c r="BD259" s="3" t="s">
        <v>20</v>
      </c>
      <c r="BE259" s="3"/>
    </row>
    <row r="260" spans="1:57" hidden="1" x14ac:dyDescent="0.25">
      <c r="A260" s="2">
        <v>33</v>
      </c>
      <c r="B260" s="3" t="s">
        <v>0</v>
      </c>
      <c r="C260" s="3">
        <v>33.299999999999997</v>
      </c>
      <c r="D260" s="3" t="s">
        <v>1</v>
      </c>
      <c r="E260" s="3" t="s">
        <v>2</v>
      </c>
      <c r="F260" s="3"/>
      <c r="G260" s="3"/>
      <c r="H260" s="3" t="str">
        <f>IF(Y260&lt;'2 - Outliers'!$F$11,"Low outlier",IF(Y260&gt;'2 - Outliers'!$F$12,"High outlier",""))</f>
        <v>High outlier</v>
      </c>
      <c r="I260" s="3">
        <f>IF(AA260="",VLOOKUP(AW260,'3 -Impute_SE'!$B$10:$C$21,2,FALSE),AA260)</f>
        <v>4.9965372243354171E-2</v>
      </c>
      <c r="J260" s="3">
        <f>1/I260</f>
        <v>20.01386070195862</v>
      </c>
      <c r="K260" s="3">
        <f>J260*Y260</f>
        <v>28.119474286251862</v>
      </c>
      <c r="L260" s="3">
        <f>J260/(VLOOKUP($AW260,'5_Weighting'!$B$9:$C$20,2,FALSE)/VLOOKUP($AW260,'5_Weighting'!$B$9:$D$20,3,FALSE))</f>
        <v>0.20391526813503555</v>
      </c>
      <c r="M260" s="3">
        <f>L260*Y260</f>
        <v>0.28650095172972495</v>
      </c>
      <c r="N260" s="3">
        <f>J260/(VLOOKUP($AW260,'5_Weighting'!$F$12:$G$20,2,FALSE)/(VLOOKUP($AW260,'5_Weighting'!$F$12:$H$21,3,FALSE)))</f>
        <v>0.23276582344381003</v>
      </c>
      <c r="O260" s="3">
        <f>N260*$Y260</f>
        <v>0.3270359819385531</v>
      </c>
      <c r="P260" s="3">
        <f>J260/(VLOOKUP($AW260,'5_Weighting'!$J$12:$K$22,2,FALSE)/VLOOKUP($AW260,'5_Weighting'!$J$12:$L$22,3,FALSE))</f>
        <v>0.353478586002267</v>
      </c>
      <c r="Q260" s="3">
        <f>P260*$Y260</f>
        <v>0.49663741333318517</v>
      </c>
      <c r="R260" s="3">
        <f>J260/(VLOOKUP($AW260,'5_Weighting'!$N$12:$O$23,2,FALSE)/VLOOKUP($AW260,'5_Weighting'!$N$12:$P$23,3,FALSE))</f>
        <v>0.18260158460967399</v>
      </c>
      <c r="S260" s="3">
        <f>R260*$Y260</f>
        <v>0.25655522637659195</v>
      </c>
      <c r="T260" s="3">
        <f>J260/(VLOOKUP($AW260,'5_Weighting'!$R$12:$S$23,2,FALSE)/(VLOOKUP($AW260,'5_Weighting'!$R$12:$T$23,3,FALSE)))</f>
        <v>0.53308150562882506</v>
      </c>
      <c r="U260" s="3">
        <f>T260*$Y260</f>
        <v>0.74897951540849927</v>
      </c>
      <c r="V260" s="3">
        <f>J260/(VLOOKUP($AW260,'5_Weighting'!$V$12:$W$23,2,FALSE)/(VLOOKUP($AW260,'5_Weighting'!$V$12:$X$23,3,FALSE)))</f>
        <v>0.1739040838024522</v>
      </c>
      <c r="W260" s="3">
        <f>V260*$Y260</f>
        <v>0.24433523774244534</v>
      </c>
      <c r="X260" s="3" t="s">
        <v>3</v>
      </c>
      <c r="Y260" s="6">
        <v>1.405</v>
      </c>
      <c r="Z260" s="3" t="s">
        <v>4</v>
      </c>
      <c r="AA260" s="3"/>
      <c r="AB260" s="3"/>
      <c r="AC260" s="3" t="s">
        <v>5</v>
      </c>
      <c r="AD260" s="3" t="s">
        <v>6</v>
      </c>
      <c r="AE260" s="3" t="s">
        <v>5</v>
      </c>
      <c r="AF260" s="3" t="s">
        <v>7</v>
      </c>
      <c r="AG260" s="3" t="s">
        <v>8</v>
      </c>
      <c r="AH260" s="3" t="s">
        <v>9</v>
      </c>
      <c r="AI260" s="3" t="s">
        <v>10</v>
      </c>
      <c r="AJ260" s="3" t="s">
        <v>11</v>
      </c>
      <c r="AK260" s="4" t="s">
        <v>12</v>
      </c>
      <c r="AL260" s="4" t="s">
        <v>13</v>
      </c>
      <c r="AM260" s="4">
        <v>2012</v>
      </c>
      <c r="AN260" s="3" t="str">
        <f>IF(AM260&lt;2010,"Pre-2010",IF(AM260&lt;2018,"2010 - 2017","2018 - 2019"))</f>
        <v>2010 - 2017</v>
      </c>
      <c r="AO260" s="3" t="s">
        <v>14</v>
      </c>
      <c r="AP260" s="3">
        <v>125</v>
      </c>
      <c r="AQ260" s="3">
        <v>0</v>
      </c>
      <c r="AR260" s="3">
        <v>0</v>
      </c>
      <c r="AS260" s="3">
        <v>0</v>
      </c>
      <c r="AT260" s="3">
        <v>0</v>
      </c>
      <c r="AU260" s="4" t="s">
        <v>15</v>
      </c>
      <c r="AV260" s="4" t="s">
        <v>16</v>
      </c>
      <c r="AW260" s="4" t="s">
        <v>17</v>
      </c>
      <c r="AX260" s="4" t="s">
        <v>18</v>
      </c>
      <c r="AY260" s="4"/>
      <c r="AZ260" s="3">
        <v>2E-3</v>
      </c>
      <c r="BA260" s="3"/>
      <c r="BB260" s="3">
        <v>1.0020020013340003</v>
      </c>
      <c r="BC260" s="3" t="s">
        <v>19</v>
      </c>
      <c r="BD260" s="3" t="s">
        <v>20</v>
      </c>
      <c r="BE260" s="3"/>
    </row>
    <row r="261" spans="1:57" hidden="1" x14ac:dyDescent="0.25">
      <c r="A261" s="2">
        <v>33</v>
      </c>
      <c r="B261" s="3" t="s">
        <v>0</v>
      </c>
      <c r="C261" s="3">
        <v>33.4</v>
      </c>
      <c r="D261" s="3" t="s">
        <v>112</v>
      </c>
      <c r="E261" s="3" t="s">
        <v>113</v>
      </c>
      <c r="F261" s="3"/>
      <c r="G261" s="3"/>
      <c r="H261" s="3" t="str">
        <f>IF(Y261&lt;'2 - Outliers'!$F$11,"Low outlier",IF(Y261&gt;'2 - Outliers'!$F$12,"High outlier",""))</f>
        <v/>
      </c>
      <c r="I261" s="3">
        <f>IF(AA261="",VLOOKUP(AW261,'3 -Impute_SE'!$B$10:$C$21,2,FALSE),AA261)</f>
        <v>7.9815095923159343E-2</v>
      </c>
      <c r="J261" s="3">
        <f>1/I261</f>
        <v>12.528958193105893</v>
      </c>
      <c r="K261" s="3">
        <f>J261*Y261</f>
        <v>7.091390337297935</v>
      </c>
      <c r="L261" s="3">
        <f>J261/(VLOOKUP($AW261,'5_Weighting'!$B$9:$C$20,2,FALSE)/VLOOKUP($AW261,'5_Weighting'!$B$9:$D$20,3,FALSE))</f>
        <v>0.13821170591411505</v>
      </c>
      <c r="M261" s="3">
        <f>L261*Y261</f>
        <v>7.8227825547389107E-2</v>
      </c>
      <c r="N261" s="3">
        <f>J261/(VLOOKUP($AW261,'5_Weighting'!$F$12:$G$20,2,FALSE)/(VLOOKUP($AW261,'5_Weighting'!$F$12:$H$21,3,FALSE)))</f>
        <v>0.33257228940877093</v>
      </c>
      <c r="O261" s="3">
        <f>N261*$Y261</f>
        <v>0.18823591580536433</v>
      </c>
      <c r="P261" s="3">
        <f>J261/(VLOOKUP($AW261,'5_Weighting'!$J$12:$K$22,2,FALSE)/VLOOKUP($AW261,'5_Weighting'!$J$12:$L$22,3,FALSE))</f>
        <v>0.55058433796819262</v>
      </c>
      <c r="Q261" s="3">
        <f>P261*$Y261</f>
        <v>0.31163073528999702</v>
      </c>
      <c r="R261" s="3">
        <f>J261/(VLOOKUP($AW261,'5_Weighting'!$N$12:$O$23,2,FALSE)/VLOOKUP($AW261,'5_Weighting'!$N$12:$P$23,3,FALSE))</f>
        <v>9.8050688955885174E-2</v>
      </c>
      <c r="S261" s="3">
        <f>R261*$Y261</f>
        <v>5.5496689949031001E-2</v>
      </c>
      <c r="T261" s="3">
        <f>J261/(VLOOKUP($AW261,'5_Weighting'!$R$12:$S$23,2,FALSE)/(VLOOKUP($AW261,'5_Weighting'!$R$12:$T$23,3,FALSE)))</f>
        <v>0.5178337857731794</v>
      </c>
      <c r="U261" s="3">
        <f>T261*$Y261</f>
        <v>0.29309392274761953</v>
      </c>
      <c r="V261" s="3">
        <f>J261/(VLOOKUP($AW261,'5_Weighting'!$V$12:$W$23,2,FALSE)/(VLOOKUP($AW261,'5_Weighting'!$V$12:$X$23,3,FALSE)))</f>
        <v>9.1901609179760188E-2</v>
      </c>
      <c r="W261" s="3">
        <f>V261*$Y261</f>
        <v>5.2016310795744258E-2</v>
      </c>
      <c r="X261" s="3" t="s">
        <v>3</v>
      </c>
      <c r="Y261" s="6">
        <v>0.56599999999999995</v>
      </c>
      <c r="Z261" s="3" t="s">
        <v>4</v>
      </c>
      <c r="AA261" s="3"/>
      <c r="AB261" s="3"/>
      <c r="AC261" s="3" t="s">
        <v>5</v>
      </c>
      <c r="AD261" s="3" t="s">
        <v>6</v>
      </c>
      <c r="AE261" s="3" t="s">
        <v>5</v>
      </c>
      <c r="AF261" s="3" t="s">
        <v>7</v>
      </c>
      <c r="AG261" s="3" t="s">
        <v>8</v>
      </c>
      <c r="AH261" s="3" t="s">
        <v>9</v>
      </c>
      <c r="AI261" s="3" t="s">
        <v>10</v>
      </c>
      <c r="AJ261" s="3" t="s">
        <v>11</v>
      </c>
      <c r="AK261" s="4" t="s">
        <v>12</v>
      </c>
      <c r="AL261" s="4" t="s">
        <v>13</v>
      </c>
      <c r="AM261" s="4">
        <v>2012</v>
      </c>
      <c r="AN261" s="3" t="s">
        <v>14</v>
      </c>
      <c r="AO261" s="3" t="s">
        <v>14</v>
      </c>
      <c r="AP261" s="3">
        <v>350</v>
      </c>
      <c r="AQ261" s="3">
        <v>0</v>
      </c>
      <c r="AR261" s="3">
        <v>0</v>
      </c>
      <c r="AS261" s="3">
        <v>0</v>
      </c>
      <c r="AT261" s="3">
        <v>0</v>
      </c>
      <c r="AU261" s="4" t="s">
        <v>15</v>
      </c>
      <c r="AV261" s="4" t="s">
        <v>41</v>
      </c>
      <c r="AW261" s="4" t="s">
        <v>42</v>
      </c>
      <c r="AX261" s="4" t="s">
        <v>18</v>
      </c>
      <c r="AY261" s="4"/>
      <c r="AZ261" s="3">
        <v>2.0000000000000001E-4</v>
      </c>
      <c r="BA261" s="3"/>
      <c r="BB261" s="3">
        <v>1.0002000200013335</v>
      </c>
      <c r="BC261" s="3" t="s">
        <v>19</v>
      </c>
      <c r="BD261" s="3" t="s">
        <v>20</v>
      </c>
      <c r="BE261" s="3"/>
    </row>
    <row r="262" spans="1:57" hidden="1" x14ac:dyDescent="0.25">
      <c r="A262" s="2">
        <v>34</v>
      </c>
      <c r="B262" s="3" t="s">
        <v>732</v>
      </c>
      <c r="C262" s="3">
        <v>34.1</v>
      </c>
      <c r="D262" s="3" t="s">
        <v>847</v>
      </c>
      <c r="E262" s="3" t="s">
        <v>848</v>
      </c>
      <c r="F262" s="3"/>
      <c r="G262" s="3"/>
      <c r="H262" s="3" t="str">
        <f>IF(Y262&lt;'2 - Outliers'!$F$11,"Low outlier",IF(Y262&gt;'2 - Outliers'!$F$12,"High outlier",""))</f>
        <v>High outlier</v>
      </c>
      <c r="I262" s="3">
        <f>IF(AA262="",VLOOKUP(AW262,'3 -Impute_SE'!$B$10:$C$21,2,FALSE),AA262)</f>
        <v>0.19117647058823528</v>
      </c>
      <c r="J262" s="3">
        <f>1/I262</f>
        <v>5.2307692307692308</v>
      </c>
      <c r="K262" s="3">
        <f>J262*Y262</f>
        <v>5.44</v>
      </c>
      <c r="L262" s="3">
        <f>J262/(VLOOKUP($AW262,'5_Weighting'!$B$9:$C$20,2,FALSE)/VLOOKUP($AW262,'5_Weighting'!$B$9:$D$20,3,FALSE))</f>
        <v>6.2554199106370932E-7</v>
      </c>
      <c r="M262" s="3">
        <f>L262*Y262</f>
        <v>6.5056367070625776E-7</v>
      </c>
      <c r="N262" s="3" t="e">
        <f>J262/(VLOOKUP($AW262,'5_Weighting'!$F$12:$G$20,2,FALSE)/(VLOOKUP($AW262,'5_Weighting'!$F$12:$H$21,3,FALSE)))</f>
        <v>#N/A</v>
      </c>
      <c r="O262" s="3" t="e">
        <f>N262*$Y262</f>
        <v>#N/A</v>
      </c>
      <c r="P262" s="3">
        <f>J262/(VLOOKUP($AW262,'5_Weighting'!$J$12:$K$22,2,FALSE)/VLOOKUP($AW262,'5_Weighting'!$J$12:$L$22,3,FALSE))</f>
        <v>2.0851880320741991E-7</v>
      </c>
      <c r="Q262" s="3">
        <f>P262*$Y262</f>
        <v>2.1685955533571672E-7</v>
      </c>
      <c r="R262" s="3">
        <f>J262/(VLOOKUP($AW262,'5_Weighting'!$N$12:$O$23,2,FALSE)/VLOOKUP($AW262,'5_Weighting'!$N$12:$P$23,3,FALSE))</f>
        <v>1.8092969123791741E-2</v>
      </c>
      <c r="S262" s="3">
        <f>R262*$Y262</f>
        <v>1.8816687888743411E-2</v>
      </c>
      <c r="T262" s="3">
        <f>J262/(VLOOKUP($AW262,'5_Weighting'!$R$12:$S$23,2,FALSE)/(VLOOKUP($AW262,'5_Weighting'!$R$12:$T$23,3,FALSE)))</f>
        <v>1.3162600311722521E-2</v>
      </c>
      <c r="U262" s="3">
        <f>T262*$Y262</f>
        <v>1.3689104324191423E-2</v>
      </c>
      <c r="V262" s="3">
        <f>J262/(VLOOKUP($AW262,'5_Weighting'!$V$12:$W$23,2,FALSE)/(VLOOKUP($AW262,'5_Weighting'!$V$12:$X$23,3,FALSE)))</f>
        <v>2.6064768480566175E-7</v>
      </c>
      <c r="W262" s="3">
        <f>V262*$Y262</f>
        <v>2.7107359219788824E-7</v>
      </c>
      <c r="X262" s="3" t="s">
        <v>266</v>
      </c>
      <c r="Y262" s="6">
        <v>1.04</v>
      </c>
      <c r="Z262" s="3" t="s">
        <v>157</v>
      </c>
      <c r="AA262" s="3">
        <v>0.19117647058823528</v>
      </c>
      <c r="AB262" s="3" t="s">
        <v>26</v>
      </c>
      <c r="AC262" s="3" t="s">
        <v>5</v>
      </c>
      <c r="AD262" s="3" t="s">
        <v>6</v>
      </c>
      <c r="AE262" s="3" t="s">
        <v>5</v>
      </c>
      <c r="AF262" s="3" t="s">
        <v>102</v>
      </c>
      <c r="AG262" s="3" t="s">
        <v>603</v>
      </c>
      <c r="AH262" s="3" t="s">
        <v>103</v>
      </c>
      <c r="AI262" s="3" t="s">
        <v>10</v>
      </c>
      <c r="AJ262" s="3" t="s">
        <v>39</v>
      </c>
      <c r="AK262" s="4" t="s">
        <v>12</v>
      </c>
      <c r="AL262" s="4" t="s">
        <v>13</v>
      </c>
      <c r="AM262" s="4" t="s">
        <v>735</v>
      </c>
      <c r="AN262" s="3" t="str">
        <f>IF(AM262&lt;2010,"Pre-2010",IF(AM262&lt;2018,"2010 - 2017","2018 - 2019"))</f>
        <v>2018 - 2019</v>
      </c>
      <c r="AO262" s="3" t="s">
        <v>151</v>
      </c>
      <c r="AP262" s="3">
        <v>451</v>
      </c>
      <c r="AQ262" s="3">
        <v>0</v>
      </c>
      <c r="AR262" s="3">
        <v>0</v>
      </c>
      <c r="AS262" s="3">
        <v>1</v>
      </c>
      <c r="AT262" s="3">
        <v>1</v>
      </c>
      <c r="AU262" s="4" t="s">
        <v>97</v>
      </c>
      <c r="AV262" s="4" t="s">
        <v>849</v>
      </c>
      <c r="AW262" s="4" t="s">
        <v>1396</v>
      </c>
      <c r="AX262" s="4" t="s">
        <v>33</v>
      </c>
      <c r="AY262" s="4"/>
      <c r="AZ262" s="3">
        <v>1.04</v>
      </c>
      <c r="BA262" s="3"/>
      <c r="BB262" s="3"/>
      <c r="BC262" s="3" t="s">
        <v>20</v>
      </c>
      <c r="BD262" s="3">
        <v>5.44</v>
      </c>
      <c r="BE262" s="3"/>
    </row>
    <row r="263" spans="1:57" hidden="1" x14ac:dyDescent="0.25">
      <c r="A263" s="2">
        <v>34</v>
      </c>
      <c r="B263" s="3" t="s">
        <v>732</v>
      </c>
      <c r="C263" s="3">
        <v>34.200000000000003</v>
      </c>
      <c r="D263" s="3" t="s">
        <v>843</v>
      </c>
      <c r="E263" s="3" t="s">
        <v>734</v>
      </c>
      <c r="F263" s="3"/>
      <c r="G263" s="3"/>
      <c r="H263" s="3" t="str">
        <f>IF(Y263&lt;'2 - Outliers'!$F$11,"Low outlier",IF(Y263&gt;'2 - Outliers'!$F$12,"High outlier",""))</f>
        <v>High outlier</v>
      </c>
      <c r="I263" s="3">
        <f>IF(AA263="",VLOOKUP(AW263,'3 -Impute_SE'!$B$10:$C$21,2,FALSE),AA263)</f>
        <v>0.43606557377049188</v>
      </c>
      <c r="J263" s="3">
        <f>1/I263</f>
        <v>2.2932330827067666</v>
      </c>
      <c r="K263" s="3">
        <f>J263*Y263</f>
        <v>3.05</v>
      </c>
      <c r="L263" s="3">
        <f>J263/(VLOOKUP($AW263,'5_Weighting'!$B$9:$C$20,2,FALSE)/VLOOKUP($AW263,'5_Weighting'!$B$9:$D$20,3,FALSE))</f>
        <v>2.7424524486594509E-7</v>
      </c>
      <c r="M263" s="3">
        <f>L263*Y263</f>
        <v>3.64746175671707E-7</v>
      </c>
      <c r="N263" s="3" t="e">
        <f>J263/(VLOOKUP($AW263,'5_Weighting'!$F$12:$G$20,2,FALSE)/(VLOOKUP($AW263,'5_Weighting'!$F$12:$H$21,3,FALSE)))</f>
        <v>#N/A</v>
      </c>
      <c r="O263" s="3" t="e">
        <f>N263*$Y263</f>
        <v>#N/A</v>
      </c>
      <c r="P263" s="3">
        <f>J263/(VLOOKUP($AW263,'5_Weighting'!$J$12:$K$22,2,FALSE)/VLOOKUP($AW263,'5_Weighting'!$J$12:$L$22,3,FALSE))</f>
        <v>9.1417188712673588E-8</v>
      </c>
      <c r="Q263" s="3">
        <f>P263*$Y263</f>
        <v>1.2158486098785589E-7</v>
      </c>
      <c r="R263" s="3">
        <f>J263/(VLOOKUP($AW263,'5_Weighting'!$N$12:$O$23,2,FALSE)/VLOOKUP($AW263,'5_Weighting'!$N$12:$P$23,3,FALSE))</f>
        <v>7.932178524528332E-3</v>
      </c>
      <c r="S263" s="3">
        <f>R263*$Y263</f>
        <v>1.0549797437622683E-2</v>
      </c>
      <c r="T263" s="3">
        <f>J263/(VLOOKUP($AW263,'5_Weighting'!$R$12:$S$23,2,FALSE)/(VLOOKUP($AW263,'5_Weighting'!$R$12:$T$23,3,FALSE)))</f>
        <v>5.7706446523639746E-3</v>
      </c>
      <c r="U263" s="3">
        <f>T263*$Y263</f>
        <v>7.6749573876440866E-3</v>
      </c>
      <c r="V263" s="3">
        <f>J263/(VLOOKUP($AW263,'5_Weighting'!$V$12:$W$23,2,FALSE)/(VLOOKUP($AW263,'5_Weighting'!$V$12:$X$23,3,FALSE)))</f>
        <v>1.1427112674197796E-7</v>
      </c>
      <c r="W263" s="3">
        <f>V263*$Y263</f>
        <v>1.519805985668307E-7</v>
      </c>
      <c r="X263" s="3" t="s">
        <v>266</v>
      </c>
      <c r="Y263" s="6">
        <v>1.33</v>
      </c>
      <c r="Z263" s="3" t="s">
        <v>157</v>
      </c>
      <c r="AA263" s="3">
        <v>0.43606557377049188</v>
      </c>
      <c r="AB263" s="3" t="s">
        <v>26</v>
      </c>
      <c r="AC263" s="3" t="s">
        <v>5</v>
      </c>
      <c r="AD263" s="3" t="s">
        <v>6</v>
      </c>
      <c r="AE263" s="3" t="s">
        <v>5</v>
      </c>
      <c r="AF263" s="3" t="s">
        <v>102</v>
      </c>
      <c r="AG263" s="3" t="s">
        <v>603</v>
      </c>
      <c r="AH263" s="3" t="s">
        <v>103</v>
      </c>
      <c r="AI263" s="3" t="s">
        <v>10</v>
      </c>
      <c r="AJ263" s="3" t="s">
        <v>39</v>
      </c>
      <c r="AK263" s="4" t="s">
        <v>12</v>
      </c>
      <c r="AL263" s="4" t="s">
        <v>13</v>
      </c>
      <c r="AM263" s="4" t="s">
        <v>735</v>
      </c>
      <c r="AN263" s="3" t="str">
        <f>IF(AM263&lt;2010,"Pre-2010",IF(AM263&lt;2018,"2010 - 2017","2018 - 2019"))</f>
        <v>2018 - 2019</v>
      </c>
      <c r="AO263" s="3" t="s">
        <v>151</v>
      </c>
      <c r="AP263" s="3">
        <v>451</v>
      </c>
      <c r="AQ263" s="3">
        <v>0</v>
      </c>
      <c r="AR263" s="3">
        <v>0</v>
      </c>
      <c r="AS263" s="3">
        <v>1</v>
      </c>
      <c r="AT263" s="3">
        <v>1</v>
      </c>
      <c r="AU263" s="4" t="s">
        <v>97</v>
      </c>
      <c r="AV263" s="4" t="s">
        <v>844</v>
      </c>
      <c r="AW263" s="4" t="s">
        <v>1396</v>
      </c>
      <c r="AX263" s="4" t="s">
        <v>33</v>
      </c>
      <c r="AY263" s="4"/>
      <c r="AZ263" s="3">
        <v>1.33</v>
      </c>
      <c r="BA263" s="3"/>
      <c r="BB263" s="3"/>
      <c r="BC263" s="3" t="s">
        <v>20</v>
      </c>
      <c r="BD263" s="3">
        <v>3.05</v>
      </c>
      <c r="BE263" s="3"/>
    </row>
    <row r="264" spans="1:57" hidden="1" x14ac:dyDescent="0.25">
      <c r="A264" s="2">
        <v>34</v>
      </c>
      <c r="B264" s="3" t="s">
        <v>732</v>
      </c>
      <c r="C264" s="3">
        <v>34.200000000000003</v>
      </c>
      <c r="D264" s="3" t="s">
        <v>733</v>
      </c>
      <c r="E264" s="3" t="s">
        <v>734</v>
      </c>
      <c r="F264" s="3"/>
      <c r="G264" s="3"/>
      <c r="H264" s="3" t="str">
        <f>IF(Y264&lt;'2 - Outliers'!$F$11,"Low outlier",IF(Y264&gt;'2 - Outliers'!$F$12,"High outlier",""))</f>
        <v/>
      </c>
      <c r="I264" s="3">
        <f>IF(AA264="",VLOOKUP(AW264,'3 -Impute_SE'!$B$10:$C$21,2,FALSE),AA264)</f>
        <v>0.20232558139534881</v>
      </c>
      <c r="J264" s="3">
        <f>1/I264</f>
        <v>4.9425287356321848</v>
      </c>
      <c r="K264" s="3">
        <f>J264*Y264</f>
        <v>0.43000000000000005</v>
      </c>
      <c r="L264" s="3">
        <f>J264/(VLOOKUP($AW264,'5_Weighting'!$B$9:$C$20,2,FALSE)/VLOOKUP($AW264,'5_Weighting'!$B$9:$D$20,3,FALSE))</f>
        <v>6.5204379976299062E-2</v>
      </c>
      <c r="M264" s="3">
        <f>L264*Y264</f>
        <v>5.6727810579380181E-3</v>
      </c>
      <c r="N264" s="3">
        <f>J264/(VLOOKUP($AW264,'5_Weighting'!$F$12:$G$20,2,FALSE)/(VLOOKUP($AW264,'5_Weighting'!$F$12:$H$21,3,FALSE)))</f>
        <v>0.42935795965946177</v>
      </c>
      <c r="O264" s="3">
        <f>N264*$Y264</f>
        <v>3.7354142490373173E-2</v>
      </c>
      <c r="P264" s="3">
        <f>J264/(VLOOKUP($AW264,'5_Weighting'!$J$12:$K$22,2,FALSE)/VLOOKUP($AW264,'5_Weighting'!$J$12:$L$22,3,FALSE))</f>
        <v>0.5226388511629706</v>
      </c>
      <c r="Q264" s="3">
        <f>P264*$Y264</f>
        <v>4.5469580051178439E-2</v>
      </c>
      <c r="R264" s="3">
        <f>J264/(VLOOKUP($AW264,'5_Weighting'!$N$12:$O$23,2,FALSE)/VLOOKUP($AW264,'5_Weighting'!$N$12:$P$23,3,FALSE))</f>
        <v>4.975272337105148E-2</v>
      </c>
      <c r="S264" s="3">
        <f>R264*$Y264</f>
        <v>4.3284869332814785E-3</v>
      </c>
      <c r="T264" s="3">
        <f>J264/(VLOOKUP($AW264,'5_Weighting'!$R$12:$S$23,2,FALSE)/(VLOOKUP($AW264,'5_Weighting'!$R$12:$T$23,3,FALSE)))</f>
        <v>3.6680670454334846E-2</v>
      </c>
      <c r="U264" s="3">
        <f>T264*$Y264</f>
        <v>3.1912183295271313E-3</v>
      </c>
      <c r="V264" s="3">
        <f>J264/(VLOOKUP($AW264,'5_Weighting'!$V$12:$W$23,2,FALSE)/(VLOOKUP($AW264,'5_Weighting'!$V$12:$X$23,3,FALSE)))</f>
        <v>4.0345833216705464E-2</v>
      </c>
      <c r="W264" s="3">
        <f>V264*$Y264</f>
        <v>3.5100874898533752E-3</v>
      </c>
      <c r="X264" s="3" t="s">
        <v>266</v>
      </c>
      <c r="Y264" s="6">
        <v>8.6999999999999994E-2</v>
      </c>
      <c r="Z264" s="3" t="s">
        <v>157</v>
      </c>
      <c r="AA264" s="3">
        <v>0.20232558139534881</v>
      </c>
      <c r="AB264" s="3" t="s">
        <v>26</v>
      </c>
      <c r="AC264" s="3" t="s">
        <v>53</v>
      </c>
      <c r="AD264" s="3" t="s">
        <v>6</v>
      </c>
      <c r="AE264" s="3" t="s">
        <v>54</v>
      </c>
      <c r="AF264" s="3" t="s">
        <v>102</v>
      </c>
      <c r="AG264" s="3" t="s">
        <v>603</v>
      </c>
      <c r="AH264" s="3" t="s">
        <v>103</v>
      </c>
      <c r="AI264" s="3" t="s">
        <v>10</v>
      </c>
      <c r="AJ264" s="3" t="s">
        <v>39</v>
      </c>
      <c r="AK264" s="4" t="s">
        <v>12</v>
      </c>
      <c r="AL264" s="4" t="s">
        <v>13</v>
      </c>
      <c r="AM264" s="4" t="s">
        <v>735</v>
      </c>
      <c r="AN264" s="3" t="s">
        <v>1953</v>
      </c>
      <c r="AO264" s="3" t="s">
        <v>14</v>
      </c>
      <c r="AP264" s="3">
        <v>451</v>
      </c>
      <c r="AQ264" s="3">
        <v>0</v>
      </c>
      <c r="AR264" s="3">
        <v>0</v>
      </c>
      <c r="AS264" s="3">
        <v>1</v>
      </c>
      <c r="AT264" s="3">
        <v>1</v>
      </c>
      <c r="AU264" s="4" t="s">
        <v>346</v>
      </c>
      <c r="AV264" s="4" t="s">
        <v>736</v>
      </c>
      <c r="AW264" s="4" t="s">
        <v>642</v>
      </c>
      <c r="AX264" s="4" t="s">
        <v>33</v>
      </c>
      <c r="AY264" s="4"/>
      <c r="AZ264" s="3">
        <v>8.6999999999999994E-2</v>
      </c>
      <c r="BA264" s="3"/>
      <c r="BB264" s="3"/>
      <c r="BC264" s="3" t="s">
        <v>20</v>
      </c>
      <c r="BD264" s="3">
        <v>0.43</v>
      </c>
      <c r="BE264" s="3"/>
    </row>
    <row r="265" spans="1:57" hidden="1" x14ac:dyDescent="0.25">
      <c r="A265" s="2">
        <v>34</v>
      </c>
      <c r="B265" s="3" t="s">
        <v>732</v>
      </c>
      <c r="C265" s="3">
        <v>34.200000000000003</v>
      </c>
      <c r="D265" s="3" t="s">
        <v>845</v>
      </c>
      <c r="E265" s="3" t="s">
        <v>734</v>
      </c>
      <c r="F265" s="3"/>
      <c r="G265" s="3"/>
      <c r="H265" s="3" t="str">
        <f>IF(Y265&lt;'2 - Outliers'!$F$11,"Low outlier",IF(Y265&gt;'2 - Outliers'!$F$12,"High outlier",""))</f>
        <v>High outlier</v>
      </c>
      <c r="I265" s="3">
        <f>IF(AA265="",VLOOKUP(AW265,'3 -Impute_SE'!$B$10:$C$21,2,FALSE),AA265)</f>
        <v>0.21501014198782964</v>
      </c>
      <c r="J265" s="3">
        <f>1/I265</f>
        <v>4.6509433962264142</v>
      </c>
      <c r="K265" s="3">
        <f>J265*Y265</f>
        <v>4.9299999999999988</v>
      </c>
      <c r="L265" s="3">
        <f>J265/(VLOOKUP($AW265,'5_Weighting'!$B$9:$C$20,2,FALSE)/VLOOKUP($AW265,'5_Weighting'!$B$9:$D$20,3,FALSE))</f>
        <v>5.5620125148825092E-7</v>
      </c>
      <c r="M265" s="3">
        <f>L265*Y265</f>
        <v>5.8957332657754597E-7</v>
      </c>
      <c r="N265" s="3" t="e">
        <f>J265/(VLOOKUP($AW265,'5_Weighting'!$F$12:$G$20,2,FALSE)/(VLOOKUP($AW265,'5_Weighting'!$F$12:$H$21,3,FALSE)))</f>
        <v>#N/A</v>
      </c>
      <c r="O265" s="3" t="e">
        <f>N265*$Y265</f>
        <v>#N/A</v>
      </c>
      <c r="P265" s="3">
        <f>J265/(VLOOKUP($AW265,'5_Weighting'!$J$12:$K$22,2,FALSE)/VLOOKUP($AW265,'5_Weighting'!$J$12:$L$22,3,FALSE))</f>
        <v>1.8540469058772948E-7</v>
      </c>
      <c r="Q265" s="3">
        <f>P265*$Y265</f>
        <v>1.9652897202299327E-7</v>
      </c>
      <c r="R265" s="3">
        <f>J265/(VLOOKUP($AW265,'5_Weighting'!$N$12:$O$23,2,FALSE)/VLOOKUP($AW265,'5_Weighting'!$N$12:$P$23,3,FALSE))</f>
        <v>1.6087380565258217E-2</v>
      </c>
      <c r="S265" s="3">
        <f>R265*$Y265</f>
        <v>1.7052623399173711E-2</v>
      </c>
      <c r="T265" s="3">
        <f>J265/(VLOOKUP($AW265,'5_Weighting'!$R$12:$S$23,2,FALSE)/(VLOOKUP($AW265,'5_Weighting'!$R$12:$T$23,3,FALSE)))</f>
        <v>1.170353848471554E-2</v>
      </c>
      <c r="U265" s="3">
        <f>T265*$Y265</f>
        <v>1.2405750793798473E-2</v>
      </c>
      <c r="V265" s="3">
        <f>J265/(VLOOKUP($AW265,'5_Weighting'!$V$12:$W$23,2,FALSE)/(VLOOKUP($AW265,'5_Weighting'!$V$12:$X$23,3,FALSE)))</f>
        <v>2.3175513483899636E-7</v>
      </c>
      <c r="W265" s="3">
        <f>V265*$Y265</f>
        <v>2.4566044292933618E-7</v>
      </c>
      <c r="X265" s="3" t="s">
        <v>266</v>
      </c>
      <c r="Y265" s="6">
        <v>1.06</v>
      </c>
      <c r="Z265" s="3" t="s">
        <v>157</v>
      </c>
      <c r="AA265" s="3">
        <v>0.21501014198782964</v>
      </c>
      <c r="AB265" s="3" t="s">
        <v>26</v>
      </c>
      <c r="AC265" s="3" t="s">
        <v>5</v>
      </c>
      <c r="AD265" s="3" t="s">
        <v>6</v>
      </c>
      <c r="AE265" s="3" t="s">
        <v>5</v>
      </c>
      <c r="AF265" s="3" t="s">
        <v>102</v>
      </c>
      <c r="AG265" s="3" t="s">
        <v>603</v>
      </c>
      <c r="AH265" s="3" t="s">
        <v>103</v>
      </c>
      <c r="AI265" s="3" t="s">
        <v>10</v>
      </c>
      <c r="AJ265" s="3" t="s">
        <v>39</v>
      </c>
      <c r="AK265" s="4" t="s">
        <v>12</v>
      </c>
      <c r="AL265" s="4" t="s">
        <v>13</v>
      </c>
      <c r="AM265" s="4" t="s">
        <v>735</v>
      </c>
      <c r="AN265" s="3" t="str">
        <f>IF(AM265&lt;2010,"Pre-2010",IF(AM265&lt;2018,"2010 - 2017","2018 - 2019"))</f>
        <v>2018 - 2019</v>
      </c>
      <c r="AO265" s="3" t="s">
        <v>151</v>
      </c>
      <c r="AP265" s="3">
        <v>451</v>
      </c>
      <c r="AQ265" s="3">
        <v>0</v>
      </c>
      <c r="AR265" s="3">
        <v>0</v>
      </c>
      <c r="AS265" s="3">
        <v>1</v>
      </c>
      <c r="AT265" s="3">
        <v>1</v>
      </c>
      <c r="AU265" s="4" t="s">
        <v>97</v>
      </c>
      <c r="AV265" s="4" t="s">
        <v>846</v>
      </c>
      <c r="AW265" s="4" t="s">
        <v>1396</v>
      </c>
      <c r="AX265" s="4" t="s">
        <v>33</v>
      </c>
      <c r="AY265" s="4"/>
      <c r="AZ265" s="3">
        <v>1.06</v>
      </c>
      <c r="BA265" s="3"/>
      <c r="BB265" s="3"/>
      <c r="BC265" s="3" t="s">
        <v>20</v>
      </c>
      <c r="BD265" s="3">
        <v>4.93</v>
      </c>
      <c r="BE265" s="3"/>
    </row>
    <row r="266" spans="1:57" hidden="1" x14ac:dyDescent="0.25">
      <c r="A266" s="2">
        <v>34</v>
      </c>
      <c r="B266" s="3" t="s">
        <v>732</v>
      </c>
      <c r="C266" s="3">
        <v>34.200000000000003</v>
      </c>
      <c r="D266" s="3" t="s">
        <v>1006</v>
      </c>
      <c r="E266" s="3" t="s">
        <v>734</v>
      </c>
      <c r="F266" s="3"/>
      <c r="G266" s="3"/>
      <c r="H266" s="3" t="str">
        <f>IF(Y266&lt;'2 - Outliers'!$F$11,"Low outlier",IF(Y266&gt;'2 - Outliers'!$F$12,"High outlier",""))</f>
        <v/>
      </c>
      <c r="I266" s="3">
        <f>IF(AA266="",VLOOKUP(AW266,'3 -Impute_SE'!$B$10:$C$21,2,FALSE),AA266)</f>
        <v>0.22162162162162163</v>
      </c>
      <c r="J266" s="3">
        <f>1/I266</f>
        <v>4.5121951219512191</v>
      </c>
      <c r="K266" s="3">
        <f>J266*Y266</f>
        <v>-0.37</v>
      </c>
      <c r="L266" s="3">
        <f>J266/(VLOOKUP($AW266,'5_Weighting'!$B$9:$C$20,2,FALSE)/VLOOKUP($AW266,'5_Weighting'!$B$9:$D$20,3,FALSE))</f>
        <v>0.3356674431593567</v>
      </c>
      <c r="M266" s="3">
        <f>L266*Y266</f>
        <v>-2.7524730339067251E-2</v>
      </c>
      <c r="N266" s="3">
        <f>J266/(VLOOKUP($AW266,'5_Weighting'!$F$12:$G$20,2,FALSE)/(VLOOKUP($AW266,'5_Weighting'!$F$12:$H$21,3,FALSE)))</f>
        <v>0.67975119805684003</v>
      </c>
      <c r="O266" s="3">
        <f>N266*$Y266</f>
        <v>-5.5739598240660888E-2</v>
      </c>
      <c r="P266" s="3">
        <f>J266/(VLOOKUP($AW266,'5_Weighting'!$J$12:$K$22,2,FALSE)/VLOOKUP($AW266,'5_Weighting'!$J$12:$L$22,3,FALSE))</f>
        <v>0.78068409742807054</v>
      </c>
      <c r="Q266" s="3">
        <f>P266*$Y266</f>
        <v>-6.4016095989101782E-2</v>
      </c>
      <c r="R266" s="3">
        <f>J266/(VLOOKUP($AW266,'5_Weighting'!$N$12:$O$23,2,FALSE)/VLOOKUP($AW266,'5_Weighting'!$N$12:$P$23,3,FALSE))</f>
        <v>0.27265763824843919</v>
      </c>
      <c r="S266" s="3">
        <f>R266*$Y266</f>
        <v>-2.2357926336372014E-2</v>
      </c>
      <c r="T266" s="3">
        <f>J266/(VLOOKUP($AW266,'5_Weighting'!$R$12:$S$23,2,FALSE)/(VLOOKUP($AW266,'5_Weighting'!$R$12:$T$23,3,FALSE)))</f>
        <v>0.2071493871378621</v>
      </c>
      <c r="U266" s="3">
        <f>T266*$Y266</f>
        <v>-1.6986249745304691E-2</v>
      </c>
      <c r="V266" s="3">
        <f>J266/(VLOOKUP($AW266,'5_Weighting'!$V$12:$W$23,2,FALSE)/(VLOOKUP($AW266,'5_Weighting'!$V$12:$X$23,3,FALSE)))</f>
        <v>0.27299221520646855</v>
      </c>
      <c r="W266" s="3">
        <f>V266*$Y266</f>
        <v>-2.2385361646930422E-2</v>
      </c>
      <c r="X266" s="3" t="s">
        <v>266</v>
      </c>
      <c r="Y266" s="6">
        <v>-8.2000000000000003E-2</v>
      </c>
      <c r="Z266" s="3" t="s">
        <v>157</v>
      </c>
      <c r="AA266" s="3">
        <v>0.22162162162162163</v>
      </c>
      <c r="AB266" s="3" t="s">
        <v>26</v>
      </c>
      <c r="AC266" s="3" t="s">
        <v>53</v>
      </c>
      <c r="AD266" s="3" t="s">
        <v>143</v>
      </c>
      <c r="AE266" s="3" t="s">
        <v>54</v>
      </c>
      <c r="AF266" s="3" t="s">
        <v>102</v>
      </c>
      <c r="AG266" s="3" t="s">
        <v>603</v>
      </c>
      <c r="AH266" s="3" t="s">
        <v>103</v>
      </c>
      <c r="AI266" s="3" t="s">
        <v>10</v>
      </c>
      <c r="AJ266" s="3" t="s">
        <v>39</v>
      </c>
      <c r="AK266" s="4" t="s">
        <v>12</v>
      </c>
      <c r="AL266" s="4" t="s">
        <v>13</v>
      </c>
      <c r="AM266" s="4" t="s">
        <v>735</v>
      </c>
      <c r="AN266" s="3" t="s">
        <v>1953</v>
      </c>
      <c r="AO266" s="3" t="s">
        <v>14</v>
      </c>
      <c r="AP266" s="3">
        <v>451</v>
      </c>
      <c r="AQ266" s="3">
        <v>0</v>
      </c>
      <c r="AR266" s="3">
        <v>0</v>
      </c>
      <c r="AS266" s="3">
        <v>1</v>
      </c>
      <c r="AT266" s="3">
        <v>1</v>
      </c>
      <c r="AU266" s="4" t="s">
        <v>330</v>
      </c>
      <c r="AV266" s="4" t="s">
        <v>1007</v>
      </c>
      <c r="AW266" s="4" t="s">
        <v>465</v>
      </c>
      <c r="AX266" s="4" t="s">
        <v>33</v>
      </c>
      <c r="AY266" s="4"/>
      <c r="AZ266" s="3">
        <v>-8.2000000000000003E-2</v>
      </c>
      <c r="BA266" s="3"/>
      <c r="BB266" s="3"/>
      <c r="BC266" s="3" t="s">
        <v>20</v>
      </c>
      <c r="BD266" s="3">
        <v>-0.37</v>
      </c>
      <c r="BE266" s="3"/>
    </row>
    <row r="267" spans="1:57" hidden="1" x14ac:dyDescent="0.25">
      <c r="A267" s="2">
        <v>36</v>
      </c>
      <c r="B267" s="3" t="s">
        <v>510</v>
      </c>
      <c r="C267" s="3">
        <v>36.1</v>
      </c>
      <c r="D267" s="3" t="s">
        <v>557</v>
      </c>
      <c r="E267" s="3" t="s">
        <v>512</v>
      </c>
      <c r="F267" s="3"/>
      <c r="G267" s="3"/>
      <c r="H267" s="3" t="str">
        <f>IF(Y267&lt;'2 - Outliers'!$F$11,"Low outlier",IF(Y267&gt;'2 - Outliers'!$F$12,"High outlier",""))</f>
        <v/>
      </c>
      <c r="I267" s="3">
        <f>IF(AA267="",VLOOKUP(AW267,'3 -Impute_SE'!$B$10:$C$21,2,FALSE),AA267)</f>
        <v>7.9815095923159343E-2</v>
      </c>
      <c r="J267" s="3">
        <f>1/I267</f>
        <v>12.528958193105893</v>
      </c>
      <c r="K267" s="3">
        <f>J267*Y267</f>
        <v>9.2964869792845732</v>
      </c>
      <c r="L267" s="3">
        <f>J267/(VLOOKUP($AW267,'5_Weighting'!$B$9:$C$20,2,FALSE)/VLOOKUP($AW267,'5_Weighting'!$B$9:$D$20,3,FALSE))</f>
        <v>0.13821170591411505</v>
      </c>
      <c r="M267" s="3">
        <f>L267*Y267</f>
        <v>0.10255308578827337</v>
      </c>
      <c r="N267" s="3">
        <f>J267/(VLOOKUP($AW267,'5_Weighting'!$F$12:$G$20,2,FALSE)/(VLOOKUP($AW267,'5_Weighting'!$F$12:$H$21,3,FALSE)))</f>
        <v>0.33257228940877093</v>
      </c>
      <c r="O267" s="3">
        <f>N267*$Y267</f>
        <v>0.24676863874130803</v>
      </c>
      <c r="P267" s="3">
        <f>J267/(VLOOKUP($AW267,'5_Weighting'!$J$12:$K$22,2,FALSE)/VLOOKUP($AW267,'5_Weighting'!$J$12:$L$22,3,FALSE))</f>
        <v>0.55058433796819262</v>
      </c>
      <c r="Q267" s="3">
        <f>P267*$Y267</f>
        <v>0.40853357877239893</v>
      </c>
      <c r="R267" s="3">
        <f>J267/(VLOOKUP($AW267,'5_Weighting'!$N$12:$O$23,2,FALSE)/VLOOKUP($AW267,'5_Weighting'!$N$12:$P$23,3,FALSE))</f>
        <v>9.8050688955885174E-2</v>
      </c>
      <c r="S267" s="3">
        <f>R267*$Y267</f>
        <v>7.2753611205266799E-2</v>
      </c>
      <c r="T267" s="3">
        <f>J267/(VLOOKUP($AW267,'5_Weighting'!$R$12:$S$23,2,FALSE)/(VLOOKUP($AW267,'5_Weighting'!$R$12:$T$23,3,FALSE)))</f>
        <v>0.5178337857731794</v>
      </c>
      <c r="U267" s="3">
        <f>T267*$Y267</f>
        <v>0.38423266904369913</v>
      </c>
      <c r="V267" s="3">
        <f>J267/(VLOOKUP($AW267,'5_Weighting'!$V$12:$W$23,2,FALSE)/(VLOOKUP($AW267,'5_Weighting'!$V$12:$X$23,3,FALSE)))</f>
        <v>9.1901609179760188E-2</v>
      </c>
      <c r="W267" s="3">
        <f>V267*$Y267</f>
        <v>6.8190994011382053E-2</v>
      </c>
      <c r="X267" s="3"/>
      <c r="Y267" s="6">
        <v>0.74199999999999999</v>
      </c>
      <c r="Z267" s="3" t="s">
        <v>4</v>
      </c>
      <c r="AA267" s="3"/>
      <c r="AB267" s="3"/>
      <c r="AC267" s="3" t="s">
        <v>5</v>
      </c>
      <c r="AD267" s="3" t="s">
        <v>6</v>
      </c>
      <c r="AE267" s="3" t="s">
        <v>5</v>
      </c>
      <c r="AF267" s="3" t="s">
        <v>7</v>
      </c>
      <c r="AG267" s="3" t="s">
        <v>48</v>
      </c>
      <c r="AH267" s="3" t="s">
        <v>28</v>
      </c>
      <c r="AI267" s="3" t="s">
        <v>10</v>
      </c>
      <c r="AJ267" s="3" t="s">
        <v>107</v>
      </c>
      <c r="AK267" s="4" t="s">
        <v>96</v>
      </c>
      <c r="AL267" s="4" t="s">
        <v>415</v>
      </c>
      <c r="AM267" s="4" t="s">
        <v>513</v>
      </c>
      <c r="AN267" s="3" t="s">
        <v>1953</v>
      </c>
      <c r="AO267" s="3" t="s">
        <v>14</v>
      </c>
      <c r="AP267" s="3">
        <v>130</v>
      </c>
      <c r="AQ267" s="3">
        <v>1</v>
      </c>
      <c r="AR267" s="3">
        <v>0</v>
      </c>
      <c r="AS267" s="3">
        <v>1</v>
      </c>
      <c r="AT267" s="3">
        <v>1</v>
      </c>
      <c r="AU267" s="4" t="s">
        <v>15</v>
      </c>
      <c r="AV267" s="4" t="s">
        <v>41</v>
      </c>
      <c r="AW267" s="4" t="s">
        <v>42</v>
      </c>
      <c r="AX267" s="4" t="s">
        <v>33</v>
      </c>
      <c r="AY267" s="4"/>
      <c r="AZ267" s="3">
        <v>0.122</v>
      </c>
      <c r="BA267" s="3"/>
      <c r="BB267" s="3">
        <v>1.1297541017803188</v>
      </c>
      <c r="BC267" s="3" t="s">
        <v>19</v>
      </c>
      <c r="BD267" s="3" t="s">
        <v>20</v>
      </c>
      <c r="BE267" s="3"/>
    </row>
    <row r="268" spans="1:57" hidden="1" x14ac:dyDescent="0.25">
      <c r="A268" s="2">
        <v>36</v>
      </c>
      <c r="B268" s="3" t="s">
        <v>510</v>
      </c>
      <c r="C268" s="3">
        <v>36.200000000000003</v>
      </c>
      <c r="D268" s="3" t="s">
        <v>511</v>
      </c>
      <c r="E268" s="3" t="s">
        <v>512</v>
      </c>
      <c r="F268" s="3"/>
      <c r="G268" s="3"/>
      <c r="H268" s="3" t="str">
        <f>IF(Y268&lt;'2 - Outliers'!$F$11,"Low outlier",IF(Y268&gt;'2 - Outliers'!$F$12,"High outlier",""))</f>
        <v/>
      </c>
      <c r="I268" s="3">
        <f>IF(AA268="",VLOOKUP(AW268,'3 -Impute_SE'!$B$10:$C$21,2,FALSE),AA268)</f>
        <v>6.0213846039255094E-2</v>
      </c>
      <c r="J268" s="3">
        <f>1/I268</f>
        <v>16.607475950765078</v>
      </c>
      <c r="K268" s="3">
        <f>J268*Y268</f>
        <v>8.6358874943978403</v>
      </c>
      <c r="L268" s="3">
        <f>J268/(VLOOKUP($AW268,'5_Weighting'!$B$9:$C$20,2,FALSE)/VLOOKUP($AW268,'5_Weighting'!$B$9:$D$20,3,FALSE))</f>
        <v>0.19366315910577611</v>
      </c>
      <c r="M268" s="3">
        <f>L268*Y268</f>
        <v>0.10070484273500357</v>
      </c>
      <c r="N268" s="3">
        <f>J268/(VLOOKUP($AW268,'5_Weighting'!$F$12:$G$20,2,FALSE)/(VLOOKUP($AW268,'5_Weighting'!$F$12:$H$21,3,FALSE)))</f>
        <v>0.10302046103501369</v>
      </c>
      <c r="O268" s="3">
        <f>N268*$Y268</f>
        <v>5.3570639738207124E-2</v>
      </c>
      <c r="P268" s="3">
        <f>J268/(VLOOKUP($AW268,'5_Weighting'!$J$12:$K$22,2,FALSE)/VLOOKUP($AW268,'5_Weighting'!$J$12:$L$22,3,FALSE))</f>
        <v>0.10302046103501369</v>
      </c>
      <c r="Q268" s="3">
        <f>P268*$Y268</f>
        <v>5.3570639738207124E-2</v>
      </c>
      <c r="R268" s="3">
        <f>J268/(VLOOKUP($AW268,'5_Weighting'!$N$12:$O$23,2,FALSE)/VLOOKUP($AW268,'5_Weighting'!$N$12:$P$23,3,FALSE))</f>
        <v>0.30762828956325783</v>
      </c>
      <c r="S268" s="3">
        <f>R268*$Y268</f>
        <v>0.15996671057289408</v>
      </c>
      <c r="T268" s="3">
        <f>J268/(VLOOKUP($AW268,'5_Weighting'!$R$12:$S$23,2,FALSE)/(VLOOKUP($AW268,'5_Weighting'!$R$12:$T$23,3,FALSE)))</f>
        <v>1.1793516542393681</v>
      </c>
      <c r="U268" s="3">
        <f>T268*$Y268</f>
        <v>0.61326286020447141</v>
      </c>
      <c r="V268" s="3">
        <f>J268/(VLOOKUP($AW268,'5_Weighting'!$V$12:$W$23,2,FALSE)/(VLOOKUP($AW268,'5_Weighting'!$V$12:$X$23,3,FALSE)))</f>
        <v>0.315182667951457</v>
      </c>
      <c r="W268" s="3">
        <f>V268*$Y268</f>
        <v>0.16389498733475763</v>
      </c>
      <c r="X268" s="3"/>
      <c r="Y268" s="6">
        <v>0.52</v>
      </c>
      <c r="Z268" s="3" t="s">
        <v>4</v>
      </c>
      <c r="AA268" s="3"/>
      <c r="AB268" s="3"/>
      <c r="AC268" s="3" t="s">
        <v>5</v>
      </c>
      <c r="AD268" s="3" t="s">
        <v>6</v>
      </c>
      <c r="AE268" s="3" t="s">
        <v>5</v>
      </c>
      <c r="AF268" s="3" t="s">
        <v>7</v>
      </c>
      <c r="AG268" s="3" t="s">
        <v>48</v>
      </c>
      <c r="AH268" s="3" t="s">
        <v>28</v>
      </c>
      <c r="AI268" s="3" t="s">
        <v>10</v>
      </c>
      <c r="AJ268" s="3" t="s">
        <v>107</v>
      </c>
      <c r="AK268" s="4" t="s">
        <v>96</v>
      </c>
      <c r="AL268" s="4" t="s">
        <v>415</v>
      </c>
      <c r="AM268" s="4" t="s">
        <v>513</v>
      </c>
      <c r="AN268" s="3" t="s">
        <v>1953</v>
      </c>
      <c r="AO268" s="3" t="s">
        <v>14</v>
      </c>
      <c r="AP268" s="3">
        <v>130</v>
      </c>
      <c r="AQ268" s="3">
        <v>1</v>
      </c>
      <c r="AR268" s="3">
        <v>0</v>
      </c>
      <c r="AS268" s="3">
        <v>1</v>
      </c>
      <c r="AT268" s="3">
        <v>1</v>
      </c>
      <c r="AU268" s="4" t="s">
        <v>15</v>
      </c>
      <c r="AV268" s="4" t="s">
        <v>87</v>
      </c>
      <c r="AW268" s="4" t="s">
        <v>88</v>
      </c>
      <c r="AX268" s="4" t="s">
        <v>33</v>
      </c>
      <c r="AY268" s="4"/>
      <c r="AZ268" s="3">
        <v>3.29</v>
      </c>
      <c r="BA268" s="3"/>
      <c r="BB268" s="3">
        <v>26.842863655898565</v>
      </c>
      <c r="BC268" s="3" t="s">
        <v>19</v>
      </c>
      <c r="BD268" s="3" t="s">
        <v>20</v>
      </c>
      <c r="BE268" s="3"/>
    </row>
    <row r="269" spans="1:57" hidden="1" x14ac:dyDescent="0.25">
      <c r="A269" s="2">
        <v>37</v>
      </c>
      <c r="B269" s="3" t="s">
        <v>242</v>
      </c>
      <c r="C269" s="3">
        <v>37.1</v>
      </c>
      <c r="D269" s="3" t="s">
        <v>558</v>
      </c>
      <c r="E269" s="3" t="s">
        <v>244</v>
      </c>
      <c r="F269" s="3"/>
      <c r="G269" s="3"/>
      <c r="H269" s="3" t="str">
        <f>IF(Y269&lt;'2 - Outliers'!$F$11,"Low outlier",IF(Y269&gt;'2 - Outliers'!$F$12,"High outlier",""))</f>
        <v>High outlier</v>
      </c>
      <c r="I269" s="3">
        <f>IF(AA269="",VLOOKUP(AW269,'3 -Impute_SE'!$B$10:$C$21,2,FALSE),AA269)</f>
        <v>7.9815095923159343E-2</v>
      </c>
      <c r="J269" s="3">
        <f>1/I269</f>
        <v>12.528958193105893</v>
      </c>
      <c r="K269" s="3">
        <f>J269*Y269</f>
        <v>12.317091461445507</v>
      </c>
      <c r="L269" s="3">
        <f>J269/(VLOOKUP($AW269,'5_Weighting'!$B$9:$C$20,2,FALSE)/VLOOKUP($AW269,'5_Weighting'!$B$9:$D$20,3,FALSE))</f>
        <v>0.13821170591411505</v>
      </c>
      <c r="M269" s="3">
        <f>L269*Y269</f>
        <v>0.13587452336805605</v>
      </c>
      <c r="N269" s="3">
        <f>J269/(VLOOKUP($AW269,'5_Weighting'!$F$12:$G$20,2,FALSE)/(VLOOKUP($AW269,'5_Weighting'!$F$12:$H$21,3,FALSE)))</f>
        <v>0.33257228940877093</v>
      </c>
      <c r="O269" s="3">
        <f>N269*$Y269</f>
        <v>0.32694843761584053</v>
      </c>
      <c r="P269" s="3">
        <f>J269/(VLOOKUP($AW269,'5_Weighting'!$J$12:$K$22,2,FALSE)/VLOOKUP($AW269,'5_Weighting'!$J$12:$L$22,3,FALSE))</f>
        <v>0.55058433796819262</v>
      </c>
      <c r="Q269" s="3">
        <f>P269*$Y269</f>
        <v>0.54127386678688516</v>
      </c>
      <c r="R269" s="3">
        <f>J269/(VLOOKUP($AW269,'5_Weighting'!$N$12:$O$23,2,FALSE)/VLOOKUP($AW269,'5_Weighting'!$N$12:$P$23,3,FALSE))</f>
        <v>9.8050688955885174E-2</v>
      </c>
      <c r="S269" s="3">
        <f>R269*$Y269</f>
        <v>9.639263577333379E-2</v>
      </c>
      <c r="T269" s="3">
        <f>J269/(VLOOKUP($AW269,'5_Weighting'!$R$12:$S$23,2,FALSE)/(VLOOKUP($AW269,'5_Weighting'!$R$12:$T$23,3,FALSE)))</f>
        <v>0.5178337857731794</v>
      </c>
      <c r="U269" s="3">
        <f>T269*$Y269</f>
        <v>0.5090771317845455</v>
      </c>
      <c r="V269" s="3">
        <f>J269/(VLOOKUP($AW269,'5_Weighting'!$V$12:$W$23,2,FALSE)/(VLOOKUP($AW269,'5_Weighting'!$V$12:$X$23,3,FALSE)))</f>
        <v>9.1901609179760188E-2</v>
      </c>
      <c r="W269" s="3">
        <f>V269*$Y269</f>
        <v>9.0347537941661574E-2</v>
      </c>
      <c r="X269" s="3" t="s">
        <v>245</v>
      </c>
      <c r="Y269" s="6">
        <v>0.98308983648960002</v>
      </c>
      <c r="Z269" s="3" t="s">
        <v>72</v>
      </c>
      <c r="AA269" s="3"/>
      <c r="AB269" s="3"/>
      <c r="AC269" s="3" t="s">
        <v>5</v>
      </c>
      <c r="AD269" s="3" t="s">
        <v>6</v>
      </c>
      <c r="AE269" s="3" t="s">
        <v>5</v>
      </c>
      <c r="AF269" s="3" t="s">
        <v>83</v>
      </c>
      <c r="AG269" s="3" t="s">
        <v>84</v>
      </c>
      <c r="AH269" s="3" t="s">
        <v>95</v>
      </c>
      <c r="AI269" s="3" t="s">
        <v>10</v>
      </c>
      <c r="AJ269" s="3" t="s">
        <v>39</v>
      </c>
      <c r="AK269" s="4" t="s">
        <v>96</v>
      </c>
      <c r="AL269" s="4" t="s">
        <v>246</v>
      </c>
      <c r="AM269" s="4">
        <v>2006</v>
      </c>
      <c r="AN269" s="3" t="str">
        <f>IF(AM269&lt;2010,"Pre-2010",IF(AM269&lt;2018,"2010 - 2017","2018 - 2019"))</f>
        <v>Pre-2010</v>
      </c>
      <c r="AO269" s="3" t="s">
        <v>30</v>
      </c>
      <c r="AP269" s="3">
        <v>761</v>
      </c>
      <c r="AQ269" s="3">
        <v>1</v>
      </c>
      <c r="AR269" s="3">
        <v>0</v>
      </c>
      <c r="AS269" s="3">
        <v>1</v>
      </c>
      <c r="AT269" s="3">
        <v>1</v>
      </c>
      <c r="AU269" s="4" t="s">
        <v>15</v>
      </c>
      <c r="AV269" s="4" t="s">
        <v>41</v>
      </c>
      <c r="AW269" s="4" t="s">
        <v>42</v>
      </c>
      <c r="AX269" s="4" t="s">
        <v>89</v>
      </c>
      <c r="AY269" s="4" t="s">
        <v>99</v>
      </c>
      <c r="AZ269" s="3">
        <v>0.22681000000000001</v>
      </c>
      <c r="BA269" s="3">
        <v>1.2545914729136154</v>
      </c>
      <c r="BB269" s="3"/>
      <c r="BC269" s="3" t="s">
        <v>60</v>
      </c>
      <c r="BD269" s="3" t="s">
        <v>20</v>
      </c>
      <c r="BE269" s="3"/>
    </row>
    <row r="270" spans="1:57" hidden="1" x14ac:dyDescent="0.25">
      <c r="A270" s="2">
        <v>37</v>
      </c>
      <c r="B270" s="3" t="s">
        <v>242</v>
      </c>
      <c r="C270" s="3">
        <v>37.1</v>
      </c>
      <c r="D270" s="3" t="s">
        <v>956</v>
      </c>
      <c r="E270" s="3" t="s">
        <v>244</v>
      </c>
      <c r="F270" s="3"/>
      <c r="G270" s="3"/>
      <c r="H270" s="3" t="str">
        <f>IF(Y270&lt;'2 - Outliers'!$F$11,"Low outlier",IF(Y270&gt;'2 - Outliers'!$F$12,"High outlier",""))</f>
        <v/>
      </c>
      <c r="I270" s="3">
        <f>IF(AA270="",VLOOKUP(AW270,'3 -Impute_SE'!$B$10:$C$21,2,FALSE),AA270)</f>
        <v>7.9815095923159343E-2</v>
      </c>
      <c r="J270" s="3">
        <f>1/I270</f>
        <v>12.528958193105893</v>
      </c>
      <c r="K270" s="3">
        <f>J270*Y270</f>
        <v>0.93523949995455036</v>
      </c>
      <c r="L270" s="3">
        <f>J270/(VLOOKUP($AW270,'5_Weighting'!$B$9:$C$20,2,FALSE)/VLOOKUP($AW270,'5_Weighting'!$B$9:$D$20,3,FALSE))</f>
        <v>0.13821170591411505</v>
      </c>
      <c r="M270" s="3">
        <f>L270*Y270</f>
        <v>1.0316982843642077E-2</v>
      </c>
      <c r="N270" s="3">
        <f>J270/(VLOOKUP($AW270,'5_Weighting'!$F$12:$G$20,2,FALSE)/(VLOOKUP($AW270,'5_Weighting'!$F$12:$H$21,3,FALSE)))</f>
        <v>0.33257228940877093</v>
      </c>
      <c r="O270" s="3">
        <f>N270*$Y270</f>
        <v>2.48252677398626E-2</v>
      </c>
      <c r="P270" s="3">
        <f>J270/(VLOOKUP($AW270,'5_Weighting'!$J$12:$K$22,2,FALSE)/VLOOKUP($AW270,'5_Weighting'!$J$12:$L$22,3,FALSE))</f>
        <v>0.55058433796819262</v>
      </c>
      <c r="Q270" s="3">
        <f>P270*$Y270</f>
        <v>4.1099045346605183E-2</v>
      </c>
      <c r="R270" s="3">
        <f>J270/(VLOOKUP($AW270,'5_Weighting'!$N$12:$O$23,2,FALSE)/VLOOKUP($AW270,'5_Weighting'!$N$12:$P$23,3,FALSE))</f>
        <v>9.8050688955885174E-2</v>
      </c>
      <c r="S270" s="3">
        <f>R270*$Y270</f>
        <v>7.3191143186797413E-3</v>
      </c>
      <c r="T270" s="3">
        <f>J270/(VLOOKUP($AW270,'5_Weighting'!$R$12:$S$23,2,FALSE)/(VLOOKUP($AW270,'5_Weighting'!$R$12:$T$23,3,FALSE)))</f>
        <v>0.5178337857731794</v>
      </c>
      <c r="U270" s="3">
        <f>T270*$Y270</f>
        <v>3.8654340081729001E-2</v>
      </c>
      <c r="V270" s="3">
        <f>J270/(VLOOKUP($AW270,'5_Weighting'!$V$12:$W$23,2,FALSE)/(VLOOKUP($AW270,'5_Weighting'!$V$12:$X$23,3,FALSE)))</f>
        <v>9.1901609179760188E-2</v>
      </c>
      <c r="W270" s="3">
        <f>V270*$Y270</f>
        <v>6.860108692963135E-3</v>
      </c>
      <c r="X270" s="3" t="s">
        <v>245</v>
      </c>
      <c r="Y270" s="6">
        <v>7.4646230400000013E-2</v>
      </c>
      <c r="Z270" s="3" t="s">
        <v>72</v>
      </c>
      <c r="AA270" s="3"/>
      <c r="AB270" s="3"/>
      <c r="AC270" s="3" t="s">
        <v>5</v>
      </c>
      <c r="AD270" s="3" t="s">
        <v>6</v>
      </c>
      <c r="AE270" s="3" t="s">
        <v>5</v>
      </c>
      <c r="AF270" s="3" t="s">
        <v>83</v>
      </c>
      <c r="AG270" s="3" t="s">
        <v>84</v>
      </c>
      <c r="AH270" s="3" t="s">
        <v>95</v>
      </c>
      <c r="AI270" s="3" t="s">
        <v>10</v>
      </c>
      <c r="AJ270" s="3" t="s">
        <v>39</v>
      </c>
      <c r="AK270" s="4" t="s">
        <v>96</v>
      </c>
      <c r="AL270" s="4" t="s">
        <v>246</v>
      </c>
      <c r="AM270" s="4">
        <v>2006</v>
      </c>
      <c r="AN270" s="3" t="s">
        <v>30</v>
      </c>
      <c r="AO270" s="3" t="s">
        <v>14</v>
      </c>
      <c r="AP270" s="3">
        <v>761</v>
      </c>
      <c r="AQ270" s="3">
        <v>1</v>
      </c>
      <c r="AR270" s="3">
        <v>0</v>
      </c>
      <c r="AS270" s="3">
        <v>1</v>
      </c>
      <c r="AT270" s="3">
        <v>1</v>
      </c>
      <c r="AU270" s="4" t="s">
        <v>15</v>
      </c>
      <c r="AV270" s="4" t="s">
        <v>316</v>
      </c>
      <c r="AW270" s="4" t="s">
        <v>42</v>
      </c>
      <c r="AX270" s="4" t="s">
        <v>89</v>
      </c>
      <c r="AY270" s="4" t="s">
        <v>99</v>
      </c>
      <c r="AZ270" s="3">
        <v>0.41141</v>
      </c>
      <c r="BA270" s="3">
        <v>1.5089438967463207</v>
      </c>
      <c r="BB270" s="3"/>
      <c r="BC270" s="3" t="s">
        <v>60</v>
      </c>
      <c r="BD270" s="3" t="s">
        <v>20</v>
      </c>
      <c r="BE270" s="3"/>
    </row>
    <row r="271" spans="1:57" hidden="1" x14ac:dyDescent="0.25">
      <c r="A271" s="2">
        <v>37</v>
      </c>
      <c r="B271" s="3" t="s">
        <v>242</v>
      </c>
      <c r="C271" s="3">
        <v>37.1</v>
      </c>
      <c r="D271" s="3" t="s">
        <v>243</v>
      </c>
      <c r="E271" s="3" t="s">
        <v>244</v>
      </c>
      <c r="F271" s="3"/>
      <c r="G271" s="3"/>
      <c r="H271" s="3" t="str">
        <f>IF(Y271&lt;'2 - Outliers'!$F$11,"Low outlier",IF(Y271&gt;'2 - Outliers'!$F$12,"High outlier",""))</f>
        <v/>
      </c>
      <c r="I271" s="3">
        <f>IF(AA271="",VLOOKUP(AW271,'3 -Impute_SE'!$B$10:$C$21,2,FALSE),AA271)</f>
        <v>5.031249131340744E-2</v>
      </c>
      <c r="J271" s="3">
        <f>1/I271</f>
        <v>19.875779829123999</v>
      </c>
      <c r="K271" s="3">
        <f>J271*Y271</f>
        <v>1.2269042535675501</v>
      </c>
      <c r="L271" s="3">
        <f>J271/(VLOOKUP($AW271,'5_Weighting'!$B$9:$C$20,2,FALSE)/VLOOKUP($AW271,'5_Weighting'!$B$9:$D$20,3,FALSE))</f>
        <v>0.82622651466152486</v>
      </c>
      <c r="M271" s="3">
        <f>L271*Y271</f>
        <v>5.1001813964709951E-2</v>
      </c>
      <c r="N271" s="3">
        <f>J271/(VLOOKUP($AW271,'5_Weighting'!$F$12:$G$20,2,FALSE)/(VLOOKUP($AW271,'5_Weighting'!$F$12:$H$21,3,FALSE)))</f>
        <v>0.69441737918446922</v>
      </c>
      <c r="O271" s="3">
        <f>N271*$Y271</f>
        <v>4.2865419299133269E-2</v>
      </c>
      <c r="P271" s="3">
        <f>J271/(VLOOKUP($AW271,'5_Weighting'!$J$12:$K$22,2,FALSE)/VLOOKUP($AW271,'5_Weighting'!$J$12:$L$22,3,FALSE))</f>
        <v>0.71090804367584326</v>
      </c>
      <c r="Q271" s="3">
        <f>P271*$Y271</f>
        <v>4.3883365089565883E-2</v>
      </c>
      <c r="R271" s="3">
        <f>J271/(VLOOKUP($AW271,'5_Weighting'!$N$12:$O$23,2,FALSE)/VLOOKUP($AW271,'5_Weighting'!$N$12:$P$23,3,FALSE))</f>
        <v>0.92641033263453187</v>
      </c>
      <c r="S271" s="3">
        <f>R271*$Y271</f>
        <v>5.7186021752603164E-2</v>
      </c>
      <c r="T271" s="3">
        <f>J271/(VLOOKUP($AW271,'5_Weighting'!$R$12:$S$23,2,FALSE)/(VLOOKUP($AW271,'5_Weighting'!$R$12:$T$23,3,FALSE)))</f>
        <v>0.781274928375426</v>
      </c>
      <c r="U271" s="3">
        <f>T271*$Y271</f>
        <v>4.8227015043954637E-2</v>
      </c>
      <c r="V271" s="3">
        <f>J271/(VLOOKUP($AW271,'5_Weighting'!$V$12:$W$23,2,FALSE)/(VLOOKUP($AW271,'5_Weighting'!$V$12:$X$23,3,FALSE)))</f>
        <v>0.91240154613360192</v>
      </c>
      <c r="W271" s="3">
        <f>V271*$Y271</f>
        <v>5.6321278839717506E-2</v>
      </c>
      <c r="X271" s="3" t="s">
        <v>245</v>
      </c>
      <c r="Y271" s="6">
        <v>6.1728609600000005E-2</v>
      </c>
      <c r="Z271" s="3" t="s">
        <v>72</v>
      </c>
      <c r="AA271" s="3"/>
      <c r="AB271" s="3"/>
      <c r="AC271" s="3" t="s">
        <v>5</v>
      </c>
      <c r="AD271" s="3" t="s">
        <v>6</v>
      </c>
      <c r="AE271" s="3" t="s">
        <v>5</v>
      </c>
      <c r="AF271" s="3" t="s">
        <v>83</v>
      </c>
      <c r="AG271" s="3" t="s">
        <v>84</v>
      </c>
      <c r="AH271" s="3" t="s">
        <v>95</v>
      </c>
      <c r="AI271" s="3" t="s">
        <v>10</v>
      </c>
      <c r="AJ271" s="3" t="s">
        <v>39</v>
      </c>
      <c r="AK271" s="4" t="s">
        <v>96</v>
      </c>
      <c r="AL271" s="4" t="s">
        <v>246</v>
      </c>
      <c r="AM271" s="4">
        <v>2006</v>
      </c>
      <c r="AN271" s="3" t="s">
        <v>30</v>
      </c>
      <c r="AO271" s="3" t="s">
        <v>14</v>
      </c>
      <c r="AP271" s="3">
        <v>761</v>
      </c>
      <c r="AQ271" s="3">
        <v>1</v>
      </c>
      <c r="AR271" s="3">
        <v>0</v>
      </c>
      <c r="AS271" s="3">
        <v>1</v>
      </c>
      <c r="AT271" s="3">
        <v>1</v>
      </c>
      <c r="AU271" s="4" t="s">
        <v>15</v>
      </c>
      <c r="AV271" s="4" t="s">
        <v>152</v>
      </c>
      <c r="AW271" s="4" t="s">
        <v>32</v>
      </c>
      <c r="AX271" s="4" t="s">
        <v>89</v>
      </c>
      <c r="AY271" s="4" t="s">
        <v>99</v>
      </c>
      <c r="AZ271" s="3">
        <v>0.22681000000000001</v>
      </c>
      <c r="BA271" s="3">
        <v>1.2545914729136154</v>
      </c>
      <c r="BB271" s="3"/>
      <c r="BC271" s="3" t="s">
        <v>60</v>
      </c>
      <c r="BD271" s="3" t="s">
        <v>20</v>
      </c>
      <c r="BE271" s="3"/>
    </row>
    <row r="272" spans="1:57" hidden="1" x14ac:dyDescent="0.25">
      <c r="A272" s="2">
        <v>37</v>
      </c>
      <c r="B272" s="3" t="s">
        <v>242</v>
      </c>
      <c r="C272" s="3">
        <v>37.1</v>
      </c>
      <c r="D272" s="3" t="s">
        <v>528</v>
      </c>
      <c r="E272" s="3" t="s">
        <v>244</v>
      </c>
      <c r="F272" s="3"/>
      <c r="G272" s="3"/>
      <c r="H272" s="3" t="str">
        <f>IF(Y272&lt;'2 - Outliers'!$F$11,"Low outlier",IF(Y272&gt;'2 - Outliers'!$F$12,"High outlier",""))</f>
        <v/>
      </c>
      <c r="I272" s="3">
        <f>IF(AA272="",VLOOKUP(AW272,'3 -Impute_SE'!$B$10:$C$21,2,FALSE),AA272)</f>
        <v>0.29561638727755546</v>
      </c>
      <c r="J272" s="3">
        <f>1/I272</f>
        <v>3.3827624009933381</v>
      </c>
      <c r="K272" s="3">
        <f>J272*Y272</f>
        <v>6.4378168528700305E-2</v>
      </c>
      <c r="L272" s="3">
        <f>J272/(VLOOKUP($AW272,'5_Weighting'!$B$9:$C$20,2,FALSE)/VLOOKUP($AW272,'5_Weighting'!$B$9:$D$20,3,FALSE))</f>
        <v>0.25164762942831709</v>
      </c>
      <c r="M272" s="3">
        <f>L272*Y272</f>
        <v>4.7891668337175725E-3</v>
      </c>
      <c r="N272" s="3">
        <f>J272/(VLOOKUP($AW272,'5_Weighting'!$F$12:$G$20,2,FALSE)/(VLOOKUP($AW272,'5_Weighting'!$F$12:$H$21,3,FALSE)))</f>
        <v>0.50960491128373531</v>
      </c>
      <c r="O272" s="3">
        <f>N272*$Y272</f>
        <v>9.698414187187334E-3</v>
      </c>
      <c r="P272" s="3">
        <f>J272/(VLOOKUP($AW272,'5_Weighting'!$J$12:$K$22,2,FALSE)/VLOOKUP($AW272,'5_Weighting'!$J$12:$L$22,3,FALSE))</f>
        <v>0.58527362856841614</v>
      </c>
      <c r="Q272" s="3">
        <f>P272*$Y272</f>
        <v>1.1138483827394191E-2</v>
      </c>
      <c r="R272" s="3">
        <f>J272/(VLOOKUP($AW272,'5_Weighting'!$N$12:$O$23,2,FALSE)/VLOOKUP($AW272,'5_Weighting'!$N$12:$P$23,3,FALSE))</f>
        <v>0.20440960155367024</v>
      </c>
      <c r="S272" s="3">
        <f>R272*$Y272</f>
        <v>3.8901685125276343E-3</v>
      </c>
      <c r="T272" s="3">
        <f>J272/(VLOOKUP($AW272,'5_Weighting'!$R$12:$S$23,2,FALSE)/(VLOOKUP($AW272,'5_Weighting'!$R$12:$T$23,3,FALSE)))</f>
        <v>0.15529850533053888</v>
      </c>
      <c r="U272" s="3">
        <f>T272*$Y272</f>
        <v>2.9555233750643735E-3</v>
      </c>
      <c r="V272" s="3">
        <f>J272/(VLOOKUP($AW272,'5_Weighting'!$V$12:$W$23,2,FALSE)/(VLOOKUP($AW272,'5_Weighting'!$V$12:$X$23,3,FALSE)))</f>
        <v>0.204660431653715</v>
      </c>
      <c r="W272" s="3">
        <f>V272*$Y272</f>
        <v>3.8949421207621383E-3</v>
      </c>
      <c r="X272" s="3" t="s">
        <v>245</v>
      </c>
      <c r="Y272" s="6">
        <v>1.9031241600000002E-2</v>
      </c>
      <c r="Z272" s="3" t="s">
        <v>72</v>
      </c>
      <c r="AA272" s="3"/>
      <c r="AB272" s="3"/>
      <c r="AC272" s="3" t="s">
        <v>5</v>
      </c>
      <c r="AD272" s="3" t="s">
        <v>6</v>
      </c>
      <c r="AE272" s="3" t="s">
        <v>5</v>
      </c>
      <c r="AF272" s="3" t="s">
        <v>83</v>
      </c>
      <c r="AG272" s="3" t="s">
        <v>84</v>
      </c>
      <c r="AH272" s="3" t="s">
        <v>95</v>
      </c>
      <c r="AI272" s="3" t="s">
        <v>10</v>
      </c>
      <c r="AJ272" s="3" t="s">
        <v>39</v>
      </c>
      <c r="AK272" s="4" t="s">
        <v>96</v>
      </c>
      <c r="AL272" s="4" t="s">
        <v>246</v>
      </c>
      <c r="AM272" s="4">
        <v>2006</v>
      </c>
      <c r="AN272" s="3" t="s">
        <v>30</v>
      </c>
      <c r="AO272" s="3" t="s">
        <v>14</v>
      </c>
      <c r="AP272" s="3">
        <v>761</v>
      </c>
      <c r="AQ272" s="3">
        <v>1</v>
      </c>
      <c r="AR272" s="3">
        <v>0</v>
      </c>
      <c r="AS272" s="3">
        <v>1</v>
      </c>
      <c r="AT272" s="3">
        <v>1</v>
      </c>
      <c r="AU272" s="4" t="s">
        <v>330</v>
      </c>
      <c r="AV272" s="4" t="s">
        <v>529</v>
      </c>
      <c r="AW272" s="4" t="s">
        <v>465</v>
      </c>
      <c r="AX272" s="4" t="s">
        <v>89</v>
      </c>
      <c r="AY272" s="4" t="s">
        <v>99</v>
      </c>
      <c r="AZ272" s="3">
        <v>3.4000000000000002E-4</v>
      </c>
      <c r="BA272" s="3">
        <v>1.0003400578065513</v>
      </c>
      <c r="BB272" s="3"/>
      <c r="BC272" s="3" t="s">
        <v>60</v>
      </c>
      <c r="BD272" s="3" t="s">
        <v>20</v>
      </c>
      <c r="BE272" s="3"/>
    </row>
    <row r="273" spans="1:57" hidden="1" x14ac:dyDescent="0.25">
      <c r="A273" s="2">
        <v>37</v>
      </c>
      <c r="B273" s="3" t="s">
        <v>242</v>
      </c>
      <c r="C273" s="3">
        <v>37.1</v>
      </c>
      <c r="D273" s="3" t="s">
        <v>530</v>
      </c>
      <c r="E273" s="3" t="s">
        <v>244</v>
      </c>
      <c r="F273" s="3"/>
      <c r="G273" s="3"/>
      <c r="H273" s="3" t="str">
        <f>IF(Y273&lt;'2 - Outliers'!$F$11,"Low outlier",IF(Y273&gt;'2 - Outliers'!$F$12,"High outlier",""))</f>
        <v/>
      </c>
      <c r="I273" s="3">
        <f>IF(AA273="",VLOOKUP(AW273,'3 -Impute_SE'!$B$10:$C$21,2,FALSE),AA273)</f>
        <v>0.29561638727755546</v>
      </c>
      <c r="J273" s="3">
        <f>1/I273</f>
        <v>3.3827624009933381</v>
      </c>
      <c r="K273" s="3">
        <f>J273*Y273</f>
        <v>0.15230356210844062</v>
      </c>
      <c r="L273" s="3">
        <f>J273/(VLOOKUP($AW273,'5_Weighting'!$B$9:$C$20,2,FALSE)/VLOOKUP($AW273,'5_Weighting'!$B$9:$D$20,3,FALSE))</f>
        <v>0.25164762942831709</v>
      </c>
      <c r="M273" s="3">
        <f>L273*Y273</f>
        <v>1.133003912625462E-2</v>
      </c>
      <c r="N273" s="3">
        <f>J273/(VLOOKUP($AW273,'5_Weighting'!$F$12:$G$20,2,FALSE)/(VLOOKUP($AW273,'5_Weighting'!$F$12:$H$21,3,FALSE)))</f>
        <v>0.50960491128373531</v>
      </c>
      <c r="O273" s="3">
        <f>N273*$Y273</f>
        <v>2.2944160439313573E-2</v>
      </c>
      <c r="P273" s="3">
        <f>J273/(VLOOKUP($AW273,'5_Weighting'!$J$12:$K$22,2,FALSE)/VLOOKUP($AW273,'5_Weighting'!$J$12:$L$22,3,FALSE))</f>
        <v>0.58527362856841614</v>
      </c>
      <c r="Q273" s="3">
        <f>P273*$Y273</f>
        <v>2.6351025544367732E-2</v>
      </c>
      <c r="R273" s="3">
        <f>J273/(VLOOKUP($AW273,'5_Weighting'!$N$12:$O$23,2,FALSE)/VLOOKUP($AW273,'5_Weighting'!$N$12:$P$23,3,FALSE))</f>
        <v>0.20440960155367024</v>
      </c>
      <c r="S273" s="3">
        <f>R273*$Y273</f>
        <v>9.2032211415880427E-3</v>
      </c>
      <c r="T273" s="3">
        <f>J273/(VLOOKUP($AW273,'5_Weighting'!$R$12:$S$23,2,FALSE)/(VLOOKUP($AW273,'5_Weighting'!$R$12:$T$23,3,FALSE)))</f>
        <v>0.15529850533053888</v>
      </c>
      <c r="U273" s="3">
        <f>T273*$Y273</f>
        <v>6.9920711974959379E-3</v>
      </c>
      <c r="V273" s="3">
        <f>J273/(VLOOKUP($AW273,'5_Weighting'!$V$12:$W$23,2,FALSE)/(VLOOKUP($AW273,'5_Weighting'!$V$12:$X$23,3,FALSE)))</f>
        <v>0.204660431653715</v>
      </c>
      <c r="W273" s="3">
        <f>V273*$Y273</f>
        <v>9.2145143727383038E-3</v>
      </c>
      <c r="X273" s="3" t="s">
        <v>245</v>
      </c>
      <c r="Y273" s="6">
        <v>4.5023428800000001E-2</v>
      </c>
      <c r="Z273" s="3" t="s">
        <v>72</v>
      </c>
      <c r="AA273" s="3"/>
      <c r="AB273" s="3"/>
      <c r="AC273" s="3" t="s">
        <v>5</v>
      </c>
      <c r="AD273" s="3" t="s">
        <v>6</v>
      </c>
      <c r="AE273" s="3" t="s">
        <v>5</v>
      </c>
      <c r="AF273" s="3" t="s">
        <v>83</v>
      </c>
      <c r="AG273" s="3" t="s">
        <v>84</v>
      </c>
      <c r="AH273" s="3" t="s">
        <v>95</v>
      </c>
      <c r="AI273" s="3" t="s">
        <v>10</v>
      </c>
      <c r="AJ273" s="3" t="s">
        <v>39</v>
      </c>
      <c r="AK273" s="4" t="s">
        <v>96</v>
      </c>
      <c r="AL273" s="4" t="s">
        <v>246</v>
      </c>
      <c r="AM273" s="4">
        <v>2006</v>
      </c>
      <c r="AN273" s="3" t="s">
        <v>30</v>
      </c>
      <c r="AO273" s="3" t="s">
        <v>14</v>
      </c>
      <c r="AP273" s="3">
        <v>761</v>
      </c>
      <c r="AQ273" s="3">
        <v>1</v>
      </c>
      <c r="AR273" s="3">
        <v>0</v>
      </c>
      <c r="AS273" s="3">
        <v>1</v>
      </c>
      <c r="AT273" s="3">
        <v>1</v>
      </c>
      <c r="AU273" s="4" t="s">
        <v>330</v>
      </c>
      <c r="AV273" s="4" t="s">
        <v>531</v>
      </c>
      <c r="AW273" s="4" t="s">
        <v>465</v>
      </c>
      <c r="AX273" s="4" t="s">
        <v>89</v>
      </c>
      <c r="AY273" s="4" t="s">
        <v>99</v>
      </c>
      <c r="AZ273" s="3">
        <v>2.1299999999999999E-3</v>
      </c>
      <c r="BA273" s="3">
        <v>1.0021322700614574</v>
      </c>
      <c r="BB273" s="3"/>
      <c r="BC273" s="3" t="s">
        <v>60</v>
      </c>
      <c r="BD273" s="3" t="s">
        <v>20</v>
      </c>
      <c r="BE273" s="3"/>
    </row>
    <row r="274" spans="1:57" hidden="1" x14ac:dyDescent="0.25">
      <c r="A274" s="2">
        <v>37</v>
      </c>
      <c r="B274" s="3" t="s">
        <v>242</v>
      </c>
      <c r="C274" s="3">
        <v>37.200000000000003</v>
      </c>
      <c r="D274" s="3" t="s">
        <v>953</v>
      </c>
      <c r="E274" s="3" t="s">
        <v>527</v>
      </c>
      <c r="F274" s="3"/>
      <c r="G274" s="3"/>
      <c r="H274" s="3" t="str">
        <f>IF(Y274&lt;'2 - Outliers'!$F$11,"Low outlier",IF(Y274&gt;'2 - Outliers'!$F$12,"High outlier",""))</f>
        <v/>
      </c>
      <c r="I274" s="3">
        <f>IF(AA274="",VLOOKUP(AW274,'3 -Impute_SE'!$B$10:$C$21,2,FALSE),AA274)</f>
        <v>7.9815095923159343E-2</v>
      </c>
      <c r="J274" s="3">
        <f>1/I274</f>
        <v>12.528958193105893</v>
      </c>
      <c r="K274" s="3">
        <f>J274*Y274</f>
        <v>1.3330589805020485</v>
      </c>
      <c r="L274" s="3">
        <f>J274/(VLOOKUP($AW274,'5_Weighting'!$B$9:$C$20,2,FALSE)/VLOOKUP($AW274,'5_Weighting'!$B$9:$D$20,3,FALSE))</f>
        <v>0.13821170591411505</v>
      </c>
      <c r="M274" s="3">
        <f>L274*Y274</f>
        <v>1.4705480929827056E-2</v>
      </c>
      <c r="N274" s="3">
        <f>J274/(VLOOKUP($AW274,'5_Weighting'!$F$12:$G$20,2,FALSE)/(VLOOKUP($AW274,'5_Weighting'!$F$12:$H$21,3,FALSE)))</f>
        <v>0.33257228940877093</v>
      </c>
      <c r="O274" s="3">
        <f>N274*$Y274</f>
        <v>3.5385103073169888E-2</v>
      </c>
      <c r="P274" s="3">
        <f>J274/(VLOOKUP($AW274,'5_Weighting'!$J$12:$K$22,2,FALSE)/VLOOKUP($AW274,'5_Weighting'!$J$12:$L$22,3,FALSE))</f>
        <v>0.55058433796819262</v>
      </c>
      <c r="Q274" s="3">
        <f>P274*$Y274</f>
        <v>5.858119924577123E-2</v>
      </c>
      <c r="R274" s="3">
        <f>J274/(VLOOKUP($AW274,'5_Weighting'!$N$12:$O$23,2,FALSE)/VLOOKUP($AW274,'5_Weighting'!$N$12:$P$23,3,FALSE))</f>
        <v>9.8050688955885174E-2</v>
      </c>
      <c r="S274" s="3">
        <f>R274*$Y274</f>
        <v>1.0432419794407006E-2</v>
      </c>
      <c r="T274" s="3">
        <f>J274/(VLOOKUP($AW274,'5_Weighting'!$R$12:$S$23,2,FALSE)/(VLOOKUP($AW274,'5_Weighting'!$R$12:$T$23,3,FALSE)))</f>
        <v>0.5178337857731794</v>
      </c>
      <c r="U274" s="3">
        <f>T274*$Y274</f>
        <v>5.5096598447598982E-2</v>
      </c>
      <c r="V274" s="3">
        <f>J274/(VLOOKUP($AW274,'5_Weighting'!$V$12:$W$23,2,FALSE)/(VLOOKUP($AW274,'5_Weighting'!$V$12:$X$23,3,FALSE)))</f>
        <v>9.1901609179760188E-2</v>
      </c>
      <c r="W274" s="3">
        <f>V274*$Y274</f>
        <v>9.7781685876388788E-3</v>
      </c>
      <c r="X274" s="3" t="s">
        <v>245</v>
      </c>
      <c r="Y274" s="6">
        <v>0.1063982304</v>
      </c>
      <c r="Z274" s="3" t="s">
        <v>72</v>
      </c>
      <c r="AA274" s="3"/>
      <c r="AB274" s="3"/>
      <c r="AC274" s="3" t="s">
        <v>5</v>
      </c>
      <c r="AD274" s="3" t="s">
        <v>6</v>
      </c>
      <c r="AE274" s="3" t="s">
        <v>5</v>
      </c>
      <c r="AF274" s="3" t="s">
        <v>83</v>
      </c>
      <c r="AG274" s="3" t="s">
        <v>84</v>
      </c>
      <c r="AH274" s="3" t="s">
        <v>95</v>
      </c>
      <c r="AI274" s="3" t="s">
        <v>10</v>
      </c>
      <c r="AJ274" s="3" t="s">
        <v>39</v>
      </c>
      <c r="AK274" s="4" t="s">
        <v>96</v>
      </c>
      <c r="AL274" s="4" t="s">
        <v>246</v>
      </c>
      <c r="AM274" s="4">
        <v>2006</v>
      </c>
      <c r="AN274" s="3" t="s">
        <v>30</v>
      </c>
      <c r="AO274" s="3" t="s">
        <v>14</v>
      </c>
      <c r="AP274" s="3">
        <v>761</v>
      </c>
      <c r="AQ274" s="3">
        <v>1</v>
      </c>
      <c r="AR274" s="3">
        <v>0</v>
      </c>
      <c r="AS274" s="3">
        <v>1</v>
      </c>
      <c r="AT274" s="3">
        <v>1</v>
      </c>
      <c r="AU274" s="4" t="s">
        <v>15</v>
      </c>
      <c r="AV274" s="4" t="s">
        <v>316</v>
      </c>
      <c r="AW274" s="4" t="s">
        <v>42</v>
      </c>
      <c r="AX274" s="4" t="s">
        <v>89</v>
      </c>
      <c r="AY274" s="4" t="s">
        <v>99</v>
      </c>
      <c r="AZ274" s="3">
        <v>0.58640999999999999</v>
      </c>
      <c r="BA274" s="3">
        <v>1.7975237080793633</v>
      </c>
      <c r="BB274" s="3"/>
      <c r="BC274" s="3" t="s">
        <v>60</v>
      </c>
      <c r="BD274" s="3" t="s">
        <v>20</v>
      </c>
      <c r="BE274" s="3"/>
    </row>
    <row r="275" spans="1:57" hidden="1" x14ac:dyDescent="0.25">
      <c r="A275" s="2">
        <v>37</v>
      </c>
      <c r="B275" s="3" t="s">
        <v>242</v>
      </c>
      <c r="C275" s="3">
        <v>37.299999999999997</v>
      </c>
      <c r="D275" s="3" t="s">
        <v>954</v>
      </c>
      <c r="E275" s="3" t="s">
        <v>955</v>
      </c>
      <c r="F275" s="3"/>
      <c r="G275" s="3"/>
      <c r="H275" s="3" t="str">
        <f>IF(Y275&lt;'2 - Outliers'!$F$11,"Low outlier",IF(Y275&gt;'2 - Outliers'!$F$12,"High outlier",""))</f>
        <v/>
      </c>
      <c r="I275" s="3">
        <f>IF(AA275="",VLOOKUP(AW275,'3 -Impute_SE'!$B$10:$C$21,2,FALSE),AA275)</f>
        <v>7.9815095923159343E-2</v>
      </c>
      <c r="J275" s="3">
        <f>1/I275</f>
        <v>12.528958193105893</v>
      </c>
      <c r="K275" s="3">
        <f>J275*Y275</f>
        <v>0.8808177950156526</v>
      </c>
      <c r="L275" s="3">
        <f>J275/(VLOOKUP($AW275,'5_Weighting'!$B$9:$C$20,2,FALSE)/VLOOKUP($AW275,'5_Weighting'!$B$9:$D$20,3,FALSE))</f>
        <v>0.13821170591411505</v>
      </c>
      <c r="M275" s="3">
        <f>L275*Y275</f>
        <v>9.7166363054519717E-3</v>
      </c>
      <c r="N275" s="3">
        <f>J275/(VLOOKUP($AW275,'5_Weighting'!$F$12:$G$20,2,FALSE)/(VLOOKUP($AW275,'5_Weighting'!$F$12:$H$21,3,FALSE)))</f>
        <v>0.33257228940877093</v>
      </c>
      <c r="O275" s="3">
        <f>N275*$Y275</f>
        <v>2.3380682266266162E-2</v>
      </c>
      <c r="P275" s="3">
        <f>J275/(VLOOKUP($AW275,'5_Weighting'!$J$12:$K$22,2,FALSE)/VLOOKUP($AW275,'5_Weighting'!$J$12:$L$22,3,FALSE))</f>
        <v>0.55058433796819262</v>
      </c>
      <c r="Q275" s="3">
        <f>P275*$Y275</f>
        <v>3.8707486693199268E-2</v>
      </c>
      <c r="R275" s="3">
        <f>J275/(VLOOKUP($AW275,'5_Weighting'!$N$12:$O$23,2,FALSE)/VLOOKUP($AW275,'5_Weighting'!$N$12:$P$23,3,FALSE))</f>
        <v>9.8050688955885174E-2</v>
      </c>
      <c r="S275" s="3">
        <f>R275*$Y275</f>
        <v>6.8932141296002515E-3</v>
      </c>
      <c r="T275" s="3">
        <f>J275/(VLOOKUP($AW275,'5_Weighting'!$R$12:$S$23,2,FALSE)/(VLOOKUP($AW275,'5_Weighting'!$R$12:$T$23,3,FALSE)))</f>
        <v>0.5178337857731794</v>
      </c>
      <c r="U275" s="3">
        <f>T275*$Y275</f>
        <v>3.6405039137277981E-2</v>
      </c>
      <c r="V275" s="3">
        <f>J275/(VLOOKUP($AW275,'5_Weighting'!$V$12:$W$23,2,FALSE)/(VLOOKUP($AW275,'5_Weighting'!$V$12:$X$23,3,FALSE)))</f>
        <v>9.1901609179760188E-2</v>
      </c>
      <c r="W275" s="3">
        <f>V275*$Y275</f>
        <v>6.4609180993714932E-3</v>
      </c>
      <c r="X275" s="3" t="s">
        <v>245</v>
      </c>
      <c r="Y275" s="6">
        <v>7.0302556800000013E-2</v>
      </c>
      <c r="Z275" s="3" t="s">
        <v>72</v>
      </c>
      <c r="AA275" s="3"/>
      <c r="AB275" s="3"/>
      <c r="AC275" s="3" t="s">
        <v>5</v>
      </c>
      <c r="AD275" s="3" t="s">
        <v>6</v>
      </c>
      <c r="AE275" s="3" t="s">
        <v>5</v>
      </c>
      <c r="AF275" s="3" t="s">
        <v>83</v>
      </c>
      <c r="AG275" s="3" t="s">
        <v>84</v>
      </c>
      <c r="AH275" s="3" t="s">
        <v>95</v>
      </c>
      <c r="AI275" s="3" t="s">
        <v>10</v>
      </c>
      <c r="AJ275" s="3" t="s">
        <v>39</v>
      </c>
      <c r="AK275" s="4" t="s">
        <v>96</v>
      </c>
      <c r="AL275" s="4" t="s">
        <v>246</v>
      </c>
      <c r="AM275" s="4">
        <v>2006</v>
      </c>
      <c r="AN275" s="3" t="s">
        <v>30</v>
      </c>
      <c r="AO275" s="3" t="s">
        <v>14</v>
      </c>
      <c r="AP275" s="3">
        <v>761</v>
      </c>
      <c r="AQ275" s="3">
        <v>1</v>
      </c>
      <c r="AR275" s="3">
        <v>0</v>
      </c>
      <c r="AS275" s="3">
        <v>1</v>
      </c>
      <c r="AT275" s="3">
        <v>1</v>
      </c>
      <c r="AU275" s="4" t="s">
        <v>15</v>
      </c>
      <c r="AV275" s="4" t="s">
        <v>316</v>
      </c>
      <c r="AW275" s="4" t="s">
        <v>42</v>
      </c>
      <c r="AX275" s="4" t="s">
        <v>89</v>
      </c>
      <c r="AY275" s="4" t="s">
        <v>99</v>
      </c>
      <c r="AZ275" s="3">
        <v>0.38746999999999998</v>
      </c>
      <c r="BA275" s="3">
        <v>1.473248755493382</v>
      </c>
      <c r="BB275" s="3"/>
      <c r="BC275" s="3" t="s">
        <v>60</v>
      </c>
      <c r="BD275" s="3" t="s">
        <v>20</v>
      </c>
      <c r="BE275" s="3"/>
    </row>
    <row r="276" spans="1:57" hidden="1" x14ac:dyDescent="0.25">
      <c r="A276" s="2">
        <v>38</v>
      </c>
      <c r="B276" s="3" t="s">
        <v>104</v>
      </c>
      <c r="C276" s="3">
        <v>38.1</v>
      </c>
      <c r="D276" s="3" t="s">
        <v>466</v>
      </c>
      <c r="E276" s="3" t="s">
        <v>117</v>
      </c>
      <c r="F276" s="3"/>
      <c r="G276" s="3"/>
      <c r="H276" s="3" t="str">
        <f>IF(Y276&lt;'2 - Outliers'!$F$11,"Low outlier",IF(Y276&gt;'2 - Outliers'!$F$12,"High outlier",""))</f>
        <v/>
      </c>
      <c r="I276" s="3">
        <f>IF(AA276="",VLOOKUP(AW276,'3 -Impute_SE'!$B$10:$C$21,2,FALSE),AA276)</f>
        <v>0.29561638727755546</v>
      </c>
      <c r="J276" s="3">
        <f>1/I276</f>
        <v>3.3827624009933381</v>
      </c>
      <c r="K276" s="3">
        <f>J276*Y276</f>
        <v>0.28753480408443377</v>
      </c>
      <c r="L276" s="3">
        <f>J276/(VLOOKUP($AW276,'5_Weighting'!$B$9:$C$20,2,FALSE)/VLOOKUP($AW276,'5_Weighting'!$B$9:$D$20,3,FALSE))</f>
        <v>0.25164762942831709</v>
      </c>
      <c r="M276" s="3">
        <f>L276*Y276</f>
        <v>2.1390048501406952E-2</v>
      </c>
      <c r="N276" s="3">
        <f>J276/(VLOOKUP($AW276,'5_Weighting'!$F$12:$G$20,2,FALSE)/(VLOOKUP($AW276,'5_Weighting'!$F$12:$H$21,3,FALSE)))</f>
        <v>0.50960491128373531</v>
      </c>
      <c r="O276" s="3">
        <f>N276*$Y276</f>
        <v>4.3316417459117504E-2</v>
      </c>
      <c r="P276" s="3">
        <f>J276/(VLOOKUP($AW276,'5_Weighting'!$J$12:$K$22,2,FALSE)/VLOOKUP($AW276,'5_Weighting'!$J$12:$L$22,3,FALSE))</f>
        <v>0.58527362856841614</v>
      </c>
      <c r="Q276" s="3">
        <f>P276*$Y276</f>
        <v>4.9748258428315373E-2</v>
      </c>
      <c r="R276" s="3">
        <f>J276/(VLOOKUP($AW276,'5_Weighting'!$N$12:$O$23,2,FALSE)/VLOOKUP($AW276,'5_Weighting'!$N$12:$P$23,3,FALSE))</f>
        <v>0.20440960155367024</v>
      </c>
      <c r="S276" s="3">
        <f>R276*$Y276</f>
        <v>1.7374816132061974E-2</v>
      </c>
      <c r="T276" s="3">
        <f>J276/(VLOOKUP($AW276,'5_Weighting'!$R$12:$S$23,2,FALSE)/(VLOOKUP($AW276,'5_Weighting'!$R$12:$T$23,3,FALSE)))</f>
        <v>0.15529850533053888</v>
      </c>
      <c r="U276" s="3">
        <f>T276*$Y276</f>
        <v>1.3200372953095806E-2</v>
      </c>
      <c r="V276" s="3">
        <f>J276/(VLOOKUP($AW276,'5_Weighting'!$V$12:$W$23,2,FALSE)/(VLOOKUP($AW276,'5_Weighting'!$V$12:$X$23,3,FALSE)))</f>
        <v>0.204660431653715</v>
      </c>
      <c r="W276" s="3">
        <f>V276*$Y276</f>
        <v>1.7396136690565778E-2</v>
      </c>
      <c r="X276" s="3" t="s">
        <v>118</v>
      </c>
      <c r="Y276" s="6">
        <v>8.5000000000000006E-2</v>
      </c>
      <c r="Z276" s="3" t="s">
        <v>157</v>
      </c>
      <c r="AA276" s="3"/>
      <c r="AB276" s="3"/>
      <c r="AC276" s="3" t="s">
        <v>5</v>
      </c>
      <c r="AD276" s="3" t="s">
        <v>6</v>
      </c>
      <c r="AE276" s="3" t="s">
        <v>5</v>
      </c>
      <c r="AF276" s="3" t="s">
        <v>7</v>
      </c>
      <c r="AG276" s="3" t="s">
        <v>37</v>
      </c>
      <c r="AH276" s="3" t="s">
        <v>28</v>
      </c>
      <c r="AI276" s="3" t="s">
        <v>10</v>
      </c>
      <c r="AJ276" s="3" t="s">
        <v>107</v>
      </c>
      <c r="AK276" s="4" t="s">
        <v>108</v>
      </c>
      <c r="AL276" s="4" t="s">
        <v>109</v>
      </c>
      <c r="AM276" s="4">
        <v>2010</v>
      </c>
      <c r="AN276" s="3" t="s">
        <v>14</v>
      </c>
      <c r="AO276" s="3" t="s">
        <v>14</v>
      </c>
      <c r="AP276" s="3">
        <v>2000</v>
      </c>
      <c r="AQ276" s="3">
        <v>1</v>
      </c>
      <c r="AR276" s="3">
        <v>0</v>
      </c>
      <c r="AS276" s="3">
        <v>0</v>
      </c>
      <c r="AT276" s="3">
        <v>0</v>
      </c>
      <c r="AU276" s="4" t="s">
        <v>330</v>
      </c>
      <c r="AV276" s="4" t="s">
        <v>464</v>
      </c>
      <c r="AW276" s="4" t="s">
        <v>465</v>
      </c>
      <c r="AX276" s="4" t="s">
        <v>119</v>
      </c>
      <c r="AY276" s="4"/>
      <c r="AZ276" s="3">
        <v>8.5000000000000006E-2</v>
      </c>
      <c r="BA276" s="3"/>
      <c r="BB276" s="3"/>
      <c r="BC276" s="3" t="s">
        <v>20</v>
      </c>
      <c r="BD276" s="3" t="s">
        <v>20</v>
      </c>
      <c r="BE276" s="3"/>
    </row>
    <row r="277" spans="1:57" hidden="1" x14ac:dyDescent="0.25">
      <c r="A277" s="2">
        <v>38</v>
      </c>
      <c r="B277" s="3" t="s">
        <v>104</v>
      </c>
      <c r="C277" s="3">
        <v>38.1</v>
      </c>
      <c r="D277" s="3" t="s">
        <v>619</v>
      </c>
      <c r="E277" s="3" t="s">
        <v>117</v>
      </c>
      <c r="F277" s="3"/>
      <c r="G277" s="3"/>
      <c r="H277" s="3" t="str">
        <f>IF(Y277&lt;'2 - Outliers'!$F$11,"Low outlier",IF(Y277&gt;'2 - Outliers'!$F$12,"High outlier",""))</f>
        <v/>
      </c>
      <c r="I277" s="3">
        <f>IF(AA277="",VLOOKUP(AW277,'3 -Impute_SE'!$B$10:$C$21,2,FALSE),AA277)</f>
        <v>4.9965372243354171E-2</v>
      </c>
      <c r="J277" s="3">
        <f>1/I277</f>
        <v>20.01386070195862</v>
      </c>
      <c r="K277" s="3">
        <f>J277*Y277</f>
        <v>9.0062373158813802</v>
      </c>
      <c r="L277" s="3">
        <f>J277/(VLOOKUP($AW277,'5_Weighting'!$B$9:$C$20,2,FALSE)/VLOOKUP($AW277,'5_Weighting'!$B$9:$D$20,3,FALSE))</f>
        <v>0.20391526813503555</v>
      </c>
      <c r="M277" s="3">
        <f>L277*Y277</f>
        <v>9.1761870660765993E-2</v>
      </c>
      <c r="N277" s="3">
        <f>J277/(VLOOKUP($AW277,'5_Weighting'!$F$12:$G$20,2,FALSE)/(VLOOKUP($AW277,'5_Weighting'!$F$12:$H$21,3,FALSE)))</f>
        <v>0.23276582344381003</v>
      </c>
      <c r="O277" s="3">
        <f>N277*$Y277</f>
        <v>0.10474462054971452</v>
      </c>
      <c r="P277" s="3">
        <f>J277/(VLOOKUP($AW277,'5_Weighting'!$J$12:$K$22,2,FALSE)/VLOOKUP($AW277,'5_Weighting'!$J$12:$L$22,3,FALSE))</f>
        <v>0.353478586002267</v>
      </c>
      <c r="Q277" s="3">
        <f>P277*$Y277</f>
        <v>0.15906536370102015</v>
      </c>
      <c r="R277" s="3">
        <f>J277/(VLOOKUP($AW277,'5_Weighting'!$N$12:$O$23,2,FALSE)/VLOOKUP($AW277,'5_Weighting'!$N$12:$P$23,3,FALSE))</f>
        <v>0.18260158460967399</v>
      </c>
      <c r="S277" s="3">
        <f>R277*$Y277</f>
        <v>8.2170713074353294E-2</v>
      </c>
      <c r="T277" s="3">
        <f>J277/(VLOOKUP($AW277,'5_Weighting'!$R$12:$S$23,2,FALSE)/(VLOOKUP($AW277,'5_Weighting'!$R$12:$T$23,3,FALSE)))</f>
        <v>0.53308150562882506</v>
      </c>
      <c r="U277" s="3">
        <f>T277*$Y277</f>
        <v>0.23988667753297127</v>
      </c>
      <c r="V277" s="3">
        <f>J277/(VLOOKUP($AW277,'5_Weighting'!$V$12:$W$23,2,FALSE)/(VLOOKUP($AW277,'5_Weighting'!$V$12:$X$23,3,FALSE)))</f>
        <v>0.1739040838024522</v>
      </c>
      <c r="W277" s="3">
        <f>V277*$Y277</f>
        <v>7.8256837711103491E-2</v>
      </c>
      <c r="X277" s="3" t="s">
        <v>118</v>
      </c>
      <c r="Y277" s="6">
        <v>0.45</v>
      </c>
      <c r="Z277" s="3" t="s">
        <v>157</v>
      </c>
      <c r="AA277" s="3"/>
      <c r="AB277" s="3"/>
      <c r="AC277" s="3" t="s">
        <v>5</v>
      </c>
      <c r="AD277" s="3" t="s">
        <v>6</v>
      </c>
      <c r="AE277" s="3" t="s">
        <v>5</v>
      </c>
      <c r="AF277" s="3" t="s">
        <v>7</v>
      </c>
      <c r="AG277" s="3" t="s">
        <v>37</v>
      </c>
      <c r="AH277" s="3" t="s">
        <v>28</v>
      </c>
      <c r="AI277" s="3" t="s">
        <v>10</v>
      </c>
      <c r="AJ277" s="3" t="s">
        <v>107</v>
      </c>
      <c r="AK277" s="4" t="s">
        <v>108</v>
      </c>
      <c r="AL277" s="4" t="s">
        <v>109</v>
      </c>
      <c r="AM277" s="4">
        <v>2010</v>
      </c>
      <c r="AN277" s="3" t="s">
        <v>14</v>
      </c>
      <c r="AO277" s="3" t="s">
        <v>14</v>
      </c>
      <c r="AP277" s="3">
        <v>1000</v>
      </c>
      <c r="AQ277" s="3">
        <v>1</v>
      </c>
      <c r="AR277" s="3">
        <v>0</v>
      </c>
      <c r="AS277" s="3">
        <v>0</v>
      </c>
      <c r="AT277" s="3">
        <v>0</v>
      </c>
      <c r="AU277" s="4" t="s">
        <v>15</v>
      </c>
      <c r="AV277" s="4" t="s">
        <v>620</v>
      </c>
      <c r="AW277" s="4" t="s">
        <v>17</v>
      </c>
      <c r="AX277" s="4" t="s">
        <v>119</v>
      </c>
      <c r="AY277" s="4"/>
      <c r="AZ277" s="3">
        <v>0.45</v>
      </c>
      <c r="BA277" s="3"/>
      <c r="BB277" s="3"/>
      <c r="BC277" s="3" t="s">
        <v>20</v>
      </c>
      <c r="BD277" s="3" t="s">
        <v>20</v>
      </c>
      <c r="BE277" s="3"/>
    </row>
    <row r="278" spans="1:57" hidden="1" x14ac:dyDescent="0.25">
      <c r="A278" s="2">
        <v>38</v>
      </c>
      <c r="B278" s="3" t="s">
        <v>104</v>
      </c>
      <c r="C278" s="3">
        <v>38.1</v>
      </c>
      <c r="D278" s="3" t="s">
        <v>621</v>
      </c>
      <c r="E278" s="3" t="s">
        <v>117</v>
      </c>
      <c r="F278" s="3"/>
      <c r="G278" s="3"/>
      <c r="H278" s="3" t="str">
        <f>IF(Y278&lt;'2 - Outliers'!$F$11,"Low outlier",IF(Y278&gt;'2 - Outliers'!$F$12,"High outlier",""))</f>
        <v/>
      </c>
      <c r="I278" s="3">
        <f>IF(AA278="",VLOOKUP(AW278,'3 -Impute_SE'!$B$10:$C$21,2,FALSE),AA278)</f>
        <v>4.9965372243354171E-2</v>
      </c>
      <c r="J278" s="3">
        <f>1/I278</f>
        <v>20.01386070195862</v>
      </c>
      <c r="K278" s="3">
        <f>J278*Y278</f>
        <v>7.4851839025325244</v>
      </c>
      <c r="L278" s="3">
        <f>J278/(VLOOKUP($AW278,'5_Weighting'!$B$9:$C$20,2,FALSE)/VLOOKUP($AW278,'5_Weighting'!$B$9:$D$20,3,FALSE))</f>
        <v>0.20391526813503555</v>
      </c>
      <c r="M278" s="3">
        <f>L278*Y278</f>
        <v>7.62643102825033E-2</v>
      </c>
      <c r="N278" s="3">
        <f>J278/(VLOOKUP($AW278,'5_Weighting'!$F$12:$G$20,2,FALSE)/(VLOOKUP($AW278,'5_Weighting'!$F$12:$H$21,3,FALSE)))</f>
        <v>0.23276582344381003</v>
      </c>
      <c r="O278" s="3">
        <f>N278*$Y278</f>
        <v>8.7054417967984951E-2</v>
      </c>
      <c r="P278" s="3">
        <f>J278/(VLOOKUP($AW278,'5_Weighting'!$J$12:$K$22,2,FALSE)/VLOOKUP($AW278,'5_Weighting'!$J$12:$L$22,3,FALSE))</f>
        <v>0.353478586002267</v>
      </c>
      <c r="Q278" s="3">
        <f>P278*$Y278</f>
        <v>0.13220099116484785</v>
      </c>
      <c r="R278" s="3">
        <f>J278/(VLOOKUP($AW278,'5_Weighting'!$N$12:$O$23,2,FALSE)/VLOOKUP($AW278,'5_Weighting'!$N$12:$P$23,3,FALSE))</f>
        <v>0.18260158460967399</v>
      </c>
      <c r="S278" s="3">
        <f>R278*$Y278</f>
        <v>6.8292992644018072E-2</v>
      </c>
      <c r="T278" s="3">
        <f>J278/(VLOOKUP($AW278,'5_Weighting'!$R$12:$S$23,2,FALSE)/(VLOOKUP($AW278,'5_Weighting'!$R$12:$T$23,3,FALSE)))</f>
        <v>0.53308150562882506</v>
      </c>
      <c r="U278" s="3">
        <f>T278*$Y278</f>
        <v>0.19937248310518058</v>
      </c>
      <c r="V278" s="3">
        <f>J278/(VLOOKUP($AW278,'5_Weighting'!$V$12:$W$23,2,FALSE)/(VLOOKUP($AW278,'5_Weighting'!$V$12:$X$23,3,FALSE)))</f>
        <v>0.1739040838024522</v>
      </c>
      <c r="W278" s="3">
        <f>V278*$Y278</f>
        <v>6.5040127342117129E-2</v>
      </c>
      <c r="X278" s="3" t="s">
        <v>118</v>
      </c>
      <c r="Y278" s="6">
        <v>0.374</v>
      </c>
      <c r="Z278" s="3" t="s">
        <v>157</v>
      </c>
      <c r="AA278" s="3"/>
      <c r="AB278" s="3"/>
      <c r="AC278" s="3" t="s">
        <v>5</v>
      </c>
      <c r="AD278" s="3" t="s">
        <v>6</v>
      </c>
      <c r="AE278" s="3" t="s">
        <v>5</v>
      </c>
      <c r="AF278" s="3" t="s">
        <v>7</v>
      </c>
      <c r="AG278" s="3" t="s">
        <v>37</v>
      </c>
      <c r="AH278" s="3" t="s">
        <v>28</v>
      </c>
      <c r="AI278" s="3" t="s">
        <v>10</v>
      </c>
      <c r="AJ278" s="3" t="s">
        <v>107</v>
      </c>
      <c r="AK278" s="3" t="s">
        <v>108</v>
      </c>
      <c r="AL278" s="3" t="s">
        <v>109</v>
      </c>
      <c r="AM278" s="3">
        <v>2010</v>
      </c>
      <c r="AN278" s="3" t="s">
        <v>14</v>
      </c>
      <c r="AO278" s="3" t="s">
        <v>14</v>
      </c>
      <c r="AP278" s="3">
        <v>1000</v>
      </c>
      <c r="AQ278" s="3">
        <v>1</v>
      </c>
      <c r="AR278" s="3">
        <v>0</v>
      </c>
      <c r="AS278" s="3">
        <v>0</v>
      </c>
      <c r="AT278" s="3">
        <v>0</v>
      </c>
      <c r="AU278" s="3" t="s">
        <v>15</v>
      </c>
      <c r="AV278" s="3" t="s">
        <v>620</v>
      </c>
      <c r="AW278" s="3" t="s">
        <v>17</v>
      </c>
      <c r="AX278" s="3" t="s">
        <v>119</v>
      </c>
      <c r="AY278" s="3"/>
      <c r="AZ278" s="3">
        <v>0.49199999999999999</v>
      </c>
      <c r="BA278" s="3"/>
      <c r="BB278" s="3"/>
      <c r="BC278" s="3" t="s">
        <v>20</v>
      </c>
      <c r="BD278" s="3" t="s">
        <v>20</v>
      </c>
      <c r="BE278" s="3"/>
    </row>
    <row r="279" spans="1:57" hidden="1" x14ac:dyDescent="0.25">
      <c r="A279" s="2">
        <v>38</v>
      </c>
      <c r="B279" s="3" t="s">
        <v>104</v>
      </c>
      <c r="C279" s="3">
        <v>38.200000000000003</v>
      </c>
      <c r="D279" s="3" t="s">
        <v>105</v>
      </c>
      <c r="E279" s="3" t="s">
        <v>106</v>
      </c>
      <c r="F279" s="3"/>
      <c r="G279" s="3"/>
      <c r="H279" s="3" t="str">
        <f>IF(Y279&lt;'2 - Outliers'!$F$11,"Low outlier",IF(Y279&gt;'2 - Outliers'!$F$12,"High outlier",""))</f>
        <v/>
      </c>
      <c r="I279" s="3">
        <f>IF(AA279="",VLOOKUP(AW279,'3 -Impute_SE'!$B$10:$C$21,2,FALSE),AA279)</f>
        <v>5.031249131340744E-2</v>
      </c>
      <c r="J279" s="3">
        <f>1/I279</f>
        <v>19.875779829123999</v>
      </c>
      <c r="K279" s="3">
        <f>J279*Y279</f>
        <v>12.064598356278267</v>
      </c>
      <c r="L279" s="3">
        <f>J279/(VLOOKUP($AW279,'5_Weighting'!$B$9:$C$20,2,FALSE)/VLOOKUP($AW279,'5_Weighting'!$B$9:$D$20,3,FALSE))</f>
        <v>0.82622651466152486</v>
      </c>
      <c r="M279" s="3">
        <f>L279*Y279</f>
        <v>0.50151949439954557</v>
      </c>
      <c r="N279" s="3">
        <f>J279/(VLOOKUP($AW279,'5_Weighting'!$F$12:$G$20,2,FALSE)/(VLOOKUP($AW279,'5_Weighting'!$F$12:$H$21,3,FALSE)))</f>
        <v>0.69441737918446922</v>
      </c>
      <c r="O279" s="3">
        <f>N279*$Y279</f>
        <v>0.42151134916497279</v>
      </c>
      <c r="P279" s="3">
        <f>J279/(VLOOKUP($AW279,'5_Weighting'!$J$12:$K$22,2,FALSE)/VLOOKUP($AW279,'5_Weighting'!$J$12:$L$22,3,FALSE))</f>
        <v>0.71090804367584326</v>
      </c>
      <c r="Q279" s="3">
        <f>P279*$Y279</f>
        <v>0.43152118251123683</v>
      </c>
      <c r="R279" s="3">
        <f>J279/(VLOOKUP($AW279,'5_Weighting'!$N$12:$O$23,2,FALSE)/VLOOKUP($AW279,'5_Weighting'!$N$12:$P$23,3,FALSE))</f>
        <v>0.92641033263453187</v>
      </c>
      <c r="S279" s="3">
        <f>R279*$Y279</f>
        <v>0.56233107190916087</v>
      </c>
      <c r="T279" s="3">
        <f>J279/(VLOOKUP($AW279,'5_Weighting'!$R$12:$S$23,2,FALSE)/(VLOOKUP($AW279,'5_Weighting'!$R$12:$T$23,3,FALSE)))</f>
        <v>0.781274928375426</v>
      </c>
      <c r="U279" s="3">
        <f>T279*$Y279</f>
        <v>0.47423388152388357</v>
      </c>
      <c r="V279" s="3">
        <f>J279/(VLOOKUP($AW279,'5_Weighting'!$V$12:$W$23,2,FALSE)/(VLOOKUP($AW279,'5_Weighting'!$V$12:$X$23,3,FALSE)))</f>
        <v>0.91240154613360192</v>
      </c>
      <c r="W279" s="3">
        <f>V279*$Y279</f>
        <v>0.5538277385030963</v>
      </c>
      <c r="X279" s="3"/>
      <c r="Y279" s="6">
        <v>0.60699999999999998</v>
      </c>
      <c r="Z279" s="3" t="s">
        <v>4</v>
      </c>
      <c r="AA279" s="3"/>
      <c r="AB279" s="3"/>
      <c r="AC279" s="3" t="s">
        <v>5</v>
      </c>
      <c r="AD279" s="3" t="s">
        <v>6</v>
      </c>
      <c r="AE279" s="3" t="s">
        <v>5</v>
      </c>
      <c r="AF279" s="3" t="s">
        <v>7</v>
      </c>
      <c r="AG279" s="3" t="s">
        <v>37</v>
      </c>
      <c r="AH279" s="3" t="s">
        <v>9</v>
      </c>
      <c r="AI279" s="3" t="s">
        <v>10</v>
      </c>
      <c r="AJ279" s="3" t="s">
        <v>107</v>
      </c>
      <c r="AK279" s="4" t="s">
        <v>108</v>
      </c>
      <c r="AL279" s="4" t="s">
        <v>109</v>
      </c>
      <c r="AM279" s="4">
        <v>2010</v>
      </c>
      <c r="AN279" s="3" t="s">
        <v>14</v>
      </c>
      <c r="AO279" s="3" t="s">
        <v>14</v>
      </c>
      <c r="AP279" s="3">
        <v>1000</v>
      </c>
      <c r="AQ279" s="3">
        <v>1</v>
      </c>
      <c r="AR279" s="3">
        <v>0</v>
      </c>
      <c r="AS279" s="3">
        <v>0</v>
      </c>
      <c r="AT279" s="3">
        <v>0</v>
      </c>
      <c r="AU279" s="4" t="s">
        <v>15</v>
      </c>
      <c r="AV279" s="4" t="s">
        <v>110</v>
      </c>
      <c r="AW279" s="4" t="s">
        <v>32</v>
      </c>
      <c r="AX279" s="4" t="s">
        <v>111</v>
      </c>
      <c r="AY279" s="4"/>
      <c r="AZ279" s="3">
        <v>1.9999999999999999E-6</v>
      </c>
      <c r="BA279" s="3"/>
      <c r="BB279" s="3">
        <v>1.000002000002</v>
      </c>
      <c r="BC279" s="3" t="s">
        <v>19</v>
      </c>
      <c r="BD279" s="3" t="s">
        <v>20</v>
      </c>
      <c r="BE279" s="3"/>
    </row>
    <row r="280" spans="1:57" hidden="1" x14ac:dyDescent="0.25">
      <c r="A280" s="2">
        <v>38</v>
      </c>
      <c r="B280" s="3" t="s">
        <v>104</v>
      </c>
      <c r="C280" s="3">
        <v>38.299999999999997</v>
      </c>
      <c r="D280" s="3" t="s">
        <v>463</v>
      </c>
      <c r="E280" s="3" t="s">
        <v>126</v>
      </c>
      <c r="F280" s="3"/>
      <c r="G280" s="3"/>
      <c r="H280" s="3" t="str">
        <f>IF(Y280&lt;'2 - Outliers'!$F$11,"Low outlier",IF(Y280&gt;'2 - Outliers'!$F$12,"High outlier",""))</f>
        <v/>
      </c>
      <c r="I280" s="3">
        <f>IF(AA280="",VLOOKUP(AW280,'3 -Impute_SE'!$B$10:$C$21,2,FALSE),AA280)</f>
        <v>0.29561638727755546</v>
      </c>
      <c r="J280" s="3">
        <f>1/I280</f>
        <v>3.3827624009933381</v>
      </c>
      <c r="K280" s="3">
        <f>J280*Y280</f>
        <v>0.31797966569337377</v>
      </c>
      <c r="L280" s="3">
        <f>J280/(VLOOKUP($AW280,'5_Weighting'!$B$9:$C$20,2,FALSE)/VLOOKUP($AW280,'5_Weighting'!$B$9:$D$20,3,FALSE))</f>
        <v>0.25164762942831709</v>
      </c>
      <c r="M280" s="3">
        <f>L280*Y280</f>
        <v>2.3654877166261808E-2</v>
      </c>
      <c r="N280" s="3">
        <f>J280/(VLOOKUP($AW280,'5_Weighting'!$F$12:$G$20,2,FALSE)/(VLOOKUP($AW280,'5_Weighting'!$F$12:$H$21,3,FALSE)))</f>
        <v>0.50960491128373531</v>
      </c>
      <c r="O280" s="3">
        <f>N280*$Y280</f>
        <v>4.790286166067112E-2</v>
      </c>
      <c r="P280" s="3">
        <f>J280/(VLOOKUP($AW280,'5_Weighting'!$J$12:$K$22,2,FALSE)/VLOOKUP($AW280,'5_Weighting'!$J$12:$L$22,3,FALSE))</f>
        <v>0.58527362856841614</v>
      </c>
      <c r="Q280" s="3">
        <f>P280*$Y280</f>
        <v>5.5015721085431117E-2</v>
      </c>
      <c r="R280" s="3">
        <f>J280/(VLOOKUP($AW280,'5_Weighting'!$N$12:$O$23,2,FALSE)/VLOOKUP($AW280,'5_Weighting'!$N$12:$P$23,3,FALSE))</f>
        <v>0.20440960155367024</v>
      </c>
      <c r="S280" s="3">
        <f>R280*$Y280</f>
        <v>1.9214502546045002E-2</v>
      </c>
      <c r="T280" s="3">
        <f>J280/(VLOOKUP($AW280,'5_Weighting'!$R$12:$S$23,2,FALSE)/(VLOOKUP($AW280,'5_Weighting'!$R$12:$T$23,3,FALSE)))</f>
        <v>0.15529850533053888</v>
      </c>
      <c r="U280" s="3">
        <f>T280*$Y280</f>
        <v>1.4598059501070654E-2</v>
      </c>
      <c r="V280" s="3">
        <f>J280/(VLOOKUP($AW280,'5_Weighting'!$V$12:$W$23,2,FALSE)/(VLOOKUP($AW280,'5_Weighting'!$V$12:$X$23,3,FALSE)))</f>
        <v>0.204660431653715</v>
      </c>
      <c r="W280" s="3">
        <f>V280*$Y280</f>
        <v>1.923808057544921E-2</v>
      </c>
      <c r="X280" s="3" t="s">
        <v>196</v>
      </c>
      <c r="Y280" s="6">
        <v>9.4E-2</v>
      </c>
      <c r="Z280" s="3" t="s">
        <v>157</v>
      </c>
      <c r="AA280" s="3"/>
      <c r="AB280" s="3"/>
      <c r="AC280" s="3" t="s">
        <v>5</v>
      </c>
      <c r="AD280" s="3" t="s">
        <v>6</v>
      </c>
      <c r="AE280" s="3" t="s">
        <v>5</v>
      </c>
      <c r="AF280" s="3" t="s">
        <v>7</v>
      </c>
      <c r="AG280" s="3" t="s">
        <v>37</v>
      </c>
      <c r="AH280" s="3" t="s">
        <v>28</v>
      </c>
      <c r="AI280" s="3" t="s">
        <v>10</v>
      </c>
      <c r="AJ280" s="3" t="s">
        <v>107</v>
      </c>
      <c r="AK280" s="4" t="s">
        <v>108</v>
      </c>
      <c r="AL280" s="4" t="s">
        <v>109</v>
      </c>
      <c r="AM280" s="4">
        <v>2010</v>
      </c>
      <c r="AN280" s="3" t="s">
        <v>14</v>
      </c>
      <c r="AO280" s="3" t="s">
        <v>14</v>
      </c>
      <c r="AP280" s="3">
        <v>1000</v>
      </c>
      <c r="AQ280" s="3">
        <v>1</v>
      </c>
      <c r="AR280" s="3">
        <v>0</v>
      </c>
      <c r="AS280" s="3">
        <v>0</v>
      </c>
      <c r="AT280" s="3">
        <v>0</v>
      </c>
      <c r="AU280" s="4" t="s">
        <v>330</v>
      </c>
      <c r="AV280" s="4" t="s">
        <v>464</v>
      </c>
      <c r="AW280" s="4" t="s">
        <v>465</v>
      </c>
      <c r="AX280" s="4" t="s">
        <v>119</v>
      </c>
      <c r="AY280" s="4"/>
      <c r="AZ280" s="3">
        <v>9.4E-2</v>
      </c>
      <c r="BA280" s="3"/>
      <c r="BB280" s="3"/>
      <c r="BC280" s="3" t="s">
        <v>20</v>
      </c>
      <c r="BD280" s="3" t="s">
        <v>20</v>
      </c>
      <c r="BE280" s="3"/>
    </row>
    <row r="281" spans="1:57" hidden="1" x14ac:dyDescent="0.25">
      <c r="A281" s="2">
        <v>38</v>
      </c>
      <c r="B281" s="3" t="s">
        <v>104</v>
      </c>
      <c r="C281" s="3">
        <v>38.299999999999997</v>
      </c>
      <c r="D281" s="3" t="s">
        <v>757</v>
      </c>
      <c r="E281" s="3" t="s">
        <v>126</v>
      </c>
      <c r="F281" s="3"/>
      <c r="G281" s="3"/>
      <c r="H281" s="3" t="str">
        <f>IF(Y281&lt;'2 - Outliers'!$F$11,"Low outlier",IF(Y281&gt;'2 - Outliers'!$F$12,"High outlier",""))</f>
        <v/>
      </c>
      <c r="I281" s="3">
        <f>IF(AA281="",VLOOKUP(AW281,'3 -Impute_SE'!$B$10:$C$21,2,FALSE),AA281)</f>
        <v>7.9815095923159343E-2</v>
      </c>
      <c r="J281" s="3">
        <f>1/I281</f>
        <v>12.528958193105893</v>
      </c>
      <c r="K281" s="3">
        <f>J281*Y281</f>
        <v>1.5160039413658131</v>
      </c>
      <c r="L281" s="3">
        <f>J281/(VLOOKUP($AW281,'5_Weighting'!$B$9:$C$20,2,FALSE)/VLOOKUP($AW281,'5_Weighting'!$B$9:$D$20,3,FALSE))</f>
        <v>0.13821170591411505</v>
      </c>
      <c r="M281" s="3">
        <f>L281*Y281</f>
        <v>1.672361641560792E-2</v>
      </c>
      <c r="N281" s="3">
        <f>J281/(VLOOKUP($AW281,'5_Weighting'!$F$12:$G$20,2,FALSE)/(VLOOKUP($AW281,'5_Weighting'!$F$12:$H$21,3,FALSE)))</f>
        <v>0.33257228940877093</v>
      </c>
      <c r="O281" s="3">
        <f>N281*$Y281</f>
        <v>4.0241247018461282E-2</v>
      </c>
      <c r="P281" s="3">
        <f>J281/(VLOOKUP($AW281,'5_Weighting'!$J$12:$K$22,2,FALSE)/VLOOKUP($AW281,'5_Weighting'!$J$12:$L$22,3,FALSE))</f>
        <v>0.55058433796819262</v>
      </c>
      <c r="Q281" s="3">
        <f>P281*$Y281</f>
        <v>6.6620704894151311E-2</v>
      </c>
      <c r="R281" s="3">
        <f>J281/(VLOOKUP($AW281,'5_Weighting'!$N$12:$O$23,2,FALSE)/VLOOKUP($AW281,'5_Weighting'!$N$12:$P$23,3,FALSE))</f>
        <v>9.8050688955885174E-2</v>
      </c>
      <c r="S281" s="3">
        <f>R281*$Y281</f>
        <v>1.1864133363662106E-2</v>
      </c>
      <c r="T281" s="3">
        <f>J281/(VLOOKUP($AW281,'5_Weighting'!$R$12:$S$23,2,FALSE)/(VLOOKUP($AW281,'5_Weighting'!$R$12:$T$23,3,FALSE)))</f>
        <v>0.5178337857731794</v>
      </c>
      <c r="U281" s="3">
        <f>T281*$Y281</f>
        <v>6.2657888078554699E-2</v>
      </c>
      <c r="V281" s="3">
        <f>J281/(VLOOKUP($AW281,'5_Weighting'!$V$12:$W$23,2,FALSE)/(VLOOKUP($AW281,'5_Weighting'!$V$12:$X$23,3,FALSE)))</f>
        <v>9.1901609179760188E-2</v>
      </c>
      <c r="W281" s="3">
        <f>V281*$Y281</f>
        <v>1.1120094710750983E-2</v>
      </c>
      <c r="X281" s="3" t="s">
        <v>196</v>
      </c>
      <c r="Y281" s="6">
        <v>0.121</v>
      </c>
      <c r="Z281" s="3" t="s">
        <v>157</v>
      </c>
      <c r="AA281" s="3"/>
      <c r="AB281" s="3"/>
      <c r="AC281" s="3" t="s">
        <v>5</v>
      </c>
      <c r="AD281" s="3" t="s">
        <v>6</v>
      </c>
      <c r="AE281" s="3" t="s">
        <v>5</v>
      </c>
      <c r="AF281" s="3" t="s">
        <v>7</v>
      </c>
      <c r="AG281" s="3" t="s">
        <v>37</v>
      </c>
      <c r="AH281" s="3" t="s">
        <v>28</v>
      </c>
      <c r="AI281" s="3" t="s">
        <v>10</v>
      </c>
      <c r="AJ281" s="3" t="s">
        <v>107</v>
      </c>
      <c r="AK281" s="4" t="s">
        <v>108</v>
      </c>
      <c r="AL281" s="4" t="s">
        <v>109</v>
      </c>
      <c r="AM281" s="4">
        <v>2010</v>
      </c>
      <c r="AN281" s="3" t="s">
        <v>14</v>
      </c>
      <c r="AO281" s="3" t="s">
        <v>14</v>
      </c>
      <c r="AP281" s="3">
        <v>1000</v>
      </c>
      <c r="AQ281" s="3">
        <v>1</v>
      </c>
      <c r="AR281" s="3">
        <v>0</v>
      </c>
      <c r="AS281" s="3">
        <v>0</v>
      </c>
      <c r="AT281" s="3">
        <v>0</v>
      </c>
      <c r="AU281" s="4" t="s">
        <v>15</v>
      </c>
      <c r="AV281" s="4" t="s">
        <v>756</v>
      </c>
      <c r="AW281" s="4" t="s">
        <v>42</v>
      </c>
      <c r="AX281" s="4" t="s">
        <v>119</v>
      </c>
      <c r="AY281" s="4"/>
      <c r="AZ281" s="3">
        <v>0.121</v>
      </c>
      <c r="BA281" s="3"/>
      <c r="BB281" s="3"/>
      <c r="BC281" s="3" t="s">
        <v>20</v>
      </c>
      <c r="BD281" s="3" t="s">
        <v>20</v>
      </c>
      <c r="BE281" s="3"/>
    </row>
    <row r="282" spans="1:57" hidden="1" x14ac:dyDescent="0.25">
      <c r="A282" s="2">
        <v>38</v>
      </c>
      <c r="B282" s="3" t="s">
        <v>104</v>
      </c>
      <c r="C282" s="3">
        <v>38.299999999999997</v>
      </c>
      <c r="D282" s="3" t="s">
        <v>625</v>
      </c>
      <c r="E282" s="3" t="s">
        <v>126</v>
      </c>
      <c r="F282" s="3"/>
      <c r="G282" s="3"/>
      <c r="H282" s="3" t="str">
        <f>IF(Y282&lt;'2 - Outliers'!$F$11,"Low outlier",IF(Y282&gt;'2 - Outliers'!$F$12,"High outlier",""))</f>
        <v/>
      </c>
      <c r="I282" s="3">
        <f>IF(AA282="",VLOOKUP(AW282,'3 -Impute_SE'!$B$10:$C$21,2,FALSE),AA282)</f>
        <v>4.9965372243354171E-2</v>
      </c>
      <c r="J282" s="3">
        <f>1/I282</f>
        <v>20.01386070195862</v>
      </c>
      <c r="K282" s="3">
        <f>J282*Y282</f>
        <v>2.6818573340624554</v>
      </c>
      <c r="L282" s="3">
        <f>J282/(VLOOKUP($AW282,'5_Weighting'!$B$9:$C$20,2,FALSE)/VLOOKUP($AW282,'5_Weighting'!$B$9:$D$20,3,FALSE))</f>
        <v>0.20391526813503555</v>
      </c>
      <c r="M282" s="3">
        <f>L282*Y282</f>
        <v>2.7324645930094767E-2</v>
      </c>
      <c r="N282" s="3">
        <f>J282/(VLOOKUP($AW282,'5_Weighting'!$F$12:$G$20,2,FALSE)/(VLOOKUP($AW282,'5_Weighting'!$F$12:$H$21,3,FALSE)))</f>
        <v>0.23276582344381003</v>
      </c>
      <c r="O282" s="3">
        <f>N282*$Y282</f>
        <v>3.1190620341470545E-2</v>
      </c>
      <c r="P282" s="3">
        <f>J282/(VLOOKUP($AW282,'5_Weighting'!$J$12:$K$22,2,FALSE)/VLOOKUP($AW282,'5_Weighting'!$J$12:$L$22,3,FALSE))</f>
        <v>0.353478586002267</v>
      </c>
      <c r="Q282" s="3">
        <f>P282*$Y282</f>
        <v>4.736613052430378E-2</v>
      </c>
      <c r="R282" s="3">
        <f>J282/(VLOOKUP($AW282,'5_Weighting'!$N$12:$O$23,2,FALSE)/VLOOKUP($AW282,'5_Weighting'!$N$12:$P$23,3,FALSE))</f>
        <v>0.18260158460967399</v>
      </c>
      <c r="S282" s="3">
        <f>R282*$Y282</f>
        <v>2.4468612337696316E-2</v>
      </c>
      <c r="T282" s="3">
        <f>J282/(VLOOKUP($AW282,'5_Weighting'!$R$12:$S$23,2,FALSE)/(VLOOKUP($AW282,'5_Weighting'!$R$12:$T$23,3,FALSE)))</f>
        <v>0.53308150562882506</v>
      </c>
      <c r="U282" s="3">
        <f>T282*$Y282</f>
        <v>7.1432921754262566E-2</v>
      </c>
      <c r="V282" s="3">
        <f>J282/(VLOOKUP($AW282,'5_Weighting'!$V$12:$W$23,2,FALSE)/(VLOOKUP($AW282,'5_Weighting'!$V$12:$X$23,3,FALSE)))</f>
        <v>0.1739040838024522</v>
      </c>
      <c r="W282" s="3">
        <f>V282*$Y282</f>
        <v>2.3303147229528597E-2</v>
      </c>
      <c r="X282" s="3" t="s">
        <v>118</v>
      </c>
      <c r="Y282" s="6">
        <v>0.13400000000000001</v>
      </c>
      <c r="Z282" s="3" t="s">
        <v>157</v>
      </c>
      <c r="AA282" s="3"/>
      <c r="AB282" s="3"/>
      <c r="AC282" s="3" t="s">
        <v>5</v>
      </c>
      <c r="AD282" s="3" t="s">
        <v>6</v>
      </c>
      <c r="AE282" s="3" t="s">
        <v>5</v>
      </c>
      <c r="AF282" s="3" t="s">
        <v>7</v>
      </c>
      <c r="AG282" s="3" t="s">
        <v>37</v>
      </c>
      <c r="AH282" s="3" t="s">
        <v>28</v>
      </c>
      <c r="AI282" s="3" t="s">
        <v>10</v>
      </c>
      <c r="AJ282" s="3" t="s">
        <v>107</v>
      </c>
      <c r="AK282" s="4" t="s">
        <v>108</v>
      </c>
      <c r="AL282" s="4" t="s">
        <v>109</v>
      </c>
      <c r="AM282" s="4">
        <v>2010</v>
      </c>
      <c r="AN282" s="3" t="s">
        <v>14</v>
      </c>
      <c r="AO282" s="3" t="s">
        <v>14</v>
      </c>
      <c r="AP282" s="3">
        <v>1000</v>
      </c>
      <c r="AQ282" s="3">
        <v>1</v>
      </c>
      <c r="AR282" s="3">
        <v>0</v>
      </c>
      <c r="AS282" s="3">
        <v>0</v>
      </c>
      <c r="AT282" s="3">
        <v>0</v>
      </c>
      <c r="AU282" s="4" t="s">
        <v>15</v>
      </c>
      <c r="AV282" s="4" t="s">
        <v>620</v>
      </c>
      <c r="AW282" s="4" t="s">
        <v>17</v>
      </c>
      <c r="AX282" s="4" t="s">
        <v>119</v>
      </c>
      <c r="AY282" s="4"/>
      <c r="AZ282" s="3">
        <v>0.13400000000000001</v>
      </c>
      <c r="BA282" s="3"/>
      <c r="BB282" s="3"/>
      <c r="BC282" s="3" t="s">
        <v>20</v>
      </c>
      <c r="BD282" s="3" t="s">
        <v>20</v>
      </c>
      <c r="BE282" s="3"/>
    </row>
    <row r="283" spans="1:57" hidden="1" x14ac:dyDescent="0.25">
      <c r="A283" s="2">
        <v>38</v>
      </c>
      <c r="B283" s="3" t="s">
        <v>104</v>
      </c>
      <c r="C283" s="3">
        <v>38.299999999999997</v>
      </c>
      <c r="D283" s="3" t="s">
        <v>622</v>
      </c>
      <c r="E283" s="3" t="s">
        <v>126</v>
      </c>
      <c r="F283" s="3"/>
      <c r="G283" s="3"/>
      <c r="H283" s="3" t="str">
        <f>IF(Y283&lt;'2 - Outliers'!$F$11,"Low outlier",IF(Y283&gt;'2 - Outliers'!$F$12,"High outlier",""))</f>
        <v/>
      </c>
      <c r="I283" s="3">
        <f>IF(AA283="",VLOOKUP(AW283,'3 -Impute_SE'!$B$10:$C$21,2,FALSE),AA283)</f>
        <v>4.9965372243354171E-2</v>
      </c>
      <c r="J283" s="3">
        <f>1/I283</f>
        <v>20.01386070195862</v>
      </c>
      <c r="K283" s="3">
        <f>J283*Y283</f>
        <v>7.4851839025325244</v>
      </c>
      <c r="L283" s="3">
        <f>J283/(VLOOKUP($AW283,'5_Weighting'!$B$9:$C$20,2,FALSE)/VLOOKUP($AW283,'5_Weighting'!$B$9:$D$20,3,FALSE))</f>
        <v>0.20391526813503555</v>
      </c>
      <c r="M283" s="3">
        <f>L283*Y283</f>
        <v>7.62643102825033E-2</v>
      </c>
      <c r="N283" s="3">
        <f>J283/(VLOOKUP($AW283,'5_Weighting'!$F$12:$G$20,2,FALSE)/(VLOOKUP($AW283,'5_Weighting'!$F$12:$H$21,3,FALSE)))</f>
        <v>0.23276582344381003</v>
      </c>
      <c r="O283" s="3">
        <f>N283*$Y283</f>
        <v>8.7054417967984951E-2</v>
      </c>
      <c r="P283" s="3">
        <f>J283/(VLOOKUP($AW283,'5_Weighting'!$J$12:$K$22,2,FALSE)/VLOOKUP($AW283,'5_Weighting'!$J$12:$L$22,3,FALSE))</f>
        <v>0.353478586002267</v>
      </c>
      <c r="Q283" s="3">
        <f>P283*$Y283</f>
        <v>0.13220099116484785</v>
      </c>
      <c r="R283" s="3">
        <f>J283/(VLOOKUP($AW283,'5_Weighting'!$N$12:$O$23,2,FALSE)/VLOOKUP($AW283,'5_Weighting'!$N$12:$P$23,3,FALSE))</f>
        <v>0.18260158460967399</v>
      </c>
      <c r="S283" s="3">
        <f>R283*$Y283</f>
        <v>6.8292992644018072E-2</v>
      </c>
      <c r="T283" s="3">
        <f>J283/(VLOOKUP($AW283,'5_Weighting'!$R$12:$S$23,2,FALSE)/(VLOOKUP($AW283,'5_Weighting'!$R$12:$T$23,3,FALSE)))</f>
        <v>0.53308150562882506</v>
      </c>
      <c r="U283" s="3">
        <f>T283*$Y283</f>
        <v>0.19937248310518058</v>
      </c>
      <c r="V283" s="3">
        <f>J283/(VLOOKUP($AW283,'5_Weighting'!$V$12:$W$23,2,FALSE)/(VLOOKUP($AW283,'5_Weighting'!$V$12:$X$23,3,FALSE)))</f>
        <v>0.1739040838024522</v>
      </c>
      <c r="W283" s="3">
        <f>V283*$Y283</f>
        <v>6.5040127342117129E-2</v>
      </c>
      <c r="X283" s="3" t="s">
        <v>118</v>
      </c>
      <c r="Y283" s="6">
        <v>0.374</v>
      </c>
      <c r="Z283" s="3" t="s">
        <v>157</v>
      </c>
      <c r="AA283" s="3"/>
      <c r="AB283" s="3"/>
      <c r="AC283" s="3" t="s">
        <v>5</v>
      </c>
      <c r="AD283" s="3" t="s">
        <v>6</v>
      </c>
      <c r="AE283" s="3" t="s">
        <v>5</v>
      </c>
      <c r="AF283" s="3" t="s">
        <v>7</v>
      </c>
      <c r="AG283" s="3" t="s">
        <v>37</v>
      </c>
      <c r="AH283" s="3" t="s">
        <v>28</v>
      </c>
      <c r="AI283" s="3" t="s">
        <v>10</v>
      </c>
      <c r="AJ283" s="3" t="s">
        <v>107</v>
      </c>
      <c r="AK283" s="4" t="s">
        <v>108</v>
      </c>
      <c r="AL283" s="4" t="s">
        <v>109</v>
      </c>
      <c r="AM283" s="4">
        <v>2010</v>
      </c>
      <c r="AN283" s="3" t="s">
        <v>14</v>
      </c>
      <c r="AO283" s="3" t="s">
        <v>14</v>
      </c>
      <c r="AP283" s="3">
        <v>1000</v>
      </c>
      <c r="AQ283" s="3">
        <v>1</v>
      </c>
      <c r="AR283" s="3">
        <v>0</v>
      </c>
      <c r="AS283" s="3">
        <v>0</v>
      </c>
      <c r="AT283" s="3">
        <v>0</v>
      </c>
      <c r="AU283" s="4" t="s">
        <v>15</v>
      </c>
      <c r="AV283" s="4" t="s">
        <v>620</v>
      </c>
      <c r="AW283" s="4" t="s">
        <v>17</v>
      </c>
      <c r="AX283" s="4" t="s">
        <v>119</v>
      </c>
      <c r="AY283" s="4"/>
      <c r="AZ283" s="3">
        <v>0.374</v>
      </c>
      <c r="BA283" s="3"/>
      <c r="BB283" s="3"/>
      <c r="BC283" s="3" t="s">
        <v>20</v>
      </c>
      <c r="BD283" s="3" t="s">
        <v>20</v>
      </c>
      <c r="BE283" s="3"/>
    </row>
    <row r="284" spans="1:57" hidden="1" x14ac:dyDescent="0.25">
      <c r="A284" s="2">
        <v>38</v>
      </c>
      <c r="B284" s="3" t="s">
        <v>104</v>
      </c>
      <c r="C284" s="3">
        <v>38.4</v>
      </c>
      <c r="D284" s="3" t="s">
        <v>320</v>
      </c>
      <c r="E284" s="3" t="s">
        <v>115</v>
      </c>
      <c r="F284" s="3"/>
      <c r="G284" s="3"/>
      <c r="H284" s="3" t="str">
        <f>IF(Y284&lt;'2 - Outliers'!$F$11,"Low outlier",IF(Y284&gt;'2 - Outliers'!$F$12,"High outlier",""))</f>
        <v/>
      </c>
      <c r="I284" s="3">
        <f>IF(AA284="",VLOOKUP(AW284,'3 -Impute_SE'!$B$10:$C$21,2,FALSE),AA284)</f>
        <v>5.031249131340744E-2</v>
      </c>
      <c r="J284" s="3">
        <f>1/I284</f>
        <v>19.875779829123999</v>
      </c>
      <c r="K284" s="3">
        <f>J284*Y284</f>
        <v>3.2795036718054602</v>
      </c>
      <c r="L284" s="3">
        <f>J284/(VLOOKUP($AW284,'5_Weighting'!$B$9:$C$20,2,FALSE)/VLOOKUP($AW284,'5_Weighting'!$B$9:$D$20,3,FALSE))</f>
        <v>0.82622651466152486</v>
      </c>
      <c r="M284" s="3">
        <f>L284*Y284</f>
        <v>0.13632737491915162</v>
      </c>
      <c r="N284" s="3">
        <f>J284/(VLOOKUP($AW284,'5_Weighting'!$F$12:$G$20,2,FALSE)/(VLOOKUP($AW284,'5_Weighting'!$F$12:$H$21,3,FALSE)))</f>
        <v>0.69441737918446922</v>
      </c>
      <c r="O284" s="3">
        <f>N284*$Y284</f>
        <v>0.11457886756543742</v>
      </c>
      <c r="P284" s="3">
        <f>J284/(VLOOKUP($AW284,'5_Weighting'!$J$12:$K$22,2,FALSE)/VLOOKUP($AW284,'5_Weighting'!$J$12:$L$22,3,FALSE))</f>
        <v>0.71090804367584326</v>
      </c>
      <c r="Q284" s="3">
        <f>P284*$Y284</f>
        <v>0.11729982720651415</v>
      </c>
      <c r="R284" s="3">
        <f>J284/(VLOOKUP($AW284,'5_Weighting'!$N$12:$O$23,2,FALSE)/VLOOKUP($AW284,'5_Weighting'!$N$12:$P$23,3,FALSE))</f>
        <v>0.92641033263453187</v>
      </c>
      <c r="S284" s="3">
        <f>R284*$Y284</f>
        <v>0.15285770488469777</v>
      </c>
      <c r="T284" s="3">
        <f>J284/(VLOOKUP($AW284,'5_Weighting'!$R$12:$S$23,2,FALSE)/(VLOOKUP($AW284,'5_Weighting'!$R$12:$T$23,3,FALSE)))</f>
        <v>0.781274928375426</v>
      </c>
      <c r="U284" s="3">
        <f>T284*$Y284</f>
        <v>0.12891036318194529</v>
      </c>
      <c r="V284" s="3">
        <f>J284/(VLOOKUP($AW284,'5_Weighting'!$V$12:$W$23,2,FALSE)/(VLOOKUP($AW284,'5_Weighting'!$V$12:$X$23,3,FALSE)))</f>
        <v>0.91240154613360192</v>
      </c>
      <c r="W284" s="3">
        <f>V284*$Y284</f>
        <v>0.15054625511204434</v>
      </c>
      <c r="X284" s="3"/>
      <c r="Y284" s="6">
        <v>0.16500000000000001</v>
      </c>
      <c r="Z284" s="3" t="s">
        <v>4</v>
      </c>
      <c r="AA284" s="3"/>
      <c r="AB284" s="3"/>
      <c r="AC284" s="3" t="s">
        <v>5</v>
      </c>
      <c r="AD284" s="3" t="s">
        <v>6</v>
      </c>
      <c r="AE284" s="3" t="s">
        <v>5</v>
      </c>
      <c r="AF284" s="3" t="s">
        <v>7</v>
      </c>
      <c r="AG284" s="3" t="s">
        <v>37</v>
      </c>
      <c r="AH284" s="3" t="s">
        <v>9</v>
      </c>
      <c r="AI284" s="3" t="s">
        <v>10</v>
      </c>
      <c r="AJ284" s="3" t="s">
        <v>107</v>
      </c>
      <c r="AK284" s="4" t="s">
        <v>108</v>
      </c>
      <c r="AL284" s="4" t="s">
        <v>109</v>
      </c>
      <c r="AM284" s="4">
        <v>2010</v>
      </c>
      <c r="AN284" s="3" t="s">
        <v>14</v>
      </c>
      <c r="AO284" s="3" t="s">
        <v>14</v>
      </c>
      <c r="AP284" s="3">
        <v>1000</v>
      </c>
      <c r="AQ284" s="3">
        <v>1</v>
      </c>
      <c r="AR284" s="3">
        <v>0</v>
      </c>
      <c r="AS284" s="3">
        <v>0</v>
      </c>
      <c r="AT284" s="3">
        <v>0</v>
      </c>
      <c r="AU284" s="4" t="s">
        <v>15</v>
      </c>
      <c r="AV284" s="4" t="s">
        <v>110</v>
      </c>
      <c r="AW284" s="4" t="s">
        <v>32</v>
      </c>
      <c r="AX284" s="4" t="s">
        <v>111</v>
      </c>
      <c r="AY284" s="4"/>
      <c r="AZ284" s="3">
        <v>9.9999999999999995E-7</v>
      </c>
      <c r="BA284" s="3"/>
      <c r="BB284" s="3">
        <v>1.0000010000005</v>
      </c>
      <c r="BC284" s="3" t="s">
        <v>19</v>
      </c>
      <c r="BD284" s="3" t="s">
        <v>20</v>
      </c>
      <c r="BE284" s="3"/>
    </row>
    <row r="285" spans="1:57" hidden="1" x14ac:dyDescent="0.25">
      <c r="A285" s="2">
        <v>38</v>
      </c>
      <c r="B285" s="3" t="s">
        <v>104</v>
      </c>
      <c r="C285" s="3">
        <v>38.4</v>
      </c>
      <c r="D285" s="3" t="s">
        <v>114</v>
      </c>
      <c r="E285" s="3" t="s">
        <v>115</v>
      </c>
      <c r="F285" s="3"/>
      <c r="G285" s="3"/>
      <c r="H285" s="3" t="str">
        <f>IF(Y285&lt;'2 - Outliers'!$F$11,"Low outlier",IF(Y285&gt;'2 - Outliers'!$F$12,"High outlier",""))</f>
        <v/>
      </c>
      <c r="I285" s="3">
        <f>IF(AA285="",VLOOKUP(AW285,'3 -Impute_SE'!$B$10:$C$21,2,FALSE),AA285)</f>
        <v>5.031249131340744E-2</v>
      </c>
      <c r="J285" s="3">
        <f>1/I285</f>
        <v>19.875779829123999</v>
      </c>
      <c r="K285" s="3">
        <f>J285*Y285</f>
        <v>11.865840557987028</v>
      </c>
      <c r="L285" s="3">
        <f>J285/(VLOOKUP($AW285,'5_Weighting'!$B$9:$C$20,2,FALSE)/VLOOKUP($AW285,'5_Weighting'!$B$9:$D$20,3,FALSE))</f>
        <v>0.82622651466152486</v>
      </c>
      <c r="M285" s="3">
        <f>L285*Y285</f>
        <v>0.49325722925293031</v>
      </c>
      <c r="N285" s="3">
        <f>J285/(VLOOKUP($AW285,'5_Weighting'!$F$12:$G$20,2,FALSE)/(VLOOKUP($AW285,'5_Weighting'!$F$12:$H$21,3,FALSE)))</f>
        <v>0.69441737918446922</v>
      </c>
      <c r="O285" s="3">
        <f>N285*$Y285</f>
        <v>0.41456717537312809</v>
      </c>
      <c r="P285" s="3">
        <f>J285/(VLOOKUP($AW285,'5_Weighting'!$J$12:$K$22,2,FALSE)/VLOOKUP($AW285,'5_Weighting'!$J$12:$L$22,3,FALSE))</f>
        <v>0.71090804367584326</v>
      </c>
      <c r="Q285" s="3">
        <f>P285*$Y285</f>
        <v>0.42441210207447838</v>
      </c>
      <c r="R285" s="3">
        <f>J285/(VLOOKUP($AW285,'5_Weighting'!$N$12:$O$23,2,FALSE)/VLOOKUP($AW285,'5_Weighting'!$N$12:$P$23,3,FALSE))</f>
        <v>0.92641033263453187</v>
      </c>
      <c r="S285" s="3">
        <f>R285*$Y285</f>
        <v>0.55306696858281545</v>
      </c>
      <c r="T285" s="3">
        <f>J285/(VLOOKUP($AW285,'5_Weighting'!$R$12:$S$23,2,FALSE)/(VLOOKUP($AW285,'5_Weighting'!$R$12:$T$23,3,FALSE)))</f>
        <v>0.781274928375426</v>
      </c>
      <c r="U285" s="3">
        <f>T285*$Y285</f>
        <v>0.46642113224012932</v>
      </c>
      <c r="V285" s="3">
        <f>J285/(VLOOKUP($AW285,'5_Weighting'!$V$12:$W$23,2,FALSE)/(VLOOKUP($AW285,'5_Weighting'!$V$12:$X$23,3,FALSE)))</f>
        <v>0.91240154613360192</v>
      </c>
      <c r="W285" s="3">
        <f>V285*$Y285</f>
        <v>0.54470372304176029</v>
      </c>
      <c r="X285" s="3"/>
      <c r="Y285" s="6">
        <v>0.59699999999999998</v>
      </c>
      <c r="Z285" s="3" t="s">
        <v>4</v>
      </c>
      <c r="AA285" s="3"/>
      <c r="AB285" s="3"/>
      <c r="AC285" s="3" t="s">
        <v>5</v>
      </c>
      <c r="AD285" s="3" t="s">
        <v>6</v>
      </c>
      <c r="AE285" s="3" t="s">
        <v>5</v>
      </c>
      <c r="AF285" s="3" t="s">
        <v>7</v>
      </c>
      <c r="AG285" s="3" t="s">
        <v>37</v>
      </c>
      <c r="AH285" s="3" t="s">
        <v>9</v>
      </c>
      <c r="AI285" s="3" t="s">
        <v>10</v>
      </c>
      <c r="AJ285" s="3" t="s">
        <v>107</v>
      </c>
      <c r="AK285" s="4" t="s">
        <v>108</v>
      </c>
      <c r="AL285" s="4" t="s">
        <v>109</v>
      </c>
      <c r="AM285" s="4">
        <v>2010</v>
      </c>
      <c r="AN285" s="3" t="s">
        <v>14</v>
      </c>
      <c r="AO285" s="3" t="s">
        <v>14</v>
      </c>
      <c r="AP285" s="3">
        <v>1000</v>
      </c>
      <c r="AQ285" s="3">
        <v>1</v>
      </c>
      <c r="AR285" s="3">
        <v>0</v>
      </c>
      <c r="AS285" s="3">
        <v>0</v>
      </c>
      <c r="AT285" s="3">
        <v>0</v>
      </c>
      <c r="AU285" s="4" t="s">
        <v>15</v>
      </c>
      <c r="AV285" s="4" t="s">
        <v>110</v>
      </c>
      <c r="AW285" s="4" t="s">
        <v>32</v>
      </c>
      <c r="AX285" s="4" t="s">
        <v>111</v>
      </c>
      <c r="AY285" s="4"/>
      <c r="AZ285" s="3">
        <v>1.9999999999999999E-6</v>
      </c>
      <c r="BA285" s="3"/>
      <c r="BB285" s="3">
        <v>1.000002000002</v>
      </c>
      <c r="BC285" s="3" t="s">
        <v>19</v>
      </c>
      <c r="BD285" s="3" t="s">
        <v>20</v>
      </c>
      <c r="BE285" s="3"/>
    </row>
    <row r="286" spans="1:57" hidden="1" x14ac:dyDescent="0.25">
      <c r="A286" s="2">
        <v>38</v>
      </c>
      <c r="B286" s="3" t="s">
        <v>104</v>
      </c>
      <c r="C286" s="3">
        <v>38.5</v>
      </c>
      <c r="D286" s="3" t="s">
        <v>323</v>
      </c>
      <c r="E286" s="3" t="s">
        <v>195</v>
      </c>
      <c r="F286" s="3"/>
      <c r="G286" s="3"/>
      <c r="H286" s="3" t="str">
        <f>IF(Y286&lt;'2 - Outliers'!$F$11,"Low outlier",IF(Y286&gt;'2 - Outliers'!$F$12,"High outlier",""))</f>
        <v/>
      </c>
      <c r="I286" s="3">
        <f>IF(AA286="",VLOOKUP(AW286,'3 -Impute_SE'!$B$10:$C$21,2,FALSE),AA286)</f>
        <v>5.031249131340744E-2</v>
      </c>
      <c r="J286" s="3">
        <f>1/I286</f>
        <v>19.875779829123999</v>
      </c>
      <c r="K286" s="3">
        <f>J286*Y286</f>
        <v>0.93416165196882794</v>
      </c>
      <c r="L286" s="3">
        <f>J286/(VLOOKUP($AW286,'5_Weighting'!$B$9:$C$20,2,FALSE)/VLOOKUP($AW286,'5_Weighting'!$B$9:$D$20,3,FALSE))</f>
        <v>0.82622651466152486</v>
      </c>
      <c r="M286" s="3">
        <f>L286*Y286</f>
        <v>3.8832646189091671E-2</v>
      </c>
      <c r="N286" s="3">
        <f>J286/(VLOOKUP($AW286,'5_Weighting'!$F$12:$G$20,2,FALSE)/(VLOOKUP($AW286,'5_Weighting'!$F$12:$H$21,3,FALSE)))</f>
        <v>0.69441737918446922</v>
      </c>
      <c r="O286" s="3">
        <f>N286*$Y286</f>
        <v>3.2637616821670053E-2</v>
      </c>
      <c r="P286" s="3">
        <f>J286/(VLOOKUP($AW286,'5_Weighting'!$J$12:$K$22,2,FALSE)/VLOOKUP($AW286,'5_Weighting'!$J$12:$L$22,3,FALSE))</f>
        <v>0.71090804367584326</v>
      </c>
      <c r="Q286" s="3">
        <f>P286*$Y286</f>
        <v>3.3412678052764634E-2</v>
      </c>
      <c r="R286" s="3">
        <f>J286/(VLOOKUP($AW286,'5_Weighting'!$N$12:$O$23,2,FALSE)/VLOOKUP($AW286,'5_Weighting'!$N$12:$P$23,3,FALSE))</f>
        <v>0.92641033263453187</v>
      </c>
      <c r="S286" s="3">
        <f>R286*$Y286</f>
        <v>4.3541285633823E-2</v>
      </c>
      <c r="T286" s="3">
        <f>J286/(VLOOKUP($AW286,'5_Weighting'!$R$12:$S$23,2,FALSE)/(VLOOKUP($AW286,'5_Weighting'!$R$12:$T$23,3,FALSE)))</f>
        <v>0.781274928375426</v>
      </c>
      <c r="U286" s="3">
        <f>T286*$Y286</f>
        <v>3.6719921633645021E-2</v>
      </c>
      <c r="V286" s="3">
        <f>J286/(VLOOKUP($AW286,'5_Weighting'!$V$12:$W$23,2,FALSE)/(VLOOKUP($AW286,'5_Weighting'!$V$12:$X$23,3,FALSE)))</f>
        <v>0.91240154613360192</v>
      </c>
      <c r="W286" s="3">
        <f>V286*$Y286</f>
        <v>4.2882872668279289E-2</v>
      </c>
      <c r="X286" s="3" t="s">
        <v>196</v>
      </c>
      <c r="Y286" s="6">
        <v>4.7E-2</v>
      </c>
      <c r="Z286" s="3" t="s">
        <v>157</v>
      </c>
      <c r="AA286" s="3"/>
      <c r="AB286" s="3"/>
      <c r="AC286" s="3" t="s">
        <v>5</v>
      </c>
      <c r="AD286" s="3" t="s">
        <v>6</v>
      </c>
      <c r="AE286" s="3" t="s">
        <v>5</v>
      </c>
      <c r="AF286" s="3" t="s">
        <v>7</v>
      </c>
      <c r="AG286" s="3" t="s">
        <v>37</v>
      </c>
      <c r="AH286" s="3" t="s">
        <v>28</v>
      </c>
      <c r="AI286" s="3" t="s">
        <v>10</v>
      </c>
      <c r="AJ286" s="3" t="s">
        <v>197</v>
      </c>
      <c r="AK286" s="4" t="s">
        <v>108</v>
      </c>
      <c r="AL286" s="4" t="s">
        <v>109</v>
      </c>
      <c r="AM286" s="4">
        <v>2010</v>
      </c>
      <c r="AN286" s="3" t="s">
        <v>14</v>
      </c>
      <c r="AO286" s="3" t="s">
        <v>14</v>
      </c>
      <c r="AP286" s="3">
        <v>1000</v>
      </c>
      <c r="AQ286" s="3">
        <v>1</v>
      </c>
      <c r="AR286" s="3">
        <v>0</v>
      </c>
      <c r="AS286" s="3">
        <v>0</v>
      </c>
      <c r="AT286" s="3">
        <v>0</v>
      </c>
      <c r="AU286" s="4" t="s">
        <v>15</v>
      </c>
      <c r="AV286" s="4" t="s">
        <v>110</v>
      </c>
      <c r="AW286" s="4" t="s">
        <v>32</v>
      </c>
      <c r="AX286" s="4" t="s">
        <v>119</v>
      </c>
      <c r="AY286" s="4"/>
      <c r="AZ286" s="3">
        <v>4.7E-2</v>
      </c>
      <c r="BA286" s="3"/>
      <c r="BB286" s="3"/>
      <c r="BC286" s="3" t="s">
        <v>20</v>
      </c>
      <c r="BD286" s="3" t="s">
        <v>20</v>
      </c>
      <c r="BE286" s="3"/>
    </row>
    <row r="287" spans="1:57" hidden="1" x14ac:dyDescent="0.25">
      <c r="A287" s="2">
        <v>38</v>
      </c>
      <c r="B287" s="3" t="s">
        <v>104</v>
      </c>
      <c r="C287" s="3">
        <v>38.5</v>
      </c>
      <c r="D287" s="3" t="s">
        <v>624</v>
      </c>
      <c r="E287" s="3" t="s">
        <v>195</v>
      </c>
      <c r="F287" s="3"/>
      <c r="G287" s="3"/>
      <c r="H287" s="3" t="str">
        <f>IF(Y287&lt;'2 - Outliers'!$F$11,"Low outlier",IF(Y287&gt;'2 - Outliers'!$F$12,"High outlier",""))</f>
        <v/>
      </c>
      <c r="I287" s="3">
        <f>IF(AA287="",VLOOKUP(AW287,'3 -Impute_SE'!$B$10:$C$21,2,FALSE),AA287)</f>
        <v>4.9965372243354171E-2</v>
      </c>
      <c r="J287" s="3">
        <f>1/I287</f>
        <v>20.01386070195862</v>
      </c>
      <c r="K287" s="3">
        <f>J287*Y287</f>
        <v>4.9033958719798623</v>
      </c>
      <c r="L287" s="3">
        <f>J287/(VLOOKUP($AW287,'5_Weighting'!$B$9:$C$20,2,FALSE)/VLOOKUP($AW287,'5_Weighting'!$B$9:$D$20,3,FALSE))</f>
        <v>0.20391526813503555</v>
      </c>
      <c r="M287" s="3">
        <f>L287*Y287</f>
        <v>4.995924069308371E-2</v>
      </c>
      <c r="N287" s="3">
        <f>J287/(VLOOKUP($AW287,'5_Weighting'!$F$12:$G$20,2,FALSE)/(VLOOKUP($AW287,'5_Weighting'!$F$12:$H$21,3,FALSE)))</f>
        <v>0.23276582344381003</v>
      </c>
      <c r="O287" s="3">
        <f>N287*$Y287</f>
        <v>5.7027626743733455E-2</v>
      </c>
      <c r="P287" s="3">
        <f>J287/(VLOOKUP($AW287,'5_Weighting'!$J$12:$K$22,2,FALSE)/VLOOKUP($AW287,'5_Weighting'!$J$12:$L$22,3,FALSE))</f>
        <v>0.353478586002267</v>
      </c>
      <c r="Q287" s="3">
        <f>P287*$Y287</f>
        <v>8.6602253570555413E-2</v>
      </c>
      <c r="R287" s="3">
        <f>J287/(VLOOKUP($AW287,'5_Weighting'!$N$12:$O$23,2,FALSE)/VLOOKUP($AW287,'5_Weighting'!$N$12:$P$23,3,FALSE))</f>
        <v>0.18260158460967399</v>
      </c>
      <c r="S287" s="3">
        <f>R287*$Y287</f>
        <v>4.473738822937013E-2</v>
      </c>
      <c r="T287" s="3">
        <f>J287/(VLOOKUP($AW287,'5_Weighting'!$R$12:$S$23,2,FALSE)/(VLOOKUP($AW287,'5_Weighting'!$R$12:$T$23,3,FALSE)))</f>
        <v>0.53308150562882506</v>
      </c>
      <c r="U287" s="3">
        <f>T287*$Y287</f>
        <v>0.13060496887906214</v>
      </c>
      <c r="V287" s="3">
        <f>J287/(VLOOKUP($AW287,'5_Weighting'!$V$12:$W$23,2,FALSE)/(VLOOKUP($AW287,'5_Weighting'!$V$12:$X$23,3,FALSE)))</f>
        <v>0.1739040838024522</v>
      </c>
      <c r="W287" s="3">
        <f>V287*$Y287</f>
        <v>4.260650053160079E-2</v>
      </c>
      <c r="X287" s="3" t="s">
        <v>118</v>
      </c>
      <c r="Y287" s="6">
        <v>0.245</v>
      </c>
      <c r="Z287" s="3" t="s">
        <v>157</v>
      </c>
      <c r="AA287" s="3"/>
      <c r="AB287" s="3"/>
      <c r="AC287" s="3" t="s">
        <v>5</v>
      </c>
      <c r="AD287" s="3" t="s">
        <v>6</v>
      </c>
      <c r="AE287" s="3" t="s">
        <v>5</v>
      </c>
      <c r="AF287" s="3" t="s">
        <v>7</v>
      </c>
      <c r="AG287" s="3" t="s">
        <v>37</v>
      </c>
      <c r="AH287" s="3" t="s">
        <v>28</v>
      </c>
      <c r="AI287" s="3" t="s">
        <v>10</v>
      </c>
      <c r="AJ287" s="3" t="s">
        <v>197</v>
      </c>
      <c r="AK287" s="4" t="s">
        <v>108</v>
      </c>
      <c r="AL287" s="4" t="s">
        <v>109</v>
      </c>
      <c r="AM287" s="4">
        <v>2010</v>
      </c>
      <c r="AN287" s="3" t="s">
        <v>14</v>
      </c>
      <c r="AO287" s="3" t="s">
        <v>14</v>
      </c>
      <c r="AP287" s="3">
        <v>1000</v>
      </c>
      <c r="AQ287" s="3">
        <v>1</v>
      </c>
      <c r="AR287" s="3">
        <v>0</v>
      </c>
      <c r="AS287" s="3">
        <v>0</v>
      </c>
      <c r="AT287" s="3">
        <v>0</v>
      </c>
      <c r="AU287" s="4" t="s">
        <v>15</v>
      </c>
      <c r="AV287" s="4" t="s">
        <v>620</v>
      </c>
      <c r="AW287" s="4" t="s">
        <v>17</v>
      </c>
      <c r="AX287" s="4" t="s">
        <v>119</v>
      </c>
      <c r="AY287" s="4"/>
      <c r="AZ287" s="3">
        <v>0.245</v>
      </c>
      <c r="BA287" s="3"/>
      <c r="BB287" s="3"/>
      <c r="BC287" s="3" t="s">
        <v>20</v>
      </c>
      <c r="BD287" s="3" t="s">
        <v>20</v>
      </c>
      <c r="BE287" s="3"/>
    </row>
    <row r="288" spans="1:57" hidden="1" x14ac:dyDescent="0.25">
      <c r="A288" s="2">
        <v>38</v>
      </c>
      <c r="B288" s="3" t="s">
        <v>104</v>
      </c>
      <c r="C288" s="3">
        <v>38.5</v>
      </c>
      <c r="D288" s="3" t="s">
        <v>623</v>
      </c>
      <c r="E288" s="3" t="s">
        <v>195</v>
      </c>
      <c r="F288" s="3"/>
      <c r="G288" s="3"/>
      <c r="H288" s="3" t="str">
        <f>IF(Y288&lt;'2 - Outliers'!$F$11,"Low outlier",IF(Y288&gt;'2 - Outliers'!$F$12,"High outlier",""))</f>
        <v/>
      </c>
      <c r="I288" s="3">
        <f>IF(AA288="",VLOOKUP(AW288,'3 -Impute_SE'!$B$10:$C$21,2,FALSE),AA288)</f>
        <v>4.9965372243354171E-2</v>
      </c>
      <c r="J288" s="3">
        <f>1/I288</f>
        <v>20.01386070195862</v>
      </c>
      <c r="K288" s="3">
        <f>J288*Y288</f>
        <v>5.123548339701407</v>
      </c>
      <c r="L288" s="3">
        <f>J288/(VLOOKUP($AW288,'5_Weighting'!$B$9:$C$20,2,FALSE)/VLOOKUP($AW288,'5_Weighting'!$B$9:$D$20,3,FALSE))</f>
        <v>0.20391526813503555</v>
      </c>
      <c r="M288" s="3">
        <f>L288*Y288</f>
        <v>5.2202308642569105E-2</v>
      </c>
      <c r="N288" s="3">
        <f>J288/(VLOOKUP($AW288,'5_Weighting'!$F$12:$G$20,2,FALSE)/(VLOOKUP($AW288,'5_Weighting'!$F$12:$H$21,3,FALSE)))</f>
        <v>0.23276582344381003</v>
      </c>
      <c r="O288" s="3">
        <f>N288*$Y288</f>
        <v>5.9588050801615368E-2</v>
      </c>
      <c r="P288" s="3">
        <f>J288/(VLOOKUP($AW288,'5_Weighting'!$J$12:$K$22,2,FALSE)/VLOOKUP($AW288,'5_Weighting'!$J$12:$L$22,3,FALSE))</f>
        <v>0.353478586002267</v>
      </c>
      <c r="Q288" s="3">
        <f>P288*$Y288</f>
        <v>9.0490518016580354E-2</v>
      </c>
      <c r="R288" s="3">
        <f>J288/(VLOOKUP($AW288,'5_Weighting'!$N$12:$O$23,2,FALSE)/VLOOKUP($AW288,'5_Weighting'!$N$12:$P$23,3,FALSE))</f>
        <v>0.18260158460967399</v>
      </c>
      <c r="S288" s="3">
        <f>R288*$Y288</f>
        <v>4.6746005660076542E-2</v>
      </c>
      <c r="T288" s="3">
        <f>J288/(VLOOKUP($AW288,'5_Weighting'!$R$12:$S$23,2,FALSE)/(VLOOKUP($AW288,'5_Weighting'!$R$12:$T$23,3,FALSE)))</f>
        <v>0.53308150562882506</v>
      </c>
      <c r="U288" s="3">
        <f>T288*$Y288</f>
        <v>0.13646886544097922</v>
      </c>
      <c r="V288" s="3">
        <f>J288/(VLOOKUP($AW288,'5_Weighting'!$V$12:$W$23,2,FALSE)/(VLOOKUP($AW288,'5_Weighting'!$V$12:$X$23,3,FALSE)))</f>
        <v>0.1739040838024522</v>
      </c>
      <c r="W288" s="3">
        <f>V288*$Y288</f>
        <v>4.4519445453427765E-2</v>
      </c>
      <c r="X288" s="3" t="s">
        <v>118</v>
      </c>
      <c r="Y288" s="6">
        <v>0.25600000000000001</v>
      </c>
      <c r="Z288" s="3" t="s">
        <v>157</v>
      </c>
      <c r="AA288" s="3"/>
      <c r="AB288" s="3"/>
      <c r="AC288" s="3" t="s">
        <v>5</v>
      </c>
      <c r="AD288" s="3" t="s">
        <v>6</v>
      </c>
      <c r="AE288" s="3" t="s">
        <v>5</v>
      </c>
      <c r="AF288" s="3" t="s">
        <v>7</v>
      </c>
      <c r="AG288" s="3" t="s">
        <v>37</v>
      </c>
      <c r="AH288" s="3" t="s">
        <v>28</v>
      </c>
      <c r="AI288" s="3" t="s">
        <v>10</v>
      </c>
      <c r="AJ288" s="3" t="s">
        <v>197</v>
      </c>
      <c r="AK288" s="4" t="s">
        <v>108</v>
      </c>
      <c r="AL288" s="4" t="s">
        <v>109</v>
      </c>
      <c r="AM288" s="4">
        <v>2010</v>
      </c>
      <c r="AN288" s="3" t="s">
        <v>14</v>
      </c>
      <c r="AO288" s="3" t="s">
        <v>14</v>
      </c>
      <c r="AP288" s="3">
        <v>1000</v>
      </c>
      <c r="AQ288" s="3">
        <v>1</v>
      </c>
      <c r="AR288" s="3">
        <v>0</v>
      </c>
      <c r="AS288" s="3">
        <v>0</v>
      </c>
      <c r="AT288" s="3">
        <v>0</v>
      </c>
      <c r="AU288" s="4" t="s">
        <v>15</v>
      </c>
      <c r="AV288" s="4" t="s">
        <v>620</v>
      </c>
      <c r="AW288" s="4" t="s">
        <v>17</v>
      </c>
      <c r="AX288" s="4" t="s">
        <v>119</v>
      </c>
      <c r="AY288" s="4"/>
      <c r="AZ288" s="3">
        <v>0.25600000000000001</v>
      </c>
      <c r="BA288" s="3"/>
      <c r="BB288" s="3"/>
      <c r="BC288" s="3" t="s">
        <v>20</v>
      </c>
      <c r="BD288" s="3" t="s">
        <v>20</v>
      </c>
      <c r="BE288" s="3"/>
    </row>
    <row r="289" spans="1:57" hidden="1" x14ac:dyDescent="0.25">
      <c r="A289" s="2">
        <v>38</v>
      </c>
      <c r="B289" s="3" t="s">
        <v>104</v>
      </c>
      <c r="C289" s="3">
        <v>38.6</v>
      </c>
      <c r="D289" s="3" t="s">
        <v>606</v>
      </c>
      <c r="E289" s="3" t="s">
        <v>312</v>
      </c>
      <c r="F289" s="3"/>
      <c r="G289" s="3"/>
      <c r="H289" s="3" t="str">
        <f>IF(Y289&lt;'2 - Outliers'!$F$11,"Low outlier",IF(Y289&gt;'2 - Outliers'!$F$12,"High outlier",""))</f>
        <v/>
      </c>
      <c r="I289" s="3">
        <f>IF(AA289="",VLOOKUP(AW289,'3 -Impute_SE'!$B$10:$C$21,2,FALSE),AA289)</f>
        <v>0.29561638727755546</v>
      </c>
      <c r="J289" s="3">
        <f>1/I289</f>
        <v>3.3827624009933381</v>
      </c>
      <c r="K289" s="3">
        <f>J289*Y289</f>
        <v>-0.59874894497582087</v>
      </c>
      <c r="L289" s="3">
        <f>J289/(VLOOKUP($AW289,'5_Weighting'!$B$9:$C$20,2,FALSE)/VLOOKUP($AW289,'5_Weighting'!$B$9:$D$20,3,FALSE))</f>
        <v>0.25164762942831709</v>
      </c>
      <c r="M289" s="3">
        <f>L289*Y289</f>
        <v>-4.4541630408812122E-2</v>
      </c>
      <c r="N289" s="3">
        <f>J289/(VLOOKUP($AW289,'5_Weighting'!$F$12:$G$20,2,FALSE)/(VLOOKUP($AW289,'5_Weighting'!$F$12:$H$21,3,FALSE)))</f>
        <v>0.50960491128373531</v>
      </c>
      <c r="O289" s="3">
        <f>N289*$Y289</f>
        <v>-9.0200069297221144E-2</v>
      </c>
      <c r="P289" s="3">
        <f>J289/(VLOOKUP($AW289,'5_Weighting'!$J$12:$K$22,2,FALSE)/VLOOKUP($AW289,'5_Weighting'!$J$12:$L$22,3,FALSE))</f>
        <v>0.58527362856841614</v>
      </c>
      <c r="Q289" s="3">
        <f>P289*$Y289</f>
        <v>-0.10359343225660965</v>
      </c>
      <c r="R289" s="3">
        <f>J289/(VLOOKUP($AW289,'5_Weighting'!$N$12:$O$23,2,FALSE)/VLOOKUP($AW289,'5_Weighting'!$N$12:$P$23,3,FALSE))</f>
        <v>0.20440960155367024</v>
      </c>
      <c r="S289" s="3">
        <f>R289*$Y289</f>
        <v>-3.6180499474999635E-2</v>
      </c>
      <c r="T289" s="3">
        <f>J289/(VLOOKUP($AW289,'5_Weighting'!$R$12:$S$23,2,FALSE)/(VLOOKUP($AW289,'5_Weighting'!$R$12:$T$23,3,FALSE)))</f>
        <v>0.15529850533053888</v>
      </c>
      <c r="U289" s="3">
        <f>T289*$Y289</f>
        <v>-2.748783544350538E-2</v>
      </c>
      <c r="V289" s="3">
        <f>J289/(VLOOKUP($AW289,'5_Weighting'!$V$12:$W$23,2,FALSE)/(VLOOKUP($AW289,'5_Weighting'!$V$12:$X$23,3,FALSE)))</f>
        <v>0.204660431653715</v>
      </c>
      <c r="W289" s="3">
        <f>V289*$Y289</f>
        <v>-3.6224896402707554E-2</v>
      </c>
      <c r="X289" s="3"/>
      <c r="Y289" s="6">
        <v>-0.17699999999999999</v>
      </c>
      <c r="Z289" s="3" t="s">
        <v>4</v>
      </c>
      <c r="AA289" s="3"/>
      <c r="AB289" s="3"/>
      <c r="AC289" s="3" t="s">
        <v>5</v>
      </c>
      <c r="AD289" s="3" t="s">
        <v>143</v>
      </c>
      <c r="AE289" s="3" t="s">
        <v>53</v>
      </c>
      <c r="AF289" s="3" t="s">
        <v>7</v>
      </c>
      <c r="AG289" s="3" t="s">
        <v>37</v>
      </c>
      <c r="AH289" s="3" t="s">
        <v>9</v>
      </c>
      <c r="AI289" s="3" t="s">
        <v>10</v>
      </c>
      <c r="AJ289" s="3" t="s">
        <v>197</v>
      </c>
      <c r="AK289" s="4" t="s">
        <v>108</v>
      </c>
      <c r="AL289" s="4" t="s">
        <v>109</v>
      </c>
      <c r="AM289" s="4">
        <v>2010</v>
      </c>
      <c r="AN289" s="3" t="s">
        <v>14</v>
      </c>
      <c r="AO289" s="3" t="s">
        <v>14</v>
      </c>
      <c r="AP289" s="3">
        <v>1000</v>
      </c>
      <c r="AQ289" s="3">
        <v>1</v>
      </c>
      <c r="AR289" s="3">
        <v>0</v>
      </c>
      <c r="AS289" s="3">
        <v>0</v>
      </c>
      <c r="AT289" s="3">
        <v>0</v>
      </c>
      <c r="AU289" s="4" t="s">
        <v>330</v>
      </c>
      <c r="AV289" s="4" t="s">
        <v>607</v>
      </c>
      <c r="AW289" s="4" t="s">
        <v>465</v>
      </c>
      <c r="AX289" s="4" t="s">
        <v>111</v>
      </c>
      <c r="AY289" s="4"/>
      <c r="AZ289" s="3">
        <v>-6.6000000000000005E-5</v>
      </c>
      <c r="BA289" s="3"/>
      <c r="BB289" s="3">
        <v>0.99993400217795203</v>
      </c>
      <c r="BC289" s="3" t="s">
        <v>19</v>
      </c>
      <c r="BD289" s="3" t="s">
        <v>20</v>
      </c>
      <c r="BE289" s="3"/>
    </row>
    <row r="290" spans="1:57" hidden="1" x14ac:dyDescent="0.25">
      <c r="A290" s="2">
        <v>38</v>
      </c>
      <c r="B290" s="3" t="s">
        <v>104</v>
      </c>
      <c r="C290" s="3">
        <v>38.6</v>
      </c>
      <c r="D290" s="3" t="s">
        <v>319</v>
      </c>
      <c r="E290" s="3" t="s">
        <v>312</v>
      </c>
      <c r="F290" s="3"/>
      <c r="G290" s="3"/>
      <c r="H290" s="3" t="str">
        <f>IF(Y290&lt;'2 - Outliers'!$F$11,"Low outlier",IF(Y290&gt;'2 - Outliers'!$F$12,"High outlier",""))</f>
        <v/>
      </c>
      <c r="I290" s="3">
        <f>IF(AA290="",VLOOKUP(AW290,'3 -Impute_SE'!$B$10:$C$21,2,FALSE),AA290)</f>
        <v>5.031249131340744E-2</v>
      </c>
      <c r="J290" s="3">
        <f>1/I290</f>
        <v>19.875779829123999</v>
      </c>
      <c r="K290" s="3">
        <f>J290*Y290</f>
        <v>8.5068337668650713</v>
      </c>
      <c r="L290" s="3">
        <f>J290/(VLOOKUP($AW290,'5_Weighting'!$B$9:$C$20,2,FALSE)/VLOOKUP($AW290,'5_Weighting'!$B$9:$D$20,3,FALSE))</f>
        <v>0.82622651466152486</v>
      </c>
      <c r="M290" s="3">
        <f>L290*Y290</f>
        <v>0.35362494827513263</v>
      </c>
      <c r="N290" s="3">
        <f>J290/(VLOOKUP($AW290,'5_Weighting'!$F$12:$G$20,2,FALSE)/(VLOOKUP($AW290,'5_Weighting'!$F$12:$H$21,3,FALSE)))</f>
        <v>0.69441737918446922</v>
      </c>
      <c r="O290" s="3">
        <f>N290*$Y290</f>
        <v>0.29721063829095284</v>
      </c>
      <c r="P290" s="3">
        <f>J290/(VLOOKUP($AW290,'5_Weighting'!$J$12:$K$22,2,FALSE)/VLOOKUP($AW290,'5_Weighting'!$J$12:$L$22,3,FALSE))</f>
        <v>0.71090804367584326</v>
      </c>
      <c r="Q290" s="3">
        <f>P290*$Y290</f>
        <v>0.30426864269326093</v>
      </c>
      <c r="R290" s="3">
        <f>J290/(VLOOKUP($AW290,'5_Weighting'!$N$12:$O$23,2,FALSE)/VLOOKUP($AW290,'5_Weighting'!$N$12:$P$23,3,FALSE))</f>
        <v>0.92641033263453187</v>
      </c>
      <c r="S290" s="3">
        <f>R290*$Y290</f>
        <v>0.39650362236757963</v>
      </c>
      <c r="T290" s="3">
        <f>J290/(VLOOKUP($AW290,'5_Weighting'!$R$12:$S$23,2,FALSE)/(VLOOKUP($AW290,'5_Weighting'!$R$12:$T$23,3,FALSE)))</f>
        <v>0.781274928375426</v>
      </c>
      <c r="U290" s="3">
        <f>T290*$Y290</f>
        <v>0.33438566934468233</v>
      </c>
      <c r="V290" s="3">
        <f>J290/(VLOOKUP($AW290,'5_Weighting'!$V$12:$W$23,2,FALSE)/(VLOOKUP($AW290,'5_Weighting'!$V$12:$X$23,3,FALSE)))</f>
        <v>0.91240154613360192</v>
      </c>
      <c r="W290" s="3">
        <f>V290*$Y290</f>
        <v>0.39050786174518159</v>
      </c>
      <c r="X290" s="3"/>
      <c r="Y290" s="6">
        <v>0.42799999999999999</v>
      </c>
      <c r="Z290" s="3" t="s">
        <v>4</v>
      </c>
      <c r="AA290" s="3"/>
      <c r="AB290" s="3"/>
      <c r="AC290" s="3" t="s">
        <v>53</v>
      </c>
      <c r="AD290" s="3" t="s">
        <v>6</v>
      </c>
      <c r="AE290" s="3" t="s">
        <v>54</v>
      </c>
      <c r="AF290" s="3" t="s">
        <v>7</v>
      </c>
      <c r="AG290" s="3" t="s">
        <v>37</v>
      </c>
      <c r="AH290" s="3" t="s">
        <v>9</v>
      </c>
      <c r="AI290" s="3" t="s">
        <v>10</v>
      </c>
      <c r="AJ290" s="3" t="s">
        <v>197</v>
      </c>
      <c r="AK290" s="4" t="s">
        <v>108</v>
      </c>
      <c r="AL290" s="4" t="s">
        <v>109</v>
      </c>
      <c r="AM290" s="4">
        <v>2010</v>
      </c>
      <c r="AN290" s="3" t="s">
        <v>14</v>
      </c>
      <c r="AO290" s="3" t="s">
        <v>14</v>
      </c>
      <c r="AP290" s="3">
        <v>1000</v>
      </c>
      <c r="AQ290" s="3">
        <v>1</v>
      </c>
      <c r="AR290" s="3">
        <v>0</v>
      </c>
      <c r="AS290" s="3">
        <v>0</v>
      </c>
      <c r="AT290" s="3">
        <v>0</v>
      </c>
      <c r="AU290" s="4" t="s">
        <v>15</v>
      </c>
      <c r="AV290" s="4" t="s">
        <v>110</v>
      </c>
      <c r="AW290" s="4" t="s">
        <v>32</v>
      </c>
      <c r="AX290" s="4" t="s">
        <v>111</v>
      </c>
      <c r="AY290" s="4"/>
      <c r="AZ290" s="3">
        <v>9.9999999999999995E-7</v>
      </c>
      <c r="BA290" s="3"/>
      <c r="BB290" s="3">
        <v>1.0000010000005</v>
      </c>
      <c r="BC290" s="3" t="s">
        <v>19</v>
      </c>
      <c r="BD290" s="3" t="s">
        <v>20</v>
      </c>
      <c r="BE290" s="3"/>
    </row>
    <row r="291" spans="1:57" hidden="1" x14ac:dyDescent="0.25">
      <c r="A291" s="2">
        <v>38</v>
      </c>
      <c r="B291" s="3" t="s">
        <v>104</v>
      </c>
      <c r="C291" s="3">
        <v>38.6</v>
      </c>
      <c r="D291" s="3" t="s">
        <v>318</v>
      </c>
      <c r="E291" s="3" t="s">
        <v>312</v>
      </c>
      <c r="F291" s="3"/>
      <c r="G291" s="3"/>
      <c r="H291" s="3" t="str">
        <f>IF(Y291&lt;'2 - Outliers'!$F$11,"Low outlier",IF(Y291&gt;'2 - Outliers'!$F$12,"High outlier",""))</f>
        <v/>
      </c>
      <c r="I291" s="3">
        <f>IF(AA291="",VLOOKUP(AW291,'3 -Impute_SE'!$B$10:$C$21,2,FALSE),AA291)</f>
        <v>5.031249131340744E-2</v>
      </c>
      <c r="J291" s="3">
        <f>1/I291</f>
        <v>19.875779829123999</v>
      </c>
      <c r="K291" s="3">
        <f>J291*Y291</f>
        <v>9.2819891802009078</v>
      </c>
      <c r="L291" s="3">
        <f>J291/(VLOOKUP($AW291,'5_Weighting'!$B$9:$C$20,2,FALSE)/VLOOKUP($AW291,'5_Weighting'!$B$9:$D$20,3,FALSE))</f>
        <v>0.82622651466152486</v>
      </c>
      <c r="M291" s="3">
        <f>L291*Y291</f>
        <v>0.38584778234693212</v>
      </c>
      <c r="N291" s="3">
        <f>J291/(VLOOKUP($AW291,'5_Weighting'!$F$12:$G$20,2,FALSE)/(VLOOKUP($AW291,'5_Weighting'!$F$12:$H$21,3,FALSE)))</f>
        <v>0.69441737918446922</v>
      </c>
      <c r="O291" s="3">
        <f>N291*$Y291</f>
        <v>0.32429291607914712</v>
      </c>
      <c r="P291" s="3">
        <f>J291/(VLOOKUP($AW291,'5_Weighting'!$J$12:$K$22,2,FALSE)/VLOOKUP($AW291,'5_Weighting'!$J$12:$L$22,3,FALSE))</f>
        <v>0.71090804367584326</v>
      </c>
      <c r="Q291" s="3">
        <f>P291*$Y291</f>
        <v>0.33199405639661883</v>
      </c>
      <c r="R291" s="3">
        <f>J291/(VLOOKUP($AW291,'5_Weighting'!$N$12:$O$23,2,FALSE)/VLOOKUP($AW291,'5_Weighting'!$N$12:$P$23,3,FALSE))</f>
        <v>0.92641033263453187</v>
      </c>
      <c r="S291" s="3">
        <f>R291*$Y291</f>
        <v>0.4326336253403264</v>
      </c>
      <c r="T291" s="3">
        <f>J291/(VLOOKUP($AW291,'5_Weighting'!$R$12:$S$23,2,FALSE)/(VLOOKUP($AW291,'5_Weighting'!$R$12:$T$23,3,FALSE)))</f>
        <v>0.781274928375426</v>
      </c>
      <c r="U291" s="3">
        <f>T291*$Y291</f>
        <v>0.36485539155132396</v>
      </c>
      <c r="V291" s="3">
        <f>J291/(VLOOKUP($AW291,'5_Weighting'!$V$12:$W$23,2,FALSE)/(VLOOKUP($AW291,'5_Weighting'!$V$12:$X$23,3,FALSE)))</f>
        <v>0.91240154613360192</v>
      </c>
      <c r="W291" s="3">
        <f>V291*$Y291</f>
        <v>0.4260915220443921</v>
      </c>
      <c r="X291" s="3"/>
      <c r="Y291" s="6">
        <v>0.46700000000000003</v>
      </c>
      <c r="Z291" s="3" t="s">
        <v>4</v>
      </c>
      <c r="AA291" s="3"/>
      <c r="AB291" s="3"/>
      <c r="AC291" s="3" t="s">
        <v>5</v>
      </c>
      <c r="AD291" s="3" t="s">
        <v>6</v>
      </c>
      <c r="AE291" s="3" t="s">
        <v>5</v>
      </c>
      <c r="AF291" s="3" t="s">
        <v>7</v>
      </c>
      <c r="AG291" s="3" t="s">
        <v>37</v>
      </c>
      <c r="AH291" s="3" t="s">
        <v>9</v>
      </c>
      <c r="AI291" s="3" t="s">
        <v>10</v>
      </c>
      <c r="AJ291" s="3" t="s">
        <v>197</v>
      </c>
      <c r="AK291" s="4" t="s">
        <v>108</v>
      </c>
      <c r="AL291" s="4" t="s">
        <v>109</v>
      </c>
      <c r="AM291" s="4">
        <v>2010</v>
      </c>
      <c r="AN291" s="3" t="s">
        <v>14</v>
      </c>
      <c r="AO291" s="3" t="s">
        <v>14</v>
      </c>
      <c r="AP291" s="3">
        <v>1000</v>
      </c>
      <c r="AQ291" s="3">
        <v>1</v>
      </c>
      <c r="AR291" s="3">
        <v>0</v>
      </c>
      <c r="AS291" s="3">
        <v>0</v>
      </c>
      <c r="AT291" s="3">
        <v>0</v>
      </c>
      <c r="AU291" s="4" t="s">
        <v>15</v>
      </c>
      <c r="AV291" s="4" t="s">
        <v>110</v>
      </c>
      <c r="AW291" s="4" t="s">
        <v>32</v>
      </c>
      <c r="AX291" s="4" t="s">
        <v>111</v>
      </c>
      <c r="AY291" s="4"/>
      <c r="AZ291" s="3">
        <v>1.9999999999999999E-6</v>
      </c>
      <c r="BA291" s="3"/>
      <c r="BB291" s="3">
        <v>1.000002000002</v>
      </c>
      <c r="BC291" s="3" t="s">
        <v>19</v>
      </c>
      <c r="BD291" s="3" t="s">
        <v>20</v>
      </c>
      <c r="BE291" s="3"/>
    </row>
    <row r="292" spans="1:57" hidden="1" x14ac:dyDescent="0.25">
      <c r="A292" s="2">
        <v>38</v>
      </c>
      <c r="B292" s="3" t="s">
        <v>104</v>
      </c>
      <c r="C292" s="3">
        <v>38.6</v>
      </c>
      <c r="D292" s="3" t="s">
        <v>755</v>
      </c>
      <c r="E292" s="3" t="s">
        <v>312</v>
      </c>
      <c r="F292" s="3"/>
      <c r="G292" s="3"/>
      <c r="H292" s="3" t="str">
        <f>IF(Y292&lt;'2 - Outliers'!$F$11,"Low outlier",IF(Y292&gt;'2 - Outliers'!$F$12,"High outlier",""))</f>
        <v/>
      </c>
      <c r="I292" s="3">
        <f>IF(AA292="",VLOOKUP(AW292,'3 -Impute_SE'!$B$10:$C$21,2,FALSE),AA292)</f>
        <v>7.9815095923159343E-2</v>
      </c>
      <c r="J292" s="3">
        <f>1/I292</f>
        <v>12.528958193105893</v>
      </c>
      <c r="K292" s="3">
        <f>J292*Y292</f>
        <v>3.6960426669662385</v>
      </c>
      <c r="L292" s="3">
        <f>J292/(VLOOKUP($AW292,'5_Weighting'!$B$9:$C$20,2,FALSE)/VLOOKUP($AW292,'5_Weighting'!$B$9:$D$20,3,FALSE))</f>
        <v>0.13821170591411505</v>
      </c>
      <c r="M292" s="3">
        <f>L292*Y292</f>
        <v>4.0772453244663935E-2</v>
      </c>
      <c r="N292" s="3">
        <f>J292/(VLOOKUP($AW292,'5_Weighting'!$F$12:$G$20,2,FALSE)/(VLOOKUP($AW292,'5_Weighting'!$F$12:$H$21,3,FALSE)))</f>
        <v>0.33257228940877093</v>
      </c>
      <c r="O292" s="3">
        <f>N292*$Y292</f>
        <v>9.8108825375587419E-2</v>
      </c>
      <c r="P292" s="3">
        <f>J292/(VLOOKUP($AW292,'5_Weighting'!$J$12:$K$22,2,FALSE)/VLOOKUP($AW292,'5_Weighting'!$J$12:$L$22,3,FALSE))</f>
        <v>0.55058433796819262</v>
      </c>
      <c r="Q292" s="3">
        <f>P292*$Y292</f>
        <v>0.16242237970061682</v>
      </c>
      <c r="R292" s="3">
        <f>J292/(VLOOKUP($AW292,'5_Weighting'!$N$12:$O$23,2,FALSE)/VLOOKUP($AW292,'5_Weighting'!$N$12:$P$23,3,FALSE))</f>
        <v>9.8050688955885174E-2</v>
      </c>
      <c r="S292" s="3">
        <f>R292*$Y292</f>
        <v>2.8924953241986125E-2</v>
      </c>
      <c r="T292" s="3">
        <f>J292/(VLOOKUP($AW292,'5_Weighting'!$R$12:$S$23,2,FALSE)/(VLOOKUP($AW292,'5_Weighting'!$R$12:$T$23,3,FALSE)))</f>
        <v>0.5178337857731794</v>
      </c>
      <c r="U292" s="3">
        <f>T292*$Y292</f>
        <v>0.15276096680308793</v>
      </c>
      <c r="V292" s="3">
        <f>J292/(VLOOKUP($AW292,'5_Weighting'!$V$12:$W$23,2,FALSE)/(VLOOKUP($AW292,'5_Weighting'!$V$12:$X$23,3,FALSE)))</f>
        <v>9.1901609179760188E-2</v>
      </c>
      <c r="W292" s="3">
        <f>V292*$Y292</f>
        <v>2.7110974708029253E-2</v>
      </c>
      <c r="X292" s="3"/>
      <c r="Y292" s="6">
        <v>0.29499999999999998</v>
      </c>
      <c r="Z292" s="3" t="s">
        <v>4</v>
      </c>
      <c r="AA292" s="3"/>
      <c r="AB292" s="3"/>
      <c r="AC292" s="3" t="s">
        <v>5</v>
      </c>
      <c r="AD292" s="3" t="s">
        <v>6</v>
      </c>
      <c r="AE292" s="3" t="s">
        <v>5</v>
      </c>
      <c r="AF292" s="3" t="s">
        <v>7</v>
      </c>
      <c r="AG292" s="3" t="s">
        <v>37</v>
      </c>
      <c r="AH292" s="3" t="s">
        <v>9</v>
      </c>
      <c r="AI292" s="3" t="s">
        <v>10</v>
      </c>
      <c r="AJ292" s="3" t="s">
        <v>197</v>
      </c>
      <c r="AK292" s="4" t="s">
        <v>108</v>
      </c>
      <c r="AL292" s="4" t="s">
        <v>109</v>
      </c>
      <c r="AM292" s="4">
        <v>2010</v>
      </c>
      <c r="AN292" s="3" t="s">
        <v>14</v>
      </c>
      <c r="AO292" s="3" t="s">
        <v>14</v>
      </c>
      <c r="AP292" s="3">
        <v>1000</v>
      </c>
      <c r="AQ292" s="3">
        <v>1</v>
      </c>
      <c r="AR292" s="3">
        <v>0</v>
      </c>
      <c r="AS292" s="3">
        <v>0</v>
      </c>
      <c r="AT292" s="3">
        <v>0</v>
      </c>
      <c r="AU292" s="4" t="s">
        <v>15</v>
      </c>
      <c r="AV292" s="4" t="s">
        <v>756</v>
      </c>
      <c r="AW292" s="4" t="s">
        <v>42</v>
      </c>
      <c r="AX292" s="4" t="s">
        <v>111</v>
      </c>
      <c r="AY292" s="4"/>
      <c r="AZ292" s="3">
        <v>5.0000000000000004E-6</v>
      </c>
      <c r="BA292" s="3"/>
      <c r="BB292" s="3">
        <v>1.0000050000125</v>
      </c>
      <c r="BC292" s="3" t="s">
        <v>19</v>
      </c>
      <c r="BD292" s="3" t="s">
        <v>20</v>
      </c>
      <c r="BE292" s="3"/>
    </row>
    <row r="293" spans="1:57" hidden="1" x14ac:dyDescent="0.25">
      <c r="A293" s="2">
        <v>39</v>
      </c>
      <c r="B293" s="3" t="s">
        <v>286</v>
      </c>
      <c r="C293" s="3">
        <v>39.1</v>
      </c>
      <c r="D293" s="3" t="s">
        <v>287</v>
      </c>
      <c r="E293" s="3" t="s">
        <v>288</v>
      </c>
      <c r="F293" s="3"/>
      <c r="G293" s="3"/>
      <c r="H293" s="3" t="str">
        <f>IF(Y293&lt;'2 - Outliers'!$F$11,"Low outlier",IF(Y293&gt;'2 - Outliers'!$F$12,"High outlier",""))</f>
        <v/>
      </c>
      <c r="I293" s="3">
        <f>IF(AA293="",VLOOKUP(AW293,'3 -Impute_SE'!$B$10:$C$21,2,FALSE),AA293)</f>
        <v>9.1999999999999998E-2</v>
      </c>
      <c r="J293" s="3">
        <f>1/I293</f>
        <v>10.869565217391305</v>
      </c>
      <c r="K293" s="3">
        <f>J293*Y293</f>
        <v>2.1630434782608696</v>
      </c>
      <c r="L293" s="3">
        <f>J293/(VLOOKUP($AW293,'5_Weighting'!$B$9:$C$20,2,FALSE)/VLOOKUP($AW293,'5_Weighting'!$B$9:$D$20,3,FALSE))</f>
        <v>0.11990631049172373</v>
      </c>
      <c r="M293" s="3">
        <f>L293*Y293</f>
        <v>2.3861355787853023E-2</v>
      </c>
      <c r="N293" s="3">
        <f>J293/(VLOOKUP($AW293,'5_Weighting'!$F$12:$G$20,2,FALSE)/(VLOOKUP($AW293,'5_Weighting'!$F$12:$H$21,3,FALSE)))</f>
        <v>0.2885248823972365</v>
      </c>
      <c r="O293" s="3">
        <f>N293*$Y293</f>
        <v>5.7416451597050069E-2</v>
      </c>
      <c r="P293" s="3">
        <f>J293/(VLOOKUP($AW293,'5_Weighting'!$J$12:$K$22,2,FALSE)/VLOOKUP($AW293,'5_Weighting'!$J$12:$L$22,3,FALSE))</f>
        <v>0.47766241031217904</v>
      </c>
      <c r="Q293" s="3">
        <f>P293*$Y293</f>
        <v>9.5054819652123632E-2</v>
      </c>
      <c r="R293" s="3">
        <f>J293/(VLOOKUP($AW293,'5_Weighting'!$N$12:$O$23,2,FALSE)/VLOOKUP($AW293,'5_Weighting'!$N$12:$P$23,3,FALSE))</f>
        <v>8.5064403742889524E-2</v>
      </c>
      <c r="S293" s="3">
        <f>R293*$Y293</f>
        <v>1.6927816344835016E-2</v>
      </c>
      <c r="T293" s="3">
        <f>J293/(VLOOKUP($AW293,'5_Weighting'!$R$12:$S$23,2,FALSE)/(VLOOKUP($AW293,'5_Weighting'!$R$12:$T$23,3,FALSE)))</f>
        <v>0.44924949221455501</v>
      </c>
      <c r="U293" s="3">
        <f>T293*$Y293</f>
        <v>8.9400648950696451E-2</v>
      </c>
      <c r="V293" s="3">
        <f>J293/(VLOOKUP($AW293,'5_Weighting'!$V$12:$W$23,2,FALSE)/(VLOOKUP($AW293,'5_Weighting'!$V$12:$X$23,3,FALSE)))</f>
        <v>7.9729736436687612E-2</v>
      </c>
      <c r="W293" s="3">
        <f>V293*$Y293</f>
        <v>1.5866217550900837E-2</v>
      </c>
      <c r="X293" s="3" t="s">
        <v>289</v>
      </c>
      <c r="Y293" s="6">
        <v>0.19900000000000001</v>
      </c>
      <c r="Z293" s="3" t="s">
        <v>157</v>
      </c>
      <c r="AA293" s="3">
        <v>9.1999999999999998E-2</v>
      </c>
      <c r="AB293" s="3" t="s">
        <v>26</v>
      </c>
      <c r="AC293" s="3" t="s">
        <v>5</v>
      </c>
      <c r="AD293" s="3" t="s">
        <v>6</v>
      </c>
      <c r="AE293" s="3" t="s">
        <v>5</v>
      </c>
      <c r="AF293" s="3" t="s">
        <v>7</v>
      </c>
      <c r="AG293" s="3" t="s">
        <v>37</v>
      </c>
      <c r="AH293" s="3" t="s">
        <v>28</v>
      </c>
      <c r="AI293" s="3" t="s">
        <v>10</v>
      </c>
      <c r="AJ293" s="3" t="s">
        <v>11</v>
      </c>
      <c r="AK293" s="4" t="s">
        <v>290</v>
      </c>
      <c r="AL293" s="4" t="s">
        <v>13</v>
      </c>
      <c r="AM293" s="4" t="s">
        <v>291</v>
      </c>
      <c r="AN293" s="3" t="s">
        <v>1953</v>
      </c>
      <c r="AO293" s="3" t="s">
        <v>14</v>
      </c>
      <c r="AP293" s="3">
        <v>41</v>
      </c>
      <c r="AQ293" s="3">
        <v>0</v>
      </c>
      <c r="AR293" s="3">
        <v>0</v>
      </c>
      <c r="AS293" s="3">
        <v>1</v>
      </c>
      <c r="AT293" s="3">
        <v>1</v>
      </c>
      <c r="AU293" s="4" t="s">
        <v>15</v>
      </c>
      <c r="AV293" s="4" t="s">
        <v>41</v>
      </c>
      <c r="AW293" s="4" t="s">
        <v>42</v>
      </c>
      <c r="AX293" s="4" t="s">
        <v>33</v>
      </c>
      <c r="AY293" s="4"/>
      <c r="AZ293" s="3">
        <v>0.19900000000000001</v>
      </c>
      <c r="BA293" s="3"/>
      <c r="BB293" s="3"/>
      <c r="BC293" s="3" t="s">
        <v>20</v>
      </c>
      <c r="BD293" s="3">
        <v>2.1630434782608696</v>
      </c>
      <c r="BE293" s="3" t="s">
        <v>91</v>
      </c>
    </row>
    <row r="294" spans="1:57" hidden="1" x14ac:dyDescent="0.25">
      <c r="A294" s="2">
        <v>44</v>
      </c>
      <c r="B294" s="3" t="s">
        <v>890</v>
      </c>
      <c r="C294" s="3">
        <v>44.1</v>
      </c>
      <c r="D294" s="3" t="s">
        <v>915</v>
      </c>
      <c r="E294" s="3" t="s">
        <v>101</v>
      </c>
      <c r="F294" s="3"/>
      <c r="G294" s="3"/>
      <c r="H294" s="3" t="str">
        <f>IF(Y294&lt;'2 - Outliers'!$F$11,"Low outlier",IF(Y294&gt;'2 - Outliers'!$F$12,"High outlier",""))</f>
        <v/>
      </c>
      <c r="I294" s="3">
        <f>IF(AA294="",VLOOKUP(AW294,'3 -Impute_SE'!$B$10:$C$21,2,FALSE),AA294)</f>
        <v>7.2139303482587069E-2</v>
      </c>
      <c r="J294" s="3">
        <f>1/I294</f>
        <v>13.86206896551724</v>
      </c>
      <c r="K294" s="3">
        <f>J294*Y294</f>
        <v>-0.40199999999999997</v>
      </c>
      <c r="L294" s="3">
        <f>J294/(VLOOKUP($AW294,'5_Weighting'!$B$9:$C$20,2,FALSE)/VLOOKUP($AW294,'5_Weighting'!$B$9:$D$20,3,FALSE))</f>
        <v>1.6577497187114325E-6</v>
      </c>
      <c r="M294" s="3">
        <f>L294*Y294</f>
        <v>-4.8074741842631545E-8</v>
      </c>
      <c r="N294" s="3" t="e">
        <f>J294/(VLOOKUP($AW294,'5_Weighting'!$F$12:$G$20,2,FALSE)/(VLOOKUP($AW294,'5_Weighting'!$F$12:$H$21,3,FALSE)))</f>
        <v>#N/A</v>
      </c>
      <c r="O294" s="3" t="e">
        <f>N294*$Y294</f>
        <v>#N/A</v>
      </c>
      <c r="P294" s="3">
        <f>J294/(VLOOKUP($AW294,'5_Weighting'!$J$12:$K$22,2,FALSE)/VLOOKUP($AW294,'5_Weighting'!$J$12:$L$22,3,FALSE))</f>
        <v>5.5259597645130649E-7</v>
      </c>
      <c r="Q294" s="3">
        <f>P294*$Y294</f>
        <v>-1.6025283317087889E-8</v>
      </c>
      <c r="R294" s="3">
        <f>J294/(VLOOKUP($AW294,'5_Weighting'!$N$12:$O$23,2,FALSE)/VLOOKUP($AW294,'5_Weighting'!$N$12:$P$23,3,FALSE))</f>
        <v>4.7948203164774661E-2</v>
      </c>
      <c r="S294" s="3">
        <f>R294*$Y294</f>
        <v>-1.3904978917784652E-3</v>
      </c>
      <c r="T294" s="3">
        <f>J294/(VLOOKUP($AW294,'5_Weighting'!$R$12:$S$23,2,FALSE)/(VLOOKUP($AW294,'5_Weighting'!$R$12:$T$23,3,FALSE)))</f>
        <v>3.4882225775386348E-2</v>
      </c>
      <c r="U294" s="3">
        <f>T294*$Y294</f>
        <v>-1.0115845474862042E-3</v>
      </c>
      <c r="V294" s="3">
        <f>J294/(VLOOKUP($AW294,'5_Weighting'!$V$12:$W$23,2,FALSE)/(VLOOKUP($AW294,'5_Weighting'!$V$12:$X$23,3,FALSE)))</f>
        <v>6.9074279959147479E-7</v>
      </c>
      <c r="W294" s="3">
        <f>V294*$Y294</f>
        <v>-2.0031541188152771E-8</v>
      </c>
      <c r="X294" s="3" t="s">
        <v>266</v>
      </c>
      <c r="Y294" s="6">
        <v>-2.9000000000000001E-2</v>
      </c>
      <c r="Z294" s="3" t="s">
        <v>157</v>
      </c>
      <c r="AA294" s="3">
        <v>7.2139303482587069E-2</v>
      </c>
      <c r="AB294" s="3" t="s">
        <v>26</v>
      </c>
      <c r="AC294" s="3" t="s">
        <v>53</v>
      </c>
      <c r="AD294" s="3" t="s">
        <v>143</v>
      </c>
      <c r="AE294" s="3" t="s">
        <v>54</v>
      </c>
      <c r="AF294" s="3" t="s">
        <v>102</v>
      </c>
      <c r="AG294" s="3" t="s">
        <v>37</v>
      </c>
      <c r="AH294" s="3" t="s">
        <v>103</v>
      </c>
      <c r="AI294" s="3" t="s">
        <v>10</v>
      </c>
      <c r="AJ294" s="3" t="s">
        <v>39</v>
      </c>
      <c r="AK294" s="4" t="s">
        <v>12</v>
      </c>
      <c r="AL294" s="4" t="s">
        <v>13</v>
      </c>
      <c r="AM294" s="4">
        <v>2000</v>
      </c>
      <c r="AN294" s="3" t="s">
        <v>30</v>
      </c>
      <c r="AO294" s="3" t="s">
        <v>14</v>
      </c>
      <c r="AP294" s="3">
        <v>82</v>
      </c>
      <c r="AQ294" s="3">
        <v>0</v>
      </c>
      <c r="AR294" s="3">
        <v>0</v>
      </c>
      <c r="AS294" s="3">
        <v>1</v>
      </c>
      <c r="AT294" s="3">
        <v>1</v>
      </c>
      <c r="AU294" s="4" t="s">
        <v>97</v>
      </c>
      <c r="AV294" s="4" t="s">
        <v>893</v>
      </c>
      <c r="AW294" s="4" t="s">
        <v>1396</v>
      </c>
      <c r="AX294" s="4" t="s">
        <v>33</v>
      </c>
      <c r="AY294" s="4"/>
      <c r="AZ294" s="3">
        <v>-2.9000000000000001E-2</v>
      </c>
      <c r="BA294" s="3"/>
      <c r="BB294" s="3">
        <v>0.97141646446660479</v>
      </c>
      <c r="BC294" s="3" t="s">
        <v>19</v>
      </c>
      <c r="BD294" s="3">
        <v>-0.40200000000000002</v>
      </c>
      <c r="BE294" s="3"/>
    </row>
    <row r="295" spans="1:57" hidden="1" x14ac:dyDescent="0.25">
      <c r="A295" s="2">
        <v>44</v>
      </c>
      <c r="B295" s="3" t="s">
        <v>890</v>
      </c>
      <c r="C295" s="3">
        <v>44.2</v>
      </c>
      <c r="D295" s="3" t="s">
        <v>897</v>
      </c>
      <c r="E295" s="3" t="s">
        <v>101</v>
      </c>
      <c r="F295" s="3"/>
      <c r="G295" s="3"/>
      <c r="H295" s="3" t="str">
        <f>IF(Y295&lt;'2 - Outliers'!$F$11,"Low outlier",IF(Y295&gt;'2 - Outliers'!$F$12,"High outlier",""))</f>
        <v/>
      </c>
      <c r="I295" s="3">
        <f>IF(AA295="",VLOOKUP(AW295,'3 -Impute_SE'!$B$10:$C$21,2,FALSE),AA295)</f>
        <v>0.1076923076923077</v>
      </c>
      <c r="J295" s="3">
        <f>1/I295</f>
        <v>9.2857142857142847</v>
      </c>
      <c r="K295" s="3">
        <f>J295*Y295</f>
        <v>0.38999999999999996</v>
      </c>
      <c r="L295" s="3">
        <f>J295/(VLOOKUP($AW295,'5_Weighting'!$B$9:$C$20,2,FALSE)/VLOOKUP($AW295,'5_Weighting'!$B$9:$D$20,3,FALSE))</f>
        <v>1.1104684505227611E-6</v>
      </c>
      <c r="M295" s="3">
        <f>L295*Y295</f>
        <v>4.6639674921955971E-8</v>
      </c>
      <c r="N295" s="3" t="e">
        <f>J295/(VLOOKUP($AW295,'5_Weighting'!$F$12:$G$20,2,FALSE)/(VLOOKUP($AW295,'5_Weighting'!$F$12:$H$21,3,FALSE)))</f>
        <v>#N/A</v>
      </c>
      <c r="O295" s="3" t="e">
        <f>N295*$Y295</f>
        <v>#N/A</v>
      </c>
      <c r="P295" s="3">
        <f>J295/(VLOOKUP($AW295,'5_Weighting'!$J$12:$K$22,2,FALSE)/VLOOKUP($AW295,'5_Weighting'!$J$12:$L$22,3,FALSE))</f>
        <v>3.7016468216443235E-7</v>
      </c>
      <c r="Q295" s="3">
        <f>P295*$Y295</f>
        <v>1.5546916650906161E-8</v>
      </c>
      <c r="R295" s="3">
        <f>J295/(VLOOKUP($AW295,'5_Weighting'!$N$12:$O$23,2,FALSE)/VLOOKUP($AW295,'5_Weighting'!$N$12:$P$23,3,FALSE))</f>
        <v>3.2118821238663907E-2</v>
      </c>
      <c r="S295" s="3">
        <f>R295*$Y295</f>
        <v>1.3489904920238841E-3</v>
      </c>
      <c r="T295" s="3">
        <f>J295/(VLOOKUP($AW295,'5_Weighting'!$R$12:$S$23,2,FALSE)/(VLOOKUP($AW295,'5_Weighting'!$R$12:$T$23,3,FALSE)))</f>
        <v>2.3366380805473798E-2</v>
      </c>
      <c r="U295" s="3">
        <f>T295*$Y295</f>
        <v>9.8138799382989947E-4</v>
      </c>
      <c r="V295" s="3">
        <f>J295/(VLOOKUP($AW295,'5_Weighting'!$V$12:$W$23,2,FALSE)/(VLOOKUP($AW295,'5_Weighting'!$V$12:$X$23,3,FALSE)))</f>
        <v>4.6270439844702556E-7</v>
      </c>
      <c r="W295" s="3">
        <f>V295*$Y295</f>
        <v>1.9433584734775075E-8</v>
      </c>
      <c r="X295" s="3" t="s">
        <v>266</v>
      </c>
      <c r="Y295" s="6">
        <v>4.2000000000000003E-2</v>
      </c>
      <c r="Z295" s="3" t="s">
        <v>157</v>
      </c>
      <c r="AA295" s="3">
        <v>0.1076923076923077</v>
      </c>
      <c r="AB295" s="3" t="s">
        <v>26</v>
      </c>
      <c r="AC295" s="3" t="s">
        <v>53</v>
      </c>
      <c r="AD295" s="3" t="s">
        <v>6</v>
      </c>
      <c r="AE295" s="3" t="s">
        <v>54</v>
      </c>
      <c r="AF295" s="3" t="s">
        <v>102</v>
      </c>
      <c r="AG295" s="3" t="s">
        <v>37</v>
      </c>
      <c r="AH295" s="3" t="s">
        <v>103</v>
      </c>
      <c r="AI295" s="3" t="s">
        <v>10</v>
      </c>
      <c r="AJ295" s="3" t="s">
        <v>39</v>
      </c>
      <c r="AK295" s="4" t="s">
        <v>12</v>
      </c>
      <c r="AL295" s="4" t="s">
        <v>13</v>
      </c>
      <c r="AM295" s="4">
        <v>2000</v>
      </c>
      <c r="AN295" s="3" t="s">
        <v>30</v>
      </c>
      <c r="AO295" s="3" t="s">
        <v>14</v>
      </c>
      <c r="AP295" s="3">
        <v>43</v>
      </c>
      <c r="AQ295" s="3">
        <v>0</v>
      </c>
      <c r="AR295" s="3">
        <v>0</v>
      </c>
      <c r="AS295" s="3">
        <v>1</v>
      </c>
      <c r="AT295" s="3">
        <v>1</v>
      </c>
      <c r="AU295" s="4" t="s">
        <v>97</v>
      </c>
      <c r="AV295" s="4" t="s">
        <v>893</v>
      </c>
      <c r="AW295" s="4" t="s">
        <v>1396</v>
      </c>
      <c r="AX295" s="4" t="s">
        <v>33</v>
      </c>
      <c r="AY295" s="4"/>
      <c r="AZ295" s="3">
        <v>4.2000000000000003E-2</v>
      </c>
      <c r="BA295" s="3"/>
      <c r="BB295" s="3">
        <v>1.0428944787507632</v>
      </c>
      <c r="BC295" s="3" t="s">
        <v>19</v>
      </c>
      <c r="BD295" s="3">
        <v>0.39</v>
      </c>
      <c r="BE295" s="3"/>
    </row>
    <row r="296" spans="1:57" hidden="1" x14ac:dyDescent="0.25">
      <c r="A296" s="2">
        <v>44</v>
      </c>
      <c r="B296" s="3" t="s">
        <v>890</v>
      </c>
      <c r="C296" s="3">
        <v>44.3</v>
      </c>
      <c r="D296" s="3" t="s">
        <v>891</v>
      </c>
      <c r="E296" s="3" t="s">
        <v>892</v>
      </c>
      <c r="F296" s="3"/>
      <c r="G296" s="3"/>
      <c r="H296" s="3" t="str">
        <f>IF(Y296&lt;'2 - Outliers'!$F$11,"Low outlier",IF(Y296&gt;'2 - Outliers'!$F$12,"High outlier",""))</f>
        <v/>
      </c>
      <c r="I296" s="3">
        <f>IF(AA296="",VLOOKUP(AW296,'3 -Impute_SE'!$B$10:$C$21,2,FALSE),AA296)</f>
        <v>0.118491921005386</v>
      </c>
      <c r="J296" s="3">
        <f>1/I296</f>
        <v>8.4393939393939394</v>
      </c>
      <c r="K296" s="3">
        <f>J296*Y296</f>
        <v>0.55700000000000005</v>
      </c>
      <c r="L296" s="3">
        <f>J296/(VLOOKUP($AW296,'5_Weighting'!$B$9:$C$20,2,FALSE)/VLOOKUP($AW296,'5_Weighting'!$B$9:$D$20,3,FALSE))</f>
        <v>1.0092579227478429E-6</v>
      </c>
      <c r="M296" s="3">
        <f>L296*Y296</f>
        <v>6.6611022901357631E-8</v>
      </c>
      <c r="N296" s="3" t="e">
        <f>J296/(VLOOKUP($AW296,'5_Weighting'!$F$12:$G$20,2,FALSE)/(VLOOKUP($AW296,'5_Weighting'!$F$12:$H$21,3,FALSE)))</f>
        <v>#N/A</v>
      </c>
      <c r="O296" s="3" t="e">
        <f>N296*$Y296</f>
        <v>#N/A</v>
      </c>
      <c r="P296" s="3">
        <f>J296/(VLOOKUP($AW296,'5_Weighting'!$J$12:$K$22,2,FALSE)/VLOOKUP($AW296,'5_Weighting'!$J$12:$L$22,3,FALSE))</f>
        <v>3.364270619485133E-7</v>
      </c>
      <c r="Q296" s="3">
        <f>P296*$Y296</f>
        <v>2.2204186088601878E-8</v>
      </c>
      <c r="R296" s="3">
        <f>J296/(VLOOKUP($AW296,'5_Weighting'!$N$12:$O$23,2,FALSE)/VLOOKUP($AW296,'5_Weighting'!$N$12:$P$23,3,FALSE))</f>
        <v>2.9191441494067733E-2</v>
      </c>
      <c r="S296" s="3">
        <f>R296*$Y296</f>
        <v>1.9266351386084705E-3</v>
      </c>
      <c r="T296" s="3">
        <f>J296/(VLOOKUP($AW296,'5_Weighting'!$R$12:$S$23,2,FALSE)/(VLOOKUP($AW296,'5_Weighting'!$R$12:$T$23,3,FALSE)))</f>
        <v>2.1236717659800081E-2</v>
      </c>
      <c r="U296" s="3">
        <f>T296*$Y296</f>
        <v>1.4016233655468053E-3</v>
      </c>
      <c r="V296" s="3">
        <f>J296/(VLOOKUP($AW296,'5_Weighting'!$V$12:$W$23,2,FALSE)/(VLOOKUP($AW296,'5_Weighting'!$V$12:$X$23,3,FALSE)))</f>
        <v>4.2053250572143422E-7</v>
      </c>
      <c r="W296" s="3">
        <f>V296*$Y296</f>
        <v>2.7755145377614659E-8</v>
      </c>
      <c r="X296" s="3" t="s">
        <v>266</v>
      </c>
      <c r="Y296" s="6">
        <v>6.6000000000000003E-2</v>
      </c>
      <c r="Z296" s="3" t="s">
        <v>157</v>
      </c>
      <c r="AA296" s="3">
        <v>0.118491921005386</v>
      </c>
      <c r="AB296" s="3" t="s">
        <v>26</v>
      </c>
      <c r="AC296" s="3" t="s">
        <v>53</v>
      </c>
      <c r="AD296" s="3" t="s">
        <v>6</v>
      </c>
      <c r="AE296" s="3" t="s">
        <v>54</v>
      </c>
      <c r="AF296" s="3" t="s">
        <v>102</v>
      </c>
      <c r="AG296" s="3" t="s">
        <v>37</v>
      </c>
      <c r="AH296" s="3" t="s">
        <v>103</v>
      </c>
      <c r="AI296" s="3" t="s">
        <v>10</v>
      </c>
      <c r="AJ296" s="3" t="s">
        <v>39</v>
      </c>
      <c r="AK296" s="4" t="s">
        <v>12</v>
      </c>
      <c r="AL296" s="4" t="s">
        <v>13</v>
      </c>
      <c r="AM296" s="4">
        <v>2000</v>
      </c>
      <c r="AN296" s="3" t="s">
        <v>30</v>
      </c>
      <c r="AO296" s="3" t="s">
        <v>14</v>
      </c>
      <c r="AP296" s="3">
        <v>29</v>
      </c>
      <c r="AQ296" s="3">
        <v>0</v>
      </c>
      <c r="AR296" s="3">
        <v>0</v>
      </c>
      <c r="AS296" s="3">
        <v>1</v>
      </c>
      <c r="AT296" s="3">
        <v>1</v>
      </c>
      <c r="AU296" s="4" t="s">
        <v>97</v>
      </c>
      <c r="AV296" s="4" t="s">
        <v>893</v>
      </c>
      <c r="AW296" s="4" t="s">
        <v>1396</v>
      </c>
      <c r="AX296" s="4" t="s">
        <v>33</v>
      </c>
      <c r="AY296" s="4"/>
      <c r="AZ296" s="3">
        <v>6.6000000000000003E-2</v>
      </c>
      <c r="BA296" s="3"/>
      <c r="BB296" s="3">
        <v>1.0682267171659934</v>
      </c>
      <c r="BC296" s="3" t="s">
        <v>19</v>
      </c>
      <c r="BD296" s="3">
        <v>0.55700000000000005</v>
      </c>
      <c r="BE296" s="3"/>
    </row>
    <row r="297" spans="1:57" hidden="1" x14ac:dyDescent="0.25">
      <c r="A297" s="2">
        <v>45</v>
      </c>
      <c r="B297" s="3" t="s">
        <v>763</v>
      </c>
      <c r="C297" s="3">
        <v>45.1</v>
      </c>
      <c r="D297" s="3" t="s">
        <v>764</v>
      </c>
      <c r="E297" s="3" t="s">
        <v>765</v>
      </c>
      <c r="F297" s="3"/>
      <c r="G297" s="3"/>
      <c r="H297" s="3" t="str">
        <f>IF(Y297&lt;'2 - Outliers'!$F$11,"Low outlier",IF(Y297&gt;'2 - Outliers'!$F$12,"High outlier",""))</f>
        <v/>
      </c>
      <c r="I297" s="3">
        <f>IF(AA297="",VLOOKUP(AW297,'3 -Impute_SE'!$B$10:$C$21,2,FALSE),AA297)</f>
        <v>0.33489510489510493</v>
      </c>
      <c r="J297" s="3">
        <f>1/I297</f>
        <v>2.9860096053455831</v>
      </c>
      <c r="K297" s="3">
        <f>J297*Y297</f>
        <v>1</v>
      </c>
      <c r="L297" s="3">
        <f>J297/(VLOOKUP($AW297,'5_Weighting'!$B$9:$C$20,2,FALSE)/VLOOKUP($AW297,'5_Weighting'!$B$9:$D$20,3,FALSE))</f>
        <v>3.2939808328024997E-2</v>
      </c>
      <c r="M297" s="3">
        <f>L297*Y297</f>
        <v>1.1031380565238582E-2</v>
      </c>
      <c r="N297" s="3">
        <f>J297/(VLOOKUP($AW297,'5_Weighting'!$F$12:$G$20,2,FALSE)/(VLOOKUP($AW297,'5_Weighting'!$F$12:$H$21,3,FALSE)))</f>
        <v>7.9261502460180475E-2</v>
      </c>
      <c r="O297" s="3">
        <f>N297*$Y297</f>
        <v>2.6544289180545758E-2</v>
      </c>
      <c r="P297" s="3">
        <f>J297/(VLOOKUP($AW297,'5_Weighting'!$J$12:$K$22,2,FALSE)/VLOOKUP($AW297,'5_Weighting'!$J$12:$L$22,3,FALSE))</f>
        <v>0.13122001816803147</v>
      </c>
      <c r="Q297" s="3">
        <f>P297*$Y297</f>
        <v>4.3944941748720476E-2</v>
      </c>
      <c r="R297" s="3">
        <f>J297/(VLOOKUP($AW297,'5_Weighting'!$N$12:$O$23,2,FALSE)/VLOOKUP($AW297,'5_Weighting'!$N$12:$P$23,3,FALSE))</f>
        <v>2.3368287651732184E-2</v>
      </c>
      <c r="S297" s="3">
        <f>R297*$Y297</f>
        <v>7.8259251443458348E-3</v>
      </c>
      <c r="T297" s="3">
        <f>J297/(VLOOKUP($AW297,'5_Weighting'!$R$12:$S$23,2,FALSE)/(VLOOKUP($AW297,'5_Weighting'!$R$12:$T$23,3,FALSE)))</f>
        <v>0.12341462350333442</v>
      </c>
      <c r="U297" s="3">
        <f>T297*$Y297</f>
        <v>4.1330953283739064E-2</v>
      </c>
      <c r="V297" s="3">
        <f>J297/(VLOOKUP($AW297,'5_Weighting'!$V$12:$W$23,2,FALSE)/(VLOOKUP($AW297,'5_Weighting'!$V$12:$X$23,3,FALSE)))</f>
        <v>2.1902785812509123E-2</v>
      </c>
      <c r="W297" s="3">
        <f>V297*$Y297</f>
        <v>7.3351357521752591E-3</v>
      </c>
      <c r="X297" s="3" t="s">
        <v>766</v>
      </c>
      <c r="Y297" s="6">
        <v>0.33489510489510493</v>
      </c>
      <c r="Z297" s="3" t="s">
        <v>25</v>
      </c>
      <c r="AA297" s="3">
        <v>0.33489510489510493</v>
      </c>
      <c r="AB297" s="3" t="s">
        <v>26</v>
      </c>
      <c r="AC297" s="3" t="s">
        <v>53</v>
      </c>
      <c r="AD297" s="3" t="s">
        <v>6</v>
      </c>
      <c r="AE297" s="3" t="s">
        <v>54</v>
      </c>
      <c r="AF297" s="3" t="s">
        <v>7</v>
      </c>
      <c r="AG297" s="3" t="s">
        <v>37</v>
      </c>
      <c r="AH297" s="3" t="s">
        <v>28</v>
      </c>
      <c r="AI297" s="3" t="s">
        <v>10</v>
      </c>
      <c r="AJ297" s="3" t="s">
        <v>182</v>
      </c>
      <c r="AK297" s="4" t="s">
        <v>474</v>
      </c>
      <c r="AL297" s="4" t="s">
        <v>767</v>
      </c>
      <c r="AM297" s="4">
        <v>2012</v>
      </c>
      <c r="AN297" s="3" t="s">
        <v>14</v>
      </c>
      <c r="AO297" s="3" t="s">
        <v>14</v>
      </c>
      <c r="AP297" s="3">
        <v>200</v>
      </c>
      <c r="AQ297" s="3">
        <v>1</v>
      </c>
      <c r="AR297" s="3">
        <v>0</v>
      </c>
      <c r="AS297" s="3">
        <v>0</v>
      </c>
      <c r="AT297" s="3">
        <v>0</v>
      </c>
      <c r="AU297" s="4" t="s">
        <v>15</v>
      </c>
      <c r="AV297" s="4" t="s">
        <v>768</v>
      </c>
      <c r="AW297" s="4" t="s">
        <v>42</v>
      </c>
      <c r="AX297" s="4" t="s">
        <v>33</v>
      </c>
      <c r="AY297" s="4"/>
      <c r="AZ297" s="3">
        <v>1E-3</v>
      </c>
      <c r="BA297" s="3"/>
      <c r="BB297" s="3"/>
      <c r="BC297" s="3" t="s">
        <v>20</v>
      </c>
      <c r="BD297" s="3">
        <v>1</v>
      </c>
      <c r="BE297" s="3" t="s">
        <v>91</v>
      </c>
    </row>
    <row r="298" spans="1:57" hidden="1" x14ac:dyDescent="0.25">
      <c r="A298" s="2">
        <v>47</v>
      </c>
      <c r="B298" s="3" t="s">
        <v>870</v>
      </c>
      <c r="C298" s="3">
        <v>47.1</v>
      </c>
      <c r="D298" s="3" t="s">
        <v>899</v>
      </c>
      <c r="E298" s="3" t="s">
        <v>900</v>
      </c>
      <c r="F298" s="3"/>
      <c r="G298" s="3"/>
      <c r="H298" s="3" t="str">
        <f>IF(Y298&lt;'2 - Outliers'!$F$11,"Low outlier",IF(Y298&gt;'2 - Outliers'!$F$12,"High outlier",""))</f>
        <v/>
      </c>
      <c r="I298" s="3">
        <f>IF(AA298="",VLOOKUP(AW298,'3 -Impute_SE'!$B$10:$C$21,2,FALSE),AA298)</f>
        <v>9.2670157068062836E-3</v>
      </c>
      <c r="J298" s="3">
        <f>1/I298</f>
        <v>107.90960451977401</v>
      </c>
      <c r="K298" s="3">
        <f>J298*Y298</f>
        <v>1.91</v>
      </c>
      <c r="L298" s="3">
        <f>J298/(VLOOKUP($AW298,'5_Weighting'!$B$9:$C$20,2,FALSE)/VLOOKUP($AW298,'5_Weighting'!$B$9:$D$20,3,FALSE))</f>
        <v>1.2904791989125874E-5</v>
      </c>
      <c r="M298" s="3">
        <f>L298*Y298</f>
        <v>2.2841481820752799E-7</v>
      </c>
      <c r="N298" s="3" t="e">
        <f>J298/(VLOOKUP($AW298,'5_Weighting'!$F$12:$G$20,2,FALSE)/(VLOOKUP($AW298,'5_Weighting'!$F$12:$H$21,3,FALSE)))</f>
        <v>#N/A</v>
      </c>
      <c r="O298" s="3" t="e">
        <f>N298*$Y298</f>
        <v>#N/A</v>
      </c>
      <c r="P298" s="3">
        <f>J298/(VLOOKUP($AW298,'5_Weighting'!$J$12:$K$22,2,FALSE)/VLOOKUP($AW298,'5_Weighting'!$J$12:$L$22,3,FALSE))</f>
        <v>4.3016964802594189E-6</v>
      </c>
      <c r="Q298" s="3">
        <f>P298*$Y298</f>
        <v>7.6140027700591721E-8</v>
      </c>
      <c r="R298" s="3">
        <f>J298/(VLOOKUP($AW298,'5_Weighting'!$N$12:$O$23,2,FALSE)/VLOOKUP($AW298,'5_Weighting'!$N$12:$P$23,3,FALSE))</f>
        <v>0.37325392434675048</v>
      </c>
      <c r="S298" s="3">
        <f>R298*$Y298</f>
        <v>6.6065944609374838E-3</v>
      </c>
      <c r="T298" s="3">
        <f>J298/(VLOOKUP($AW298,'5_Weighting'!$R$12:$S$23,2,FALSE)/(VLOOKUP($AW298,'5_Weighting'!$R$12:$T$23,3,FALSE)))</f>
        <v>0.27154151357599715</v>
      </c>
      <c r="U298" s="3">
        <f>T298*$Y298</f>
        <v>4.8062847902951497E-3</v>
      </c>
      <c r="V298" s="3">
        <f>J298/(VLOOKUP($AW298,'5_Weighting'!$V$12:$W$23,2,FALSE)/(VLOOKUP($AW298,'5_Weighting'!$V$12:$X$23,3,FALSE)))</f>
        <v>5.3771037003361425E-6</v>
      </c>
      <c r="W298" s="3">
        <f>V298*$Y298</f>
        <v>9.5174735495949724E-8</v>
      </c>
      <c r="X298" s="3" t="s">
        <v>156</v>
      </c>
      <c r="Y298" s="6">
        <v>1.77E-2</v>
      </c>
      <c r="Z298" s="3" t="s">
        <v>157</v>
      </c>
      <c r="AA298" s="3">
        <v>9.2670157068062836E-3</v>
      </c>
      <c r="AB298" s="3" t="s">
        <v>26</v>
      </c>
      <c r="AC298" s="3" t="s">
        <v>5</v>
      </c>
      <c r="AD298" s="3" t="s">
        <v>6</v>
      </c>
      <c r="AE298" s="3" t="s">
        <v>5</v>
      </c>
      <c r="AF298" s="3" t="s">
        <v>7</v>
      </c>
      <c r="AG298" s="3" t="s">
        <v>873</v>
      </c>
      <c r="AH298" s="3" t="s">
        <v>28</v>
      </c>
      <c r="AI298" s="3" t="s">
        <v>57</v>
      </c>
      <c r="AJ298" s="3" t="s">
        <v>11</v>
      </c>
      <c r="AK298" s="4" t="s">
        <v>12</v>
      </c>
      <c r="AL298" s="4" t="s">
        <v>13</v>
      </c>
      <c r="AM298" s="4" t="s">
        <v>874</v>
      </c>
      <c r="AN298" s="3" t="s">
        <v>1953</v>
      </c>
      <c r="AO298" s="3" t="s">
        <v>14</v>
      </c>
      <c r="AP298" s="3">
        <v>6369</v>
      </c>
      <c r="AQ298" s="3">
        <v>0</v>
      </c>
      <c r="AR298" s="3">
        <v>0</v>
      </c>
      <c r="AS298" s="3">
        <v>1</v>
      </c>
      <c r="AT298" s="3">
        <v>1</v>
      </c>
      <c r="AU298" s="4" t="s">
        <v>97</v>
      </c>
      <c r="AV298" s="4" t="s">
        <v>849</v>
      </c>
      <c r="AW298" s="4" t="s">
        <v>1396</v>
      </c>
      <c r="AX298" s="4" t="s">
        <v>142</v>
      </c>
      <c r="AY298" s="4"/>
      <c r="AZ298" s="3">
        <v>1.77E-2</v>
      </c>
      <c r="BA298" s="3"/>
      <c r="BB298" s="3"/>
      <c r="BC298" s="3" t="s">
        <v>20</v>
      </c>
      <c r="BD298" s="3">
        <v>1.91</v>
      </c>
      <c r="BE298" s="3"/>
    </row>
    <row r="299" spans="1:57" hidden="1" x14ac:dyDescent="0.25">
      <c r="A299" s="2">
        <v>47</v>
      </c>
      <c r="B299" s="3" t="s">
        <v>870</v>
      </c>
      <c r="C299" s="3">
        <v>47.1</v>
      </c>
      <c r="D299" s="3" t="s">
        <v>871</v>
      </c>
      <c r="E299" s="3" t="s">
        <v>872</v>
      </c>
      <c r="F299" s="3"/>
      <c r="G299" s="3"/>
      <c r="H299" s="3" t="str">
        <f>IF(Y299&lt;'2 - Outliers'!$F$11,"Low outlier",IF(Y299&gt;'2 - Outliers'!$F$12,"High outlier",""))</f>
        <v/>
      </c>
      <c r="I299" s="3">
        <f>IF(AA299="",VLOOKUP(AW299,'3 -Impute_SE'!$B$10:$C$21,2,FALSE),AA299)</f>
        <v>5.3646529837006018E-4</v>
      </c>
      <c r="J299" s="3">
        <f>1/I299</f>
        <v>1864.0534682080929</v>
      </c>
      <c r="K299" s="3">
        <f>J299*Y299</f>
        <v>1031.9400000000003</v>
      </c>
      <c r="L299" s="3">
        <f>J299/(VLOOKUP($AW299,'5_Weighting'!$B$9:$C$20,2,FALSE)/VLOOKUP($AW299,'5_Weighting'!$B$9:$D$20,3,FALSE))</f>
        <v>2.229201225496668E-4</v>
      </c>
      <c r="M299" s="3">
        <f>L299*Y299</f>
        <v>1.2340857984349555E-4</v>
      </c>
      <c r="N299" s="3" t="e">
        <f>J299/(VLOOKUP($AW299,'5_Weighting'!$F$12:$G$20,2,FALSE)/(VLOOKUP($AW299,'5_Weighting'!$F$12:$H$21,3,FALSE)))</f>
        <v>#N/A</v>
      </c>
      <c r="O299" s="3" t="e">
        <f>N299*$Y299</f>
        <v>#N/A</v>
      </c>
      <c r="P299" s="3">
        <f>J299/(VLOOKUP($AW299,'5_Weighting'!$J$12:$K$22,2,FALSE)/VLOOKUP($AW299,'5_Weighting'!$J$12:$L$22,3,FALSE))</f>
        <v>7.4308420264266104E-5</v>
      </c>
      <c r="Q299" s="3">
        <f>P299*$Y299</f>
        <v>4.1137141458297715E-5</v>
      </c>
      <c r="R299" s="3">
        <f>J299/(VLOOKUP($AW299,'5_Weighting'!$N$12:$O$23,2,FALSE)/VLOOKUP($AW299,'5_Weighting'!$N$12:$P$23,3,FALSE))</f>
        <v>6.4476677057355465</v>
      </c>
      <c r="S299" s="3">
        <f>R299*$Y299</f>
        <v>3.5694288418951983</v>
      </c>
      <c r="T299" s="3">
        <f>J299/(VLOOKUP($AW299,'5_Weighting'!$R$12:$S$23,2,FALSE)/(VLOOKUP($AW299,'5_Weighting'!$R$12:$T$23,3,FALSE)))</f>
        <v>4.6906658809138637</v>
      </c>
      <c r="U299" s="3">
        <f>T299*$Y299</f>
        <v>2.5967526316739149</v>
      </c>
      <c r="V299" s="3">
        <f>J299/(VLOOKUP($AW299,'5_Weighting'!$V$12:$W$23,2,FALSE)/(VLOOKUP($AW299,'5_Weighting'!$V$12:$X$23,3,FALSE)))</f>
        <v>9.2885233396341874E-5</v>
      </c>
      <c r="W299" s="3">
        <f>V299*$Y299</f>
        <v>5.142126520821486E-5</v>
      </c>
      <c r="X299" s="3" t="s">
        <v>156</v>
      </c>
      <c r="Y299" s="6">
        <v>0.55359999999999998</v>
      </c>
      <c r="Z299" s="3" t="s">
        <v>157</v>
      </c>
      <c r="AA299" s="3">
        <v>5.3646529837006018E-4</v>
      </c>
      <c r="AB299" s="3" t="s">
        <v>26</v>
      </c>
      <c r="AC299" s="3" t="s">
        <v>5</v>
      </c>
      <c r="AD299" s="3" t="s">
        <v>6</v>
      </c>
      <c r="AE299" s="3" t="s">
        <v>5</v>
      </c>
      <c r="AF299" s="3" t="s">
        <v>7</v>
      </c>
      <c r="AG299" s="3" t="s">
        <v>873</v>
      </c>
      <c r="AH299" s="3" t="s">
        <v>28</v>
      </c>
      <c r="AI299" s="3" t="s">
        <v>57</v>
      </c>
      <c r="AJ299" s="3" t="s">
        <v>11</v>
      </c>
      <c r="AK299" s="3" t="s">
        <v>12</v>
      </c>
      <c r="AL299" s="3" t="s">
        <v>13</v>
      </c>
      <c r="AM299" s="3" t="s">
        <v>874</v>
      </c>
      <c r="AN299" s="3" t="s">
        <v>1953</v>
      </c>
      <c r="AO299" s="3" t="s">
        <v>14</v>
      </c>
      <c r="AP299" s="3">
        <v>6369</v>
      </c>
      <c r="AQ299" s="3">
        <v>0</v>
      </c>
      <c r="AR299" s="3">
        <v>0</v>
      </c>
      <c r="AS299" s="3">
        <v>1</v>
      </c>
      <c r="AT299" s="3">
        <v>1</v>
      </c>
      <c r="AU299" s="3" t="s">
        <v>97</v>
      </c>
      <c r="AV299" s="3" t="s">
        <v>849</v>
      </c>
      <c r="AW299" s="3" t="s">
        <v>1396</v>
      </c>
      <c r="AX299" s="3" t="s">
        <v>142</v>
      </c>
      <c r="AY299" s="3"/>
      <c r="AZ299" s="3">
        <v>0.55359999999999998</v>
      </c>
      <c r="BA299" s="3"/>
      <c r="BB299" s="3"/>
      <c r="BC299" s="3" t="s">
        <v>20</v>
      </c>
      <c r="BD299" s="3">
        <v>1031.94</v>
      </c>
      <c r="BE299" s="3"/>
    </row>
    <row r="300" spans="1:57" hidden="1" x14ac:dyDescent="0.25">
      <c r="A300" s="2">
        <v>47</v>
      </c>
      <c r="B300" s="3" t="s">
        <v>870</v>
      </c>
      <c r="C300" s="3">
        <v>47.7</v>
      </c>
      <c r="D300" s="3" t="s">
        <v>903</v>
      </c>
      <c r="E300" s="3" t="s">
        <v>904</v>
      </c>
      <c r="F300" s="3"/>
      <c r="G300" s="3"/>
      <c r="H300" s="3" t="str">
        <f>IF(Y300&lt;'2 - Outliers'!$F$11,"Low outlier",IF(Y300&gt;'2 - Outliers'!$F$12,"High outlier",""))</f>
        <v/>
      </c>
      <c r="I300" s="3">
        <f>IF(AA300="",VLOOKUP(AW300,'3 -Impute_SE'!$B$10:$C$21,2,FALSE),AA300)</f>
        <v>8.6956521739130436E-3</v>
      </c>
      <c r="J300" s="3">
        <f>1/I300</f>
        <v>115</v>
      </c>
      <c r="K300" s="3">
        <f>J300*Y300</f>
        <v>-0.46</v>
      </c>
      <c r="L300" s="3">
        <f>J300/(VLOOKUP($AW300,'5_Weighting'!$B$9:$C$20,2,FALSE)/VLOOKUP($AW300,'5_Weighting'!$B$9:$D$20,3,FALSE))</f>
        <v>1.3752724656474197E-5</v>
      </c>
      <c r="M300" s="3">
        <f>L300*Y300</f>
        <v>-5.5010898625896788E-8</v>
      </c>
      <c r="N300" s="3" t="e">
        <f>J300/(VLOOKUP($AW300,'5_Weighting'!$F$12:$G$20,2,FALSE)/(VLOOKUP($AW300,'5_Weighting'!$F$12:$H$21,3,FALSE)))</f>
        <v>#N/A</v>
      </c>
      <c r="O300" s="3" t="e">
        <f>N300*$Y300</f>
        <v>#N/A</v>
      </c>
      <c r="P300" s="3">
        <f>J300/(VLOOKUP($AW300,'5_Weighting'!$J$12:$K$22,2,FALSE)/VLOOKUP($AW300,'5_Weighting'!$J$12:$L$22,3,FALSE))</f>
        <v>4.5843472175748939E-6</v>
      </c>
      <c r="Q300" s="3">
        <f>P300*$Y300</f>
        <v>-1.8337388870299574E-8</v>
      </c>
      <c r="R300" s="3">
        <f>J300/(VLOOKUP($AW300,'5_Weighting'!$N$12:$O$23,2,FALSE)/VLOOKUP($AW300,'5_Weighting'!$N$12:$P$23,3,FALSE))</f>
        <v>0.39777924764806838</v>
      </c>
      <c r="S300" s="3">
        <f>R300*$Y300</f>
        <v>-1.5911169905922736E-3</v>
      </c>
      <c r="T300" s="3">
        <f>J300/(VLOOKUP($AW300,'5_Weighting'!$R$12:$S$23,2,FALSE)/(VLOOKUP($AW300,'5_Weighting'!$R$12:$T$23,3,FALSE)))</f>
        <v>0.28938363920625249</v>
      </c>
      <c r="U300" s="3">
        <f>T300*$Y300</f>
        <v>-1.1575345568250099E-3</v>
      </c>
      <c r="V300" s="3">
        <f>J300/(VLOOKUP($AW300,'5_Weighting'!$V$12:$W$23,2,FALSE)/(VLOOKUP($AW300,'5_Weighting'!$V$12:$X$23,3,FALSE)))</f>
        <v>5.7304160115362404E-6</v>
      </c>
      <c r="W300" s="3">
        <f>V300*$Y300</f>
        <v>-2.2921664046144962E-8</v>
      </c>
      <c r="X300" s="3" t="s">
        <v>156</v>
      </c>
      <c r="Y300" s="6">
        <v>-4.0000000000000001E-3</v>
      </c>
      <c r="Z300" s="3" t="s">
        <v>157</v>
      </c>
      <c r="AA300" s="3">
        <v>8.6956521739130436E-3</v>
      </c>
      <c r="AB300" s="3" t="s">
        <v>26</v>
      </c>
      <c r="AC300" s="3" t="s">
        <v>53</v>
      </c>
      <c r="AD300" s="3" t="s">
        <v>143</v>
      </c>
      <c r="AE300" s="3" t="s">
        <v>54</v>
      </c>
      <c r="AF300" s="3" t="s">
        <v>7</v>
      </c>
      <c r="AG300" s="3" t="s">
        <v>873</v>
      </c>
      <c r="AH300" s="3" t="s">
        <v>28</v>
      </c>
      <c r="AI300" s="3" t="s">
        <v>57</v>
      </c>
      <c r="AJ300" s="3" t="s">
        <v>11</v>
      </c>
      <c r="AK300" s="4" t="s">
        <v>12</v>
      </c>
      <c r="AL300" s="4" t="s">
        <v>13</v>
      </c>
      <c r="AM300" s="4" t="s">
        <v>874</v>
      </c>
      <c r="AN300" s="3" t="s">
        <v>1953</v>
      </c>
      <c r="AO300" s="3" t="s">
        <v>14</v>
      </c>
      <c r="AP300" s="3">
        <v>6369</v>
      </c>
      <c r="AQ300" s="3">
        <v>0</v>
      </c>
      <c r="AR300" s="3">
        <v>0</v>
      </c>
      <c r="AS300" s="3">
        <v>1</v>
      </c>
      <c r="AT300" s="3">
        <v>1</v>
      </c>
      <c r="AU300" s="4" t="s">
        <v>97</v>
      </c>
      <c r="AV300" s="4" t="s">
        <v>849</v>
      </c>
      <c r="AW300" s="4" t="s">
        <v>1396</v>
      </c>
      <c r="AX300" s="4" t="s">
        <v>142</v>
      </c>
      <c r="AY300" s="4"/>
      <c r="AZ300" s="3">
        <v>-4.0000000000000001E-3</v>
      </c>
      <c r="BA300" s="3"/>
      <c r="BB300" s="3"/>
      <c r="BC300" s="3" t="s">
        <v>20</v>
      </c>
      <c r="BD300" s="3">
        <v>-0.46</v>
      </c>
      <c r="BE300" s="3"/>
    </row>
    <row r="301" spans="1:57" hidden="1" x14ac:dyDescent="0.25">
      <c r="A301" s="2">
        <v>47</v>
      </c>
      <c r="B301" s="3" t="s">
        <v>870</v>
      </c>
      <c r="C301" s="3">
        <v>47.8</v>
      </c>
      <c r="D301" s="3" t="s">
        <v>875</v>
      </c>
      <c r="E301" s="3" t="s">
        <v>876</v>
      </c>
      <c r="F301" s="3"/>
      <c r="G301" s="3"/>
      <c r="H301" s="3" t="str">
        <f>IF(Y301&lt;'2 - Outliers'!$F$11,"Low outlier",IF(Y301&gt;'2 - Outliers'!$F$12,"High outlier",""))</f>
        <v/>
      </c>
      <c r="I301" s="3">
        <f>IF(AA301="",VLOOKUP(AW301,'3 -Impute_SE'!$B$10:$C$21,2,FALSE),AA301)</f>
        <v>5.4425956077995313E-4</v>
      </c>
      <c r="J301" s="3">
        <f>1/I301</f>
        <v>1837.3586282378694</v>
      </c>
      <c r="K301" s="3">
        <f>J301*Y301</f>
        <v>1007.24</v>
      </c>
      <c r="L301" s="3">
        <f>J301/(VLOOKUP($AW301,'5_Weighting'!$B$9:$C$20,2,FALSE)/VLOOKUP($AW301,'5_Weighting'!$B$9:$D$20,3,FALSE))</f>
        <v>2.1972771573350048E-4</v>
      </c>
      <c r="M301" s="3">
        <f>L301*Y301</f>
        <v>1.2045473376510497E-4</v>
      </c>
      <c r="N301" s="3" t="e">
        <f>J301/(VLOOKUP($AW301,'5_Weighting'!$F$12:$G$20,2,FALSE)/(VLOOKUP($AW301,'5_Weighting'!$F$12:$H$21,3,FALSE)))</f>
        <v>#N/A</v>
      </c>
      <c r="O301" s="3" t="e">
        <f>N301*$Y301</f>
        <v>#N/A</v>
      </c>
      <c r="P301" s="3">
        <f>J301/(VLOOKUP($AW301,'5_Weighting'!$J$12:$K$22,2,FALSE)/VLOOKUP($AW301,'5_Weighting'!$J$12:$L$22,3,FALSE))</f>
        <v>7.3244260130865218E-5</v>
      </c>
      <c r="Q301" s="3">
        <f>P301*$Y301</f>
        <v>4.0152503403740315E-5</v>
      </c>
      <c r="R301" s="3">
        <f>J301/(VLOOKUP($AW301,'5_Weighting'!$N$12:$O$23,2,FALSE)/VLOOKUP($AW301,'5_Weighting'!$N$12:$P$23,3,FALSE))</f>
        <v>6.355331589566493</v>
      </c>
      <c r="S301" s="3">
        <f>R301*$Y301</f>
        <v>3.4839927774003514</v>
      </c>
      <c r="T301" s="3">
        <f>J301/(VLOOKUP($AW301,'5_Weighting'!$R$12:$S$23,2,FALSE)/(VLOOKUP($AW301,'5_Weighting'!$R$12:$T$23,3,FALSE)))</f>
        <v>4.6234915336215874</v>
      </c>
      <c r="U301" s="3">
        <f>T301*$Y301</f>
        <v>2.5345980587313544</v>
      </c>
      <c r="V301" s="3">
        <f>J301/(VLOOKUP($AW301,'5_Weighting'!$V$12:$W$23,2,FALSE)/(VLOOKUP($AW301,'5_Weighting'!$V$12:$X$23,3,FALSE)))</f>
        <v>9.1555037410335206E-5</v>
      </c>
      <c r="W301" s="3">
        <f>V301*$Y301</f>
        <v>5.019047150834576E-5</v>
      </c>
      <c r="X301" s="3" t="s">
        <v>156</v>
      </c>
      <c r="Y301" s="6">
        <v>0.54820000000000002</v>
      </c>
      <c r="Z301" s="3" t="s">
        <v>157</v>
      </c>
      <c r="AA301" s="3">
        <v>5.4425956077995313E-4</v>
      </c>
      <c r="AB301" s="3" t="s">
        <v>26</v>
      </c>
      <c r="AC301" s="3" t="s">
        <v>5</v>
      </c>
      <c r="AD301" s="3" t="s">
        <v>6</v>
      </c>
      <c r="AE301" s="3" t="s">
        <v>5</v>
      </c>
      <c r="AF301" s="3" t="s">
        <v>7</v>
      </c>
      <c r="AG301" s="3" t="s">
        <v>873</v>
      </c>
      <c r="AH301" s="3" t="s">
        <v>28</v>
      </c>
      <c r="AI301" s="3" t="s">
        <v>57</v>
      </c>
      <c r="AJ301" s="3" t="s">
        <v>11</v>
      </c>
      <c r="AK301" s="4" t="s">
        <v>12</v>
      </c>
      <c r="AL301" s="4" t="s">
        <v>13</v>
      </c>
      <c r="AM301" s="4" t="s">
        <v>874</v>
      </c>
      <c r="AN301" s="3" t="s">
        <v>1953</v>
      </c>
      <c r="AO301" s="3" t="s">
        <v>14</v>
      </c>
      <c r="AP301" s="3">
        <v>6369</v>
      </c>
      <c r="AQ301" s="3">
        <v>0</v>
      </c>
      <c r="AR301" s="3">
        <v>0</v>
      </c>
      <c r="AS301" s="3">
        <v>1</v>
      </c>
      <c r="AT301" s="3">
        <v>1</v>
      </c>
      <c r="AU301" s="4" t="s">
        <v>97</v>
      </c>
      <c r="AV301" s="4" t="s">
        <v>849</v>
      </c>
      <c r="AW301" s="4" t="s">
        <v>1396</v>
      </c>
      <c r="AX301" s="4" t="s">
        <v>142</v>
      </c>
      <c r="AY301" s="4"/>
      <c r="AZ301" s="3">
        <v>0.54820000000000002</v>
      </c>
      <c r="BA301" s="3"/>
      <c r="BB301" s="3"/>
      <c r="BC301" s="3" t="s">
        <v>20</v>
      </c>
      <c r="BD301" s="3">
        <v>1007.24</v>
      </c>
      <c r="BE301" s="3"/>
    </row>
    <row r="302" spans="1:57" hidden="1" x14ac:dyDescent="0.25">
      <c r="A302" s="2">
        <v>50</v>
      </c>
      <c r="B302" s="3" t="s">
        <v>299</v>
      </c>
      <c r="C302" s="3">
        <v>50.1</v>
      </c>
      <c r="D302" s="3" t="s">
        <v>300</v>
      </c>
      <c r="E302" s="3" t="s">
        <v>301</v>
      </c>
      <c r="F302" s="3"/>
      <c r="G302" s="3"/>
      <c r="H302" s="3" t="str">
        <f>IF(Y302&lt;'2 - Outliers'!$F$11,"Low outlier",IF(Y302&gt;'2 - Outliers'!$F$12,"High outlier",""))</f>
        <v/>
      </c>
      <c r="I302" s="3">
        <f>IF(AA302="",VLOOKUP(AW302,'3 -Impute_SE'!$B$10:$C$21,2,FALSE),AA302)</f>
        <v>7.9815095923159343E-2</v>
      </c>
      <c r="J302" s="3">
        <f>1/I302</f>
        <v>12.528958193105893</v>
      </c>
      <c r="K302" s="3">
        <f>J302*Y302</f>
        <v>2.3871113671707818</v>
      </c>
      <c r="L302" s="3">
        <f>J302/(VLOOKUP($AW302,'5_Weighting'!$B$9:$C$20,2,FALSE)/VLOOKUP($AW302,'5_Weighting'!$B$9:$D$20,3,FALSE))</f>
        <v>0.13821170591411505</v>
      </c>
      <c r="M302" s="3">
        <f>L302*Y302</f>
        <v>2.6333133942867862E-2</v>
      </c>
      <c r="N302" s="3">
        <f>J302/(VLOOKUP($AW302,'5_Weighting'!$F$12:$G$20,2,FALSE)/(VLOOKUP($AW302,'5_Weighting'!$F$12:$H$21,3,FALSE)))</f>
        <v>0.33257228940877093</v>
      </c>
      <c r="O302" s="3">
        <f>N302*$Y302</f>
        <v>6.3364174436349188E-2</v>
      </c>
      <c r="P302" s="3">
        <f>J302/(VLOOKUP($AW302,'5_Weighting'!$J$12:$K$22,2,FALSE)/VLOOKUP($AW302,'5_Weighting'!$J$12:$L$22,3,FALSE))</f>
        <v>0.55058433796819262</v>
      </c>
      <c r="Q302" s="3">
        <f>P302*$Y302</f>
        <v>0.1049014699780285</v>
      </c>
      <c r="R302" s="3">
        <f>J302/(VLOOKUP($AW302,'5_Weighting'!$N$12:$O$23,2,FALSE)/VLOOKUP($AW302,'5_Weighting'!$N$12:$P$23,3,FALSE))</f>
        <v>9.8050688955885174E-2</v>
      </c>
      <c r="S302" s="3">
        <f>R302*$Y302</f>
        <v>1.8681354870695586E-2</v>
      </c>
      <c r="T302" s="3">
        <f>J302/(VLOOKUP($AW302,'5_Weighting'!$R$12:$S$23,2,FALSE)/(VLOOKUP($AW302,'5_Weighting'!$R$12:$T$23,3,FALSE)))</f>
        <v>0.5178337857731794</v>
      </c>
      <c r="U302" s="3">
        <f>T302*$Y302</f>
        <v>9.8661588399618055E-2</v>
      </c>
      <c r="V302" s="3">
        <f>J302/(VLOOKUP($AW302,'5_Weighting'!$V$12:$W$23,2,FALSE)/(VLOOKUP($AW302,'5_Weighting'!$V$12:$X$23,3,FALSE)))</f>
        <v>9.1901609179760188E-2</v>
      </c>
      <c r="W302" s="3">
        <f>V302*$Y302</f>
        <v>1.7509785933758366E-2</v>
      </c>
      <c r="X302" s="3" t="s">
        <v>302</v>
      </c>
      <c r="Y302" s="6">
        <v>0.19052752274999998</v>
      </c>
      <c r="Z302" s="3" t="s">
        <v>72</v>
      </c>
      <c r="AA302" s="3"/>
      <c r="AB302" s="3"/>
      <c r="AC302" s="3" t="s">
        <v>5</v>
      </c>
      <c r="AD302" s="3" t="s">
        <v>6</v>
      </c>
      <c r="AE302" s="3" t="s">
        <v>5</v>
      </c>
      <c r="AF302" s="3" t="s">
        <v>55</v>
      </c>
      <c r="AG302" s="3" t="s">
        <v>37</v>
      </c>
      <c r="AH302" s="3" t="s">
        <v>56</v>
      </c>
      <c r="AI302" s="3" t="s">
        <v>10</v>
      </c>
      <c r="AJ302" s="3" t="s">
        <v>39</v>
      </c>
      <c r="AK302" s="4" t="s">
        <v>12</v>
      </c>
      <c r="AL302" s="4" t="s">
        <v>13</v>
      </c>
      <c r="AM302" s="4" t="s">
        <v>303</v>
      </c>
      <c r="AN302" s="3" t="s">
        <v>1953</v>
      </c>
      <c r="AO302" s="3" t="s">
        <v>14</v>
      </c>
      <c r="AP302" s="3">
        <v>5000</v>
      </c>
      <c r="AQ302" s="3">
        <v>0</v>
      </c>
      <c r="AR302" s="3">
        <v>0</v>
      </c>
      <c r="AS302" s="3">
        <v>1</v>
      </c>
      <c r="AT302" s="3">
        <v>1</v>
      </c>
      <c r="AU302" s="4" t="s">
        <v>15</v>
      </c>
      <c r="AV302" s="4" t="s">
        <v>41</v>
      </c>
      <c r="AW302" s="4" t="s">
        <v>42</v>
      </c>
      <c r="AX302" s="4" t="s">
        <v>304</v>
      </c>
      <c r="AY302" s="4" t="s">
        <v>59</v>
      </c>
      <c r="AZ302" s="3">
        <v>2.63E-2</v>
      </c>
      <c r="BA302" s="3">
        <v>1.0266488969479457</v>
      </c>
      <c r="BB302" s="3"/>
      <c r="BC302" s="3" t="s">
        <v>60</v>
      </c>
      <c r="BD302" s="3" t="s">
        <v>20</v>
      </c>
      <c r="BE302" s="3"/>
    </row>
    <row r="303" spans="1:57" hidden="1" x14ac:dyDescent="0.25">
      <c r="A303" s="2">
        <v>50</v>
      </c>
      <c r="B303" s="3" t="s">
        <v>299</v>
      </c>
      <c r="C303" s="3">
        <v>50.1</v>
      </c>
      <c r="D303" s="3" t="s">
        <v>458</v>
      </c>
      <c r="E303" s="3" t="s">
        <v>301</v>
      </c>
      <c r="F303" s="3"/>
      <c r="G303" s="3"/>
      <c r="H303" s="3" t="str">
        <f>IF(Y303&lt;'2 - Outliers'!$F$11,"Low outlier",IF(Y303&gt;'2 - Outliers'!$F$12,"High outlier",""))</f>
        <v/>
      </c>
      <c r="I303" s="3">
        <f>IF(AA303="",VLOOKUP(AW303,'3 -Impute_SE'!$B$10:$C$21,2,FALSE),AA303)</f>
        <v>4.9965372243354171E-2</v>
      </c>
      <c r="J303" s="3">
        <f>1/I303</f>
        <v>20.01386070195862</v>
      </c>
      <c r="K303" s="3">
        <f>J303*Y303</f>
        <v>0.52660962820105406</v>
      </c>
      <c r="L303" s="3">
        <f>J303/(VLOOKUP($AW303,'5_Weighting'!$B$9:$C$20,2,FALSE)/VLOOKUP($AW303,'5_Weighting'!$B$9:$D$20,3,FALSE))</f>
        <v>0.20391526813503555</v>
      </c>
      <c r="M303" s="3">
        <f>L303*Y303</f>
        <v>5.3654687187165437E-3</v>
      </c>
      <c r="N303" s="3">
        <f>J303/(VLOOKUP($AW303,'5_Weighting'!$F$12:$G$20,2,FALSE)/(VLOOKUP($AW303,'5_Weighting'!$F$12:$H$21,3,FALSE)))</f>
        <v>0.23276582344381003</v>
      </c>
      <c r="O303" s="3">
        <f>N303*$Y303</f>
        <v>6.1245916301226793E-3</v>
      </c>
      <c r="P303" s="3">
        <f>J303/(VLOOKUP($AW303,'5_Weighting'!$J$12:$K$22,2,FALSE)/VLOOKUP($AW303,'5_Weighting'!$J$12:$L$22,3,FALSE))</f>
        <v>0.353478586002267</v>
      </c>
      <c r="Q303" s="3">
        <f>P303*$Y303</f>
        <v>9.3008155459716659E-3</v>
      </c>
      <c r="R303" s="3">
        <f>J303/(VLOOKUP($AW303,'5_Weighting'!$N$12:$O$23,2,FALSE)/VLOOKUP($AW303,'5_Weighting'!$N$12:$P$23,3,FALSE))</f>
        <v>0.18260158460967399</v>
      </c>
      <c r="S303" s="3">
        <f>R303*$Y303</f>
        <v>4.8046578324997145E-3</v>
      </c>
      <c r="T303" s="3">
        <f>J303/(VLOOKUP($AW303,'5_Weighting'!$R$12:$S$23,2,FALSE)/(VLOOKUP($AW303,'5_Weighting'!$R$12:$T$23,3,FALSE)))</f>
        <v>0.53308150562882506</v>
      </c>
      <c r="U303" s="3">
        <f>T303*$Y303</f>
        <v>1.4026571767464181E-2</v>
      </c>
      <c r="V303" s="3">
        <f>J303/(VLOOKUP($AW303,'5_Weighting'!$V$12:$W$23,2,FALSE)/(VLOOKUP($AW303,'5_Weighting'!$V$12:$X$23,3,FALSE)))</f>
        <v>0.1739040838024522</v>
      </c>
      <c r="W303" s="3">
        <f>V303*$Y303</f>
        <v>4.5758070508051469E-3</v>
      </c>
      <c r="X303" s="3" t="s">
        <v>302</v>
      </c>
      <c r="Y303" s="6">
        <v>2.6312246100000002E-2</v>
      </c>
      <c r="Z303" s="3" t="s">
        <v>459</v>
      </c>
      <c r="AA303" s="3"/>
      <c r="AB303" s="3"/>
      <c r="AC303" s="3" t="s">
        <v>5</v>
      </c>
      <c r="AD303" s="3" t="s">
        <v>6</v>
      </c>
      <c r="AE303" s="3" t="s">
        <v>5</v>
      </c>
      <c r="AF303" s="3" t="s">
        <v>55</v>
      </c>
      <c r="AG303" s="3" t="s">
        <v>37</v>
      </c>
      <c r="AH303" s="3" t="s">
        <v>56</v>
      </c>
      <c r="AI303" s="3" t="s">
        <v>10</v>
      </c>
      <c r="AJ303" s="3" t="s">
        <v>39</v>
      </c>
      <c r="AK303" s="4" t="s">
        <v>12</v>
      </c>
      <c r="AL303" s="4" t="s">
        <v>13</v>
      </c>
      <c r="AM303" s="4" t="s">
        <v>303</v>
      </c>
      <c r="AN303" s="3" t="s">
        <v>1953</v>
      </c>
      <c r="AO303" s="3" t="s">
        <v>14</v>
      </c>
      <c r="AP303" s="3">
        <v>5000</v>
      </c>
      <c r="AQ303" s="3">
        <v>0</v>
      </c>
      <c r="AR303" s="3">
        <v>0</v>
      </c>
      <c r="AS303" s="3">
        <v>1</v>
      </c>
      <c r="AT303" s="3">
        <v>1</v>
      </c>
      <c r="AU303" s="4" t="s">
        <v>15</v>
      </c>
      <c r="AV303" s="4" t="s">
        <v>16</v>
      </c>
      <c r="AW303" s="4" t="s">
        <v>17</v>
      </c>
      <c r="AX303" s="4" t="s">
        <v>304</v>
      </c>
      <c r="AY303" s="4" t="s">
        <v>59</v>
      </c>
      <c r="AZ303" s="3">
        <v>3.2200000000000002E-3</v>
      </c>
      <c r="BA303" s="3">
        <v>1.0032251897688569</v>
      </c>
      <c r="BB303" s="3"/>
      <c r="BC303" s="3" t="s">
        <v>60</v>
      </c>
      <c r="BD303" s="3" t="s">
        <v>20</v>
      </c>
      <c r="BE303" s="3"/>
    </row>
    <row r="304" spans="1:57" hidden="1" x14ac:dyDescent="0.25">
      <c r="A304" s="2">
        <v>50</v>
      </c>
      <c r="B304" s="3" t="s">
        <v>299</v>
      </c>
      <c r="C304" s="3">
        <v>50.1</v>
      </c>
      <c r="D304" s="3" t="s">
        <v>943</v>
      </c>
      <c r="E304" s="3" t="s">
        <v>301</v>
      </c>
      <c r="F304" s="3"/>
      <c r="G304" s="3"/>
      <c r="H304" s="3" t="str">
        <f>IF(Y304&lt;'2 - Outliers'!$F$11,"Low outlier",IF(Y304&gt;'2 - Outliers'!$F$12,"High outlier",""))</f>
        <v/>
      </c>
      <c r="I304" s="3">
        <f>IF(AA304="",VLOOKUP(AW304,'3 -Impute_SE'!$B$10:$C$21,2,FALSE),AA304)</f>
        <v>0.15859818286856112</v>
      </c>
      <c r="J304" s="3">
        <f>1/I304</f>
        <v>6.3052424807966059</v>
      </c>
      <c r="K304" s="3">
        <f>J304*Y304</f>
        <v>1.3946603201835712</v>
      </c>
      <c r="L304" s="3">
        <f>J304/(VLOOKUP($AW304,'5_Weighting'!$B$9:$C$20,2,FALSE)/VLOOKUP($AW304,'5_Weighting'!$B$9:$D$20,3,FALSE))</f>
        <v>4.4086802177549678E-2</v>
      </c>
      <c r="M304" s="3">
        <f>L304*Y304</f>
        <v>9.751585895082503E-3</v>
      </c>
      <c r="N304" s="3">
        <f>J304/(VLOOKUP($AW304,'5_Weighting'!$F$12:$G$20,2,FALSE)/(VLOOKUP($AW304,'5_Weighting'!$F$12:$H$21,3,FALSE)))</f>
        <v>0.44938085745845063</v>
      </c>
      <c r="O304" s="3">
        <f>N304*$Y304</f>
        <v>9.9398818119392746E-2</v>
      </c>
      <c r="P304" s="3">
        <f>J304/(VLOOKUP($AW304,'5_Weighting'!$J$12:$K$22,2,FALSE)/VLOOKUP($AW304,'5_Weighting'!$J$12:$L$22,3,FALSE))</f>
        <v>8.2981114286847069E-2</v>
      </c>
      <c r="Q304" s="3">
        <f>P304*$Y304</f>
        <v>1.8354641835417917E-2</v>
      </c>
      <c r="R304" s="3">
        <f>J304/(VLOOKUP($AW304,'5_Weighting'!$N$12:$O$23,2,FALSE)/VLOOKUP($AW304,'5_Weighting'!$N$12:$P$23,3,FALSE))</f>
        <v>2.0299828043130779E-2</v>
      </c>
      <c r="S304" s="3">
        <f>R304*$Y304</f>
        <v>4.4901309925082129E-3</v>
      </c>
      <c r="T304" s="3">
        <f>J304/(VLOOKUP($AW304,'5_Weighting'!$R$12:$S$23,2,FALSE)/(VLOOKUP($AW304,'5_Weighting'!$R$12:$T$23,3,FALSE)))</f>
        <v>5.0429246926907284E-2</v>
      </c>
      <c r="U304" s="3">
        <f>T304*$Y304</f>
        <v>1.1154475007091427E-2</v>
      </c>
      <c r="V304" s="3">
        <f>J304/(VLOOKUP($AW304,'5_Weighting'!$V$12:$W$23,2,FALSE)/(VLOOKUP($AW304,'5_Weighting'!$V$12:$X$23,3,FALSE)))</f>
        <v>2.5077547972667924E-2</v>
      </c>
      <c r="W304" s="3">
        <f>V304*$Y304</f>
        <v>5.5469176945215923E-3</v>
      </c>
      <c r="X304" s="3" t="s">
        <v>302</v>
      </c>
      <c r="Y304" s="6">
        <v>0.22119059250000001</v>
      </c>
      <c r="Z304" s="3" t="s">
        <v>72</v>
      </c>
      <c r="AA304" s="3"/>
      <c r="AB304" s="3"/>
      <c r="AC304" s="3" t="s">
        <v>5</v>
      </c>
      <c r="AD304" s="3" t="s">
        <v>6</v>
      </c>
      <c r="AE304" s="3" t="s">
        <v>5</v>
      </c>
      <c r="AF304" s="3" t="s">
        <v>55</v>
      </c>
      <c r="AG304" s="3" t="s">
        <v>37</v>
      </c>
      <c r="AH304" s="3" t="s">
        <v>56</v>
      </c>
      <c r="AI304" s="3" t="s">
        <v>10</v>
      </c>
      <c r="AJ304" s="3" t="s">
        <v>39</v>
      </c>
      <c r="AK304" s="4" t="s">
        <v>12</v>
      </c>
      <c r="AL304" s="4" t="s">
        <v>13</v>
      </c>
      <c r="AM304" s="4" t="s">
        <v>303</v>
      </c>
      <c r="AN304" s="3" t="s">
        <v>1953</v>
      </c>
      <c r="AO304" s="3" t="s">
        <v>14</v>
      </c>
      <c r="AP304" s="3">
        <v>5000</v>
      </c>
      <c r="AQ304" s="3">
        <v>0</v>
      </c>
      <c r="AR304" s="3">
        <v>0</v>
      </c>
      <c r="AS304" s="3">
        <v>1</v>
      </c>
      <c r="AT304" s="3">
        <v>1</v>
      </c>
      <c r="AU304" s="4" t="s">
        <v>330</v>
      </c>
      <c r="AV304" s="4" t="s">
        <v>944</v>
      </c>
      <c r="AW304" s="4" t="s">
        <v>332</v>
      </c>
      <c r="AX304" s="4" t="s">
        <v>304</v>
      </c>
      <c r="AY304" s="4" t="s">
        <v>59</v>
      </c>
      <c r="AZ304" s="3">
        <v>1.4710000000000001</v>
      </c>
      <c r="BA304" s="3">
        <v>4.353586551546428</v>
      </c>
      <c r="BB304" s="3"/>
      <c r="BC304" s="3" t="s">
        <v>60</v>
      </c>
      <c r="BD304" s="3" t="s">
        <v>20</v>
      </c>
      <c r="BE304" s="3"/>
    </row>
    <row r="305" spans="1:57" hidden="1" x14ac:dyDescent="0.25">
      <c r="A305" s="2">
        <v>51</v>
      </c>
      <c r="B305" s="3" t="s">
        <v>21</v>
      </c>
      <c r="C305" s="3">
        <v>51.1</v>
      </c>
      <c r="D305" s="3" t="s">
        <v>216</v>
      </c>
      <c r="E305" s="3" t="s">
        <v>23</v>
      </c>
      <c r="F305" s="3"/>
      <c r="G305" s="3"/>
      <c r="H305" s="3" t="str">
        <f>IF(Y305&lt;'2 - Outliers'!$F$11,"Low outlier",IF(Y305&gt;'2 - Outliers'!$F$12,"High outlier",""))</f>
        <v/>
      </c>
      <c r="I305" s="3">
        <f>IF(AA305="",VLOOKUP(AW305,'3 -Impute_SE'!$B$10:$C$21,2,FALSE),AA305)</f>
        <v>3.9507320474087846E-3</v>
      </c>
      <c r="J305" s="3">
        <f>1/I305</f>
        <v>253.11764705882354</v>
      </c>
      <c r="K305" s="3">
        <f>J305*Y305</f>
        <v>79.87939037505042</v>
      </c>
      <c r="L305" s="3">
        <f>J305/(VLOOKUP($AW305,'5_Weighting'!$B$9:$C$20,2,FALSE)/VLOOKUP($AW305,'5_Weighting'!$B$9:$D$20,3,FALSE))</f>
        <v>2.7922370924836248</v>
      </c>
      <c r="M305" s="3">
        <f>L305*Y305</f>
        <v>0.88117995454643705</v>
      </c>
      <c r="N305" s="3">
        <f>J305/(VLOOKUP($AW305,'5_Weighting'!$F$12:$G$20,2,FALSE)/(VLOOKUP($AW305,'5_Weighting'!$F$12:$H$21,3,FALSE)))</f>
        <v>6.71882802022873</v>
      </c>
      <c r="O305" s="3">
        <f>N305*$Y305</f>
        <v>2.120341637681042</v>
      </c>
      <c r="P305" s="3">
        <f>J305/(VLOOKUP($AW305,'5_Weighting'!$J$12:$K$22,2,FALSE)/VLOOKUP($AW305,'5_Weighting'!$J$12:$L$22,3,FALSE))</f>
        <v>11.123240255573188</v>
      </c>
      <c r="Q305" s="3">
        <f>P305*$Y305</f>
        <v>3.5102951569548932</v>
      </c>
      <c r="R305" s="3">
        <f>J305/(VLOOKUP($AW305,'5_Weighting'!$N$12:$O$23,2,FALSE)/VLOOKUP($AW305,'5_Weighting'!$N$12:$P$23,3,FALSE))</f>
        <v>1.980879758595302</v>
      </c>
      <c r="S305" s="3">
        <f>R305*$Y305</f>
        <v>0.6251301296511238</v>
      </c>
      <c r="T305" s="3">
        <f>J305/(VLOOKUP($AW305,'5_Weighting'!$R$12:$S$23,2,FALSE)/(VLOOKUP($AW305,'5_Weighting'!$R$12:$T$23,3,FALSE)))</f>
        <v>10.461593645878187</v>
      </c>
      <c r="U305" s="3">
        <f>T305*$Y305</f>
        <v>3.3014913519247644</v>
      </c>
      <c r="V305" s="3">
        <f>J305/(VLOOKUP($AW305,'5_Weighting'!$V$12:$W$23,2,FALSE)/(VLOOKUP($AW305,'5_Weighting'!$V$12:$X$23,3,FALSE)))</f>
        <v>1.8566523024476556</v>
      </c>
      <c r="W305" s="3">
        <f>V305*$Y305</f>
        <v>0.58592617220199661</v>
      </c>
      <c r="X305" s="3" t="s">
        <v>24</v>
      </c>
      <c r="Y305" s="6">
        <v>0.31558206748218848</v>
      </c>
      <c r="Z305" s="3" t="s">
        <v>25</v>
      </c>
      <c r="AA305" s="3">
        <v>3.9507320474087846E-3</v>
      </c>
      <c r="AB305" s="3" t="s">
        <v>26</v>
      </c>
      <c r="AC305" s="3" t="s">
        <v>5</v>
      </c>
      <c r="AD305" s="3" t="s">
        <v>6</v>
      </c>
      <c r="AE305" s="3" t="s">
        <v>5</v>
      </c>
      <c r="AF305" s="3" t="s">
        <v>7</v>
      </c>
      <c r="AG305" s="3" t="s">
        <v>27</v>
      </c>
      <c r="AH305" s="3" t="s">
        <v>28</v>
      </c>
      <c r="AI305" s="3" t="s">
        <v>10</v>
      </c>
      <c r="AJ305" s="3" t="s">
        <v>11</v>
      </c>
      <c r="AK305" s="4" t="s">
        <v>12</v>
      </c>
      <c r="AL305" s="4" t="s">
        <v>29</v>
      </c>
      <c r="AM305" s="4">
        <v>2008</v>
      </c>
      <c r="AN305" s="3" t="s">
        <v>30</v>
      </c>
      <c r="AO305" s="3" t="s">
        <v>14</v>
      </c>
      <c r="AP305" s="3">
        <v>69</v>
      </c>
      <c r="AQ305" s="3">
        <v>0</v>
      </c>
      <c r="AR305" s="3">
        <v>0</v>
      </c>
      <c r="AS305" s="3">
        <v>0</v>
      </c>
      <c r="AT305" s="3">
        <v>0</v>
      </c>
      <c r="AU305" s="4" t="s">
        <v>15</v>
      </c>
      <c r="AV305" s="4" t="s">
        <v>41</v>
      </c>
      <c r="AW305" s="4" t="s">
        <v>42</v>
      </c>
      <c r="AX305" s="4" t="s">
        <v>33</v>
      </c>
      <c r="AY305" s="4"/>
      <c r="AZ305" s="3">
        <v>1.7000000000000001E-2</v>
      </c>
      <c r="BA305" s="3"/>
      <c r="BB305" s="3"/>
      <c r="BC305" s="3" t="s">
        <v>20</v>
      </c>
      <c r="BD305" s="3">
        <v>4.3029999999999999</v>
      </c>
      <c r="BE305" s="3"/>
    </row>
    <row r="306" spans="1:57" hidden="1" x14ac:dyDescent="0.25">
      <c r="A306" s="2">
        <v>51</v>
      </c>
      <c r="B306" s="3" t="s">
        <v>21</v>
      </c>
      <c r="C306" s="3">
        <v>51.1</v>
      </c>
      <c r="D306" s="3" t="s">
        <v>22</v>
      </c>
      <c r="E306" s="3" t="s">
        <v>23</v>
      </c>
      <c r="F306" s="3"/>
      <c r="G306" s="3"/>
      <c r="H306" s="3" t="str">
        <f>IF(Y306&lt;'2 - Outliers'!$F$11,"Low outlier",IF(Y306&gt;'2 - Outliers'!$F$12,"High outlier",""))</f>
        <v>High outlier</v>
      </c>
      <c r="I306" s="3">
        <f>IF(AA306="",VLOOKUP(AW306,'3 -Impute_SE'!$B$10:$C$21,2,FALSE),AA306)</f>
        <v>2.0737327188940089E-2</v>
      </c>
      <c r="J306" s="3">
        <f>1/I306</f>
        <v>48.222222222222229</v>
      </c>
      <c r="K306" s="3">
        <f>J306*Y306</f>
        <v>57.749828740422103</v>
      </c>
      <c r="L306" s="3">
        <f>J306/(VLOOKUP($AW306,'5_Weighting'!$B$9:$C$20,2,FALSE)/VLOOKUP($AW306,'5_Weighting'!$B$9:$D$20,3,FALSE))</f>
        <v>2.0045743582608506</v>
      </c>
      <c r="M306" s="3">
        <f>L306*Y306</f>
        <v>2.4006323340623292</v>
      </c>
      <c r="N306" s="3">
        <f>J306/(VLOOKUP($AW306,'5_Weighting'!$F$12:$G$20,2,FALSE)/(VLOOKUP($AW306,'5_Weighting'!$F$12:$H$21,3,FALSE)))</f>
        <v>1.6847816519349368</v>
      </c>
      <c r="O306" s="3">
        <f>N306*$Y306</f>
        <v>2.0176559142355583</v>
      </c>
      <c r="P306" s="3">
        <f>J306/(VLOOKUP($AW306,'5_Weighting'!$J$12:$K$22,2,FALSE)/VLOOKUP($AW306,'5_Weighting'!$J$12:$L$22,3,FALSE))</f>
        <v>1.7247909745643777</v>
      </c>
      <c r="Q306" s="3">
        <f>P306*$Y306</f>
        <v>2.0655701625508454</v>
      </c>
      <c r="R306" s="3">
        <f>J306/(VLOOKUP($AW306,'5_Weighting'!$N$12:$O$23,2,FALSE)/VLOOKUP($AW306,'5_Weighting'!$N$12:$P$23,3,FALSE))</f>
        <v>2.2476383474425989</v>
      </c>
      <c r="S306" s="3">
        <f>R306*$Y306</f>
        <v>2.6917201998086147</v>
      </c>
      <c r="T306" s="3">
        <f>J306/(VLOOKUP($AW306,'5_Weighting'!$R$12:$S$23,2,FALSE)/(VLOOKUP($AW306,'5_Weighting'!$R$12:$T$23,3,FALSE)))</f>
        <v>1.8955137125017658</v>
      </c>
      <c r="U306" s="3">
        <f>T306*$Y306</f>
        <v>2.2700238028776223</v>
      </c>
      <c r="V306" s="3">
        <f>J306/(VLOOKUP($AW306,'5_Weighting'!$V$12:$W$23,2,FALSE)/(VLOOKUP($AW306,'5_Weighting'!$V$12:$X$23,3,FALSE)))</f>
        <v>2.2136505078952093</v>
      </c>
      <c r="W306" s="3">
        <f>V306*$Y306</f>
        <v>2.6510171417024666</v>
      </c>
      <c r="X306" s="3" t="s">
        <v>24</v>
      </c>
      <c r="Y306" s="6">
        <v>1.1975770936953891</v>
      </c>
      <c r="Z306" s="3" t="s">
        <v>25</v>
      </c>
      <c r="AA306" s="3">
        <v>2.0737327188940089E-2</v>
      </c>
      <c r="AB306" s="3" t="s">
        <v>26</v>
      </c>
      <c r="AC306" s="3" t="s">
        <v>5</v>
      </c>
      <c r="AD306" s="3" t="s">
        <v>6</v>
      </c>
      <c r="AE306" s="3" t="s">
        <v>5</v>
      </c>
      <c r="AF306" s="3" t="s">
        <v>7</v>
      </c>
      <c r="AG306" s="3" t="s">
        <v>27</v>
      </c>
      <c r="AH306" s="3" t="s">
        <v>28</v>
      </c>
      <c r="AI306" s="3" t="s">
        <v>10</v>
      </c>
      <c r="AJ306" s="3" t="s">
        <v>11</v>
      </c>
      <c r="AK306" s="4" t="s">
        <v>12</v>
      </c>
      <c r="AL306" s="4" t="s">
        <v>29</v>
      </c>
      <c r="AM306" s="4">
        <v>2008</v>
      </c>
      <c r="AN306" s="3" t="str">
        <f>IF(AM306&lt;2010,"Pre-2010",IF(AM306&lt;2018,"2010 - 2017","2018 - 2019"))</f>
        <v>Pre-2010</v>
      </c>
      <c r="AO306" s="3" t="s">
        <v>30</v>
      </c>
      <c r="AP306" s="3">
        <v>69</v>
      </c>
      <c r="AQ306" s="3">
        <v>0</v>
      </c>
      <c r="AR306" s="3">
        <v>0</v>
      </c>
      <c r="AS306" s="3">
        <v>0</v>
      </c>
      <c r="AT306" s="3">
        <v>0</v>
      </c>
      <c r="AU306" s="4" t="s">
        <v>15</v>
      </c>
      <c r="AV306" s="4" t="s">
        <v>31</v>
      </c>
      <c r="AW306" s="4" t="s">
        <v>32</v>
      </c>
      <c r="AX306" s="4" t="s">
        <v>33</v>
      </c>
      <c r="AY306" s="4"/>
      <c r="AZ306" s="3">
        <v>3.5999999999999997E-2</v>
      </c>
      <c r="BA306" s="3"/>
      <c r="BB306" s="3"/>
      <c r="BC306" s="3" t="s">
        <v>20</v>
      </c>
      <c r="BD306" s="3">
        <v>1.736</v>
      </c>
      <c r="BE306" s="3"/>
    </row>
    <row r="307" spans="1:57" hidden="1" x14ac:dyDescent="0.25">
      <c r="A307" s="2">
        <v>52</v>
      </c>
      <c r="B307" s="3" t="s">
        <v>341</v>
      </c>
      <c r="C307" s="3">
        <v>52.1</v>
      </c>
      <c r="D307" s="3" t="s">
        <v>609</v>
      </c>
      <c r="E307" s="3" t="s">
        <v>343</v>
      </c>
      <c r="F307" s="3"/>
      <c r="G307" s="3"/>
      <c r="H307" s="3" t="str">
        <f>IF(Y307&lt;'2 - Outliers'!$F$11,"Low outlier",IF(Y307&gt;'2 - Outliers'!$F$12,"High outlier",""))</f>
        <v/>
      </c>
      <c r="I307" s="3">
        <f>IF(AA307="",VLOOKUP(AW307,'3 -Impute_SE'!$B$10:$C$21,2,FALSE),AA307)</f>
        <v>9.4795794392523364E-2</v>
      </c>
      <c r="J307" s="3">
        <f>1/I307</f>
        <v>10.548991191099413</v>
      </c>
      <c r="K307" s="3">
        <f>J307*Y307</f>
        <v>3.7543859649122808</v>
      </c>
      <c r="L307" s="3">
        <f>J307/(VLOOKUP($AW307,'5_Weighting'!$B$9:$C$20,2,FALSE)/VLOOKUP($AW307,'5_Weighting'!$B$9:$D$20,3,FALSE))</f>
        <v>0.78475172401137083</v>
      </c>
      <c r="M307" s="3">
        <f>L307*Y307</f>
        <v>0.27929313857564686</v>
      </c>
      <c r="N307" s="3">
        <f>J307/(VLOOKUP($AW307,'5_Weighting'!$F$12:$G$20,2,FALSE)/(VLOOKUP($AW307,'5_Weighting'!$F$12:$H$21,3,FALSE)))</f>
        <v>1.5891798130706811</v>
      </c>
      <c r="O307" s="3">
        <f>N307*$Y307</f>
        <v>0.56558909547185543</v>
      </c>
      <c r="P307" s="3">
        <f>J307/(VLOOKUP($AW307,'5_Weighting'!$J$12:$K$22,2,FALSE)/VLOOKUP($AW307,'5_Weighting'!$J$12:$L$22,3,FALSE))</f>
        <v>1.8251492775070519</v>
      </c>
      <c r="Q307" s="3">
        <f>P307*$Y307</f>
        <v>0.64957062786475972</v>
      </c>
      <c r="R307" s="3">
        <f>J307/(VLOOKUP($AW307,'5_Weighting'!$N$12:$O$23,2,FALSE)/VLOOKUP($AW307,'5_Weighting'!$N$12:$P$23,3,FALSE))</f>
        <v>0.63744207560442689</v>
      </c>
      <c r="S307" s="3">
        <f>R307*$Y307</f>
        <v>0.22686563470761553</v>
      </c>
      <c r="T307" s="3">
        <f>J307/(VLOOKUP($AW307,'5_Weighting'!$R$12:$S$23,2,FALSE)/(VLOOKUP($AW307,'5_Weighting'!$R$12:$T$23,3,FALSE)))</f>
        <v>0.48429134846765909</v>
      </c>
      <c r="U307" s="3">
        <f>T307*$Y307</f>
        <v>0.17235929091963986</v>
      </c>
      <c r="V307" s="3">
        <f>J307/(VLOOKUP($AW307,'5_Weighting'!$V$12:$W$23,2,FALSE)/(VLOOKUP($AW307,'5_Weighting'!$V$12:$X$23,3,FALSE)))</f>
        <v>0.63822427790011804</v>
      </c>
      <c r="W307" s="3">
        <f>V307*$Y307</f>
        <v>0.22714402050465202</v>
      </c>
      <c r="X307" s="3" t="s">
        <v>445</v>
      </c>
      <c r="Y307" s="6">
        <v>0.35589999999999999</v>
      </c>
      <c r="Z307" s="3" t="s">
        <v>4</v>
      </c>
      <c r="AA307" s="3">
        <v>9.4795794392523364E-2</v>
      </c>
      <c r="AB307" s="3" t="s">
        <v>26</v>
      </c>
      <c r="AC307" s="3" t="s">
        <v>5</v>
      </c>
      <c r="AD307" s="3" t="s">
        <v>6</v>
      </c>
      <c r="AE307" s="3" t="s">
        <v>5</v>
      </c>
      <c r="AF307" s="3" t="s">
        <v>7</v>
      </c>
      <c r="AG307" s="3" t="s">
        <v>344</v>
      </c>
      <c r="AH307" s="3" t="s">
        <v>28</v>
      </c>
      <c r="AI307" s="3" t="s">
        <v>10</v>
      </c>
      <c r="AJ307" s="3" t="s">
        <v>182</v>
      </c>
      <c r="AK307" s="3" t="s">
        <v>96</v>
      </c>
      <c r="AL307" s="3" t="s">
        <v>345</v>
      </c>
      <c r="AM307" s="3">
        <v>2012</v>
      </c>
      <c r="AN307" s="3" t="s">
        <v>14</v>
      </c>
      <c r="AO307" s="3" t="s">
        <v>14</v>
      </c>
      <c r="AP307" s="3">
        <v>342</v>
      </c>
      <c r="AQ307" s="3">
        <v>1</v>
      </c>
      <c r="AR307" s="3">
        <v>0</v>
      </c>
      <c r="AS307" s="3">
        <v>0</v>
      </c>
      <c r="AT307" s="3">
        <v>0</v>
      </c>
      <c r="AU307" s="3" t="s">
        <v>330</v>
      </c>
      <c r="AV307" s="3" t="s">
        <v>610</v>
      </c>
      <c r="AW307" s="3" t="s">
        <v>465</v>
      </c>
      <c r="AX307" s="3" t="s">
        <v>349</v>
      </c>
      <c r="AY307" s="3"/>
      <c r="AZ307" s="3">
        <v>4.28E-3</v>
      </c>
      <c r="BA307" s="3"/>
      <c r="BB307" s="3"/>
      <c r="BC307" s="3" t="s">
        <v>20</v>
      </c>
      <c r="BD307" s="3">
        <v>3.7543859649122808</v>
      </c>
      <c r="BE307" s="3" t="s">
        <v>125</v>
      </c>
    </row>
    <row r="308" spans="1:57" hidden="1" x14ac:dyDescent="0.25">
      <c r="A308" s="2">
        <v>52</v>
      </c>
      <c r="B308" s="3" t="s">
        <v>341</v>
      </c>
      <c r="C308" s="3">
        <v>52.1</v>
      </c>
      <c r="D308" s="3" t="s">
        <v>342</v>
      </c>
      <c r="E308" s="3" t="s">
        <v>343</v>
      </c>
      <c r="F308" s="3"/>
      <c r="G308" s="3"/>
      <c r="H308" s="3" t="str">
        <f>IF(Y308&lt;'2 - Outliers'!$F$11,"Low outlier",IF(Y308&gt;'2 - Outliers'!$F$12,"High outlier",""))</f>
        <v/>
      </c>
      <c r="I308" s="3">
        <f>IF(AA308="",VLOOKUP(AW308,'3 -Impute_SE'!$B$10:$C$21,2,FALSE),AA308)</f>
        <v>0.13431581909649196</v>
      </c>
      <c r="J308" s="3">
        <f>1/I308</f>
        <v>7.4451394238351325</v>
      </c>
      <c r="K308" s="3">
        <f>J308*Y308</f>
        <v>2.4353051055364721</v>
      </c>
      <c r="L308" s="3">
        <f>J308/(VLOOKUP($AW308,'5_Weighting'!$B$9:$C$20,2,FALSE)/VLOOKUP($AW308,'5_Weighting'!$B$9:$D$20,3,FALSE))</f>
        <v>0.45589685527287888</v>
      </c>
      <c r="M308" s="3">
        <f>L308*Y308</f>
        <v>0.14912386135975869</v>
      </c>
      <c r="N308" s="3">
        <f>J308/(VLOOKUP($AW308,'5_Weighting'!$F$12:$G$20,2,FALSE)/(VLOOKUP($AW308,'5_Weighting'!$F$12:$H$21,3,FALSE)))</f>
        <v>1.7837365675101158</v>
      </c>
      <c r="O308" s="3">
        <f>N308*$Y308</f>
        <v>0.58346023123255886</v>
      </c>
      <c r="P308" s="3">
        <f>J308/(VLOOKUP($AW308,'5_Weighting'!$J$12:$K$22,2,FALSE)/VLOOKUP($AW308,'5_Weighting'!$J$12:$L$22,3,FALSE))</f>
        <v>1.2564711878555035</v>
      </c>
      <c r="Q308" s="3">
        <f>P308*$Y308</f>
        <v>0.41099172554753521</v>
      </c>
      <c r="R308" s="3">
        <f>J308/(VLOOKUP($AW308,'5_Weighting'!$N$12:$O$23,2,FALSE)/VLOOKUP($AW308,'5_Weighting'!$N$12:$P$23,3,FALSE))</f>
        <v>0.28706184874577989</v>
      </c>
      <c r="S308" s="3">
        <f>R308*$Y308</f>
        <v>9.3897930724744602E-2</v>
      </c>
      <c r="T308" s="3">
        <f>J308/(VLOOKUP($AW308,'5_Weighting'!$R$12:$S$23,2,FALSE)/(VLOOKUP($AW308,'5_Weighting'!$R$12:$T$23,3,FALSE)))</f>
        <v>0.45475245082073001</v>
      </c>
      <c r="U308" s="3">
        <f>T308*$Y308</f>
        <v>0.14874952666346078</v>
      </c>
      <c r="V308" s="3">
        <f>J308/(VLOOKUP($AW308,'5_Weighting'!$V$12:$W$23,2,FALSE)/(VLOOKUP($AW308,'5_Weighting'!$V$12:$X$23,3,FALSE)))</f>
        <v>0.38309988607109297</v>
      </c>
      <c r="W308" s="3">
        <f>V308*$Y308</f>
        <v>0.1253119727338545</v>
      </c>
      <c r="X308" s="3"/>
      <c r="Y308" s="6">
        <v>0.3271</v>
      </c>
      <c r="Z308" s="3" t="s">
        <v>4</v>
      </c>
      <c r="AA308" s="3"/>
      <c r="AB308" s="3"/>
      <c r="AC308" s="3" t="s">
        <v>5</v>
      </c>
      <c r="AD308" s="3" t="s">
        <v>6</v>
      </c>
      <c r="AE308" s="3" t="s">
        <v>5</v>
      </c>
      <c r="AF308" s="3" t="s">
        <v>7</v>
      </c>
      <c r="AG308" s="3" t="s">
        <v>344</v>
      </c>
      <c r="AH308" s="3" t="s">
        <v>28</v>
      </c>
      <c r="AI308" s="3" t="s">
        <v>10</v>
      </c>
      <c r="AJ308" s="3" t="s">
        <v>182</v>
      </c>
      <c r="AK308" s="4" t="s">
        <v>96</v>
      </c>
      <c r="AL308" s="4" t="s">
        <v>345</v>
      </c>
      <c r="AM308" s="4">
        <v>2012</v>
      </c>
      <c r="AN308" s="3" t="s">
        <v>14</v>
      </c>
      <c r="AO308" s="3" t="s">
        <v>14</v>
      </c>
      <c r="AP308" s="3">
        <v>342</v>
      </c>
      <c r="AQ308" s="3">
        <v>1</v>
      </c>
      <c r="AR308" s="3">
        <v>0</v>
      </c>
      <c r="AS308" s="3">
        <v>0</v>
      </c>
      <c r="AT308" s="3">
        <v>0</v>
      </c>
      <c r="AU308" s="4" t="s">
        <v>346</v>
      </c>
      <c r="AV308" s="4" t="s">
        <v>347</v>
      </c>
      <c r="AW308" s="4" t="s">
        <v>348</v>
      </c>
      <c r="AX308" s="4" t="s">
        <v>349</v>
      </c>
      <c r="AY308" s="4"/>
      <c r="AZ308" s="3" t="s">
        <v>20</v>
      </c>
      <c r="BA308" s="3"/>
      <c r="BB308" s="3"/>
      <c r="BC308" s="3" t="s">
        <v>20</v>
      </c>
      <c r="BD308" s="3" t="s">
        <v>20</v>
      </c>
      <c r="BE308" s="3"/>
    </row>
    <row r="309" spans="1:57" hidden="1" x14ac:dyDescent="0.25">
      <c r="A309" s="2">
        <v>52</v>
      </c>
      <c r="B309" s="3" t="s">
        <v>341</v>
      </c>
      <c r="C309" s="3">
        <v>52.1</v>
      </c>
      <c r="D309" s="3" t="s">
        <v>444</v>
      </c>
      <c r="E309" s="3" t="s">
        <v>343</v>
      </c>
      <c r="F309" s="3"/>
      <c r="G309" s="3"/>
      <c r="H309" s="3" t="str">
        <f>IF(Y309&lt;'2 - Outliers'!$F$11,"Low outlier",IF(Y309&gt;'2 - Outliers'!$F$12,"High outlier",""))</f>
        <v/>
      </c>
      <c r="I309" s="3">
        <f>IF(AA309="",VLOOKUP(AW309,'3 -Impute_SE'!$B$10:$C$21,2,FALSE),AA309)</f>
        <v>2.6562500000000003E-2</v>
      </c>
      <c r="J309" s="3">
        <f>1/I309</f>
        <v>37.647058823529406</v>
      </c>
      <c r="K309" s="3">
        <f>J309*Y309</f>
        <v>4.7999999999999989</v>
      </c>
      <c r="L309" s="3">
        <f>J309/(VLOOKUP($AW309,'5_Weighting'!$B$9:$C$20,2,FALSE)/VLOOKUP($AW309,'5_Weighting'!$B$9:$D$20,3,FALSE))</f>
        <v>0.43901001960925984</v>
      </c>
      <c r="M309" s="3">
        <f>L309*Y309</f>
        <v>5.5973777500180628E-2</v>
      </c>
      <c r="N309" s="3">
        <f>J309/(VLOOKUP($AW309,'5_Weighting'!$F$12:$G$20,2,FALSE)/(VLOOKUP($AW309,'5_Weighting'!$F$12:$H$21,3,FALSE)))</f>
        <v>0.2335344255870265</v>
      </c>
      <c r="O309" s="3">
        <f>N309*$Y309</f>
        <v>2.9775639262345881E-2</v>
      </c>
      <c r="P309" s="3">
        <f>J309/(VLOOKUP($AW309,'5_Weighting'!$J$12:$K$22,2,FALSE)/VLOOKUP($AW309,'5_Weighting'!$J$12:$L$22,3,FALSE))</f>
        <v>0.2335344255870265</v>
      </c>
      <c r="Q309" s="3">
        <f>P309*$Y309</f>
        <v>2.9775639262345881E-2</v>
      </c>
      <c r="R309" s="3">
        <f>J309/(VLOOKUP($AW309,'5_Weighting'!$N$12:$O$23,2,FALSE)/VLOOKUP($AW309,'5_Weighting'!$N$12:$P$23,3,FALSE))</f>
        <v>0.69735463397953468</v>
      </c>
      <c r="S309" s="3">
        <f>R309*$Y309</f>
        <v>8.8912715832390674E-2</v>
      </c>
      <c r="T309" s="3">
        <f>J309/(VLOOKUP($AW309,'5_Weighting'!$R$12:$S$23,2,FALSE)/(VLOOKUP($AW309,'5_Weighting'!$R$12:$T$23,3,FALSE)))</f>
        <v>2.6734418422403805</v>
      </c>
      <c r="U309" s="3">
        <f>T309*$Y309</f>
        <v>0.34086383488564853</v>
      </c>
      <c r="V309" s="3">
        <f>J309/(VLOOKUP($AW309,'5_Weighting'!$V$12:$W$23,2,FALSE)/(VLOOKUP($AW309,'5_Weighting'!$V$12:$X$23,3,FALSE)))</f>
        <v>0.71447945947372005</v>
      </c>
      <c r="W309" s="3">
        <f>V309*$Y309</f>
        <v>9.1096131082899309E-2</v>
      </c>
      <c r="X309" s="3" t="s">
        <v>445</v>
      </c>
      <c r="Y309" s="6">
        <v>0.1275</v>
      </c>
      <c r="Z309" s="3" t="s">
        <v>4</v>
      </c>
      <c r="AA309" s="3">
        <v>2.6562500000000003E-2</v>
      </c>
      <c r="AB309" s="3" t="s">
        <v>26</v>
      </c>
      <c r="AC309" s="3" t="s">
        <v>5</v>
      </c>
      <c r="AD309" s="3" t="s">
        <v>6</v>
      </c>
      <c r="AE309" s="3" t="s">
        <v>5</v>
      </c>
      <c r="AF309" s="3" t="s">
        <v>7</v>
      </c>
      <c r="AG309" s="3" t="s">
        <v>344</v>
      </c>
      <c r="AH309" s="3" t="s">
        <v>28</v>
      </c>
      <c r="AI309" s="3" t="s">
        <v>10</v>
      </c>
      <c r="AJ309" s="3" t="s">
        <v>182</v>
      </c>
      <c r="AK309" s="4" t="s">
        <v>96</v>
      </c>
      <c r="AL309" s="4" t="s">
        <v>345</v>
      </c>
      <c r="AM309" s="4">
        <v>2012</v>
      </c>
      <c r="AN309" s="3" t="s">
        <v>14</v>
      </c>
      <c r="AO309" s="3" t="s">
        <v>14</v>
      </c>
      <c r="AP309" s="3">
        <v>342</v>
      </c>
      <c r="AQ309" s="3">
        <v>1</v>
      </c>
      <c r="AR309" s="3">
        <v>0</v>
      </c>
      <c r="AS309" s="3">
        <v>0</v>
      </c>
      <c r="AT309" s="3">
        <v>0</v>
      </c>
      <c r="AU309" s="4" t="s">
        <v>15</v>
      </c>
      <c r="AV309" s="4" t="s">
        <v>87</v>
      </c>
      <c r="AW309" s="4" t="s">
        <v>88</v>
      </c>
      <c r="AX309" s="4" t="s">
        <v>349</v>
      </c>
      <c r="AY309" s="4"/>
      <c r="AZ309" s="3">
        <v>2.4000000000000001E-4</v>
      </c>
      <c r="BA309" s="3"/>
      <c r="BB309" s="3"/>
      <c r="BC309" s="3" t="s">
        <v>20</v>
      </c>
      <c r="BD309" s="3">
        <v>4.8</v>
      </c>
      <c r="BE309" s="3" t="s">
        <v>125</v>
      </c>
    </row>
    <row r="310" spans="1:57" hidden="1" x14ac:dyDescent="0.25">
      <c r="A310" s="2">
        <v>52</v>
      </c>
      <c r="B310" s="3" t="s">
        <v>341</v>
      </c>
      <c r="C310" s="3">
        <v>52.1</v>
      </c>
      <c r="D310" s="3" t="s">
        <v>769</v>
      </c>
      <c r="E310" s="3" t="s">
        <v>343</v>
      </c>
      <c r="F310" s="3"/>
      <c r="G310" s="3"/>
      <c r="H310" s="3" t="str">
        <f>IF(Y310&lt;'2 - Outliers'!$F$11,"Low outlier",IF(Y310&gt;'2 - Outliers'!$F$12,"High outlier",""))</f>
        <v/>
      </c>
      <c r="I310" s="3">
        <f>IF(AA310="",VLOOKUP(AW310,'3 -Impute_SE'!$B$10:$C$21,2,FALSE),AA310)</f>
        <v>5.4350000000000002E-2</v>
      </c>
      <c r="J310" s="3">
        <f>1/I310</f>
        <v>18.399264029438822</v>
      </c>
      <c r="K310" s="3">
        <f>J310*Y310</f>
        <v>6</v>
      </c>
      <c r="L310" s="3">
        <f>J310/(VLOOKUP($AW310,'5_Weighting'!$B$9:$C$20,2,FALSE)/VLOOKUP($AW310,'5_Weighting'!$B$9:$D$20,3,FALSE))</f>
        <v>0.20296928362904476</v>
      </c>
      <c r="M310" s="3">
        <f>L310*Y310</f>
        <v>6.6188283391431499E-2</v>
      </c>
      <c r="N310" s="3">
        <f>J310/(VLOOKUP($AW310,'5_Weighting'!$F$12:$G$20,2,FALSE)/(VLOOKUP($AW310,'5_Weighting'!$F$12:$H$21,3,FALSE)))</f>
        <v>0.48839538510663766</v>
      </c>
      <c r="O310" s="3">
        <f>N310*$Y310</f>
        <v>0.15926573508327455</v>
      </c>
      <c r="P310" s="3">
        <f>J310/(VLOOKUP($AW310,'5_Weighting'!$J$12:$K$22,2,FALSE)/VLOOKUP($AW310,'5_Weighting'!$J$12:$L$22,3,FALSE))</f>
        <v>0.80855458599301699</v>
      </c>
      <c r="Q310" s="3">
        <f>P310*$Y310</f>
        <v>0.26366965049232283</v>
      </c>
      <c r="R310" s="3">
        <f>J310/(VLOOKUP($AW310,'5_Weighting'!$N$12:$O$23,2,FALSE)/VLOOKUP($AW310,'5_Weighting'!$N$12:$P$23,3,FALSE))</f>
        <v>0.14399126300544315</v>
      </c>
      <c r="S310" s="3">
        <f>R310*$Y310</f>
        <v>4.6955550866075016E-2</v>
      </c>
      <c r="T310" s="3">
        <f>J310/(VLOOKUP($AW310,'5_Weighting'!$R$12:$S$23,2,FALSE)/(VLOOKUP($AW310,'5_Weighting'!$R$12:$T$23,3,FALSE)))</f>
        <v>0.76045912205591648</v>
      </c>
      <c r="U310" s="3">
        <f>T310*$Y310</f>
        <v>0.24798571970243435</v>
      </c>
      <c r="V310" s="3">
        <f>J310/(VLOOKUP($AW310,'5_Weighting'!$V$12:$W$23,2,FALSE)/(VLOOKUP($AW310,'5_Weighting'!$V$12:$X$23,3,FALSE)))</f>
        <v>0.13496109939604894</v>
      </c>
      <c r="W310" s="3">
        <f>V310*$Y310</f>
        <v>4.4010814513051562E-2</v>
      </c>
      <c r="X310" s="3" t="s">
        <v>445</v>
      </c>
      <c r="Y310" s="6">
        <v>0.3261</v>
      </c>
      <c r="Z310" s="3" t="s">
        <v>4</v>
      </c>
      <c r="AA310" s="3">
        <v>5.4350000000000002E-2</v>
      </c>
      <c r="AB310" s="3" t="s">
        <v>26</v>
      </c>
      <c r="AC310" s="3" t="s">
        <v>5</v>
      </c>
      <c r="AD310" s="3" t="s">
        <v>6</v>
      </c>
      <c r="AE310" s="3" t="s">
        <v>5</v>
      </c>
      <c r="AF310" s="3" t="s">
        <v>7</v>
      </c>
      <c r="AG310" s="3" t="s">
        <v>344</v>
      </c>
      <c r="AH310" s="3" t="s">
        <v>28</v>
      </c>
      <c r="AI310" s="3" t="s">
        <v>10</v>
      </c>
      <c r="AJ310" s="3" t="s">
        <v>182</v>
      </c>
      <c r="AK310" s="4" t="s">
        <v>96</v>
      </c>
      <c r="AL310" s="4" t="s">
        <v>345</v>
      </c>
      <c r="AM310" s="4">
        <v>2012</v>
      </c>
      <c r="AN310" s="3" t="s">
        <v>14</v>
      </c>
      <c r="AO310" s="3" t="s">
        <v>14</v>
      </c>
      <c r="AP310" s="3">
        <v>342</v>
      </c>
      <c r="AQ310" s="3">
        <v>1</v>
      </c>
      <c r="AR310" s="3">
        <v>0</v>
      </c>
      <c r="AS310" s="3">
        <v>0</v>
      </c>
      <c r="AT310" s="3">
        <v>0</v>
      </c>
      <c r="AU310" s="4" t="s">
        <v>15</v>
      </c>
      <c r="AV310" s="4" t="s">
        <v>41</v>
      </c>
      <c r="AW310" s="4" t="s">
        <v>42</v>
      </c>
      <c r="AX310" s="4" t="s">
        <v>349</v>
      </c>
      <c r="AY310" s="4"/>
      <c r="AZ310" s="3">
        <v>6.0000000000000002E-5</v>
      </c>
      <c r="BA310" s="3"/>
      <c r="BB310" s="3"/>
      <c r="BC310" s="3" t="s">
        <v>20</v>
      </c>
      <c r="BD310" s="3">
        <v>6</v>
      </c>
      <c r="BE310" s="3" t="s">
        <v>125</v>
      </c>
    </row>
    <row r="311" spans="1:57" hidden="1" x14ac:dyDescent="0.25">
      <c r="A311" s="2">
        <v>54</v>
      </c>
      <c r="B311" s="3" t="s">
        <v>536</v>
      </c>
      <c r="C311" s="3">
        <v>54.1</v>
      </c>
      <c r="D311" s="3" t="s">
        <v>565</v>
      </c>
      <c r="E311" s="3" t="s">
        <v>566</v>
      </c>
      <c r="F311" s="3"/>
      <c r="G311" s="3"/>
      <c r="H311" s="3" t="str">
        <f>IF(Y311&lt;'2 - Outliers'!$F$11,"Low outlier",IF(Y311&gt;'2 - Outliers'!$F$12,"High outlier",""))</f>
        <v/>
      </c>
      <c r="I311" s="3">
        <f>IF(AA311="",VLOOKUP(AW311,'3 -Impute_SE'!$B$10:$C$21,2,FALSE),AA311)</f>
        <v>0.29561638727755546</v>
      </c>
      <c r="J311" s="3">
        <f>1/I311</f>
        <v>3.3827624009933381</v>
      </c>
      <c r="K311" s="3">
        <f>J311*Y311</f>
        <v>-0.43191110335882937</v>
      </c>
      <c r="L311" s="3">
        <f>J311/(VLOOKUP($AW311,'5_Weighting'!$B$9:$C$20,2,FALSE)/VLOOKUP($AW311,'5_Weighting'!$B$9:$D$20,3,FALSE))</f>
        <v>0.25164762942831709</v>
      </c>
      <c r="M311" s="3">
        <f>L311*Y311</f>
        <v>-3.2130369325407519E-2</v>
      </c>
      <c r="N311" s="3">
        <f>J311/(VLOOKUP($AW311,'5_Weighting'!$F$12:$G$20,2,FALSE)/(VLOOKUP($AW311,'5_Weighting'!$F$12:$H$21,3,FALSE)))</f>
        <v>0.50960491128373531</v>
      </c>
      <c r="O311" s="3">
        <f>N311*$Y311</f>
        <v>-6.5066355072707319E-2</v>
      </c>
      <c r="P311" s="3">
        <f>J311/(VLOOKUP($AW311,'5_Weighting'!$J$12:$K$22,2,FALSE)/VLOOKUP($AW311,'5_Weighting'!$J$12:$L$22,3,FALSE))</f>
        <v>0.58527362856841614</v>
      </c>
      <c r="Q311" s="3">
        <f>P311*$Y311</f>
        <v>-7.4727736895615363E-2</v>
      </c>
      <c r="R311" s="3">
        <f>J311/(VLOOKUP($AW311,'5_Weighting'!$N$12:$O$23,2,FALSE)/VLOOKUP($AW311,'5_Weighting'!$N$12:$P$23,3,FALSE))</f>
        <v>0.20440960155367024</v>
      </c>
      <c r="S311" s="3">
        <f>R311*$Y311</f>
        <v>-2.6099017926372613E-2</v>
      </c>
      <c r="T311" s="3">
        <f>J311/(VLOOKUP($AW311,'5_Weighting'!$R$12:$S$23,2,FALSE)/(VLOOKUP($AW311,'5_Weighting'!$R$12:$T$23,3,FALSE)))</f>
        <v>0.15529850533053888</v>
      </c>
      <c r="U311" s="3">
        <f>T311*$Y311</f>
        <v>-1.9828513160603203E-2</v>
      </c>
      <c r="V311" s="3">
        <f>J311/(VLOOKUP($AW311,'5_Weighting'!$V$12:$W$23,2,FALSE)/(VLOOKUP($AW311,'5_Weighting'!$V$12:$X$23,3,FALSE)))</f>
        <v>0.204660431653715</v>
      </c>
      <c r="W311" s="3">
        <f>V311*$Y311</f>
        <v>-2.6131043913546328E-2</v>
      </c>
      <c r="X311" s="3" t="s">
        <v>567</v>
      </c>
      <c r="Y311" s="6">
        <v>-0.12767999999999999</v>
      </c>
      <c r="Z311" s="3" t="s">
        <v>72</v>
      </c>
      <c r="AA311" s="3"/>
      <c r="AB311" s="3"/>
      <c r="AC311" s="3" t="s">
        <v>5</v>
      </c>
      <c r="AD311" s="3" t="s">
        <v>6</v>
      </c>
      <c r="AE311" s="3" t="s">
        <v>5</v>
      </c>
      <c r="AF311" s="3" t="s">
        <v>55</v>
      </c>
      <c r="AG311" s="3" t="s">
        <v>37</v>
      </c>
      <c r="AH311" s="3" t="s">
        <v>56</v>
      </c>
      <c r="AI311" s="3" t="s">
        <v>57</v>
      </c>
      <c r="AJ311" s="3" t="s">
        <v>39</v>
      </c>
      <c r="AK311" s="4" t="s">
        <v>12</v>
      </c>
      <c r="AL311" s="4" t="s">
        <v>29</v>
      </c>
      <c r="AM311" s="4">
        <v>2009</v>
      </c>
      <c r="AN311" s="3" t="s">
        <v>30</v>
      </c>
      <c r="AO311" s="3" t="s">
        <v>14</v>
      </c>
      <c r="AP311" s="3">
        <v>4934</v>
      </c>
      <c r="AQ311" s="3">
        <v>1</v>
      </c>
      <c r="AR311" s="3">
        <v>0</v>
      </c>
      <c r="AS311" s="3">
        <v>1</v>
      </c>
      <c r="AT311" s="3">
        <v>1</v>
      </c>
      <c r="AU311" s="4" t="s">
        <v>330</v>
      </c>
      <c r="AV311" s="4" t="s">
        <v>540</v>
      </c>
      <c r="AW311" s="4" t="s">
        <v>465</v>
      </c>
      <c r="AX311" s="4" t="s">
        <v>58</v>
      </c>
      <c r="AY311" s="4" t="s">
        <v>59</v>
      </c>
      <c r="AZ311" s="3">
        <v>0.38</v>
      </c>
      <c r="BA311" s="3"/>
      <c r="BB311" s="3">
        <v>1.4622845894342245</v>
      </c>
      <c r="BC311" s="3" t="s">
        <v>19</v>
      </c>
      <c r="BD311" s="3" t="s">
        <v>20</v>
      </c>
      <c r="BE311" s="3"/>
    </row>
    <row r="312" spans="1:57" hidden="1" x14ac:dyDescent="0.25">
      <c r="A312" s="2">
        <v>54</v>
      </c>
      <c r="B312" s="3" t="s">
        <v>536</v>
      </c>
      <c r="C312" s="3">
        <v>54.1</v>
      </c>
      <c r="D312" s="3" t="s">
        <v>909</v>
      </c>
      <c r="E312" s="3" t="s">
        <v>566</v>
      </c>
      <c r="F312" s="3"/>
      <c r="G312" s="3"/>
      <c r="H312" s="3" t="str">
        <f>IF(Y312&lt;'2 - Outliers'!$F$11,"Low outlier",IF(Y312&gt;'2 - Outliers'!$F$12,"High outlier",""))</f>
        <v/>
      </c>
      <c r="I312" s="3">
        <f>IF(AA312="",VLOOKUP(AW312,'3 -Impute_SE'!$B$10:$C$21,2,FALSE),AA312)</f>
        <v>9.1214876538964998E-2</v>
      </c>
      <c r="J312" s="3">
        <f>1/I312</f>
        <v>10.96312397652396</v>
      </c>
      <c r="K312" s="3">
        <f>J312*Y312</f>
        <v>-6.3147594104777998E-3</v>
      </c>
      <c r="L312" s="3">
        <f>J312/(VLOOKUP($AW312,'5_Weighting'!$B$9:$C$20,2,FALSE)/VLOOKUP($AW312,'5_Weighting'!$B$9:$D$20,3,FALSE))</f>
        <v>0.97808808423287263</v>
      </c>
      <c r="M312" s="3">
        <f>L312*Y312</f>
        <v>-5.6337873651813458E-4</v>
      </c>
      <c r="N312" s="3" t="e">
        <f>J312/(VLOOKUP($AW312,'5_Weighting'!$F$12:$G$20,2,FALSE)/(VLOOKUP($AW312,'5_Weighting'!$F$12:$H$21,3,FALSE)))</f>
        <v>#N/A</v>
      </c>
      <c r="O312" s="3" t="e">
        <f>N312*$Y312</f>
        <v>#N/A</v>
      </c>
      <c r="P312" s="3" t="e">
        <f>J312/(VLOOKUP($AW312,'5_Weighting'!$J$12:$K$22,2,FALSE)/VLOOKUP($AW312,'5_Weighting'!$J$12:$L$22,3,FALSE))</f>
        <v>#N/A</v>
      </c>
      <c r="Q312" s="3" t="e">
        <f>P312*$Y312</f>
        <v>#N/A</v>
      </c>
      <c r="R312" s="3">
        <f>J312/(VLOOKUP($AW312,'5_Weighting'!$N$12:$O$23,2,FALSE)/VLOOKUP($AW312,'5_Weighting'!$N$12:$P$23,3,FALSE))</f>
        <v>0.97808808423287263</v>
      </c>
      <c r="S312" s="3">
        <f>R312*$Y312</f>
        <v>-5.6337873651813458E-4</v>
      </c>
      <c r="T312" s="3">
        <f>J312/(VLOOKUP($AW312,'5_Weighting'!$R$12:$S$23,2,FALSE)/(VLOOKUP($AW312,'5_Weighting'!$R$12:$T$23,3,FALSE)))</f>
        <v>1</v>
      </c>
      <c r="U312" s="3">
        <f>T312*$Y312</f>
        <v>-5.7599999999999991E-4</v>
      </c>
      <c r="V312" s="3">
        <f>J312/(VLOOKUP($AW312,'5_Weighting'!$V$12:$W$23,2,FALSE)/(VLOOKUP($AW312,'5_Weighting'!$V$12:$X$23,3,FALSE)))</f>
        <v>0.97541642890436964</v>
      </c>
      <c r="W312" s="3">
        <f>V312*$Y312</f>
        <v>-5.618398630489168E-4</v>
      </c>
      <c r="X312" s="3" t="s">
        <v>245</v>
      </c>
      <c r="Y312" s="6">
        <v>-5.7599999999999991E-4</v>
      </c>
      <c r="Z312" s="3" t="s">
        <v>72</v>
      </c>
      <c r="AA312" s="3"/>
      <c r="AB312" s="3"/>
      <c r="AC312" s="3" t="s">
        <v>53</v>
      </c>
      <c r="AD312" s="3" t="s">
        <v>6</v>
      </c>
      <c r="AE312" s="3" t="s">
        <v>54</v>
      </c>
      <c r="AF312" s="3" t="s">
        <v>55</v>
      </c>
      <c r="AG312" s="3" t="s">
        <v>37</v>
      </c>
      <c r="AH312" s="3" t="s">
        <v>56</v>
      </c>
      <c r="AI312" s="3" t="s">
        <v>57</v>
      </c>
      <c r="AJ312" s="3" t="s">
        <v>39</v>
      </c>
      <c r="AK312" s="4" t="s">
        <v>12</v>
      </c>
      <c r="AL312" s="4" t="s">
        <v>29</v>
      </c>
      <c r="AM312" s="4">
        <v>2009</v>
      </c>
      <c r="AN312" s="3" t="s">
        <v>30</v>
      </c>
      <c r="AO312" s="3" t="s">
        <v>14</v>
      </c>
      <c r="AP312" s="3">
        <v>4934</v>
      </c>
      <c r="AQ312" s="3">
        <v>1</v>
      </c>
      <c r="AR312" s="3">
        <v>0</v>
      </c>
      <c r="AS312" s="3">
        <v>1</v>
      </c>
      <c r="AT312" s="3">
        <v>1</v>
      </c>
      <c r="AU312" s="4" t="s">
        <v>346</v>
      </c>
      <c r="AV312" s="4" t="s">
        <v>908</v>
      </c>
      <c r="AW312" s="4" t="s">
        <v>707</v>
      </c>
      <c r="AX312" s="4" t="s">
        <v>58</v>
      </c>
      <c r="AY312" s="4" t="s">
        <v>59</v>
      </c>
      <c r="AZ312" s="3">
        <v>0.01</v>
      </c>
      <c r="BA312" s="3">
        <v>1.0100501670841679</v>
      </c>
      <c r="BB312" s="3"/>
      <c r="BC312" s="3" t="s">
        <v>60</v>
      </c>
      <c r="BD312" s="3" t="s">
        <v>20</v>
      </c>
      <c r="BE312" s="3"/>
    </row>
    <row r="313" spans="1:57" hidden="1" x14ac:dyDescent="0.25">
      <c r="A313" s="2">
        <v>54</v>
      </c>
      <c r="B313" s="3" t="s">
        <v>536</v>
      </c>
      <c r="C313" s="3">
        <v>54.1</v>
      </c>
      <c r="D313" s="3" t="s">
        <v>917</v>
      </c>
      <c r="E313" s="3" t="s">
        <v>566</v>
      </c>
      <c r="F313" s="3"/>
      <c r="G313" s="3"/>
      <c r="H313" s="3" t="str">
        <f>IF(Y313&lt;'2 - Outliers'!$F$11,"Low outlier",IF(Y313&gt;'2 - Outliers'!$F$12,"High outlier",""))</f>
        <v/>
      </c>
      <c r="I313" s="3">
        <f>IF(AA313="",VLOOKUP(AW313,'3 -Impute_SE'!$B$10:$C$21,2,FALSE),AA313)</f>
        <v>0.11153991466812101</v>
      </c>
      <c r="J313" s="3">
        <f>1/I313</f>
        <v>8.9654004396132816</v>
      </c>
      <c r="K313" s="3">
        <f>J313*Y313</f>
        <v>-6.024749095420126E-3</v>
      </c>
      <c r="L313" s="3">
        <f>J313/(VLOOKUP($AW313,'5_Weighting'!$B$9:$C$20,2,FALSE)/VLOOKUP($AW313,'5_Weighting'!$B$9:$D$20,3,FALSE))</f>
        <v>0.11827617160620325</v>
      </c>
      <c r="M313" s="3">
        <f>L313*Y313</f>
        <v>-7.9481587319368588E-5</v>
      </c>
      <c r="N313" s="3">
        <f>J313/(VLOOKUP($AW313,'5_Weighting'!$F$12:$G$20,2,FALSE)/(VLOOKUP($AW313,'5_Weighting'!$F$12:$H$21,3,FALSE)))</f>
        <v>0.77882522210364835</v>
      </c>
      <c r="O313" s="3">
        <f>N313*$Y313</f>
        <v>-5.2337054925365178E-4</v>
      </c>
      <c r="P313" s="3">
        <f>J313/(VLOOKUP($AW313,'5_Weighting'!$J$12:$K$22,2,FALSE)/VLOOKUP($AW313,'5_Weighting'!$J$12:$L$22,3,FALSE))</f>
        <v>0.94803021623224748</v>
      </c>
      <c r="Q313" s="3">
        <f>P313*$Y313</f>
        <v>-6.3707630530807037E-4</v>
      </c>
      <c r="R313" s="3">
        <f>J313/(VLOOKUP($AW313,'5_Weighting'!$N$12:$O$23,2,FALSE)/VLOOKUP($AW313,'5_Weighting'!$N$12:$P$23,3,FALSE))</f>
        <v>9.024795035930723E-2</v>
      </c>
      <c r="S313" s="3">
        <f>R313*$Y313</f>
        <v>-6.0646622641454463E-5</v>
      </c>
      <c r="T313" s="3">
        <f>J313/(VLOOKUP($AW313,'5_Weighting'!$R$12:$S$23,2,FALSE)/(VLOOKUP($AW313,'5_Weighting'!$R$12:$T$23,3,FALSE)))</f>
        <v>6.6536163289405814E-2</v>
      </c>
      <c r="U313" s="3">
        <f>T313*$Y313</f>
        <v>-4.471230173048071E-5</v>
      </c>
      <c r="V313" s="3">
        <f>J313/(VLOOKUP($AW313,'5_Weighting'!$V$12:$W$23,2,FALSE)/(VLOOKUP($AW313,'5_Weighting'!$V$12:$X$23,3,FALSE)))</f>
        <v>7.3184511452587267E-2</v>
      </c>
      <c r="W313" s="3">
        <f>V313*$Y313</f>
        <v>-4.9179991696138651E-5</v>
      </c>
      <c r="X313" s="3" t="s">
        <v>245</v>
      </c>
      <c r="Y313" s="6">
        <v>-6.7200000000000007E-4</v>
      </c>
      <c r="Z313" s="3" t="s">
        <v>72</v>
      </c>
      <c r="AA313" s="3"/>
      <c r="AB313" s="3"/>
      <c r="AC313" s="3" t="s">
        <v>53</v>
      </c>
      <c r="AD313" s="3" t="s">
        <v>143</v>
      </c>
      <c r="AE313" s="3" t="s">
        <v>54</v>
      </c>
      <c r="AF313" s="3" t="s">
        <v>55</v>
      </c>
      <c r="AG313" s="3" t="s">
        <v>37</v>
      </c>
      <c r="AH313" s="3" t="s">
        <v>56</v>
      </c>
      <c r="AI313" s="3" t="s">
        <v>57</v>
      </c>
      <c r="AJ313" s="3" t="s">
        <v>39</v>
      </c>
      <c r="AK313" s="4" t="s">
        <v>12</v>
      </c>
      <c r="AL313" s="4" t="s">
        <v>29</v>
      </c>
      <c r="AM313" s="4">
        <v>2009</v>
      </c>
      <c r="AN313" s="3" t="s">
        <v>30</v>
      </c>
      <c r="AO313" s="3" t="s">
        <v>14</v>
      </c>
      <c r="AP313" s="3">
        <v>4934</v>
      </c>
      <c r="AQ313" s="3">
        <v>1</v>
      </c>
      <c r="AR313" s="3">
        <v>0</v>
      </c>
      <c r="AS313" s="3">
        <v>1</v>
      </c>
      <c r="AT313" s="3">
        <v>1</v>
      </c>
      <c r="AU313" s="4" t="s">
        <v>346</v>
      </c>
      <c r="AV313" s="4" t="s">
        <v>680</v>
      </c>
      <c r="AW313" s="3" t="s">
        <v>642</v>
      </c>
      <c r="AX313" s="4" t="s">
        <v>58</v>
      </c>
      <c r="AY313" s="4" t="s">
        <v>59</v>
      </c>
      <c r="AZ313" s="3">
        <v>-7.0000000000000007E-2</v>
      </c>
      <c r="BA313" s="3">
        <v>0.93239381990594827</v>
      </c>
      <c r="BB313" s="3"/>
      <c r="BC313" s="3" t="s">
        <v>60</v>
      </c>
      <c r="BD313" s="3" t="s">
        <v>20</v>
      </c>
      <c r="BE313" s="3"/>
    </row>
    <row r="314" spans="1:57" hidden="1" x14ac:dyDescent="0.25">
      <c r="A314" s="2">
        <v>54</v>
      </c>
      <c r="B314" s="3" t="s">
        <v>536</v>
      </c>
      <c r="C314" s="3">
        <v>54.1</v>
      </c>
      <c r="D314" s="3" t="s">
        <v>911</v>
      </c>
      <c r="E314" s="3" t="s">
        <v>566</v>
      </c>
      <c r="F314" s="3"/>
      <c r="G314" s="3"/>
      <c r="H314" s="3" t="str">
        <f>IF(Y314&lt;'2 - Outliers'!$F$11,"Low outlier",IF(Y314&gt;'2 - Outliers'!$F$12,"High outlier",""))</f>
        <v/>
      </c>
      <c r="I314" s="3">
        <f>IF(AA314="",VLOOKUP(AW314,'3 -Impute_SE'!$B$10:$C$21,2,FALSE),AA314)</f>
        <v>9.1214876538964998E-2</v>
      </c>
      <c r="J314" s="3">
        <f>1/I314</f>
        <v>10.96312397652396</v>
      </c>
      <c r="K314" s="3">
        <f>J314*Y314</f>
        <v>-6.3147594104778007E-2</v>
      </c>
      <c r="L314" s="3">
        <f>J314/(VLOOKUP($AW314,'5_Weighting'!$B$9:$C$20,2,FALSE)/VLOOKUP($AW314,'5_Weighting'!$B$9:$D$20,3,FALSE))</f>
        <v>0.97808808423287263</v>
      </c>
      <c r="M314" s="3">
        <f>L314*Y314</f>
        <v>-5.6337873651813456E-3</v>
      </c>
      <c r="N314" s="3" t="e">
        <f>J314/(VLOOKUP($AW314,'5_Weighting'!$F$12:$G$20,2,FALSE)/(VLOOKUP($AW314,'5_Weighting'!$F$12:$H$21,3,FALSE)))</f>
        <v>#N/A</v>
      </c>
      <c r="O314" s="3" t="e">
        <f>N314*$Y314</f>
        <v>#N/A</v>
      </c>
      <c r="P314" s="3" t="e">
        <f>J314/(VLOOKUP($AW314,'5_Weighting'!$J$12:$K$22,2,FALSE)/VLOOKUP($AW314,'5_Weighting'!$J$12:$L$22,3,FALSE))</f>
        <v>#N/A</v>
      </c>
      <c r="Q314" s="3" t="e">
        <f>P314*$Y314</f>
        <v>#N/A</v>
      </c>
      <c r="R314" s="3">
        <f>J314/(VLOOKUP($AW314,'5_Weighting'!$N$12:$O$23,2,FALSE)/VLOOKUP($AW314,'5_Weighting'!$N$12:$P$23,3,FALSE))</f>
        <v>0.97808808423287263</v>
      </c>
      <c r="S314" s="3">
        <f>R314*$Y314</f>
        <v>-5.6337873651813456E-3</v>
      </c>
      <c r="T314" s="3">
        <f>J314/(VLOOKUP($AW314,'5_Weighting'!$R$12:$S$23,2,FALSE)/(VLOOKUP($AW314,'5_Weighting'!$R$12:$T$23,3,FALSE)))</f>
        <v>1</v>
      </c>
      <c r="U314" s="3">
        <f>T314*$Y314</f>
        <v>-5.7599999999999995E-3</v>
      </c>
      <c r="V314" s="3">
        <f>J314/(VLOOKUP($AW314,'5_Weighting'!$V$12:$W$23,2,FALSE)/(VLOOKUP($AW314,'5_Weighting'!$V$12:$X$23,3,FALSE)))</f>
        <v>0.97541642890436964</v>
      </c>
      <c r="W314" s="3">
        <f>V314*$Y314</f>
        <v>-5.6183986304891688E-3</v>
      </c>
      <c r="X314" s="3" t="s">
        <v>245</v>
      </c>
      <c r="Y314" s="6">
        <v>-5.7599999999999995E-3</v>
      </c>
      <c r="Z314" s="3" t="s">
        <v>72</v>
      </c>
      <c r="AA314" s="3"/>
      <c r="AB314" s="3"/>
      <c r="AC314" s="3" t="s">
        <v>53</v>
      </c>
      <c r="AD314" s="3" t="s">
        <v>6</v>
      </c>
      <c r="AE314" s="3" t="s">
        <v>54</v>
      </c>
      <c r="AF314" s="3" t="s">
        <v>55</v>
      </c>
      <c r="AG314" s="3" t="s">
        <v>37</v>
      </c>
      <c r="AH314" s="3" t="s">
        <v>56</v>
      </c>
      <c r="AI314" s="3" t="s">
        <v>57</v>
      </c>
      <c r="AJ314" s="3" t="s">
        <v>39</v>
      </c>
      <c r="AK314" s="4" t="s">
        <v>12</v>
      </c>
      <c r="AL314" s="4" t="s">
        <v>29</v>
      </c>
      <c r="AM314" s="4">
        <v>2009</v>
      </c>
      <c r="AN314" s="3" t="s">
        <v>30</v>
      </c>
      <c r="AO314" s="3" t="s">
        <v>14</v>
      </c>
      <c r="AP314" s="3">
        <v>4934</v>
      </c>
      <c r="AQ314" s="3">
        <v>1</v>
      </c>
      <c r="AR314" s="3">
        <v>0</v>
      </c>
      <c r="AS314" s="3">
        <v>1</v>
      </c>
      <c r="AT314" s="3">
        <v>1</v>
      </c>
      <c r="AU314" s="4" t="s">
        <v>346</v>
      </c>
      <c r="AV314" s="4" t="s">
        <v>745</v>
      </c>
      <c r="AW314" s="4" t="s">
        <v>707</v>
      </c>
      <c r="AX314" s="4" t="s">
        <v>58</v>
      </c>
      <c r="AY314" s="4" t="s">
        <v>59</v>
      </c>
      <c r="AZ314" s="3">
        <v>0.04</v>
      </c>
      <c r="BA314" s="3">
        <v>1.0408107741923882</v>
      </c>
      <c r="BB314" s="3"/>
      <c r="BC314" s="3" t="s">
        <v>60</v>
      </c>
      <c r="BD314" s="3" t="s">
        <v>20</v>
      </c>
      <c r="BE314" s="3"/>
    </row>
    <row r="315" spans="1:57" hidden="1" x14ac:dyDescent="0.25">
      <c r="A315" s="2">
        <v>54</v>
      </c>
      <c r="B315" s="3" t="s">
        <v>536</v>
      </c>
      <c r="C315" s="3">
        <v>54.2</v>
      </c>
      <c r="D315" s="3" t="s">
        <v>569</v>
      </c>
      <c r="E315" s="3" t="s">
        <v>570</v>
      </c>
      <c r="F315" s="3"/>
      <c r="G315" s="3"/>
      <c r="H315" s="3" t="str">
        <f>IF(Y315&lt;'2 - Outliers'!$F$11,"Low outlier",IF(Y315&gt;'2 - Outliers'!$F$12,"High outlier",""))</f>
        <v/>
      </c>
      <c r="I315" s="3">
        <f>IF(AA315="",VLOOKUP(AW315,'3 -Impute_SE'!$B$10:$C$21,2,FALSE),AA315)</f>
        <v>0.29561638727755546</v>
      </c>
      <c r="J315" s="3">
        <f>1/I315</f>
        <v>3.3827624009933381</v>
      </c>
      <c r="K315" s="3">
        <f>J315*Y315</f>
        <v>-0.45464326669350463</v>
      </c>
      <c r="L315" s="3">
        <f>J315/(VLOOKUP($AW315,'5_Weighting'!$B$9:$C$20,2,FALSE)/VLOOKUP($AW315,'5_Weighting'!$B$9:$D$20,3,FALSE))</f>
        <v>0.25164762942831709</v>
      </c>
      <c r="M315" s="3">
        <f>L315*Y315</f>
        <v>-3.3821441395165817E-2</v>
      </c>
      <c r="N315" s="3">
        <f>J315/(VLOOKUP($AW315,'5_Weighting'!$F$12:$G$20,2,FALSE)/(VLOOKUP($AW315,'5_Weighting'!$F$12:$H$21,3,FALSE)))</f>
        <v>0.50960491128373531</v>
      </c>
      <c r="O315" s="3">
        <f>N315*$Y315</f>
        <v>-6.8490900076534023E-2</v>
      </c>
      <c r="P315" s="3">
        <f>J315/(VLOOKUP($AW315,'5_Weighting'!$J$12:$K$22,2,FALSE)/VLOOKUP($AW315,'5_Weighting'!$J$12:$L$22,3,FALSE))</f>
        <v>0.58527362856841614</v>
      </c>
      <c r="Q315" s="3">
        <f>P315*$Y315</f>
        <v>-7.8660775679595119E-2</v>
      </c>
      <c r="R315" s="3">
        <f>J315/(VLOOKUP($AW315,'5_Weighting'!$N$12:$O$23,2,FALSE)/VLOOKUP($AW315,'5_Weighting'!$N$12:$P$23,3,FALSE))</f>
        <v>0.20440960155367024</v>
      </c>
      <c r="S315" s="3">
        <f>R315*$Y315</f>
        <v>-2.7472650448813279E-2</v>
      </c>
      <c r="T315" s="3">
        <f>J315/(VLOOKUP($AW315,'5_Weighting'!$R$12:$S$23,2,FALSE)/(VLOOKUP($AW315,'5_Weighting'!$R$12:$T$23,3,FALSE)))</f>
        <v>0.15529850533053888</v>
      </c>
      <c r="U315" s="3">
        <f>T315*$Y315</f>
        <v>-2.0872119116424424E-2</v>
      </c>
      <c r="V315" s="3">
        <f>J315/(VLOOKUP($AW315,'5_Weighting'!$V$12:$W$23,2,FALSE)/(VLOOKUP($AW315,'5_Weighting'!$V$12:$X$23,3,FALSE)))</f>
        <v>0.204660431653715</v>
      </c>
      <c r="W315" s="3">
        <f>V315*$Y315</f>
        <v>-2.7506362014259295E-2</v>
      </c>
      <c r="X315" s="3" t="s">
        <v>539</v>
      </c>
      <c r="Y315" s="6">
        <v>-0.13439999999999999</v>
      </c>
      <c r="Z315" s="3" t="s">
        <v>72</v>
      </c>
      <c r="AA315" s="3"/>
      <c r="AB315" s="3"/>
      <c r="AC315" s="3" t="s">
        <v>5</v>
      </c>
      <c r="AD315" s="3" t="s">
        <v>6</v>
      </c>
      <c r="AE315" s="3" t="s">
        <v>5</v>
      </c>
      <c r="AF315" s="3" t="s">
        <v>83</v>
      </c>
      <c r="AG315" s="3" t="s">
        <v>84</v>
      </c>
      <c r="AH315" s="3" t="s">
        <v>95</v>
      </c>
      <c r="AI315" s="3" t="s">
        <v>57</v>
      </c>
      <c r="AJ315" s="3" t="s">
        <v>39</v>
      </c>
      <c r="AK315" s="4" t="s">
        <v>12</v>
      </c>
      <c r="AL315" s="4" t="s">
        <v>29</v>
      </c>
      <c r="AM315" s="4">
        <v>2009</v>
      </c>
      <c r="AN315" s="3" t="s">
        <v>30</v>
      </c>
      <c r="AO315" s="3" t="s">
        <v>14</v>
      </c>
      <c r="AP315" s="3">
        <v>3334</v>
      </c>
      <c r="AQ315" s="3">
        <v>1</v>
      </c>
      <c r="AR315" s="3">
        <v>0</v>
      </c>
      <c r="AS315" s="3">
        <v>1</v>
      </c>
      <c r="AT315" s="3">
        <v>1</v>
      </c>
      <c r="AU315" s="4" t="s">
        <v>330</v>
      </c>
      <c r="AV315" s="4" t="s">
        <v>540</v>
      </c>
      <c r="AW315" s="4" t="s">
        <v>465</v>
      </c>
      <c r="AX315" s="4" t="s">
        <v>89</v>
      </c>
      <c r="AY315" s="4" t="s">
        <v>90</v>
      </c>
      <c r="AZ315" s="3">
        <v>0.4</v>
      </c>
      <c r="BA315" s="3">
        <v>1.4918246976412703</v>
      </c>
      <c r="BB315" s="3"/>
      <c r="BC315" s="3" t="s">
        <v>60</v>
      </c>
      <c r="BD315" s="3" t="s">
        <v>20</v>
      </c>
      <c r="BE315" s="3"/>
    </row>
    <row r="316" spans="1:57" hidden="1" x14ac:dyDescent="0.25">
      <c r="A316" s="2">
        <v>54</v>
      </c>
      <c r="B316" s="3" t="s">
        <v>536</v>
      </c>
      <c r="C316" s="3">
        <v>54.2</v>
      </c>
      <c r="D316" s="3" t="s">
        <v>907</v>
      </c>
      <c r="E316" s="3" t="s">
        <v>570</v>
      </c>
      <c r="F316" s="3"/>
      <c r="G316" s="3"/>
      <c r="H316" s="3" t="str">
        <f>IF(Y316&lt;'2 - Outliers'!$F$11,"Low outlier",IF(Y316&gt;'2 - Outliers'!$F$12,"High outlier",""))</f>
        <v/>
      </c>
      <c r="I316" s="3">
        <f>IF(AA316="",VLOOKUP(AW316,'3 -Impute_SE'!$B$10:$C$21,2,FALSE),AA316)</f>
        <v>9.1214876538964998E-2</v>
      </c>
      <c r="J316" s="3">
        <f>1/I316</f>
        <v>10.96312397652396</v>
      </c>
      <c r="K316" s="3">
        <f>J316*Y316</f>
        <v>0</v>
      </c>
      <c r="L316" s="3">
        <f>J316/(VLOOKUP($AW316,'5_Weighting'!$B$9:$C$20,2,FALSE)/VLOOKUP($AW316,'5_Weighting'!$B$9:$D$20,3,FALSE))</f>
        <v>0.97808808423287263</v>
      </c>
      <c r="M316" s="3">
        <f>L316*Y316</f>
        <v>0</v>
      </c>
      <c r="N316" s="3" t="e">
        <f>J316/(VLOOKUP($AW316,'5_Weighting'!$F$12:$G$20,2,FALSE)/(VLOOKUP($AW316,'5_Weighting'!$F$12:$H$21,3,FALSE)))</f>
        <v>#N/A</v>
      </c>
      <c r="O316" s="3" t="e">
        <f>N316*$Y316</f>
        <v>#N/A</v>
      </c>
      <c r="P316" s="3" t="e">
        <f>J316/(VLOOKUP($AW316,'5_Weighting'!$J$12:$K$22,2,FALSE)/VLOOKUP($AW316,'5_Weighting'!$J$12:$L$22,3,FALSE))</f>
        <v>#N/A</v>
      </c>
      <c r="Q316" s="3" t="e">
        <f>P316*$Y316</f>
        <v>#N/A</v>
      </c>
      <c r="R316" s="3">
        <f>J316/(VLOOKUP($AW316,'5_Weighting'!$N$12:$O$23,2,FALSE)/VLOOKUP($AW316,'5_Weighting'!$N$12:$P$23,3,FALSE))</f>
        <v>0.97808808423287263</v>
      </c>
      <c r="S316" s="3">
        <f>R316*$Y316</f>
        <v>0</v>
      </c>
      <c r="T316" s="3">
        <f>J316/(VLOOKUP($AW316,'5_Weighting'!$R$12:$S$23,2,FALSE)/(VLOOKUP($AW316,'5_Weighting'!$R$12:$T$23,3,FALSE)))</f>
        <v>1</v>
      </c>
      <c r="U316" s="3">
        <f>T316*$Y316</f>
        <v>0</v>
      </c>
      <c r="V316" s="3">
        <f>J316/(VLOOKUP($AW316,'5_Weighting'!$V$12:$W$23,2,FALSE)/(VLOOKUP($AW316,'5_Weighting'!$V$12:$X$23,3,FALSE)))</f>
        <v>0.97541642890436964</v>
      </c>
      <c r="W316" s="3">
        <f>V316*$Y316</f>
        <v>0</v>
      </c>
      <c r="X316" s="3" t="s">
        <v>245</v>
      </c>
      <c r="Y316" s="6">
        <v>0</v>
      </c>
      <c r="Z316" s="3" t="s">
        <v>72</v>
      </c>
      <c r="AA316" s="3"/>
      <c r="AB316" s="3"/>
      <c r="AC316" s="3" t="s">
        <v>53</v>
      </c>
      <c r="AD316" s="3" t="s">
        <v>143</v>
      </c>
      <c r="AE316" s="3" t="s">
        <v>54</v>
      </c>
      <c r="AF316" s="3" t="s">
        <v>83</v>
      </c>
      <c r="AG316" s="3" t="s">
        <v>84</v>
      </c>
      <c r="AH316" s="3" t="s">
        <v>95</v>
      </c>
      <c r="AI316" s="3" t="s">
        <v>57</v>
      </c>
      <c r="AJ316" s="3" t="s">
        <v>39</v>
      </c>
      <c r="AK316" s="4" t="s">
        <v>12</v>
      </c>
      <c r="AL316" s="4" t="s">
        <v>29</v>
      </c>
      <c r="AM316" s="4">
        <v>2009</v>
      </c>
      <c r="AN316" s="3" t="s">
        <v>30</v>
      </c>
      <c r="AO316" s="3" t="s">
        <v>14</v>
      </c>
      <c r="AP316" s="3">
        <v>3334</v>
      </c>
      <c r="AQ316" s="3">
        <v>1</v>
      </c>
      <c r="AR316" s="3">
        <v>0</v>
      </c>
      <c r="AS316" s="3">
        <v>1</v>
      </c>
      <c r="AT316" s="3">
        <v>1</v>
      </c>
      <c r="AU316" s="4" t="s">
        <v>346</v>
      </c>
      <c r="AV316" s="4" t="s">
        <v>908</v>
      </c>
      <c r="AW316" s="3" t="s">
        <v>707</v>
      </c>
      <c r="AX316" s="4" t="s">
        <v>89</v>
      </c>
      <c r="AY316" s="4" t="s">
        <v>90</v>
      </c>
      <c r="AZ316" s="3">
        <v>0</v>
      </c>
      <c r="BA316" s="3">
        <v>1</v>
      </c>
      <c r="BB316" s="3"/>
      <c r="BC316" s="3" t="s">
        <v>60</v>
      </c>
      <c r="BD316" s="3" t="s">
        <v>20</v>
      </c>
      <c r="BE316" s="3"/>
    </row>
    <row r="317" spans="1:57" hidden="1" x14ac:dyDescent="0.25">
      <c r="A317" s="2">
        <v>54</v>
      </c>
      <c r="B317" s="3" t="s">
        <v>536</v>
      </c>
      <c r="C317" s="3">
        <v>54.2</v>
      </c>
      <c r="D317" s="3" t="s">
        <v>914</v>
      </c>
      <c r="E317" s="3" t="s">
        <v>570</v>
      </c>
      <c r="F317" s="3"/>
      <c r="G317" s="3"/>
      <c r="H317" s="3" t="str">
        <f>IF(Y317&lt;'2 - Outliers'!$F$11,"Low outlier",IF(Y317&gt;'2 - Outliers'!$F$12,"High outlier",""))</f>
        <v/>
      </c>
      <c r="I317" s="3">
        <f>IF(AA317="",VLOOKUP(AW317,'3 -Impute_SE'!$B$10:$C$21,2,FALSE),AA317)</f>
        <v>0.11153991466812101</v>
      </c>
      <c r="J317" s="3">
        <f>1/I317</f>
        <v>8.9654004396132816</v>
      </c>
      <c r="K317" s="3">
        <f>J317*Y317</f>
        <v>-8.6067844220287504E-4</v>
      </c>
      <c r="L317" s="3">
        <f>J317/(VLOOKUP($AW317,'5_Weighting'!$B$9:$C$20,2,FALSE)/VLOOKUP($AW317,'5_Weighting'!$B$9:$D$20,3,FALSE))</f>
        <v>0.11827617160620325</v>
      </c>
      <c r="M317" s="3">
        <f>L317*Y317</f>
        <v>-1.1354512474195513E-5</v>
      </c>
      <c r="N317" s="3">
        <f>J317/(VLOOKUP($AW317,'5_Weighting'!$F$12:$G$20,2,FALSE)/(VLOOKUP($AW317,'5_Weighting'!$F$12:$H$21,3,FALSE)))</f>
        <v>0.77882522210364835</v>
      </c>
      <c r="O317" s="3">
        <f>N317*$Y317</f>
        <v>-7.4767221321950239E-5</v>
      </c>
      <c r="P317" s="3">
        <f>J317/(VLOOKUP($AW317,'5_Weighting'!$J$12:$K$22,2,FALSE)/VLOOKUP($AW317,'5_Weighting'!$J$12:$L$22,3,FALSE))</f>
        <v>0.94803021623224748</v>
      </c>
      <c r="Q317" s="3">
        <f>P317*$Y317</f>
        <v>-9.1010900758295763E-5</v>
      </c>
      <c r="R317" s="3">
        <f>J317/(VLOOKUP($AW317,'5_Weighting'!$N$12:$O$23,2,FALSE)/VLOOKUP($AW317,'5_Weighting'!$N$12:$P$23,3,FALSE))</f>
        <v>9.024795035930723E-2</v>
      </c>
      <c r="S317" s="3">
        <f>R317*$Y317</f>
        <v>-8.6638032344934937E-6</v>
      </c>
      <c r="T317" s="3">
        <f>J317/(VLOOKUP($AW317,'5_Weighting'!$R$12:$S$23,2,FALSE)/(VLOOKUP($AW317,'5_Weighting'!$R$12:$T$23,3,FALSE)))</f>
        <v>6.6536163289405814E-2</v>
      </c>
      <c r="U317" s="3">
        <f>T317*$Y317</f>
        <v>-6.3874716757829584E-6</v>
      </c>
      <c r="V317" s="3">
        <f>J317/(VLOOKUP($AW317,'5_Weighting'!$V$12:$W$23,2,FALSE)/(VLOOKUP($AW317,'5_Weighting'!$V$12:$X$23,3,FALSE)))</f>
        <v>7.3184511452587267E-2</v>
      </c>
      <c r="W317" s="3">
        <f>V317*$Y317</f>
        <v>-7.0257130994483774E-6</v>
      </c>
      <c r="X317" s="3" t="s">
        <v>245</v>
      </c>
      <c r="Y317" s="6">
        <v>-9.6000000000000002E-5</v>
      </c>
      <c r="Z317" s="3" t="s">
        <v>72</v>
      </c>
      <c r="AA317" s="3"/>
      <c r="AB317" s="3"/>
      <c r="AC317" s="3" t="s">
        <v>53</v>
      </c>
      <c r="AD317" s="3" t="s">
        <v>143</v>
      </c>
      <c r="AE317" s="3" t="s">
        <v>54</v>
      </c>
      <c r="AF317" s="3" t="s">
        <v>83</v>
      </c>
      <c r="AG317" s="3" t="s">
        <v>84</v>
      </c>
      <c r="AH317" s="3" t="s">
        <v>95</v>
      </c>
      <c r="AI317" s="3" t="s">
        <v>57</v>
      </c>
      <c r="AJ317" s="3" t="s">
        <v>39</v>
      </c>
      <c r="AK317" s="4" t="s">
        <v>12</v>
      </c>
      <c r="AL317" s="4" t="s">
        <v>29</v>
      </c>
      <c r="AM317" s="4">
        <v>2009</v>
      </c>
      <c r="AN317" s="3" t="s">
        <v>30</v>
      </c>
      <c r="AO317" s="3" t="s">
        <v>14</v>
      </c>
      <c r="AP317" s="3">
        <v>3334</v>
      </c>
      <c r="AQ317" s="3">
        <v>1</v>
      </c>
      <c r="AR317" s="3">
        <v>0</v>
      </c>
      <c r="AS317" s="3">
        <v>1</v>
      </c>
      <c r="AT317" s="3">
        <v>1</v>
      </c>
      <c r="AU317" s="4" t="s">
        <v>346</v>
      </c>
      <c r="AV317" s="4" t="s">
        <v>680</v>
      </c>
      <c r="AW317" s="3" t="s">
        <v>642</v>
      </c>
      <c r="AX317" s="4" t="s">
        <v>89</v>
      </c>
      <c r="AY317" s="4" t="s">
        <v>90</v>
      </c>
      <c r="AZ317" s="3">
        <v>-0.01</v>
      </c>
      <c r="BA317" s="3">
        <v>0.99004983374916811</v>
      </c>
      <c r="BB317" s="3"/>
      <c r="BC317" s="3" t="s">
        <v>60</v>
      </c>
      <c r="BD317" s="3" t="s">
        <v>20</v>
      </c>
      <c r="BE317" s="3"/>
    </row>
    <row r="318" spans="1:57" hidden="1" x14ac:dyDescent="0.25">
      <c r="A318" s="2">
        <v>54</v>
      </c>
      <c r="B318" s="3" t="s">
        <v>536</v>
      </c>
      <c r="C318" s="3">
        <v>54.2</v>
      </c>
      <c r="D318" s="3" t="s">
        <v>912</v>
      </c>
      <c r="E318" s="3" t="s">
        <v>570</v>
      </c>
      <c r="F318" s="3"/>
      <c r="G318" s="3"/>
      <c r="H318" s="3" t="str">
        <f>IF(Y318&lt;'2 - Outliers'!$F$11,"Low outlier",IF(Y318&gt;'2 - Outliers'!$F$12,"High outlier",""))</f>
        <v/>
      </c>
      <c r="I318" s="3">
        <f>IF(AA318="",VLOOKUP(AW318,'3 -Impute_SE'!$B$10:$C$21,2,FALSE),AA318)</f>
        <v>9.1214876538964998E-2</v>
      </c>
      <c r="J318" s="3">
        <f>1/I318</f>
        <v>10.96312397652396</v>
      </c>
      <c r="K318" s="3">
        <f>J318*Y318</f>
        <v>-0.14208208673575051</v>
      </c>
      <c r="L318" s="3">
        <f>J318/(VLOOKUP($AW318,'5_Weighting'!$B$9:$C$20,2,FALSE)/VLOOKUP($AW318,'5_Weighting'!$B$9:$D$20,3,FALSE))</f>
        <v>0.97808808423287263</v>
      </c>
      <c r="M318" s="3">
        <f>L318*Y318</f>
        <v>-1.2676021571658029E-2</v>
      </c>
      <c r="N318" s="3" t="e">
        <f>J318/(VLOOKUP($AW318,'5_Weighting'!$F$12:$G$20,2,FALSE)/(VLOOKUP($AW318,'5_Weighting'!$F$12:$H$21,3,FALSE)))</f>
        <v>#N/A</v>
      </c>
      <c r="O318" s="3" t="e">
        <f>N318*$Y318</f>
        <v>#N/A</v>
      </c>
      <c r="P318" s="3" t="e">
        <f>J318/(VLOOKUP($AW318,'5_Weighting'!$J$12:$K$22,2,FALSE)/VLOOKUP($AW318,'5_Weighting'!$J$12:$L$22,3,FALSE))</f>
        <v>#N/A</v>
      </c>
      <c r="Q318" s="3" t="e">
        <f>P318*$Y318</f>
        <v>#N/A</v>
      </c>
      <c r="R318" s="3">
        <f>J318/(VLOOKUP($AW318,'5_Weighting'!$N$12:$O$23,2,FALSE)/VLOOKUP($AW318,'5_Weighting'!$N$12:$P$23,3,FALSE))</f>
        <v>0.97808808423287263</v>
      </c>
      <c r="S318" s="3">
        <f>R318*$Y318</f>
        <v>-1.2676021571658029E-2</v>
      </c>
      <c r="T318" s="3">
        <f>J318/(VLOOKUP($AW318,'5_Weighting'!$R$12:$S$23,2,FALSE)/(VLOOKUP($AW318,'5_Weighting'!$R$12:$T$23,3,FALSE)))</f>
        <v>1</v>
      </c>
      <c r="U318" s="3">
        <f>T318*$Y318</f>
        <v>-1.2959999999999999E-2</v>
      </c>
      <c r="V318" s="3">
        <f>J318/(VLOOKUP($AW318,'5_Weighting'!$V$12:$W$23,2,FALSE)/(VLOOKUP($AW318,'5_Weighting'!$V$12:$X$23,3,FALSE)))</f>
        <v>0.97541642890436964</v>
      </c>
      <c r="W318" s="3">
        <f>V318*$Y318</f>
        <v>-1.2641396918600631E-2</v>
      </c>
      <c r="X318" s="3" t="s">
        <v>245</v>
      </c>
      <c r="Y318" s="6">
        <v>-1.2959999999999999E-2</v>
      </c>
      <c r="Z318" s="3" t="s">
        <v>72</v>
      </c>
      <c r="AA318" s="3"/>
      <c r="AB318" s="3"/>
      <c r="AC318" s="3" t="s">
        <v>53</v>
      </c>
      <c r="AD318" s="3" t="s">
        <v>6</v>
      </c>
      <c r="AE318" s="3" t="s">
        <v>54</v>
      </c>
      <c r="AF318" s="3" t="s">
        <v>83</v>
      </c>
      <c r="AG318" s="3" t="s">
        <v>84</v>
      </c>
      <c r="AH318" s="3" t="s">
        <v>95</v>
      </c>
      <c r="AI318" s="3" t="s">
        <v>57</v>
      </c>
      <c r="AJ318" s="3" t="s">
        <v>39</v>
      </c>
      <c r="AK318" s="4" t="s">
        <v>12</v>
      </c>
      <c r="AL318" s="4" t="s">
        <v>29</v>
      </c>
      <c r="AM318" s="4">
        <v>2009</v>
      </c>
      <c r="AN318" s="3" t="s">
        <v>30</v>
      </c>
      <c r="AO318" s="3" t="s">
        <v>14</v>
      </c>
      <c r="AP318" s="3">
        <v>3334</v>
      </c>
      <c r="AQ318" s="3">
        <v>1</v>
      </c>
      <c r="AR318" s="3">
        <v>0</v>
      </c>
      <c r="AS318" s="3">
        <v>1</v>
      </c>
      <c r="AT318" s="3">
        <v>1</v>
      </c>
      <c r="AU318" s="4" t="s">
        <v>346</v>
      </c>
      <c r="AV318" s="4" t="s">
        <v>745</v>
      </c>
      <c r="AW318" s="4" t="s">
        <v>707</v>
      </c>
      <c r="AX318" s="4" t="s">
        <v>89</v>
      </c>
      <c r="AY318" s="4" t="s">
        <v>90</v>
      </c>
      <c r="AZ318" s="3">
        <v>0.09</v>
      </c>
      <c r="BA318" s="3">
        <v>1.0941742837052104</v>
      </c>
      <c r="BB318" s="3"/>
      <c r="BC318" s="3" t="s">
        <v>60</v>
      </c>
      <c r="BD318" s="3" t="s">
        <v>20</v>
      </c>
      <c r="BE318" s="3"/>
    </row>
    <row r="319" spans="1:57" hidden="1" x14ac:dyDescent="0.25">
      <c r="A319" s="2">
        <v>54</v>
      </c>
      <c r="B319" s="3" t="s">
        <v>536</v>
      </c>
      <c r="C319" s="3">
        <v>54.3</v>
      </c>
      <c r="D319" s="3" t="s">
        <v>537</v>
      </c>
      <c r="E319" s="3" t="s">
        <v>538</v>
      </c>
      <c r="F319" s="3"/>
      <c r="G319" s="3"/>
      <c r="H319" s="3" t="str">
        <f>IF(Y319&lt;'2 - Outliers'!$F$11,"Low outlier",IF(Y319&gt;'2 - Outliers'!$F$12,"High outlier",""))</f>
        <v/>
      </c>
      <c r="I319" s="3">
        <f>IF(AA319="",VLOOKUP(AW319,'3 -Impute_SE'!$B$10:$C$21,2,FALSE),AA319)</f>
        <v>0.29561638727755546</v>
      </c>
      <c r="J319" s="3">
        <f>1/I319</f>
        <v>3.3827624009933381</v>
      </c>
      <c r="K319" s="3">
        <f>J319*Y319</f>
        <v>-0.36371461335480371</v>
      </c>
      <c r="L319" s="3">
        <f>J319/(VLOOKUP($AW319,'5_Weighting'!$B$9:$C$20,2,FALSE)/VLOOKUP($AW319,'5_Weighting'!$B$9:$D$20,3,FALSE))</f>
        <v>0.25164762942831709</v>
      </c>
      <c r="M319" s="3">
        <f>L319*Y319</f>
        <v>-2.7057153116132653E-2</v>
      </c>
      <c r="N319" s="3">
        <f>J319/(VLOOKUP($AW319,'5_Weighting'!$F$12:$G$20,2,FALSE)/(VLOOKUP($AW319,'5_Weighting'!$F$12:$H$21,3,FALSE)))</f>
        <v>0.50960491128373531</v>
      </c>
      <c r="O319" s="3">
        <f>N319*$Y319</f>
        <v>-5.4792720061227214E-2</v>
      </c>
      <c r="P319" s="3">
        <f>J319/(VLOOKUP($AW319,'5_Weighting'!$J$12:$K$22,2,FALSE)/VLOOKUP($AW319,'5_Weighting'!$J$12:$L$22,3,FALSE))</f>
        <v>0.58527362856841614</v>
      </c>
      <c r="Q319" s="3">
        <f>P319*$Y319</f>
        <v>-6.2928620543676095E-2</v>
      </c>
      <c r="R319" s="3">
        <f>J319/(VLOOKUP($AW319,'5_Weighting'!$N$12:$O$23,2,FALSE)/VLOOKUP($AW319,'5_Weighting'!$N$12:$P$23,3,FALSE))</f>
        <v>0.20440960155367024</v>
      </c>
      <c r="S319" s="3">
        <f>R319*$Y319</f>
        <v>-2.1978120359050623E-2</v>
      </c>
      <c r="T319" s="3">
        <f>J319/(VLOOKUP($AW319,'5_Weighting'!$R$12:$S$23,2,FALSE)/(VLOOKUP($AW319,'5_Weighting'!$R$12:$T$23,3,FALSE)))</f>
        <v>0.15529850533053888</v>
      </c>
      <c r="U319" s="3">
        <f>T319*$Y319</f>
        <v>-1.6697695293139539E-2</v>
      </c>
      <c r="V319" s="3">
        <f>J319/(VLOOKUP($AW319,'5_Weighting'!$V$12:$W$23,2,FALSE)/(VLOOKUP($AW319,'5_Weighting'!$V$12:$X$23,3,FALSE)))</f>
        <v>0.204660431653715</v>
      </c>
      <c r="W319" s="3">
        <f>V319*$Y319</f>
        <v>-2.2005089611407434E-2</v>
      </c>
      <c r="X319" s="3" t="s">
        <v>539</v>
      </c>
      <c r="Y319" s="6">
        <v>-0.10751999999999999</v>
      </c>
      <c r="Z319" s="3" t="s">
        <v>72</v>
      </c>
      <c r="AA319" s="3"/>
      <c r="AB319" s="3"/>
      <c r="AC319" s="3" t="s">
        <v>5</v>
      </c>
      <c r="AD319" s="3" t="s">
        <v>6</v>
      </c>
      <c r="AE319" s="3" t="s">
        <v>5</v>
      </c>
      <c r="AF319" s="3" t="s">
        <v>83</v>
      </c>
      <c r="AG319" s="3" t="s">
        <v>84</v>
      </c>
      <c r="AH319" s="3" t="s">
        <v>95</v>
      </c>
      <c r="AI319" s="3" t="s">
        <v>57</v>
      </c>
      <c r="AJ319" s="3" t="s">
        <v>74</v>
      </c>
      <c r="AK319" s="4" t="s">
        <v>12</v>
      </c>
      <c r="AL319" s="4" t="s">
        <v>29</v>
      </c>
      <c r="AM319" s="4">
        <v>2009</v>
      </c>
      <c r="AN319" s="3" t="s">
        <v>30</v>
      </c>
      <c r="AO319" s="3" t="s">
        <v>14</v>
      </c>
      <c r="AP319" s="3">
        <v>8181</v>
      </c>
      <c r="AQ319" s="3">
        <v>1</v>
      </c>
      <c r="AR319" s="3">
        <v>0</v>
      </c>
      <c r="AS319" s="3">
        <v>1</v>
      </c>
      <c r="AT319" s="3">
        <v>1</v>
      </c>
      <c r="AU319" s="4" t="s">
        <v>330</v>
      </c>
      <c r="AV319" s="4" t="s">
        <v>540</v>
      </c>
      <c r="AW319" s="4" t="s">
        <v>465</v>
      </c>
      <c r="AX319" s="4" t="s">
        <v>89</v>
      </c>
      <c r="AY319" s="4" t="s">
        <v>90</v>
      </c>
      <c r="AZ319" s="3">
        <v>0.32</v>
      </c>
      <c r="BA319" s="3">
        <v>1.3771277643359572</v>
      </c>
      <c r="BB319" s="3"/>
      <c r="BC319" s="3" t="s">
        <v>60</v>
      </c>
      <c r="BD319" s="3" t="s">
        <v>20</v>
      </c>
      <c r="BE319" s="3"/>
    </row>
    <row r="320" spans="1:57" hidden="1" x14ac:dyDescent="0.25">
      <c r="A320" s="2">
        <v>54</v>
      </c>
      <c r="B320" s="3" t="s">
        <v>536</v>
      </c>
      <c r="C320" s="3">
        <v>54.3</v>
      </c>
      <c r="D320" s="3" t="s">
        <v>910</v>
      </c>
      <c r="E320" s="3" t="s">
        <v>538</v>
      </c>
      <c r="F320" s="3"/>
      <c r="G320" s="3"/>
      <c r="H320" s="3" t="str">
        <f>IF(Y320&lt;'2 - Outliers'!$F$11,"Low outlier",IF(Y320&gt;'2 - Outliers'!$F$12,"High outlier",""))</f>
        <v/>
      </c>
      <c r="I320" s="3">
        <f>IF(AA320="",VLOOKUP(AW320,'3 -Impute_SE'!$B$10:$C$21,2,FALSE),AA320)</f>
        <v>9.1214876538964998E-2</v>
      </c>
      <c r="J320" s="3">
        <f>1/I320</f>
        <v>10.96312397652396</v>
      </c>
      <c r="K320" s="3">
        <f>J320*Y320</f>
        <v>-1.26295188209556E-2</v>
      </c>
      <c r="L320" s="3">
        <f>J320/(VLOOKUP($AW320,'5_Weighting'!$B$9:$C$20,2,FALSE)/VLOOKUP($AW320,'5_Weighting'!$B$9:$D$20,3,FALSE))</f>
        <v>0.97808808423287263</v>
      </c>
      <c r="M320" s="3">
        <f>L320*Y320</f>
        <v>-1.1267574730362692E-3</v>
      </c>
      <c r="N320" s="3" t="e">
        <f>J320/(VLOOKUP($AW320,'5_Weighting'!$F$12:$G$20,2,FALSE)/(VLOOKUP($AW320,'5_Weighting'!$F$12:$H$21,3,FALSE)))</f>
        <v>#N/A</v>
      </c>
      <c r="O320" s="3" t="e">
        <f>N320*$Y320</f>
        <v>#N/A</v>
      </c>
      <c r="P320" s="3" t="e">
        <f>J320/(VLOOKUP($AW320,'5_Weighting'!$J$12:$K$22,2,FALSE)/VLOOKUP($AW320,'5_Weighting'!$J$12:$L$22,3,FALSE))</f>
        <v>#N/A</v>
      </c>
      <c r="Q320" s="3" t="e">
        <f>P320*$Y320</f>
        <v>#N/A</v>
      </c>
      <c r="R320" s="3">
        <f>J320/(VLOOKUP($AW320,'5_Weighting'!$N$12:$O$23,2,FALSE)/VLOOKUP($AW320,'5_Weighting'!$N$12:$P$23,3,FALSE))</f>
        <v>0.97808808423287263</v>
      </c>
      <c r="S320" s="3">
        <f>R320*$Y320</f>
        <v>-1.1267574730362692E-3</v>
      </c>
      <c r="T320" s="3">
        <f>J320/(VLOOKUP($AW320,'5_Weighting'!$R$12:$S$23,2,FALSE)/(VLOOKUP($AW320,'5_Weighting'!$R$12:$T$23,3,FALSE)))</f>
        <v>1</v>
      </c>
      <c r="U320" s="3">
        <f>T320*$Y320</f>
        <v>-1.1519999999999998E-3</v>
      </c>
      <c r="V320" s="3">
        <f>J320/(VLOOKUP($AW320,'5_Weighting'!$V$12:$W$23,2,FALSE)/(VLOOKUP($AW320,'5_Weighting'!$V$12:$X$23,3,FALSE)))</f>
        <v>0.97541642890436964</v>
      </c>
      <c r="W320" s="3">
        <f>V320*$Y320</f>
        <v>-1.1236797260978336E-3</v>
      </c>
      <c r="X320" s="3" t="s">
        <v>245</v>
      </c>
      <c r="Y320" s="6">
        <v>-1.1519999999999998E-3</v>
      </c>
      <c r="Z320" s="3" t="s">
        <v>72</v>
      </c>
      <c r="AA320" s="3"/>
      <c r="AB320" s="3"/>
      <c r="AC320" s="3" t="s">
        <v>53</v>
      </c>
      <c r="AD320" s="3" t="s">
        <v>6</v>
      </c>
      <c r="AE320" s="3" t="s">
        <v>54</v>
      </c>
      <c r="AF320" s="3" t="s">
        <v>83</v>
      </c>
      <c r="AG320" s="3" t="s">
        <v>84</v>
      </c>
      <c r="AH320" s="3" t="s">
        <v>95</v>
      </c>
      <c r="AI320" s="3" t="s">
        <v>57</v>
      </c>
      <c r="AJ320" s="3" t="s">
        <v>74</v>
      </c>
      <c r="AK320" s="4" t="s">
        <v>12</v>
      </c>
      <c r="AL320" s="4" t="s">
        <v>29</v>
      </c>
      <c r="AM320" s="4">
        <v>2009</v>
      </c>
      <c r="AN320" s="3" t="s">
        <v>30</v>
      </c>
      <c r="AO320" s="3" t="s">
        <v>14</v>
      </c>
      <c r="AP320" s="3">
        <v>8181</v>
      </c>
      <c r="AQ320" s="3">
        <v>1</v>
      </c>
      <c r="AR320" s="3">
        <v>0</v>
      </c>
      <c r="AS320" s="3">
        <v>1</v>
      </c>
      <c r="AT320" s="3">
        <v>1</v>
      </c>
      <c r="AU320" s="4" t="s">
        <v>346</v>
      </c>
      <c r="AV320" s="4" t="s">
        <v>908</v>
      </c>
      <c r="AW320" s="4" t="s">
        <v>707</v>
      </c>
      <c r="AX320" s="4" t="s">
        <v>89</v>
      </c>
      <c r="AY320" s="4" t="s">
        <v>90</v>
      </c>
      <c r="AZ320" s="3">
        <v>0.02</v>
      </c>
      <c r="BA320" s="3">
        <v>1.0202013400267558</v>
      </c>
      <c r="BB320" s="3"/>
      <c r="BC320" s="3" t="s">
        <v>60</v>
      </c>
      <c r="BD320" s="3" t="s">
        <v>20</v>
      </c>
      <c r="BE320" s="3"/>
    </row>
    <row r="321" spans="1:57" hidden="1" x14ac:dyDescent="0.25">
      <c r="A321" s="2">
        <v>54</v>
      </c>
      <c r="B321" s="3" t="s">
        <v>536</v>
      </c>
      <c r="C321" s="3">
        <v>54.3</v>
      </c>
      <c r="D321" s="3" t="s">
        <v>916</v>
      </c>
      <c r="E321" s="3" t="s">
        <v>538</v>
      </c>
      <c r="F321" s="3"/>
      <c r="G321" s="3"/>
      <c r="H321" s="3" t="str">
        <f>IF(Y321&lt;'2 - Outliers'!$F$11,"Low outlier",IF(Y321&gt;'2 - Outliers'!$F$12,"High outlier",""))</f>
        <v/>
      </c>
      <c r="I321" s="3">
        <f>IF(AA321="",VLOOKUP(AW321,'3 -Impute_SE'!$B$10:$C$21,2,FALSE),AA321)</f>
        <v>0.11153991466812101</v>
      </c>
      <c r="J321" s="3">
        <f>1/I321</f>
        <v>8.9654004396132816</v>
      </c>
      <c r="K321" s="3">
        <f>J321*Y321</f>
        <v>-8.6067844220287504E-4</v>
      </c>
      <c r="L321" s="3">
        <f>J321/(VLOOKUP($AW321,'5_Weighting'!$B$9:$C$20,2,FALSE)/VLOOKUP($AW321,'5_Weighting'!$B$9:$D$20,3,FALSE))</f>
        <v>0.11827617160620325</v>
      </c>
      <c r="M321" s="3">
        <f>L321*Y321</f>
        <v>-1.1354512474195513E-5</v>
      </c>
      <c r="N321" s="3">
        <f>J321/(VLOOKUP($AW321,'5_Weighting'!$F$12:$G$20,2,FALSE)/(VLOOKUP($AW321,'5_Weighting'!$F$12:$H$21,3,FALSE)))</f>
        <v>0.77882522210364835</v>
      </c>
      <c r="O321" s="3">
        <f>N321*$Y321</f>
        <v>-7.4767221321950239E-5</v>
      </c>
      <c r="P321" s="3">
        <f>J321/(VLOOKUP($AW321,'5_Weighting'!$J$12:$K$22,2,FALSE)/VLOOKUP($AW321,'5_Weighting'!$J$12:$L$22,3,FALSE))</f>
        <v>0.94803021623224748</v>
      </c>
      <c r="Q321" s="3">
        <f>P321*$Y321</f>
        <v>-9.1010900758295763E-5</v>
      </c>
      <c r="R321" s="3">
        <f>J321/(VLOOKUP($AW321,'5_Weighting'!$N$12:$O$23,2,FALSE)/VLOOKUP($AW321,'5_Weighting'!$N$12:$P$23,3,FALSE))</f>
        <v>9.024795035930723E-2</v>
      </c>
      <c r="S321" s="3">
        <f>R321*$Y321</f>
        <v>-8.6638032344934937E-6</v>
      </c>
      <c r="T321" s="3">
        <f>J321/(VLOOKUP($AW321,'5_Weighting'!$R$12:$S$23,2,FALSE)/(VLOOKUP($AW321,'5_Weighting'!$R$12:$T$23,3,FALSE)))</f>
        <v>6.6536163289405814E-2</v>
      </c>
      <c r="U321" s="3">
        <f>T321*$Y321</f>
        <v>-6.3874716757829584E-6</v>
      </c>
      <c r="V321" s="3">
        <f>J321/(VLOOKUP($AW321,'5_Weighting'!$V$12:$W$23,2,FALSE)/(VLOOKUP($AW321,'5_Weighting'!$V$12:$X$23,3,FALSE)))</f>
        <v>7.3184511452587267E-2</v>
      </c>
      <c r="W321" s="3">
        <f>V321*$Y321</f>
        <v>-7.0257130994483774E-6</v>
      </c>
      <c r="X321" s="3" t="s">
        <v>245</v>
      </c>
      <c r="Y321" s="6">
        <v>-9.6000000000000002E-5</v>
      </c>
      <c r="Z321" s="3" t="s">
        <v>72</v>
      </c>
      <c r="AA321" s="3"/>
      <c r="AB321" s="3"/>
      <c r="AC321" s="3" t="s">
        <v>53</v>
      </c>
      <c r="AD321" s="3" t="s">
        <v>143</v>
      </c>
      <c r="AE321" s="3" t="s">
        <v>54</v>
      </c>
      <c r="AF321" s="3" t="s">
        <v>83</v>
      </c>
      <c r="AG321" s="3" t="s">
        <v>84</v>
      </c>
      <c r="AH321" s="3" t="s">
        <v>95</v>
      </c>
      <c r="AI321" s="3" t="s">
        <v>57</v>
      </c>
      <c r="AJ321" s="3" t="s">
        <v>74</v>
      </c>
      <c r="AK321" s="4" t="s">
        <v>12</v>
      </c>
      <c r="AL321" s="4" t="s">
        <v>29</v>
      </c>
      <c r="AM321" s="4">
        <v>2009</v>
      </c>
      <c r="AN321" s="3" t="s">
        <v>30</v>
      </c>
      <c r="AO321" s="3" t="s">
        <v>14</v>
      </c>
      <c r="AP321" s="3">
        <v>8181</v>
      </c>
      <c r="AQ321" s="3">
        <v>1</v>
      </c>
      <c r="AR321" s="3">
        <v>0</v>
      </c>
      <c r="AS321" s="3">
        <v>1</v>
      </c>
      <c r="AT321" s="3">
        <v>1</v>
      </c>
      <c r="AU321" s="4" t="s">
        <v>346</v>
      </c>
      <c r="AV321" s="4" t="s">
        <v>680</v>
      </c>
      <c r="AW321" s="4" t="s">
        <v>642</v>
      </c>
      <c r="AX321" s="4" t="s">
        <v>89</v>
      </c>
      <c r="AY321" s="4" t="s">
        <v>90</v>
      </c>
      <c r="AZ321" s="3">
        <v>-0.01</v>
      </c>
      <c r="BA321" s="3">
        <v>0.99004983374916811</v>
      </c>
      <c r="BB321" s="3"/>
      <c r="BC321" s="3" t="s">
        <v>60</v>
      </c>
      <c r="BD321" s="3" t="s">
        <v>20</v>
      </c>
      <c r="BE321" s="3"/>
    </row>
    <row r="322" spans="1:57" hidden="1" x14ac:dyDescent="0.25">
      <c r="A322" s="2">
        <v>54</v>
      </c>
      <c r="B322" s="3" t="s">
        <v>536</v>
      </c>
      <c r="C322" s="3">
        <v>54.3</v>
      </c>
      <c r="D322" s="3" t="s">
        <v>906</v>
      </c>
      <c r="E322" s="3" t="s">
        <v>538</v>
      </c>
      <c r="F322" s="3"/>
      <c r="G322" s="3"/>
      <c r="H322" s="3" t="str">
        <f>IF(Y322&lt;'2 - Outliers'!$F$11,"Low outlier",IF(Y322&gt;'2 - Outliers'!$F$12,"High outlier",""))</f>
        <v/>
      </c>
      <c r="I322" s="3">
        <f>IF(AA322="",VLOOKUP(AW322,'3 -Impute_SE'!$B$10:$C$21,2,FALSE),AA322)</f>
        <v>9.1214876538964998E-2</v>
      </c>
      <c r="J322" s="3">
        <f>1/I322</f>
        <v>10.96312397652396</v>
      </c>
      <c r="K322" s="3">
        <f>J322*Y322</f>
        <v>6.3147594104778007E-2</v>
      </c>
      <c r="L322" s="3">
        <f>J322/(VLOOKUP($AW322,'5_Weighting'!$B$9:$C$20,2,FALSE)/VLOOKUP($AW322,'5_Weighting'!$B$9:$D$20,3,FALSE))</f>
        <v>0.97808808423287263</v>
      </c>
      <c r="M322" s="3">
        <f>L322*Y322</f>
        <v>5.6337873651813456E-3</v>
      </c>
      <c r="N322" s="3" t="e">
        <f>J322/(VLOOKUP($AW322,'5_Weighting'!$F$12:$G$20,2,FALSE)/(VLOOKUP($AW322,'5_Weighting'!$F$12:$H$21,3,FALSE)))</f>
        <v>#N/A</v>
      </c>
      <c r="O322" s="3" t="e">
        <f>N322*$Y322</f>
        <v>#N/A</v>
      </c>
      <c r="P322" s="3" t="e">
        <f>J322/(VLOOKUP($AW322,'5_Weighting'!$J$12:$K$22,2,FALSE)/VLOOKUP($AW322,'5_Weighting'!$J$12:$L$22,3,FALSE))</f>
        <v>#N/A</v>
      </c>
      <c r="Q322" s="3" t="e">
        <f>P322*$Y322</f>
        <v>#N/A</v>
      </c>
      <c r="R322" s="3">
        <f>J322/(VLOOKUP($AW322,'5_Weighting'!$N$12:$O$23,2,FALSE)/VLOOKUP($AW322,'5_Weighting'!$N$12:$P$23,3,FALSE))</f>
        <v>0.97808808423287263</v>
      </c>
      <c r="S322" s="3">
        <f>R322*$Y322</f>
        <v>5.6337873651813456E-3</v>
      </c>
      <c r="T322" s="3">
        <f>J322/(VLOOKUP($AW322,'5_Weighting'!$R$12:$S$23,2,FALSE)/(VLOOKUP($AW322,'5_Weighting'!$R$12:$T$23,3,FALSE)))</f>
        <v>1</v>
      </c>
      <c r="U322" s="3">
        <f>T322*$Y322</f>
        <v>5.7599999999999995E-3</v>
      </c>
      <c r="V322" s="3">
        <f>J322/(VLOOKUP($AW322,'5_Weighting'!$V$12:$W$23,2,FALSE)/(VLOOKUP($AW322,'5_Weighting'!$V$12:$X$23,3,FALSE)))</f>
        <v>0.97541642890436964</v>
      </c>
      <c r="W322" s="3">
        <f>V322*$Y322</f>
        <v>5.6183986304891688E-3</v>
      </c>
      <c r="X322" s="3" t="s">
        <v>245</v>
      </c>
      <c r="Y322" s="6">
        <v>5.7599999999999995E-3</v>
      </c>
      <c r="Z322" s="3" t="s">
        <v>72</v>
      </c>
      <c r="AA322" s="3"/>
      <c r="AB322" s="3"/>
      <c r="AC322" s="3" t="s">
        <v>53</v>
      </c>
      <c r="AD322" s="3" t="s">
        <v>6</v>
      </c>
      <c r="AE322" s="3" t="s">
        <v>54</v>
      </c>
      <c r="AF322" s="3" t="s">
        <v>83</v>
      </c>
      <c r="AG322" s="3" t="s">
        <v>84</v>
      </c>
      <c r="AH322" s="3" t="s">
        <v>95</v>
      </c>
      <c r="AI322" s="3" t="s">
        <v>57</v>
      </c>
      <c r="AJ322" s="3" t="s">
        <v>74</v>
      </c>
      <c r="AK322" s="4" t="s">
        <v>12</v>
      </c>
      <c r="AL322" s="4" t="s">
        <v>29</v>
      </c>
      <c r="AM322" s="4">
        <v>2009</v>
      </c>
      <c r="AN322" s="3" t="s">
        <v>30</v>
      </c>
      <c r="AO322" s="3" t="s">
        <v>14</v>
      </c>
      <c r="AP322" s="3">
        <v>8181</v>
      </c>
      <c r="AQ322" s="3">
        <v>1</v>
      </c>
      <c r="AR322" s="3">
        <v>0</v>
      </c>
      <c r="AS322" s="3">
        <v>1</v>
      </c>
      <c r="AT322" s="3">
        <v>1</v>
      </c>
      <c r="AU322" s="4" t="s">
        <v>346</v>
      </c>
      <c r="AV322" s="4" t="s">
        <v>745</v>
      </c>
      <c r="AW322" s="4" t="s">
        <v>707</v>
      </c>
      <c r="AX322" s="4" t="s">
        <v>89</v>
      </c>
      <c r="AY322" s="4" t="s">
        <v>90</v>
      </c>
      <c r="AZ322" s="3">
        <v>0.04</v>
      </c>
      <c r="BA322" s="3">
        <v>1.0408107741923882</v>
      </c>
      <c r="BB322" s="3"/>
      <c r="BC322" s="3" t="s">
        <v>60</v>
      </c>
      <c r="BD322" s="3" t="s">
        <v>20</v>
      </c>
      <c r="BE322" s="3"/>
    </row>
    <row r="323" spans="1:57" hidden="1" x14ac:dyDescent="0.25">
      <c r="A323" s="2">
        <v>55</v>
      </c>
      <c r="B323" s="3" t="s">
        <v>571</v>
      </c>
      <c r="C323" s="3">
        <v>55.1</v>
      </c>
      <c r="D323" s="3" t="s">
        <v>574</v>
      </c>
      <c r="E323" s="3" t="s">
        <v>572</v>
      </c>
      <c r="F323" s="3"/>
      <c r="G323" s="3"/>
      <c r="H323" s="3" t="str">
        <f>IF(Y323&lt;'2 - Outliers'!$F$11,"Low outlier",IF(Y323&gt;'2 - Outliers'!$F$12,"High outlier",""))</f>
        <v/>
      </c>
      <c r="I323" s="3">
        <f>IF(AA323="",VLOOKUP(AW323,'3 -Impute_SE'!$B$10:$C$21,2,FALSE),AA323)</f>
        <v>7.8909351620947629E-3</v>
      </c>
      <c r="J323" s="3">
        <f>1/I323</f>
        <v>126.72769189685441</v>
      </c>
      <c r="K323" s="3">
        <f>J323*Y323</f>
        <v>3.609</v>
      </c>
      <c r="L323" s="3">
        <f>J323/(VLOOKUP($AW323,'5_Weighting'!$B$9:$C$20,2,FALSE)/VLOOKUP($AW323,'5_Weighting'!$B$9:$D$20,3,FALSE))</f>
        <v>9.4274203944684203</v>
      </c>
      <c r="M323" s="3">
        <f>L323*Y323</f>
        <v>0.26847770755052353</v>
      </c>
      <c r="N323" s="3">
        <f>J323/(VLOOKUP($AW323,'5_Weighting'!$F$12:$G$20,2,FALSE)/(VLOOKUP($AW323,'5_Weighting'!$F$12:$H$21,3,FALSE)))</f>
        <v>19.091217925126813</v>
      </c>
      <c r="O323" s="3">
        <f>N323*$Y323</f>
        <v>0.54368705419066254</v>
      </c>
      <c r="P323" s="3">
        <f>J323/(VLOOKUP($AW323,'5_Weighting'!$J$12:$K$22,2,FALSE)/VLOOKUP($AW323,'5_Weighting'!$J$12:$L$22,3,FALSE))</f>
        <v>21.925978618773915</v>
      </c>
      <c r="Q323" s="3">
        <f>P323*$Y323</f>
        <v>0.62441646060721168</v>
      </c>
      <c r="R323" s="3">
        <f>J323/(VLOOKUP($AW323,'5_Weighting'!$N$12:$O$23,2,FALSE)/VLOOKUP($AW323,'5_Weighting'!$N$12:$P$23,3,FALSE))</f>
        <v>7.6577524329954585</v>
      </c>
      <c r="S323" s="3">
        <f>R323*$Y323</f>
        <v>0.21808042202153136</v>
      </c>
      <c r="T323" s="3">
        <f>J323/(VLOOKUP($AW323,'5_Weighting'!$R$12:$S$23,2,FALSE)/(VLOOKUP($AW323,'5_Weighting'!$R$12:$T$23,3,FALSE)))</f>
        <v>5.8179141194756623</v>
      </c>
      <c r="U323" s="3">
        <f>T323*$Y323</f>
        <v>0.16568479819136389</v>
      </c>
      <c r="V323" s="3">
        <f>J323/(VLOOKUP($AW323,'5_Weighting'!$V$12:$W$23,2,FALSE)/(VLOOKUP($AW323,'5_Weighting'!$V$12:$X$23,3,FALSE)))</f>
        <v>7.6671492264644865</v>
      </c>
      <c r="W323" s="3">
        <f>V323*$Y323</f>
        <v>0.21834802752370783</v>
      </c>
      <c r="X323" s="3" t="s">
        <v>573</v>
      </c>
      <c r="Y323" s="6">
        <v>2.8478384999999998E-2</v>
      </c>
      <c r="Z323" s="3" t="s">
        <v>72</v>
      </c>
      <c r="AA323" s="3">
        <v>7.8909351620947629E-3</v>
      </c>
      <c r="AB323" s="3" t="s">
        <v>26</v>
      </c>
      <c r="AC323" s="3" t="s">
        <v>5</v>
      </c>
      <c r="AD323" s="3" t="s">
        <v>6</v>
      </c>
      <c r="AE323" s="3" t="s">
        <v>5</v>
      </c>
      <c r="AF323" s="3" t="s">
        <v>548</v>
      </c>
      <c r="AG323" s="3" t="s">
        <v>37</v>
      </c>
      <c r="AH323" s="3" t="s">
        <v>56</v>
      </c>
      <c r="AI323" s="3" t="s">
        <v>10</v>
      </c>
      <c r="AJ323" s="3" t="s">
        <v>11</v>
      </c>
      <c r="AK323" s="4" t="s">
        <v>12</v>
      </c>
      <c r="AL323" s="4" t="s">
        <v>13</v>
      </c>
      <c r="AM323" s="4" t="s">
        <v>151</v>
      </c>
      <c r="AN323" s="3" t="s">
        <v>1953</v>
      </c>
      <c r="AO323" s="3" t="s">
        <v>14</v>
      </c>
      <c r="AP323" s="3">
        <v>1000</v>
      </c>
      <c r="AQ323" s="3">
        <v>1</v>
      </c>
      <c r="AR323" s="3">
        <v>0</v>
      </c>
      <c r="AS323" s="3">
        <v>1</v>
      </c>
      <c r="AT323" s="3">
        <v>1</v>
      </c>
      <c r="AU323" s="4" t="s">
        <v>330</v>
      </c>
      <c r="AV323" s="4" t="s">
        <v>575</v>
      </c>
      <c r="AW323" s="4" t="s">
        <v>465</v>
      </c>
      <c r="AX323" s="4" t="s">
        <v>58</v>
      </c>
      <c r="AY323" s="4" t="s">
        <v>59</v>
      </c>
      <c r="AZ323" s="3">
        <v>5.0000000000000001E-4</v>
      </c>
      <c r="BA323" s="3">
        <v>1.0005001250208359</v>
      </c>
      <c r="BB323" s="3"/>
      <c r="BC323" s="3" t="s">
        <v>60</v>
      </c>
      <c r="BD323" s="3">
        <v>3.609</v>
      </c>
      <c r="BE323" s="3"/>
    </row>
    <row r="324" spans="1:57" hidden="1" x14ac:dyDescent="0.25">
      <c r="A324" s="2">
        <v>55</v>
      </c>
      <c r="B324" s="3" t="s">
        <v>571</v>
      </c>
      <c r="C324" s="3">
        <v>55.1</v>
      </c>
      <c r="D324" s="3" t="s">
        <v>1022</v>
      </c>
      <c r="E324" s="3" t="s">
        <v>572</v>
      </c>
      <c r="F324" s="3"/>
      <c r="G324" s="3"/>
      <c r="H324" s="3" t="str">
        <f>IF(Y324&lt;'2 - Outliers'!$F$11,"Low outlier",IF(Y324&gt;'2 - Outliers'!$F$12,"High outlier",""))</f>
        <v/>
      </c>
      <c r="I324" s="3">
        <f>IF(AA324="",VLOOKUP(AW324,'3 -Impute_SE'!$B$10:$C$21,2,FALSE),AA324)</f>
        <v>3.9310596E-3</v>
      </c>
      <c r="J324" s="3">
        <f>1/I324</f>
        <v>254.38433953023761</v>
      </c>
      <c r="K324" s="3">
        <f>J324*Y324</f>
        <v>17.5</v>
      </c>
      <c r="L324" s="3">
        <f>J324/(VLOOKUP($AW324,'5_Weighting'!$B$9:$C$20,2,FALSE)/VLOOKUP($AW324,'5_Weighting'!$B$9:$D$20,3,FALSE))</f>
        <v>1.6068608201033019</v>
      </c>
      <c r="M324" s="3">
        <f>L324*Y324</f>
        <v>0.11054164892279177</v>
      </c>
      <c r="N324" s="3" t="e">
        <f>J324/(VLOOKUP($AW324,'5_Weighting'!$F$12:$G$20,2,FALSE)/(VLOOKUP($AW324,'5_Weighting'!$F$12:$H$21,3,FALSE)))</f>
        <v>#N/A</v>
      </c>
      <c r="O324" s="3" t="e">
        <f>N324*$Y324</f>
        <v>#N/A</v>
      </c>
      <c r="P324" s="3" t="e">
        <f>J324/(VLOOKUP($AW324,'5_Weighting'!$J$12:$K$22,2,FALSE)/VLOOKUP($AW324,'5_Weighting'!$J$12:$L$22,3,FALSE))</f>
        <v>#N/A</v>
      </c>
      <c r="Q324" s="3" t="e">
        <f>P324*$Y324</f>
        <v>#N/A</v>
      </c>
      <c r="R324" s="3">
        <f>J324/(VLOOKUP($AW324,'5_Weighting'!$N$12:$O$23,2,FALSE)/VLOOKUP($AW324,'5_Weighting'!$N$12:$P$23,3,FALSE))</f>
        <v>1.6068608201033017</v>
      </c>
      <c r="S324" s="3">
        <f>R324*$Y324</f>
        <v>0.11054164892279175</v>
      </c>
      <c r="T324" s="3">
        <f>J324/(VLOOKUP($AW324,'5_Weighting'!$R$12:$S$23,2,FALSE)/(VLOOKUP($AW324,'5_Weighting'!$R$12:$T$23,3,FALSE)))</f>
        <v>1.6068608201033017</v>
      </c>
      <c r="U324" s="3">
        <f>T324*$Y324</f>
        <v>0.11054164892279175</v>
      </c>
      <c r="V324" s="3">
        <f>J324/(VLOOKUP($AW324,'5_Weighting'!$V$12:$W$23,2,FALSE)/(VLOOKUP($AW324,'5_Weighting'!$V$12:$X$23,3,FALSE)))</f>
        <v>1.6068608201033017</v>
      </c>
      <c r="W324" s="3">
        <f>V324*$Y324</f>
        <v>0.11054164892279175</v>
      </c>
      <c r="X324" s="3" t="s">
        <v>573</v>
      </c>
      <c r="Y324" s="6">
        <v>6.8793542999999999E-2</v>
      </c>
      <c r="Z324" s="3" t="s">
        <v>72</v>
      </c>
      <c r="AA324" s="3">
        <v>3.9310596E-3</v>
      </c>
      <c r="AB324" s="3" t="s">
        <v>26</v>
      </c>
      <c r="AC324" s="3" t="s">
        <v>5</v>
      </c>
      <c r="AD324" s="3" t="s">
        <v>6</v>
      </c>
      <c r="AE324" s="3" t="s">
        <v>5</v>
      </c>
      <c r="AF324" s="3" t="s">
        <v>548</v>
      </c>
      <c r="AG324" s="3" t="s">
        <v>37</v>
      </c>
      <c r="AH324" s="3" t="s">
        <v>56</v>
      </c>
      <c r="AI324" s="3" t="s">
        <v>10</v>
      </c>
      <c r="AJ324" s="3" t="s">
        <v>11</v>
      </c>
      <c r="AK324" s="4" t="s">
        <v>12</v>
      </c>
      <c r="AL324" s="4" t="s">
        <v>13</v>
      </c>
      <c r="AM324" s="4" t="s">
        <v>151</v>
      </c>
      <c r="AN324" s="3" t="s">
        <v>1953</v>
      </c>
      <c r="AO324" s="3" t="s">
        <v>14</v>
      </c>
      <c r="AP324" s="3">
        <v>1000</v>
      </c>
      <c r="AQ324" s="3">
        <v>1</v>
      </c>
      <c r="AR324" s="3">
        <v>0</v>
      </c>
      <c r="AS324" s="3">
        <v>1</v>
      </c>
      <c r="AT324" s="3">
        <v>1</v>
      </c>
      <c r="AU324" s="3" t="s">
        <v>330</v>
      </c>
      <c r="AV324" s="4" t="s">
        <v>1023</v>
      </c>
      <c r="AW324" s="4" t="s">
        <v>1014</v>
      </c>
      <c r="AX324" s="4" t="s">
        <v>58</v>
      </c>
      <c r="AY324" s="4" t="s">
        <v>59</v>
      </c>
      <c r="AZ324" s="3">
        <v>4.2700000000000002E-2</v>
      </c>
      <c r="BA324" s="3">
        <v>1.0436247604546653</v>
      </c>
      <c r="BB324" s="3"/>
      <c r="BC324" s="3" t="s">
        <v>60</v>
      </c>
      <c r="BD324" s="3">
        <v>17.5</v>
      </c>
      <c r="BE324" s="3"/>
    </row>
    <row r="325" spans="1:57" hidden="1" x14ac:dyDescent="0.25">
      <c r="A325" s="2">
        <v>55</v>
      </c>
      <c r="B325" s="3" t="s">
        <v>571</v>
      </c>
      <c r="C325" s="3">
        <v>55.1</v>
      </c>
      <c r="D325" s="3" t="s">
        <v>1024</v>
      </c>
      <c r="E325" s="3" t="s">
        <v>572</v>
      </c>
      <c r="F325" s="3"/>
      <c r="G325" s="3"/>
      <c r="H325" s="3" t="str">
        <f>IF(Y325&lt;'2 - Outliers'!$F$11,"Low outlier",IF(Y325&gt;'2 - Outliers'!$F$12,"High outlier",""))</f>
        <v/>
      </c>
      <c r="I325" s="3">
        <f>IF(AA325="",VLOOKUP(AW325,'3 -Impute_SE'!$B$10:$C$21,2,FALSE),AA325)</f>
        <v>6.6813276727132383E-3</v>
      </c>
      <c r="J325" s="3">
        <f>1/I325</f>
        <v>149.67085121180821</v>
      </c>
      <c r="K325" s="3">
        <f>J325*Y325</f>
        <v>7.7729999999999997</v>
      </c>
      <c r="L325" s="3">
        <f>J325/(VLOOKUP($AW325,'5_Weighting'!$B$9:$C$20,2,FALSE)/VLOOKUP($AW325,'5_Weighting'!$B$9:$D$20,3,FALSE))</f>
        <v>0.94542072506463459</v>
      </c>
      <c r="M325" s="3">
        <f>L325*Y325</f>
        <v>4.9099442118677734E-2</v>
      </c>
      <c r="N325" s="3" t="e">
        <f>J325/(VLOOKUP($AW325,'5_Weighting'!$F$12:$G$20,2,FALSE)/(VLOOKUP($AW325,'5_Weighting'!$F$12:$H$21,3,FALSE)))</f>
        <v>#N/A</v>
      </c>
      <c r="O325" s="3" t="e">
        <f>N325*$Y325</f>
        <v>#N/A</v>
      </c>
      <c r="P325" s="3" t="e">
        <f>J325/(VLOOKUP($AW325,'5_Weighting'!$J$12:$K$22,2,FALSE)/VLOOKUP($AW325,'5_Weighting'!$J$12:$L$22,3,FALSE))</f>
        <v>#N/A</v>
      </c>
      <c r="Q325" s="3" t="e">
        <f>P325*$Y325</f>
        <v>#N/A</v>
      </c>
      <c r="R325" s="3">
        <f>J325/(VLOOKUP($AW325,'5_Weighting'!$N$12:$O$23,2,FALSE)/VLOOKUP($AW325,'5_Weighting'!$N$12:$P$23,3,FALSE))</f>
        <v>0.94542072506463437</v>
      </c>
      <c r="S325" s="3">
        <f>R325*$Y325</f>
        <v>4.9099442118677721E-2</v>
      </c>
      <c r="T325" s="3">
        <f>J325/(VLOOKUP($AW325,'5_Weighting'!$R$12:$S$23,2,FALSE)/(VLOOKUP($AW325,'5_Weighting'!$R$12:$T$23,3,FALSE)))</f>
        <v>0.94542072506463437</v>
      </c>
      <c r="U325" s="3">
        <f>T325*$Y325</f>
        <v>4.9099442118677721E-2</v>
      </c>
      <c r="V325" s="3">
        <f>J325/(VLOOKUP($AW325,'5_Weighting'!$V$12:$W$23,2,FALSE)/(VLOOKUP($AW325,'5_Weighting'!$V$12:$X$23,3,FALSE)))</f>
        <v>0.94542072506463437</v>
      </c>
      <c r="W325" s="3">
        <f>V325*$Y325</f>
        <v>4.9099442118677721E-2</v>
      </c>
      <c r="X325" s="3" t="s">
        <v>573</v>
      </c>
      <c r="Y325" s="6">
        <v>5.1933960000000001E-2</v>
      </c>
      <c r="Z325" s="3" t="s">
        <v>72</v>
      </c>
      <c r="AA325" s="3">
        <v>6.6813276727132383E-3</v>
      </c>
      <c r="AB325" s="3" t="s">
        <v>26</v>
      </c>
      <c r="AC325" s="3" t="s">
        <v>5</v>
      </c>
      <c r="AD325" s="3" t="s">
        <v>6</v>
      </c>
      <c r="AE325" s="3" t="s">
        <v>5</v>
      </c>
      <c r="AF325" s="3" t="s">
        <v>548</v>
      </c>
      <c r="AG325" s="3" t="s">
        <v>37</v>
      </c>
      <c r="AH325" s="3" t="s">
        <v>56</v>
      </c>
      <c r="AI325" s="3" t="s">
        <v>10</v>
      </c>
      <c r="AJ325" s="3" t="s">
        <v>11</v>
      </c>
      <c r="AK325" s="4" t="s">
        <v>12</v>
      </c>
      <c r="AL325" s="4" t="s">
        <v>13</v>
      </c>
      <c r="AM325" s="4" t="s">
        <v>151</v>
      </c>
      <c r="AN325" s="3" t="s">
        <v>1953</v>
      </c>
      <c r="AO325" s="3" t="s">
        <v>14</v>
      </c>
      <c r="AP325" s="3">
        <v>1000</v>
      </c>
      <c r="AQ325" s="3">
        <v>1</v>
      </c>
      <c r="AR325" s="3">
        <v>0</v>
      </c>
      <c r="AS325" s="3">
        <v>1</v>
      </c>
      <c r="AT325" s="3">
        <v>1</v>
      </c>
      <c r="AU325" s="4" t="s">
        <v>330</v>
      </c>
      <c r="AV325" s="4" t="s">
        <v>1025</v>
      </c>
      <c r="AW325" s="4" t="s">
        <v>1014</v>
      </c>
      <c r="AX325" s="4" t="s">
        <v>58</v>
      </c>
      <c r="AY325" s="4" t="s">
        <v>59</v>
      </c>
      <c r="AZ325" s="3">
        <v>0.1096</v>
      </c>
      <c r="BA325" s="3">
        <v>1.1158316485210276</v>
      </c>
      <c r="BB325" s="3"/>
      <c r="BC325" s="3" t="s">
        <v>60</v>
      </c>
      <c r="BD325" s="3">
        <v>7.7729999999999997</v>
      </c>
      <c r="BE325" s="3"/>
    </row>
    <row r="326" spans="1:57" hidden="1" x14ac:dyDescent="0.25">
      <c r="A326" s="2">
        <v>55</v>
      </c>
      <c r="B326" s="3" t="s">
        <v>571</v>
      </c>
      <c r="C326" s="3">
        <v>55.1</v>
      </c>
      <c r="D326" s="3" t="s">
        <v>1026</v>
      </c>
      <c r="E326" s="3" t="s">
        <v>572</v>
      </c>
      <c r="F326" s="3"/>
      <c r="G326" s="3"/>
      <c r="H326" s="3" t="str">
        <f>IF(Y326&lt;'2 - Outliers'!$F$11,"Low outlier",IF(Y326&gt;'2 - Outliers'!$F$12,"High outlier",""))</f>
        <v/>
      </c>
      <c r="I326" s="3">
        <f>IF(AA326="",VLOOKUP(AW326,'3 -Impute_SE'!$B$10:$C$21,2,FALSE),AA326)</f>
        <v>5.1934054744559336E-3</v>
      </c>
      <c r="J326" s="3">
        <f>1/I326</f>
        <v>192.55188236669716</v>
      </c>
      <c r="K326" s="3">
        <f>J326*Y326</f>
        <v>-10.802899999999999</v>
      </c>
      <c r="L326" s="3">
        <f>J326/(VLOOKUP($AW326,'5_Weighting'!$B$9:$C$20,2,FALSE)/VLOOKUP($AW326,'5_Weighting'!$B$9:$D$20,3,FALSE))</f>
        <v>1.2162858617144077</v>
      </c>
      <c r="M326" s="3">
        <f>L326*Y326</f>
        <v>-6.8238307379887259E-2</v>
      </c>
      <c r="N326" s="3" t="e">
        <f>J326/(VLOOKUP($AW326,'5_Weighting'!$F$12:$G$20,2,FALSE)/(VLOOKUP($AW326,'5_Weighting'!$F$12:$H$21,3,FALSE)))</f>
        <v>#N/A</v>
      </c>
      <c r="O326" s="3" t="e">
        <f>N326*$Y326</f>
        <v>#N/A</v>
      </c>
      <c r="P326" s="3" t="e">
        <f>J326/(VLOOKUP($AW326,'5_Weighting'!$J$12:$K$22,2,FALSE)/VLOOKUP($AW326,'5_Weighting'!$J$12:$L$22,3,FALSE))</f>
        <v>#N/A</v>
      </c>
      <c r="Q326" s="3" t="e">
        <f>P326*$Y326</f>
        <v>#N/A</v>
      </c>
      <c r="R326" s="3">
        <f>J326/(VLOOKUP($AW326,'5_Weighting'!$N$12:$O$23,2,FALSE)/VLOOKUP($AW326,'5_Weighting'!$N$12:$P$23,3,FALSE))</f>
        <v>1.2162858617144074</v>
      </c>
      <c r="S326" s="3">
        <f>R326*$Y326</f>
        <v>-6.8238307379887245E-2</v>
      </c>
      <c r="T326" s="3">
        <f>J326/(VLOOKUP($AW326,'5_Weighting'!$R$12:$S$23,2,FALSE)/(VLOOKUP($AW326,'5_Weighting'!$R$12:$T$23,3,FALSE)))</f>
        <v>1.2162858617144074</v>
      </c>
      <c r="U326" s="3">
        <f>T326*$Y326</f>
        <v>-6.8238307379887245E-2</v>
      </c>
      <c r="V326" s="3">
        <f>J326/(VLOOKUP($AW326,'5_Weighting'!$V$12:$W$23,2,FALSE)/(VLOOKUP($AW326,'5_Weighting'!$V$12:$X$23,3,FALSE)))</f>
        <v>1.2162858617144074</v>
      </c>
      <c r="W326" s="3">
        <f>V326*$Y326</f>
        <v>-6.8238307379887245E-2</v>
      </c>
      <c r="X326" s="3" t="s">
        <v>573</v>
      </c>
      <c r="Y326" s="6">
        <v>-5.6103840000000002E-2</v>
      </c>
      <c r="Z326" s="3" t="s">
        <v>72</v>
      </c>
      <c r="AA326" s="3">
        <v>5.1934054744559336E-3</v>
      </c>
      <c r="AB326" s="3" t="s">
        <v>26</v>
      </c>
      <c r="AC326" s="3" t="s">
        <v>5</v>
      </c>
      <c r="AD326" s="3" t="s">
        <v>143</v>
      </c>
      <c r="AE326" s="3" t="s">
        <v>53</v>
      </c>
      <c r="AF326" s="3" t="s">
        <v>548</v>
      </c>
      <c r="AG326" s="3" t="s">
        <v>37</v>
      </c>
      <c r="AH326" s="3" t="s">
        <v>56</v>
      </c>
      <c r="AI326" s="3" t="s">
        <v>10</v>
      </c>
      <c r="AJ326" s="3" t="s">
        <v>11</v>
      </c>
      <c r="AK326" s="4" t="s">
        <v>12</v>
      </c>
      <c r="AL326" s="4" t="s">
        <v>13</v>
      </c>
      <c r="AM326" s="4" t="s">
        <v>151</v>
      </c>
      <c r="AN326" s="3" t="s">
        <v>1953</v>
      </c>
      <c r="AO326" s="3" t="s">
        <v>14</v>
      </c>
      <c r="AP326" s="3">
        <v>1000</v>
      </c>
      <c r="AQ326" s="3">
        <v>1</v>
      </c>
      <c r="AR326" s="3">
        <v>0</v>
      </c>
      <c r="AS326" s="3">
        <v>1</v>
      </c>
      <c r="AT326" s="3">
        <v>1</v>
      </c>
      <c r="AU326" s="4" t="s">
        <v>330</v>
      </c>
      <c r="AV326" s="4" t="s">
        <v>1027</v>
      </c>
      <c r="AW326" s="4" t="s">
        <v>1014</v>
      </c>
      <c r="AX326" s="4" t="s">
        <v>58</v>
      </c>
      <c r="AY326" s="4" t="s">
        <v>59</v>
      </c>
      <c r="AZ326" s="3">
        <v>-0.14799999999999999</v>
      </c>
      <c r="BA326" s="3">
        <v>0.8624311149420455</v>
      </c>
      <c r="BB326" s="3"/>
      <c r="BC326" s="3" t="s">
        <v>60</v>
      </c>
      <c r="BD326" s="3">
        <v>-10.802899999999999</v>
      </c>
      <c r="BE326" s="3"/>
    </row>
    <row r="327" spans="1:57" hidden="1" x14ac:dyDescent="0.25">
      <c r="A327" s="2">
        <v>55</v>
      </c>
      <c r="B327" s="3" t="s">
        <v>571</v>
      </c>
      <c r="C327" s="3">
        <v>55.1</v>
      </c>
      <c r="D327" s="3" t="s">
        <v>577</v>
      </c>
      <c r="E327" s="3" t="s">
        <v>572</v>
      </c>
      <c r="F327" s="3"/>
      <c r="G327" s="3"/>
      <c r="H327" s="3" t="str">
        <f>IF(Y327&lt;'2 - Outliers'!$F$11,"Low outlier",IF(Y327&gt;'2 - Outliers'!$F$12,"High outlier",""))</f>
        <v/>
      </c>
      <c r="I327" s="3">
        <f>IF(AA327="",VLOOKUP(AW327,'3 -Impute_SE'!$B$10:$C$21,2,FALSE),AA327)</f>
        <v>5.771587875417131E-3</v>
      </c>
      <c r="J327" s="3">
        <f>1/I327</f>
        <v>173.26254430939022</v>
      </c>
      <c r="K327" s="3">
        <f>J327*Y327</f>
        <v>2.8767999999999998</v>
      </c>
      <c r="L327" s="3">
        <f>J327/(VLOOKUP($AW327,'5_Weighting'!$B$9:$C$20,2,FALSE)/VLOOKUP($AW327,'5_Weighting'!$B$9:$D$20,3,FALSE))</f>
        <v>12.889202189126101</v>
      </c>
      <c r="M327" s="3">
        <f>L327*Y327</f>
        <v>0.2140084979444018</v>
      </c>
      <c r="N327" s="3">
        <f>J327/(VLOOKUP($AW327,'5_Weighting'!$F$12:$G$20,2,FALSE)/(VLOOKUP($AW327,'5_Weighting'!$F$12:$H$21,3,FALSE)))</f>
        <v>26.10158002691923</v>
      </c>
      <c r="O327" s="3">
        <f>N327*$Y327</f>
        <v>0.43338290869927892</v>
      </c>
      <c r="P327" s="3">
        <f>J327/(VLOOKUP($AW327,'5_Weighting'!$J$12:$K$22,2,FALSE)/VLOOKUP($AW327,'5_Weighting'!$J$12:$L$22,3,FALSE))</f>
        <v>29.977274777907908</v>
      </c>
      <c r="Q327" s="3">
        <f>P327*$Y327</f>
        <v>0.49773379713904864</v>
      </c>
      <c r="R327" s="3">
        <f>J327/(VLOOKUP($AW327,'5_Weighting'!$N$12:$O$23,2,FALSE)/VLOOKUP($AW327,'5_Weighting'!$N$12:$P$23,3,FALSE))</f>
        <v>10.469705952761457</v>
      </c>
      <c r="S327" s="3">
        <f>R327*$Y327</f>
        <v>0.17383589860668922</v>
      </c>
      <c r="T327" s="3">
        <f>J327/(VLOOKUP($AW327,'5_Weighting'!$R$12:$S$23,2,FALSE)/(VLOOKUP($AW327,'5_Weighting'!$R$12:$T$23,3,FALSE)))</f>
        <v>7.9542725652600614</v>
      </c>
      <c r="U327" s="3">
        <f>T327*$Y327</f>
        <v>0.13207038720889874</v>
      </c>
      <c r="V327" s="3">
        <f>J327/(VLOOKUP($AW327,'5_Weighting'!$V$12:$W$23,2,FALSE)/(VLOOKUP($AW327,'5_Weighting'!$V$12:$X$23,3,FALSE)))</f>
        <v>10.48255328171083</v>
      </c>
      <c r="W327" s="3">
        <f>V327*$Y327</f>
        <v>0.17404921185375524</v>
      </c>
      <c r="X327" s="3" t="s">
        <v>573</v>
      </c>
      <c r="Y327" s="6">
        <v>1.6603704E-2</v>
      </c>
      <c r="Z327" s="3" t="s">
        <v>72</v>
      </c>
      <c r="AA327" s="3">
        <v>5.771587875417131E-3</v>
      </c>
      <c r="AB327" s="3" t="s">
        <v>26</v>
      </c>
      <c r="AC327" s="3" t="s">
        <v>5</v>
      </c>
      <c r="AD327" s="3" t="s">
        <v>6</v>
      </c>
      <c r="AE327" s="3" t="s">
        <v>5</v>
      </c>
      <c r="AF327" s="3" t="s">
        <v>548</v>
      </c>
      <c r="AG327" s="3" t="s">
        <v>37</v>
      </c>
      <c r="AH327" s="3" t="s">
        <v>56</v>
      </c>
      <c r="AI327" s="3" t="s">
        <v>10</v>
      </c>
      <c r="AJ327" s="3" t="s">
        <v>11</v>
      </c>
      <c r="AK327" s="4" t="s">
        <v>12</v>
      </c>
      <c r="AL327" s="4" t="s">
        <v>13</v>
      </c>
      <c r="AM327" s="4" t="s">
        <v>151</v>
      </c>
      <c r="AN327" s="3" t="s">
        <v>1953</v>
      </c>
      <c r="AO327" s="3" t="s">
        <v>14</v>
      </c>
      <c r="AP327" s="3">
        <v>1000</v>
      </c>
      <c r="AQ327" s="3">
        <v>1</v>
      </c>
      <c r="AR327" s="3">
        <v>0</v>
      </c>
      <c r="AS327" s="3">
        <v>1</v>
      </c>
      <c r="AT327" s="3">
        <v>1</v>
      </c>
      <c r="AU327" s="4" t="s">
        <v>330</v>
      </c>
      <c r="AV327" s="4" t="s">
        <v>578</v>
      </c>
      <c r="AW327" s="3" t="s">
        <v>465</v>
      </c>
      <c r="AX327" s="4" t="s">
        <v>58</v>
      </c>
      <c r="AY327" s="4" t="s">
        <v>59</v>
      </c>
      <c r="AZ327" s="3">
        <v>5.8400000000000001E-2</v>
      </c>
      <c r="BA327" s="3">
        <v>1.0601389664970762</v>
      </c>
      <c r="BB327" s="3"/>
      <c r="BC327" s="3" t="s">
        <v>60</v>
      </c>
      <c r="BD327" s="3">
        <v>2.8767999999999998</v>
      </c>
      <c r="BE327" s="3"/>
    </row>
    <row r="328" spans="1:57" hidden="1" x14ac:dyDescent="0.25">
      <c r="A328" s="2">
        <v>55</v>
      </c>
      <c r="B328" s="3" t="s">
        <v>571</v>
      </c>
      <c r="C328" s="3">
        <v>55.1</v>
      </c>
      <c r="D328" s="3" t="s">
        <v>1012</v>
      </c>
      <c r="E328" s="3" t="s">
        <v>572</v>
      </c>
      <c r="F328" s="3"/>
      <c r="G328" s="3"/>
      <c r="H328" s="3" t="str">
        <f>IF(Y328&lt;'2 - Outliers'!$F$11,"Low outlier",IF(Y328&gt;'2 - Outliers'!$F$12,"High outlier",""))</f>
        <v/>
      </c>
      <c r="I328" s="3">
        <f>IF(AA328="",VLOOKUP(AW328,'3 -Impute_SE'!$B$10:$C$21,2,FALSE),AA328)</f>
        <v>2.729376E-2</v>
      </c>
      <c r="J328" s="3">
        <f>1/I328</f>
        <v>36.638411124007831</v>
      </c>
      <c r="K328" s="3">
        <f>J328*Y328</f>
        <v>7.8</v>
      </c>
      <c r="L328" s="3">
        <f>J328/(VLOOKUP($AW328,'5_Weighting'!$B$9:$C$20,2,FALSE)/VLOOKUP($AW328,'5_Weighting'!$B$9:$D$20,3,FALSE))</f>
        <v>0.2314325931176561</v>
      </c>
      <c r="M328" s="3">
        <f>L328*Y328</f>
        <v>4.9269992091301465E-2</v>
      </c>
      <c r="N328" s="3" t="e">
        <f>J328/(VLOOKUP($AW328,'5_Weighting'!$F$12:$G$20,2,FALSE)/(VLOOKUP($AW328,'5_Weighting'!$F$12:$H$21,3,FALSE)))</f>
        <v>#N/A</v>
      </c>
      <c r="O328" s="3" t="e">
        <f>N328*$Y328</f>
        <v>#N/A</v>
      </c>
      <c r="P328" s="3" t="e">
        <f>J328/(VLOOKUP($AW328,'5_Weighting'!$J$12:$K$22,2,FALSE)/VLOOKUP($AW328,'5_Weighting'!$J$12:$L$22,3,FALSE))</f>
        <v>#N/A</v>
      </c>
      <c r="Q328" s="3" t="e">
        <f>P328*$Y328</f>
        <v>#N/A</v>
      </c>
      <c r="R328" s="3">
        <f>J328/(VLOOKUP($AW328,'5_Weighting'!$N$12:$O$23,2,FALSE)/VLOOKUP($AW328,'5_Weighting'!$N$12:$P$23,3,FALSE))</f>
        <v>0.23143259311765607</v>
      </c>
      <c r="S328" s="3">
        <f>R328*$Y328</f>
        <v>4.9269992091301458E-2</v>
      </c>
      <c r="T328" s="3">
        <f>J328/(VLOOKUP($AW328,'5_Weighting'!$R$12:$S$23,2,FALSE)/(VLOOKUP($AW328,'5_Weighting'!$R$12:$T$23,3,FALSE)))</f>
        <v>0.23143259311765607</v>
      </c>
      <c r="U328" s="3">
        <f>T328*$Y328</f>
        <v>4.9269992091301458E-2</v>
      </c>
      <c r="V328" s="3">
        <f>J328/(VLOOKUP($AW328,'5_Weighting'!$V$12:$W$23,2,FALSE)/(VLOOKUP($AW328,'5_Weighting'!$V$12:$X$23,3,FALSE)))</f>
        <v>0.23143259311765607</v>
      </c>
      <c r="W328" s="3">
        <f>V328*$Y328</f>
        <v>4.9269992091301458E-2</v>
      </c>
      <c r="X328" s="3" t="s">
        <v>573</v>
      </c>
      <c r="Y328" s="6">
        <v>0.21289132799999999</v>
      </c>
      <c r="Z328" s="3" t="s">
        <v>72</v>
      </c>
      <c r="AA328" s="3">
        <v>2.729376E-2</v>
      </c>
      <c r="AB328" s="3" t="s">
        <v>26</v>
      </c>
      <c r="AC328" s="3" t="s">
        <v>5</v>
      </c>
      <c r="AD328" s="3" t="s">
        <v>6</v>
      </c>
      <c r="AE328" s="3" t="s">
        <v>5</v>
      </c>
      <c r="AF328" s="3" t="s">
        <v>548</v>
      </c>
      <c r="AG328" s="3" t="s">
        <v>37</v>
      </c>
      <c r="AH328" s="3" t="s">
        <v>56</v>
      </c>
      <c r="AI328" s="3" t="s">
        <v>10</v>
      </c>
      <c r="AJ328" s="3" t="s">
        <v>11</v>
      </c>
      <c r="AK328" s="4" t="s">
        <v>12</v>
      </c>
      <c r="AL328" s="4" t="s">
        <v>13</v>
      </c>
      <c r="AM328" s="4" t="s">
        <v>151</v>
      </c>
      <c r="AN328" s="3" t="s">
        <v>1953</v>
      </c>
      <c r="AO328" s="3" t="s">
        <v>14</v>
      </c>
      <c r="AP328" s="3">
        <v>1000</v>
      </c>
      <c r="AQ328" s="3">
        <v>1</v>
      </c>
      <c r="AR328" s="3">
        <v>0</v>
      </c>
      <c r="AS328" s="3">
        <v>1</v>
      </c>
      <c r="AT328" s="3">
        <v>1</v>
      </c>
      <c r="AU328" s="3" t="s">
        <v>330</v>
      </c>
      <c r="AV328" s="4" t="s">
        <v>1013</v>
      </c>
      <c r="AW328" s="4" t="s">
        <v>1014</v>
      </c>
      <c r="AX328" s="4" t="s">
        <v>58</v>
      </c>
      <c r="AY328" s="4" t="s">
        <v>59</v>
      </c>
      <c r="AZ328" s="3">
        <v>0.28079999999999999</v>
      </c>
      <c r="BA328" s="3">
        <v>1.3241887397017764</v>
      </c>
      <c r="BB328" s="3"/>
      <c r="BC328" s="3" t="s">
        <v>60</v>
      </c>
      <c r="BD328" s="3">
        <v>7.8</v>
      </c>
      <c r="BE328" s="3"/>
    </row>
    <row r="329" spans="1:57" hidden="1" x14ac:dyDescent="0.25">
      <c r="A329" s="2">
        <v>55</v>
      </c>
      <c r="B329" s="3" t="s">
        <v>571</v>
      </c>
      <c r="C329" s="3">
        <v>55.1</v>
      </c>
      <c r="D329" s="3" t="s">
        <v>639</v>
      </c>
      <c r="E329" s="3" t="s">
        <v>572</v>
      </c>
      <c r="F329" s="3"/>
      <c r="G329" s="3"/>
      <c r="H329" s="3" t="str">
        <f>IF(Y329&lt;'2 - Outliers'!$F$11,"Low outlier",IF(Y329&gt;'2 - Outliers'!$F$12,"High outlier",""))</f>
        <v>High outlier</v>
      </c>
      <c r="I329" s="3">
        <f>IF(AA329="",VLOOKUP(AW329,'3 -Impute_SE'!$B$10:$C$21,2,FALSE),AA329)</f>
        <v>8.0327039057698876E-2</v>
      </c>
      <c r="J329" s="3">
        <f>1/I329</f>
        <v>12.449108192344802</v>
      </c>
      <c r="K329" s="3">
        <f>J329*Y329</f>
        <v>58.58</v>
      </c>
      <c r="L329" s="3">
        <f>J329/(VLOOKUP($AW329,'5_Weighting'!$B$9:$C$20,2,FALSE)/VLOOKUP($AW329,'5_Weighting'!$B$9:$D$20,3,FALSE))</f>
        <v>0.16423503521338276</v>
      </c>
      <c r="M329" s="3">
        <f>L329*Y329</f>
        <v>0.77281747528839306</v>
      </c>
      <c r="N329" s="3">
        <f>J329/(VLOOKUP($AW329,'5_Weighting'!$F$12:$G$20,2,FALSE)/(VLOOKUP($AW329,'5_Weighting'!$F$12:$H$21,3,FALSE)))</f>
        <v>1.0814552588253947</v>
      </c>
      <c r="O329" s="3">
        <f>N329*$Y329</f>
        <v>5.0888503885722329</v>
      </c>
      <c r="P329" s="3">
        <f>J329/(VLOOKUP($AW329,'5_Weighting'!$J$12:$K$22,2,FALSE)/VLOOKUP($AW329,'5_Weighting'!$J$12:$L$22,3,FALSE))</f>
        <v>1.3164086546921003</v>
      </c>
      <c r="Q329" s="3">
        <f>P329*$Y329</f>
        <v>6.1944372079023999</v>
      </c>
      <c r="R329" s="3">
        <f>J329/(VLOOKUP($AW329,'5_Weighting'!$N$12:$O$23,2,FALSE)/VLOOKUP($AW329,'5_Weighting'!$N$12:$P$23,3,FALSE))</f>
        <v>0.1253158189338881</v>
      </c>
      <c r="S329" s="3">
        <f>R329*$Y329</f>
        <v>0.58968084779448604</v>
      </c>
      <c r="T329" s="3">
        <f>J329/(VLOOKUP($AW329,'5_Weighting'!$R$12:$S$23,2,FALSE)/(VLOOKUP($AW329,'5_Weighting'!$R$12:$T$23,3,FALSE)))</f>
        <v>9.2390284301574657E-2</v>
      </c>
      <c r="U329" s="3">
        <f>T329*$Y329</f>
        <v>0.43474783661325428</v>
      </c>
      <c r="V329" s="3">
        <f>J329/(VLOOKUP($AW329,'5_Weighting'!$V$12:$W$23,2,FALSE)/(VLOOKUP($AW329,'5_Weighting'!$V$12:$X$23,3,FALSE)))</f>
        <v>0.10162199750181546</v>
      </c>
      <c r="W329" s="3">
        <f>V329*$Y329</f>
        <v>0.47818819803630386</v>
      </c>
      <c r="X329" s="3" t="s">
        <v>640</v>
      </c>
      <c r="Y329" s="6">
        <v>4.705557948</v>
      </c>
      <c r="Z329" s="3" t="s">
        <v>459</v>
      </c>
      <c r="AA329" s="3">
        <v>8.0327039057698876E-2</v>
      </c>
      <c r="AB329" s="3" t="s">
        <v>26</v>
      </c>
      <c r="AC329" s="3" t="s">
        <v>5</v>
      </c>
      <c r="AD329" s="3" t="s">
        <v>6</v>
      </c>
      <c r="AE329" s="3" t="s">
        <v>5</v>
      </c>
      <c r="AF329" s="3" t="s">
        <v>548</v>
      </c>
      <c r="AG329" s="3" t="s">
        <v>37</v>
      </c>
      <c r="AH329" s="3" t="s">
        <v>56</v>
      </c>
      <c r="AI329" s="3" t="s">
        <v>10</v>
      </c>
      <c r="AJ329" s="3" t="s">
        <v>11</v>
      </c>
      <c r="AK329" s="4" t="s">
        <v>12</v>
      </c>
      <c r="AL329" s="4" t="s">
        <v>13</v>
      </c>
      <c r="AM329" s="4" t="s">
        <v>151</v>
      </c>
      <c r="AN329" s="3" t="str">
        <f>IF(AM329&lt;2010,"Pre-2010",IF(AM329&lt;2018,"2010 - 2017","2018 - 2019"))</f>
        <v>2018 - 2019</v>
      </c>
      <c r="AO329" s="3" t="s">
        <v>14</v>
      </c>
      <c r="AP329" s="3">
        <v>1000</v>
      </c>
      <c r="AQ329" s="3">
        <v>1</v>
      </c>
      <c r="AR329" s="3">
        <v>0</v>
      </c>
      <c r="AS329" s="3">
        <v>1</v>
      </c>
      <c r="AT329" s="3">
        <v>1</v>
      </c>
      <c r="AU329" s="4" t="s">
        <v>346</v>
      </c>
      <c r="AV329" s="4" t="s">
        <v>641</v>
      </c>
      <c r="AW329" s="4" t="s">
        <v>642</v>
      </c>
      <c r="AX329" s="4" t="s">
        <v>58</v>
      </c>
      <c r="AY329" s="4" t="s">
        <v>59</v>
      </c>
      <c r="AZ329" s="3">
        <v>12.4131</v>
      </c>
      <c r="BA329" s="3">
        <v>246003.24355241624</v>
      </c>
      <c r="BB329" s="3"/>
      <c r="BC329" s="3" t="s">
        <v>60</v>
      </c>
      <c r="BD329" s="3">
        <v>58.58</v>
      </c>
      <c r="BE329" s="3"/>
    </row>
    <row r="330" spans="1:57" hidden="1" x14ac:dyDescent="0.25">
      <c r="A330" s="2">
        <v>55</v>
      </c>
      <c r="B330" s="3" t="s">
        <v>571</v>
      </c>
      <c r="C330" s="3">
        <v>55.1</v>
      </c>
      <c r="D330" s="3" t="s">
        <v>966</v>
      </c>
      <c r="E330" s="3" t="s">
        <v>572</v>
      </c>
      <c r="F330" s="3"/>
      <c r="G330" s="3"/>
      <c r="H330" s="3" t="str">
        <f>IF(Y330&lt;'2 - Outliers'!$F$11,"Low outlier",IF(Y330&gt;'2 - Outliers'!$F$12,"High outlier",""))</f>
        <v/>
      </c>
      <c r="I330" s="3">
        <f>IF(AA330="",VLOOKUP(AW330,'3 -Impute_SE'!$B$10:$C$21,2,FALSE),AA330)</f>
        <v>8.8303341176470582E-2</v>
      </c>
      <c r="J330" s="3">
        <f>1/I330</f>
        <v>11.324599801966057</v>
      </c>
      <c r="K330" s="3">
        <f>J330*Y330</f>
        <v>6.7999999999999989</v>
      </c>
      <c r="L330" s="3">
        <f>J330/(VLOOKUP($AW330,'5_Weighting'!$B$9:$C$20,2,FALSE)/VLOOKUP($AW330,'5_Weighting'!$B$9:$D$20,3,FALSE))</f>
        <v>0.84245015066748685</v>
      </c>
      <c r="M330" s="3">
        <f>L330*Y330</f>
        <v>0.50585990893420885</v>
      </c>
      <c r="N330" s="3">
        <f>J330/(VLOOKUP($AW330,'5_Weighting'!$F$12:$G$20,2,FALSE)/(VLOOKUP($AW330,'5_Weighting'!$F$12:$H$21,3,FALSE)))</f>
        <v>1.706023359994205</v>
      </c>
      <c r="O330" s="3">
        <f>N330*$Y330</f>
        <v>1.0244034271256592</v>
      </c>
      <c r="P330" s="3">
        <f>J330/(VLOOKUP($AW330,'5_Weighting'!$J$12:$K$22,2,FALSE)/VLOOKUP($AW330,'5_Weighting'!$J$12:$L$22,3,FALSE))</f>
        <v>1.9593423458400601</v>
      </c>
      <c r="Q330" s="3">
        <f>P330*$Y330</f>
        <v>1.176512034394303</v>
      </c>
      <c r="R330" s="3">
        <f>J330/(VLOOKUP($AW330,'5_Weighting'!$N$12:$O$23,2,FALSE)/VLOOKUP($AW330,'5_Weighting'!$N$12:$P$23,3,FALSE))</f>
        <v>0.68430964367905467</v>
      </c>
      <c r="S330" s="3">
        <f>R330*$Y330</f>
        <v>0.41090242996575588</v>
      </c>
      <c r="T330" s="3">
        <f>J330/(VLOOKUP($AW330,'5_Weighting'!$R$12:$S$23,2,FALSE)/(VLOOKUP($AW330,'5_Weighting'!$R$12:$T$23,3,FALSE)))</f>
        <v>0.5198985959508744</v>
      </c>
      <c r="U330" s="3">
        <f>T330*$Y330</f>
        <v>0.31217972504884295</v>
      </c>
      <c r="V330" s="3">
        <f>J330/(VLOOKUP($AW330,'5_Weighting'!$V$12:$W$23,2,FALSE)/(VLOOKUP($AW330,'5_Weighting'!$V$12:$X$23,3,FALSE)))</f>
        <v>0.68514935695612666</v>
      </c>
      <c r="W330" s="3">
        <f>V330*$Y330</f>
        <v>0.41140664648412667</v>
      </c>
      <c r="X330" s="3" t="s">
        <v>573</v>
      </c>
      <c r="Y330" s="6">
        <v>0.60046271999999989</v>
      </c>
      <c r="Z330" s="3" t="s">
        <v>72</v>
      </c>
      <c r="AA330" s="3">
        <v>8.8303341176470582E-2</v>
      </c>
      <c r="AB330" s="3" t="s">
        <v>26</v>
      </c>
      <c r="AC330" s="3" t="s">
        <v>5</v>
      </c>
      <c r="AD330" s="3" t="s">
        <v>6</v>
      </c>
      <c r="AE330" s="3" t="s">
        <v>5</v>
      </c>
      <c r="AF330" s="3" t="s">
        <v>548</v>
      </c>
      <c r="AG330" s="3" t="s">
        <v>37</v>
      </c>
      <c r="AH330" s="3" t="s">
        <v>56</v>
      </c>
      <c r="AI330" s="3" t="s">
        <v>10</v>
      </c>
      <c r="AJ330" s="3" t="s">
        <v>11</v>
      </c>
      <c r="AK330" s="4" t="s">
        <v>12</v>
      </c>
      <c r="AL330" s="4" t="s">
        <v>13</v>
      </c>
      <c r="AM330" s="4" t="s">
        <v>151</v>
      </c>
      <c r="AN330" s="3" t="s">
        <v>1953</v>
      </c>
      <c r="AO330" s="3" t="s">
        <v>14</v>
      </c>
      <c r="AP330" s="3">
        <v>1000</v>
      </c>
      <c r="AQ330" s="3">
        <v>1</v>
      </c>
      <c r="AR330" s="3">
        <v>0</v>
      </c>
      <c r="AS330" s="3">
        <v>1</v>
      </c>
      <c r="AT330" s="3">
        <v>1</v>
      </c>
      <c r="AU330" s="4" t="s">
        <v>330</v>
      </c>
      <c r="AV330" s="4" t="s">
        <v>529</v>
      </c>
      <c r="AW330" s="4" t="s">
        <v>465</v>
      </c>
      <c r="AX330" s="4" t="s">
        <v>58</v>
      </c>
      <c r="AY330" s="4" t="s">
        <v>59</v>
      </c>
      <c r="AZ330" s="3">
        <v>3.5999999999999999E-3</v>
      </c>
      <c r="BA330" s="3">
        <v>1.0036064877830035</v>
      </c>
      <c r="BB330" s="3"/>
      <c r="BC330" s="3" t="s">
        <v>60</v>
      </c>
      <c r="BD330" s="3">
        <v>6.8</v>
      </c>
      <c r="BE330" s="3"/>
    </row>
    <row r="331" spans="1:57" hidden="1" x14ac:dyDescent="0.25">
      <c r="A331" s="2">
        <v>58</v>
      </c>
      <c r="B331" s="3" t="s">
        <v>740</v>
      </c>
      <c r="C331" s="3">
        <v>58.1</v>
      </c>
      <c r="D331" s="3" t="s">
        <v>780</v>
      </c>
      <c r="E331" s="3" t="s">
        <v>742</v>
      </c>
      <c r="F331" s="3"/>
      <c r="G331" s="3"/>
      <c r="H331" s="3" t="str">
        <f>IF(Y331&lt;'2 - Outliers'!$F$11,"Low outlier",IF(Y331&gt;'2 - Outliers'!$F$12,"High outlier",""))</f>
        <v/>
      </c>
      <c r="I331" s="3">
        <f>IF(AA331="",VLOOKUP(AW331,'3 -Impute_SE'!$B$10:$C$21,2,FALSE),AA331)</f>
        <v>0.11153991466812101</v>
      </c>
      <c r="J331" s="3">
        <f>1/I331</f>
        <v>8.9654004396132816</v>
      </c>
      <c r="K331" s="3">
        <f>J331*Y331</f>
        <v>2.768398207261823E-2</v>
      </c>
      <c r="L331" s="3">
        <f>J331/(VLOOKUP($AW331,'5_Weighting'!$B$9:$C$20,2,FALSE)/VLOOKUP($AW331,'5_Weighting'!$B$9:$D$20,3,FALSE))</f>
        <v>0.11827617160620325</v>
      </c>
      <c r="M331" s="3">
        <f>L331*Y331</f>
        <v>3.6522132351126595E-4</v>
      </c>
      <c r="N331" s="3">
        <f>J331/(VLOOKUP($AW331,'5_Weighting'!$F$12:$G$20,2,FALSE)/(VLOOKUP($AW331,'5_Weighting'!$F$12:$H$21,3,FALSE)))</f>
        <v>0.77882522210364835</v>
      </c>
      <c r="O331" s="3">
        <f>N331*$Y331</f>
        <v>2.4049102582360876E-3</v>
      </c>
      <c r="P331" s="3">
        <f>J331/(VLOOKUP($AW331,'5_Weighting'!$J$12:$K$22,2,FALSE)/VLOOKUP($AW331,'5_Weighting'!$J$12:$L$22,3,FALSE))</f>
        <v>0.94803021623224748</v>
      </c>
      <c r="Q331" s="3">
        <f>P331*$Y331</f>
        <v>2.9273931139216355E-3</v>
      </c>
      <c r="R331" s="3">
        <f>J331/(VLOOKUP($AW331,'5_Weighting'!$N$12:$O$23,2,FALSE)/VLOOKUP($AW331,'5_Weighting'!$N$12:$P$23,3,FALSE))</f>
        <v>9.024795035930723E-2</v>
      </c>
      <c r="S331" s="3">
        <f>R331*$Y331</f>
        <v>2.7867384805238765E-4</v>
      </c>
      <c r="T331" s="3">
        <f>J331/(VLOOKUP($AW331,'5_Weighting'!$R$12:$S$23,2,FALSE)/(VLOOKUP($AW331,'5_Weighting'!$R$12:$T$23,3,FALSE)))</f>
        <v>6.6536163289405814E-2</v>
      </c>
      <c r="U331" s="3">
        <f>T331*$Y331</f>
        <v>2.054549558707902E-4</v>
      </c>
      <c r="V331" s="3">
        <f>J331/(VLOOKUP($AW331,'5_Weighting'!$V$12:$W$23,2,FALSE)/(VLOOKUP($AW331,'5_Weighting'!$V$12:$X$23,3,FALSE)))</f>
        <v>7.3184511452587267E-2</v>
      </c>
      <c r="W331" s="3">
        <f>V331*$Y331</f>
        <v>2.2598418405214498E-4</v>
      </c>
      <c r="X331" s="3" t="s">
        <v>781</v>
      </c>
      <c r="Y331" s="6">
        <v>3.087868998053629E-3</v>
      </c>
      <c r="Z331" s="3" t="s">
        <v>72</v>
      </c>
      <c r="AA331" s="3"/>
      <c r="AB331" s="3"/>
      <c r="AC331" s="3" t="s">
        <v>53</v>
      </c>
      <c r="AD331" s="3" t="s">
        <v>6</v>
      </c>
      <c r="AE331" s="3" t="s">
        <v>54</v>
      </c>
      <c r="AF331" s="3" t="s">
        <v>83</v>
      </c>
      <c r="AG331" s="3" t="s">
        <v>84</v>
      </c>
      <c r="AH331" s="3" t="s">
        <v>56</v>
      </c>
      <c r="AI331" s="3" t="s">
        <v>57</v>
      </c>
      <c r="AJ331" s="3" t="s">
        <v>182</v>
      </c>
      <c r="AK331" s="4" t="s">
        <v>66</v>
      </c>
      <c r="AL331" s="4" t="s">
        <v>744</v>
      </c>
      <c r="AM331" s="4">
        <v>2009</v>
      </c>
      <c r="AN331" s="3" t="s">
        <v>30</v>
      </c>
      <c r="AO331" s="3" t="s">
        <v>14</v>
      </c>
      <c r="AP331" s="3">
        <v>16890</v>
      </c>
      <c r="AQ331" s="3">
        <v>0</v>
      </c>
      <c r="AR331" s="3">
        <v>0</v>
      </c>
      <c r="AS331" s="3">
        <v>1</v>
      </c>
      <c r="AT331" s="3">
        <v>1</v>
      </c>
      <c r="AU331" s="4" t="s">
        <v>346</v>
      </c>
      <c r="AV331" s="4" t="s">
        <v>680</v>
      </c>
      <c r="AW331" s="4" t="s">
        <v>642</v>
      </c>
      <c r="AX331" s="4" t="s">
        <v>746</v>
      </c>
      <c r="AY331" s="4" t="s">
        <v>90</v>
      </c>
      <c r="AZ331" s="3">
        <v>0.11058971029924898</v>
      </c>
      <c r="BA331" s="3">
        <v>1.29</v>
      </c>
      <c r="BB331" s="3"/>
      <c r="BC331" s="3" t="s">
        <v>4</v>
      </c>
      <c r="BD331" s="3" t="s">
        <v>20</v>
      </c>
      <c r="BE331" s="3"/>
    </row>
    <row r="332" spans="1:57" hidden="1" x14ac:dyDescent="0.25">
      <c r="A332" s="2">
        <v>58</v>
      </c>
      <c r="B332" s="3" t="s">
        <v>740</v>
      </c>
      <c r="C332" s="3">
        <v>58.1</v>
      </c>
      <c r="D332" s="3" t="s">
        <v>894</v>
      </c>
      <c r="E332" s="3" t="s">
        <v>742</v>
      </c>
      <c r="F332" s="3"/>
      <c r="G332" s="3"/>
      <c r="H332" s="3" t="str">
        <f>IF(Y332&lt;'2 - Outliers'!$F$11,"Low outlier",IF(Y332&gt;'2 - Outliers'!$F$12,"High outlier",""))</f>
        <v/>
      </c>
      <c r="I332" s="3">
        <f>IF(AA332="",VLOOKUP(AW332,'3 -Impute_SE'!$B$10:$C$21,2,FALSE),AA332)</f>
        <v>4.1892191067381755E-2</v>
      </c>
      <c r="J332" s="3">
        <f>1/I332</f>
        <v>23.8707972660476</v>
      </c>
      <c r="K332" s="3">
        <f>J332*Y332</f>
        <v>1.4390068524281976</v>
      </c>
      <c r="L332" s="3">
        <f>J332/(VLOOKUP($AW332,'5_Weighting'!$B$9:$C$20,2,FALSE)/VLOOKUP($AW332,'5_Weighting'!$B$9:$D$20,3,FALSE))</f>
        <v>1.34569498498779E-3</v>
      </c>
      <c r="M332" s="3">
        <f>L332*Y332</f>
        <v>8.1122732646638561E-5</v>
      </c>
      <c r="N332" s="3">
        <f>J332/(VLOOKUP($AW332,'5_Weighting'!$F$12:$G$20,2,FALSE)/(VLOOKUP($AW332,'5_Weighting'!$F$12:$H$21,3,FALSE)))</f>
        <v>0.48921664401158188</v>
      </c>
      <c r="O332" s="3">
        <f>N332*$Y332</f>
        <v>2.9491520337944489E-2</v>
      </c>
      <c r="P332" s="3">
        <f>J332/(VLOOKUP($AW332,'5_Weighting'!$J$12:$K$22,2,FALSE)/VLOOKUP($AW332,'5_Weighting'!$J$12:$L$22,3,FALSE))</f>
        <v>0.69465747797540089</v>
      </c>
      <c r="Q332" s="3">
        <f>P332*$Y332</f>
        <v>4.1876140949799238E-2</v>
      </c>
      <c r="R332" s="3">
        <f>J332/(VLOOKUP($AW332,'5_Weighting'!$N$12:$O$23,2,FALSE)/VLOOKUP($AW332,'5_Weighting'!$N$12:$P$23,3,FALSE))</f>
        <v>7.6125138331118044E-4</v>
      </c>
      <c r="S332" s="3">
        <f>R332*$Y332</f>
        <v>4.5890631334854081E-5</v>
      </c>
      <c r="T332" s="3">
        <f>J332/(VLOOKUP($AW332,'5_Weighting'!$R$12:$S$23,2,FALSE)/(VLOOKUP($AW332,'5_Weighting'!$R$12:$T$23,3,FALSE)))</f>
        <v>7.9309810324801264E-2</v>
      </c>
      <c r="U332" s="3">
        <f>T332*$Y332</f>
        <v>4.781045193010691E-3</v>
      </c>
      <c r="V332" s="3">
        <f>J332/(VLOOKUP($AW332,'5_Weighting'!$V$12:$W$23,2,FALSE)/(VLOOKUP($AW332,'5_Weighting'!$V$12:$X$23,3,FALSE)))</f>
        <v>8.8730621584183966E-4</v>
      </c>
      <c r="W332" s="3">
        <f>V332*$Y332</f>
        <v>5.3489613713683594E-5</v>
      </c>
      <c r="X332" s="3" t="s">
        <v>895</v>
      </c>
      <c r="Y332" s="6">
        <v>6.0283150009193667E-2</v>
      </c>
      <c r="Z332" s="3" t="s">
        <v>72</v>
      </c>
      <c r="AA332" s="3"/>
      <c r="AB332" s="3"/>
      <c r="AC332" s="3" t="s">
        <v>5</v>
      </c>
      <c r="AD332" s="3" t="s">
        <v>6</v>
      </c>
      <c r="AE332" s="3" t="s">
        <v>5</v>
      </c>
      <c r="AF332" s="3" t="s">
        <v>83</v>
      </c>
      <c r="AG332" s="3" t="s">
        <v>84</v>
      </c>
      <c r="AH332" s="3" t="s">
        <v>56</v>
      </c>
      <c r="AI332" s="3" t="s">
        <v>57</v>
      </c>
      <c r="AJ332" s="3" t="s">
        <v>182</v>
      </c>
      <c r="AK332" s="4" t="s">
        <v>66</v>
      </c>
      <c r="AL332" s="4" t="s">
        <v>744</v>
      </c>
      <c r="AM332" s="4">
        <v>2009</v>
      </c>
      <c r="AN332" s="3" t="s">
        <v>30</v>
      </c>
      <c r="AO332" s="3" t="s">
        <v>14</v>
      </c>
      <c r="AP332" s="3">
        <v>16890</v>
      </c>
      <c r="AQ332" s="3">
        <v>0</v>
      </c>
      <c r="AR332" s="3">
        <v>0</v>
      </c>
      <c r="AS332" s="3">
        <v>1</v>
      </c>
      <c r="AT332" s="3">
        <v>1</v>
      </c>
      <c r="AU332" s="4" t="s">
        <v>97</v>
      </c>
      <c r="AV332" s="4" t="s">
        <v>896</v>
      </c>
      <c r="AW332" s="3" t="s">
        <v>705</v>
      </c>
      <c r="AX332" s="4" t="s">
        <v>746</v>
      </c>
      <c r="AY332" s="4" t="s">
        <v>90</v>
      </c>
      <c r="AZ332" s="3">
        <v>8.6359830674748214E-2</v>
      </c>
      <c r="BA332" s="3">
        <v>1.22</v>
      </c>
      <c r="BB332" s="3"/>
      <c r="BC332" s="3" t="s">
        <v>4</v>
      </c>
      <c r="BD332" s="3" t="s">
        <v>20</v>
      </c>
      <c r="BE332" s="3"/>
    </row>
    <row r="333" spans="1:57" hidden="1" x14ac:dyDescent="0.25">
      <c r="A333" s="2">
        <v>58</v>
      </c>
      <c r="B333" s="3" t="s">
        <v>740</v>
      </c>
      <c r="C333" s="3">
        <v>58.1</v>
      </c>
      <c r="D333" s="3" t="s">
        <v>741</v>
      </c>
      <c r="E333" s="3" t="s">
        <v>742</v>
      </c>
      <c r="F333" s="3"/>
      <c r="G333" s="3"/>
      <c r="H333" s="3" t="str">
        <f>IF(Y333&lt;'2 - Outliers'!$F$11,"Low outlier",IF(Y333&gt;'2 - Outliers'!$F$12,"High outlier",""))</f>
        <v/>
      </c>
      <c r="I333" s="3">
        <f>IF(AA333="",VLOOKUP(AW333,'3 -Impute_SE'!$B$10:$C$21,2,FALSE),AA333)</f>
        <v>9.1214876538964998E-2</v>
      </c>
      <c r="J333" s="3">
        <f>1/I333</f>
        <v>10.96312397652396</v>
      </c>
      <c r="K333" s="3">
        <f>J333*Y333</f>
        <v>0.73246480147977699</v>
      </c>
      <c r="L333" s="3">
        <f>J333/(VLOOKUP($AW333,'5_Weighting'!$B$9:$C$20,2,FALSE)/VLOOKUP($AW333,'5_Weighting'!$B$9:$D$20,3,FALSE))</f>
        <v>0.97808808423287263</v>
      </c>
      <c r="M333" s="3">
        <f>L333*Y333</f>
        <v>6.5347714390667472E-2</v>
      </c>
      <c r="N333" s="3" t="e">
        <f>J333/(VLOOKUP($AW333,'5_Weighting'!$F$12:$G$20,2,FALSE)/(VLOOKUP($AW333,'5_Weighting'!$F$12:$H$21,3,FALSE)))</f>
        <v>#N/A</v>
      </c>
      <c r="O333" s="3" t="e">
        <f>N333*$Y333</f>
        <v>#N/A</v>
      </c>
      <c r="P333" s="3" t="e">
        <f>J333/(VLOOKUP($AW333,'5_Weighting'!$J$12:$K$22,2,FALSE)/VLOOKUP($AW333,'5_Weighting'!$J$12:$L$22,3,FALSE))</f>
        <v>#N/A</v>
      </c>
      <c r="Q333" s="3" t="e">
        <f>P333*$Y333</f>
        <v>#N/A</v>
      </c>
      <c r="R333" s="3">
        <f>J333/(VLOOKUP($AW333,'5_Weighting'!$N$12:$O$23,2,FALSE)/VLOOKUP($AW333,'5_Weighting'!$N$12:$P$23,3,FALSE))</f>
        <v>0.97808808423287263</v>
      </c>
      <c r="S333" s="3">
        <f>R333*$Y333</f>
        <v>6.5347714390667472E-2</v>
      </c>
      <c r="T333" s="3">
        <f>J333/(VLOOKUP($AW333,'5_Weighting'!$R$12:$S$23,2,FALSE)/(VLOOKUP($AW333,'5_Weighting'!$R$12:$T$23,3,FALSE)))</f>
        <v>1</v>
      </c>
      <c r="U333" s="3">
        <f>T333*$Y333</f>
        <v>6.6811686436115361E-2</v>
      </c>
      <c r="V333" s="3">
        <f>J333/(VLOOKUP($AW333,'5_Weighting'!$V$12:$W$23,2,FALSE)/(VLOOKUP($AW333,'5_Weighting'!$V$12:$X$23,3,FALSE)))</f>
        <v>0.97541642890436964</v>
      </c>
      <c r="W333" s="3">
        <f>V333*$Y333</f>
        <v>6.5169216592594156E-2</v>
      </c>
      <c r="X333" s="3" t="s">
        <v>743</v>
      </c>
      <c r="Y333" s="6">
        <v>6.6811686436115361E-2</v>
      </c>
      <c r="Z333" s="3" t="s">
        <v>72</v>
      </c>
      <c r="AA333" s="3"/>
      <c r="AB333" s="3"/>
      <c r="AC333" s="3" t="s">
        <v>5</v>
      </c>
      <c r="AD333" s="3" t="s">
        <v>6</v>
      </c>
      <c r="AE333" s="3" t="s">
        <v>5</v>
      </c>
      <c r="AF333" s="3" t="s">
        <v>83</v>
      </c>
      <c r="AG333" s="3" t="s">
        <v>84</v>
      </c>
      <c r="AH333" s="3" t="s">
        <v>56</v>
      </c>
      <c r="AI333" s="3" t="s">
        <v>57</v>
      </c>
      <c r="AJ333" s="3" t="s">
        <v>182</v>
      </c>
      <c r="AK333" s="4" t="s">
        <v>66</v>
      </c>
      <c r="AL333" s="4" t="s">
        <v>744</v>
      </c>
      <c r="AM333" s="4">
        <v>2009</v>
      </c>
      <c r="AN333" s="3" t="s">
        <v>30</v>
      </c>
      <c r="AO333" s="3" t="s">
        <v>14</v>
      </c>
      <c r="AP333" s="3">
        <v>16890</v>
      </c>
      <c r="AQ333" s="3">
        <v>0</v>
      </c>
      <c r="AR333" s="3">
        <v>0</v>
      </c>
      <c r="AS333" s="3">
        <v>1</v>
      </c>
      <c r="AT333" s="3">
        <v>1</v>
      </c>
      <c r="AU333" s="4" t="s">
        <v>346</v>
      </c>
      <c r="AV333" s="4" t="s">
        <v>745</v>
      </c>
      <c r="AW333" s="4" t="s">
        <v>707</v>
      </c>
      <c r="AX333" s="4" t="s">
        <v>746</v>
      </c>
      <c r="AY333" s="4" t="s">
        <v>90</v>
      </c>
      <c r="AZ333" s="3">
        <v>0.11394335230683679</v>
      </c>
      <c r="BA333" s="3">
        <v>1.3</v>
      </c>
      <c r="BB333" s="3"/>
      <c r="BC333" s="3" t="s">
        <v>4</v>
      </c>
      <c r="BD333" s="3" t="s">
        <v>20</v>
      </c>
      <c r="BE333" s="3"/>
    </row>
    <row r="334" spans="1:57" hidden="1" x14ac:dyDescent="0.25">
      <c r="A334" s="2">
        <v>59</v>
      </c>
      <c r="B334" s="3" t="s">
        <v>410</v>
      </c>
      <c r="C334" s="3">
        <v>59.1</v>
      </c>
      <c r="D334" s="3" t="s">
        <v>628</v>
      </c>
      <c r="E334" s="3" t="s">
        <v>629</v>
      </c>
      <c r="F334" s="3"/>
      <c r="G334" s="3"/>
      <c r="H334" s="3" t="str">
        <f>IF(Y334&lt;'2 - Outliers'!$F$11,"Low outlier",IF(Y334&gt;'2 - Outliers'!$F$12,"High outlier",""))</f>
        <v/>
      </c>
      <c r="I334" s="3">
        <f>IF(AA334="",VLOOKUP(AW334,'3 -Impute_SE'!$B$10:$C$21,2,FALSE),AA334)</f>
        <v>0.14492753623188406</v>
      </c>
      <c r="J334" s="3">
        <f>1/I334</f>
        <v>6.8999999999999995</v>
      </c>
      <c r="K334" s="3">
        <f>J334*Y334</f>
        <v>-2.0699999999999998</v>
      </c>
      <c r="L334" s="3">
        <f>J334/(VLOOKUP($AW334,'5_Weighting'!$B$9:$C$20,2,FALSE)/VLOOKUP($AW334,'5_Weighting'!$B$9:$D$20,3,FALSE))</f>
        <v>7.0302045721445952E-2</v>
      </c>
      <c r="M334" s="3">
        <f>L334*Y334</f>
        <v>-2.1090613716433785E-2</v>
      </c>
      <c r="N334" s="3">
        <f>J334/(VLOOKUP($AW334,'5_Weighting'!$F$12:$G$20,2,FALSE)/(VLOOKUP($AW334,'5_Weighting'!$F$12:$H$21,3,FALSE)))</f>
        <v>8.0248593995915662E-2</v>
      </c>
      <c r="O334" s="3">
        <f>N334*$Y334</f>
        <v>-2.4074578198774697E-2</v>
      </c>
      <c r="P334" s="3">
        <f>J334/(VLOOKUP($AW334,'5_Weighting'!$J$12:$K$22,2,FALSE)/VLOOKUP($AW334,'5_Weighting'!$J$12:$L$22,3,FALSE))</f>
        <v>0.12186565499463847</v>
      </c>
      <c r="Q334" s="3">
        <f>P334*$Y334</f>
        <v>-3.6559696498391539E-2</v>
      </c>
      <c r="R334" s="3">
        <f>J334/(VLOOKUP($AW334,'5_Weighting'!$N$12:$O$23,2,FALSE)/VLOOKUP($AW334,'5_Weighting'!$N$12:$P$23,3,FALSE))</f>
        <v>6.295391741601597E-2</v>
      </c>
      <c r="S334" s="3">
        <f>R334*$Y334</f>
        <v>-1.8886175224804791E-2</v>
      </c>
      <c r="T334" s="3">
        <f>J334/(VLOOKUP($AW334,'5_Weighting'!$R$12:$S$23,2,FALSE)/(VLOOKUP($AW334,'5_Weighting'!$R$12:$T$23,3,FALSE)))</f>
        <v>0.18378574946706439</v>
      </c>
      <c r="U334" s="3">
        <f>T334*$Y334</f>
        <v>-5.5135724840119311E-2</v>
      </c>
      <c r="V334" s="3">
        <f>J334/(VLOOKUP($AW334,'5_Weighting'!$V$12:$W$23,2,FALSE)/(VLOOKUP($AW334,'5_Weighting'!$V$12:$X$23,3,FALSE)))</f>
        <v>5.9955357744619971E-2</v>
      </c>
      <c r="W334" s="3">
        <f>V334*$Y334</f>
        <v>-1.798660732338599E-2</v>
      </c>
      <c r="X334" s="3" t="s">
        <v>64</v>
      </c>
      <c r="Y334" s="6">
        <v>-0.3</v>
      </c>
      <c r="Z334" s="3" t="s">
        <v>4</v>
      </c>
      <c r="AA334" s="3">
        <v>0.14492753623188406</v>
      </c>
      <c r="AB334" s="3" t="s">
        <v>26</v>
      </c>
      <c r="AC334" s="3" t="s">
        <v>5</v>
      </c>
      <c r="AD334" s="3" t="s">
        <v>143</v>
      </c>
      <c r="AE334" s="3" t="s">
        <v>53</v>
      </c>
      <c r="AF334" s="3" t="s">
        <v>413</v>
      </c>
      <c r="AG334" s="3" t="s">
        <v>414</v>
      </c>
      <c r="AH334" s="3" t="s">
        <v>85</v>
      </c>
      <c r="AI334" s="3" t="s">
        <v>10</v>
      </c>
      <c r="AJ334" s="3" t="s">
        <v>107</v>
      </c>
      <c r="AK334" s="4" t="s">
        <v>96</v>
      </c>
      <c r="AL334" s="4" t="s">
        <v>415</v>
      </c>
      <c r="AM334" s="4" t="s">
        <v>416</v>
      </c>
      <c r="AN334" s="3" t="s">
        <v>1953</v>
      </c>
      <c r="AO334" s="3" t="s">
        <v>14</v>
      </c>
      <c r="AP334" s="3">
        <v>1813</v>
      </c>
      <c r="AQ334" s="3">
        <v>1</v>
      </c>
      <c r="AR334" s="3">
        <v>0</v>
      </c>
      <c r="AS334" s="3">
        <v>0</v>
      </c>
      <c r="AT334" s="3">
        <v>0</v>
      </c>
      <c r="AU334" s="4" t="s">
        <v>15</v>
      </c>
      <c r="AV334" s="4" t="s">
        <v>183</v>
      </c>
      <c r="AW334" s="3" t="s">
        <v>17</v>
      </c>
      <c r="AX334" s="4" t="s">
        <v>417</v>
      </c>
      <c r="AY334" s="4"/>
      <c r="AZ334" s="3">
        <v>-3.0000000000000001E-3</v>
      </c>
      <c r="BA334" s="3"/>
      <c r="BB334" s="3"/>
      <c r="BC334" s="3" t="s">
        <v>20</v>
      </c>
      <c r="BD334" s="3">
        <v>-2.0699999999999998</v>
      </c>
      <c r="BE334" s="3"/>
    </row>
    <row r="335" spans="1:57" hidden="1" x14ac:dyDescent="0.25">
      <c r="A335" s="2">
        <v>59</v>
      </c>
      <c r="B335" s="3" t="s">
        <v>410</v>
      </c>
      <c r="C335" s="3">
        <v>59.2</v>
      </c>
      <c r="D335" s="3" t="s">
        <v>411</v>
      </c>
      <c r="E335" s="3" t="s">
        <v>412</v>
      </c>
      <c r="F335" s="3"/>
      <c r="G335" s="3"/>
      <c r="H335" s="3" t="str">
        <f>IF(Y335&lt;'2 - Outliers'!$F$11,"Low outlier",IF(Y335&gt;'2 - Outliers'!$F$12,"High outlier",""))</f>
        <v/>
      </c>
      <c r="I335" s="3">
        <f>IF(AA335="",VLOOKUP(AW335,'3 -Impute_SE'!$B$10:$C$21,2,FALSE),AA335)</f>
        <v>0.16</v>
      </c>
      <c r="J335" s="3">
        <f>1/I335</f>
        <v>6.25</v>
      </c>
      <c r="K335" s="3">
        <f>J335*Y335</f>
        <v>-2.5</v>
      </c>
      <c r="L335" s="3">
        <f>J335/(VLOOKUP($AW335,'5_Weighting'!$B$9:$C$20,2,FALSE)/VLOOKUP($AW335,'5_Weighting'!$B$9:$D$20,3,FALSE))</f>
        <v>6.3679389240440171E-2</v>
      </c>
      <c r="M335" s="3">
        <f>L335*Y335</f>
        <v>-2.547175569617607E-2</v>
      </c>
      <c r="N335" s="3">
        <f>J335/(VLOOKUP($AW335,'5_Weighting'!$F$12:$G$20,2,FALSE)/(VLOOKUP($AW335,'5_Weighting'!$F$12:$H$21,3,FALSE)))</f>
        <v>7.268894383688014E-2</v>
      </c>
      <c r="O335" s="3">
        <f>N335*$Y335</f>
        <v>-2.9075577534752057E-2</v>
      </c>
      <c r="P335" s="3">
        <f>J335/(VLOOKUP($AW335,'5_Weighting'!$J$12:$K$22,2,FALSE)/VLOOKUP($AW335,'5_Weighting'!$J$12:$L$22,3,FALSE))</f>
        <v>0.11038555706036095</v>
      </c>
      <c r="Q335" s="3">
        <f>P335*$Y335</f>
        <v>-4.4154222824144385E-2</v>
      </c>
      <c r="R335" s="3">
        <f>J335/(VLOOKUP($AW335,'5_Weighting'!$N$12:$O$23,2,FALSE)/VLOOKUP($AW335,'5_Weighting'!$N$12:$P$23,3,FALSE))</f>
        <v>5.702347592030433E-2</v>
      </c>
      <c r="S335" s="3">
        <f>R335*$Y335</f>
        <v>-2.2809390368121733E-2</v>
      </c>
      <c r="T335" s="3">
        <f>J335/(VLOOKUP($AW335,'5_Weighting'!$R$12:$S$23,2,FALSE)/(VLOOKUP($AW335,'5_Weighting'!$R$12:$T$23,3,FALSE)))</f>
        <v>0.16647259915494964</v>
      </c>
      <c r="U335" s="3">
        <f>T335*$Y335</f>
        <v>-6.6589039661979862E-2</v>
      </c>
      <c r="V335" s="3">
        <f>J335/(VLOOKUP($AW335,'5_Weighting'!$V$12:$W$23,2,FALSE)/(VLOOKUP($AW335,'5_Weighting'!$V$12:$X$23,3,FALSE)))</f>
        <v>5.4307389261431138E-2</v>
      </c>
      <c r="W335" s="3">
        <f>V335*$Y335</f>
        <v>-2.1722955704572458E-2</v>
      </c>
      <c r="X335" s="3" t="s">
        <v>64</v>
      </c>
      <c r="Y335" s="6">
        <v>-0.4</v>
      </c>
      <c r="Z335" s="3" t="s">
        <v>4</v>
      </c>
      <c r="AA335" s="3">
        <v>0.16</v>
      </c>
      <c r="AB335" s="3" t="s">
        <v>26</v>
      </c>
      <c r="AC335" s="3" t="s">
        <v>5</v>
      </c>
      <c r="AD335" s="3" t="s">
        <v>143</v>
      </c>
      <c r="AE335" s="3" t="s">
        <v>53</v>
      </c>
      <c r="AF335" s="3" t="s">
        <v>413</v>
      </c>
      <c r="AG335" s="3" t="s">
        <v>414</v>
      </c>
      <c r="AH335" s="3" t="s">
        <v>85</v>
      </c>
      <c r="AI335" s="3" t="s">
        <v>10</v>
      </c>
      <c r="AJ335" s="3" t="s">
        <v>107</v>
      </c>
      <c r="AK335" s="4" t="s">
        <v>96</v>
      </c>
      <c r="AL335" s="4" t="s">
        <v>415</v>
      </c>
      <c r="AM335" s="4" t="s">
        <v>416</v>
      </c>
      <c r="AN335" s="3" t="s">
        <v>1953</v>
      </c>
      <c r="AO335" s="3" t="s">
        <v>14</v>
      </c>
      <c r="AP335" s="3">
        <v>1813</v>
      </c>
      <c r="AQ335" s="3">
        <v>1</v>
      </c>
      <c r="AR335" s="3">
        <v>0</v>
      </c>
      <c r="AS335" s="3">
        <v>0</v>
      </c>
      <c r="AT335" s="3">
        <v>0</v>
      </c>
      <c r="AU335" s="4" t="s">
        <v>15</v>
      </c>
      <c r="AV335" s="4" t="s">
        <v>183</v>
      </c>
      <c r="AW335" s="3" t="s">
        <v>17</v>
      </c>
      <c r="AX335" s="4" t="s">
        <v>417</v>
      </c>
      <c r="AY335" s="4"/>
      <c r="AZ335" s="3">
        <v>-3.0000000000000001E-3</v>
      </c>
      <c r="BA335" s="3"/>
      <c r="BB335" s="3"/>
      <c r="BC335" s="3" t="s">
        <v>20</v>
      </c>
      <c r="BD335" s="3">
        <v>-2.5</v>
      </c>
      <c r="BE335" s="3"/>
    </row>
    <row r="336" spans="1:57" hidden="1" x14ac:dyDescent="0.25">
      <c r="A336" s="2">
        <v>59</v>
      </c>
      <c r="B336" s="3" t="s">
        <v>410</v>
      </c>
      <c r="C336" s="3">
        <v>59.6</v>
      </c>
      <c r="D336" s="3" t="s">
        <v>630</v>
      </c>
      <c r="E336" s="3" t="s">
        <v>631</v>
      </c>
      <c r="F336" s="3"/>
      <c r="G336" s="3"/>
      <c r="H336" s="3" t="str">
        <f>IF(Y336&lt;'2 - Outliers'!$F$11,"Low outlier",IF(Y336&gt;'2 - Outliers'!$F$12,"High outlier",""))</f>
        <v/>
      </c>
      <c r="I336" s="3">
        <f>IF(AA336="",VLOOKUP(AW336,'3 -Impute_SE'!$B$10:$C$21,2,FALSE),AA336)</f>
        <v>0.11406844106463879</v>
      </c>
      <c r="J336" s="3">
        <f>1/I336</f>
        <v>8.7666666666666657</v>
      </c>
      <c r="K336" s="3">
        <f>J336*Y336</f>
        <v>2.6299999999999994</v>
      </c>
      <c r="L336" s="3">
        <f>J336/(VLOOKUP($AW336,'5_Weighting'!$B$9:$C$20,2,FALSE)/VLOOKUP($AW336,'5_Weighting'!$B$9:$D$20,3,FALSE))</f>
        <v>8.9320956641257415E-2</v>
      </c>
      <c r="M336" s="3">
        <f>L336*Y336</f>
        <v>2.6796286992377225E-2</v>
      </c>
      <c r="N336" s="3">
        <f>J336/(VLOOKUP($AW336,'5_Weighting'!$F$12:$G$20,2,FALSE)/(VLOOKUP($AW336,'5_Weighting'!$F$12:$H$21,3,FALSE)))</f>
        <v>0.10195835855519719</v>
      </c>
      <c r="O336" s="3">
        <f>N336*$Y336</f>
        <v>3.0587507566559157E-2</v>
      </c>
      <c r="P336" s="3">
        <f>J336/(VLOOKUP($AW336,'5_Weighting'!$J$12:$K$22,2,FALSE)/VLOOKUP($AW336,'5_Weighting'!$J$12:$L$22,3,FALSE))</f>
        <v>0.15483414136999959</v>
      </c>
      <c r="Q336" s="3">
        <f>P336*$Y336</f>
        <v>4.6450242410999876E-2</v>
      </c>
      <c r="R336" s="3">
        <f>J336/(VLOOKUP($AW336,'5_Weighting'!$N$12:$O$23,2,FALSE)/VLOOKUP($AW336,'5_Weighting'!$N$12:$P$23,3,FALSE))</f>
        <v>7.99849288908802E-2</v>
      </c>
      <c r="S336" s="3">
        <f>R336*$Y336</f>
        <v>2.3995478667264061E-2</v>
      </c>
      <c r="T336" s="3">
        <f>J336/(VLOOKUP($AW336,'5_Weighting'!$R$12:$S$23,2,FALSE)/(VLOOKUP($AW336,'5_Weighting'!$R$12:$T$23,3,FALSE)))</f>
        <v>0.23350556574800932</v>
      </c>
      <c r="U336" s="3">
        <f>T336*$Y336</f>
        <v>7.0051669724402799E-2</v>
      </c>
      <c r="V336" s="3">
        <f>J336/(VLOOKUP($AW336,'5_Weighting'!$V$12:$W$23,2,FALSE)/(VLOOKUP($AW336,'5_Weighting'!$V$12:$X$23,3,FALSE)))</f>
        <v>7.6175164670700735E-2</v>
      </c>
      <c r="W336" s="3">
        <f>V336*$Y336</f>
        <v>2.2852549401210221E-2</v>
      </c>
      <c r="X336" s="3" t="s">
        <v>64</v>
      </c>
      <c r="Y336" s="6">
        <v>0.3</v>
      </c>
      <c r="Z336" s="3" t="s">
        <v>4</v>
      </c>
      <c r="AA336" s="3">
        <v>0.11406844106463879</v>
      </c>
      <c r="AB336" s="3" t="s">
        <v>26</v>
      </c>
      <c r="AC336" s="3" t="s">
        <v>5</v>
      </c>
      <c r="AD336" s="3" t="s">
        <v>6</v>
      </c>
      <c r="AE336" s="3" t="s">
        <v>5</v>
      </c>
      <c r="AF336" s="3" t="s">
        <v>413</v>
      </c>
      <c r="AG336" s="3" t="s">
        <v>632</v>
      </c>
      <c r="AH336" s="3" t="s">
        <v>85</v>
      </c>
      <c r="AI336" s="3" t="s">
        <v>10</v>
      </c>
      <c r="AJ336" s="3" t="s">
        <v>107</v>
      </c>
      <c r="AK336" s="4" t="s">
        <v>96</v>
      </c>
      <c r="AL336" s="4" t="s">
        <v>415</v>
      </c>
      <c r="AM336" s="4" t="s">
        <v>416</v>
      </c>
      <c r="AN336" s="3" t="s">
        <v>1953</v>
      </c>
      <c r="AO336" s="3" t="s">
        <v>14</v>
      </c>
      <c r="AP336" s="3">
        <v>1813</v>
      </c>
      <c r="AQ336" s="3">
        <v>1</v>
      </c>
      <c r="AR336" s="3">
        <v>0</v>
      </c>
      <c r="AS336" s="3">
        <v>0</v>
      </c>
      <c r="AT336" s="3">
        <v>0</v>
      </c>
      <c r="AU336" s="4" t="s">
        <v>15</v>
      </c>
      <c r="AV336" s="4" t="s">
        <v>183</v>
      </c>
      <c r="AW336" s="4" t="s">
        <v>17</v>
      </c>
      <c r="AX336" s="4" t="s">
        <v>417</v>
      </c>
      <c r="AY336" s="4"/>
      <c r="AZ336" s="3">
        <v>3.0000000000000001E-3</v>
      </c>
      <c r="BA336" s="3"/>
      <c r="BB336" s="3"/>
      <c r="BC336" s="3" t="s">
        <v>20</v>
      </c>
      <c r="BD336" s="3">
        <v>2.63</v>
      </c>
      <c r="BE336" s="3"/>
    </row>
    <row r="337" spans="1:57" hidden="1" x14ac:dyDescent="0.25">
      <c r="A337" s="2">
        <v>60</v>
      </c>
      <c r="B337" s="3" t="s">
        <v>127</v>
      </c>
      <c r="C337" s="3">
        <v>60.1</v>
      </c>
      <c r="D337" s="3" t="s">
        <v>128</v>
      </c>
      <c r="E337" s="3" t="s">
        <v>129</v>
      </c>
      <c r="F337" s="3"/>
      <c r="G337" s="3"/>
      <c r="H337" s="3" t="str">
        <f>IF(Y337&lt;'2 - Outliers'!$F$11,"Low outlier",IF(Y337&gt;'2 - Outliers'!$F$12,"High outlier",""))</f>
        <v/>
      </c>
      <c r="I337" s="3">
        <f>IF(AA337="",VLOOKUP(AW337,'3 -Impute_SE'!$B$10:$C$21,2,FALSE),AA337)</f>
        <v>0.11550411280846065</v>
      </c>
      <c r="J337" s="3">
        <f>1/I337</f>
        <v>8.6577003682829048</v>
      </c>
      <c r="K337" s="3">
        <f>J337*Y337</f>
        <v>4.3505402160864346</v>
      </c>
      <c r="L337" s="3">
        <f>J337/(VLOOKUP($AW337,'5_Weighting'!$B$9:$C$20,2,FALSE)/VLOOKUP($AW337,'5_Weighting'!$B$9:$D$20,3,FALSE))</f>
        <v>9.5506387582334956E-2</v>
      </c>
      <c r="M337" s="3">
        <f>L337*Y337</f>
        <v>4.7992464788024755E-2</v>
      </c>
      <c r="N337" s="3">
        <f>J337/(VLOOKUP($AW337,'5_Weighting'!$F$12:$G$20,2,FALSE)/(VLOOKUP($AW337,'5_Weighting'!$F$12:$H$21,3,FALSE)))</f>
        <v>0.22981250221421895</v>
      </c>
      <c r="O337" s="3">
        <f>N337*$Y337</f>
        <v>0.11548199758739236</v>
      </c>
      <c r="P337" s="3">
        <f>J337/(VLOOKUP($AW337,'5_Weighting'!$J$12:$K$22,2,FALSE)/VLOOKUP($AW337,'5_Weighting'!$J$12:$L$22,3,FALSE))</f>
        <v>0.38046213836206805</v>
      </c>
      <c r="Q337" s="3">
        <f>P337*$Y337</f>
        <v>0.19118423637138415</v>
      </c>
      <c r="R337" s="3">
        <f>J337/(VLOOKUP($AW337,'5_Weighting'!$N$12:$O$23,2,FALSE)/VLOOKUP($AW337,'5_Weighting'!$N$12:$P$23,3,FALSE))</f>
        <v>6.7754515004357391E-2</v>
      </c>
      <c r="S337" s="3">
        <f>R337*$Y337</f>
        <v>3.4047002068558596E-2</v>
      </c>
      <c r="T337" s="3">
        <f>J337/(VLOOKUP($AW337,'5_Weighting'!$R$12:$S$23,2,FALSE)/(VLOOKUP($AW337,'5_Weighting'!$R$12:$T$23,3,FALSE)))</f>
        <v>0.35783100946611124</v>
      </c>
      <c r="U337" s="3">
        <f>T337*$Y337</f>
        <v>0.17981197443009647</v>
      </c>
      <c r="V337" s="3">
        <f>J337/(VLOOKUP($AW337,'5_Weighting'!$V$12:$W$23,2,FALSE)/(VLOOKUP($AW337,'5_Weighting'!$V$12:$X$23,3,FALSE)))</f>
        <v>6.3505407503012853E-2</v>
      </c>
      <c r="W337" s="3">
        <f>V337*$Y337</f>
        <v>3.1911803080291887E-2</v>
      </c>
      <c r="X337" s="3" t="s">
        <v>130</v>
      </c>
      <c r="Y337" s="6">
        <v>0.50250528789659232</v>
      </c>
      <c r="Z337" s="3" t="s">
        <v>25</v>
      </c>
      <c r="AA337" s="3">
        <v>0.11550411280846065</v>
      </c>
      <c r="AB337" s="3" t="s">
        <v>26</v>
      </c>
      <c r="AC337" s="3" t="s">
        <v>5</v>
      </c>
      <c r="AD337" s="3" t="s">
        <v>6</v>
      </c>
      <c r="AE337" s="3" t="s">
        <v>5</v>
      </c>
      <c r="AF337" s="3" t="s">
        <v>7</v>
      </c>
      <c r="AG337" s="3" t="s">
        <v>37</v>
      </c>
      <c r="AH337" s="3" t="s">
        <v>28</v>
      </c>
      <c r="AI337" s="3" t="s">
        <v>10</v>
      </c>
      <c r="AJ337" s="3" t="s">
        <v>11</v>
      </c>
      <c r="AK337" s="4" t="s">
        <v>131</v>
      </c>
      <c r="AL337" s="4" t="s">
        <v>13</v>
      </c>
      <c r="AM337" s="4" t="s">
        <v>132</v>
      </c>
      <c r="AN337" s="3" t="s">
        <v>1953</v>
      </c>
      <c r="AO337" s="3" t="s">
        <v>14</v>
      </c>
      <c r="AP337" s="3">
        <v>32</v>
      </c>
      <c r="AQ337" s="3">
        <v>0</v>
      </c>
      <c r="AR337" s="3">
        <v>0</v>
      </c>
      <c r="AS337" s="3">
        <v>0</v>
      </c>
      <c r="AT337" s="3">
        <v>0</v>
      </c>
      <c r="AU337" s="4" t="s">
        <v>15</v>
      </c>
      <c r="AV337" s="4" t="s">
        <v>41</v>
      </c>
      <c r="AW337" s="4" t="s">
        <v>42</v>
      </c>
      <c r="AX337" s="4" t="s">
        <v>33</v>
      </c>
      <c r="AY337" s="4"/>
      <c r="AZ337" s="3">
        <v>3.6240000000000001</v>
      </c>
      <c r="BA337" s="3"/>
      <c r="BB337" s="3"/>
      <c r="BC337" s="3" t="s">
        <v>20</v>
      </c>
      <c r="BD337" s="3">
        <v>4.3505402160864346</v>
      </c>
      <c r="BE337" s="3" t="s">
        <v>91</v>
      </c>
    </row>
    <row r="338" spans="1:57" hidden="1" x14ac:dyDescent="0.25">
      <c r="A338" s="2">
        <v>62</v>
      </c>
      <c r="B338" s="3" t="s">
        <v>280</v>
      </c>
      <c r="C338" s="3">
        <v>62.1</v>
      </c>
      <c r="D338" s="3" t="s">
        <v>281</v>
      </c>
      <c r="E338" s="3" t="s">
        <v>282</v>
      </c>
      <c r="F338" s="3"/>
      <c r="G338" s="3"/>
      <c r="H338" s="3" t="str">
        <f>IF(Y338&lt;'2 - Outliers'!$F$11,"Low outlier",IF(Y338&gt;'2 - Outliers'!$F$12,"High outlier",""))</f>
        <v/>
      </c>
      <c r="I338" s="3">
        <f>IF(AA338="",VLOOKUP(AW338,'3 -Impute_SE'!$B$10:$C$21,2,FALSE),AA338)</f>
        <v>3.8405759702725015E-2</v>
      </c>
      <c r="J338" s="3">
        <f>1/I338</f>
        <v>26.037761204058327</v>
      </c>
      <c r="K338" s="3">
        <f>J338*Y338</f>
        <v>5.19</v>
      </c>
      <c r="L338" s="3">
        <f>J338/(VLOOKUP($AW338,'5_Weighting'!$B$9:$C$20,2,FALSE)/VLOOKUP($AW338,'5_Weighting'!$B$9:$D$20,3,FALSE))</f>
        <v>0.26529099690605801</v>
      </c>
      <c r="M338" s="3">
        <f>L338*Y338</f>
        <v>5.2879364825261531E-2</v>
      </c>
      <c r="N338" s="3">
        <f>J338/(VLOOKUP($AW338,'5_Weighting'!$F$12:$G$20,2,FALSE)/(VLOOKUP($AW338,'5_Weighting'!$F$12:$H$21,3,FALSE)))</f>
        <v>0.30282517788798274</v>
      </c>
      <c r="O338" s="3">
        <f>N338*$Y338</f>
        <v>6.0360898962145269E-2</v>
      </c>
      <c r="P338" s="3">
        <f>J338/(VLOOKUP($AW338,'5_Weighting'!$J$12:$K$22,2,FALSE)/VLOOKUP($AW338,'5_Weighting'!$J$12:$L$22,3,FALSE))</f>
        <v>0.45987084401834127</v>
      </c>
      <c r="Q338" s="3">
        <f>P338*$Y338</f>
        <v>9.1664166582923742E-2</v>
      </c>
      <c r="R338" s="3">
        <f>J338/(VLOOKUP($AW338,'5_Weighting'!$N$12:$O$23,2,FALSE)/VLOOKUP($AW338,'5_Weighting'!$N$12:$P$23,3,FALSE))</f>
        <v>0.23756218384612068</v>
      </c>
      <c r="S338" s="3">
        <f>R338*$Y338</f>
        <v>4.7352294404220723E-2</v>
      </c>
      <c r="T338" s="3">
        <f>J338/(VLOOKUP($AW338,'5_Weighting'!$R$12:$S$23,2,FALSE)/(VLOOKUP($AW338,'5_Weighting'!$R$12:$T$23,3,FALSE)))</f>
        <v>0.6935318054104801</v>
      </c>
      <c r="U338" s="3">
        <f>T338*$Y338</f>
        <v>0.13823884633827019</v>
      </c>
      <c r="V338" s="3">
        <f>J338/(VLOOKUP($AW338,'5_Weighting'!$V$12:$W$23,2,FALSE)/(VLOOKUP($AW338,'5_Weighting'!$V$12:$X$23,3,FALSE)))</f>
        <v>0.22624685331279767</v>
      </c>
      <c r="W338" s="3">
        <f>V338*$Y338</f>
        <v>4.5096856042692424E-2</v>
      </c>
      <c r="X338" s="3" t="s">
        <v>283</v>
      </c>
      <c r="Y338" s="6">
        <v>0.19932589285714283</v>
      </c>
      <c r="Z338" s="3" t="s">
        <v>25</v>
      </c>
      <c r="AA338" s="3">
        <v>3.8405759702725015E-2</v>
      </c>
      <c r="AB338" s="3" t="s">
        <v>26</v>
      </c>
      <c r="AC338" s="3" t="s">
        <v>5</v>
      </c>
      <c r="AD338" s="3" t="s">
        <v>6</v>
      </c>
      <c r="AE338" s="3" t="s">
        <v>5</v>
      </c>
      <c r="AF338" s="3" t="s">
        <v>7</v>
      </c>
      <c r="AG338" s="3" t="s">
        <v>284</v>
      </c>
      <c r="AH338" s="3" t="s">
        <v>28</v>
      </c>
      <c r="AI338" s="3" t="s">
        <v>10</v>
      </c>
      <c r="AJ338" s="3" t="s">
        <v>11</v>
      </c>
      <c r="AK338" s="3" t="s">
        <v>13</v>
      </c>
      <c r="AL338" s="3" t="s">
        <v>13</v>
      </c>
      <c r="AM338" s="3" t="s">
        <v>285</v>
      </c>
      <c r="AN338" s="3" t="s">
        <v>1953</v>
      </c>
      <c r="AO338" s="3" t="s">
        <v>14</v>
      </c>
      <c r="AP338" s="3">
        <v>91</v>
      </c>
      <c r="AQ338" s="3">
        <v>0</v>
      </c>
      <c r="AR338" s="3">
        <v>0</v>
      </c>
      <c r="AS338" s="3">
        <v>0</v>
      </c>
      <c r="AT338" s="3">
        <v>0</v>
      </c>
      <c r="AU338" s="3" t="s">
        <v>15</v>
      </c>
      <c r="AV338" s="3" t="s">
        <v>16</v>
      </c>
      <c r="AW338" s="3" t="s">
        <v>17</v>
      </c>
      <c r="AX338" s="3" t="s">
        <v>33</v>
      </c>
      <c r="AY338" s="3"/>
      <c r="AZ338" s="3">
        <v>0.3</v>
      </c>
      <c r="BA338" s="3"/>
      <c r="BB338" s="3"/>
      <c r="BC338" s="3" t="s">
        <v>20</v>
      </c>
      <c r="BD338" s="3">
        <v>5.19</v>
      </c>
      <c r="BE338" s="3"/>
    </row>
    <row r="339" spans="1:57" hidden="1" x14ac:dyDescent="0.25">
      <c r="A339" s="2">
        <v>64</v>
      </c>
      <c r="B339" s="3" t="s">
        <v>293</v>
      </c>
      <c r="C339" s="3">
        <v>64.099999999999994</v>
      </c>
      <c r="D339" s="3" t="s">
        <v>294</v>
      </c>
      <c r="E339" s="3" t="s">
        <v>295</v>
      </c>
      <c r="F339" s="3"/>
      <c r="G339" s="3"/>
      <c r="H339" s="3" t="str">
        <f>IF(Y339&lt;'2 - Outliers'!$F$11,"Low outlier",IF(Y339&gt;'2 - Outliers'!$F$12,"High outlier",""))</f>
        <v/>
      </c>
      <c r="I339" s="3">
        <f>IF(AA339="",VLOOKUP(AW339,'3 -Impute_SE'!$B$10:$C$21,2,FALSE),AA339)</f>
        <v>6.2554952233216887E-2</v>
      </c>
      <c r="J339" s="3">
        <f>1/I339</f>
        <v>15.985944586318407</v>
      </c>
      <c r="K339" s="3">
        <f>J339*Y339</f>
        <v>3.1269999999999998</v>
      </c>
      <c r="L339" s="3">
        <f>J339/(VLOOKUP($AW339,'5_Weighting'!$B$9:$C$20,2,FALSE)/VLOOKUP($AW339,'5_Weighting'!$B$9:$D$20,3,FALSE))</f>
        <v>0.16287603003012435</v>
      </c>
      <c r="M339" s="3">
        <f>L339*Y339</f>
        <v>3.1860072024777024E-2</v>
      </c>
      <c r="N339" s="3">
        <f>J339/(VLOOKUP($AW339,'5_Weighting'!$F$12:$G$20,2,FALSE)/(VLOOKUP($AW339,'5_Weighting'!$F$12:$H$21,3,FALSE)))</f>
        <v>0.18592022851430029</v>
      </c>
      <c r="O339" s="3">
        <f>N339*$Y339</f>
        <v>3.6367732380467865E-2</v>
      </c>
      <c r="P339" s="3">
        <f>J339/(VLOOKUP($AW339,'5_Weighting'!$J$12:$K$22,2,FALSE)/VLOOKUP($AW339,'5_Weighting'!$J$12:$L$22,3,FALSE))</f>
        <v>0.28233878372749099</v>
      </c>
      <c r="Q339" s="3">
        <f>P339*$Y339</f>
        <v>5.5228101908439783E-2</v>
      </c>
      <c r="R339" s="3">
        <f>J339/(VLOOKUP($AW339,'5_Weighting'!$N$12:$O$23,2,FALSE)/VLOOKUP($AW339,'5_Weighting'!$N$12:$P$23,3,FALSE))</f>
        <v>0.14585186018899951</v>
      </c>
      <c r="S339" s="3">
        <f>R339*$Y339</f>
        <v>2.8529985472446655E-2</v>
      </c>
      <c r="T339" s="3">
        <f>J339/(VLOOKUP($AW339,'5_Weighting'!$R$12:$S$23,2,FALSE)/(VLOOKUP($AW339,'5_Weighting'!$R$12:$T$23,3,FALSE)))</f>
        <v>0.42579547923702743</v>
      </c>
      <c r="U339" s="3">
        <f>T339*$Y339</f>
        <v>8.3289570809204391E-2</v>
      </c>
      <c r="V339" s="3">
        <f>J339/(VLOOKUP($AW339,'5_Weighting'!$V$12:$W$23,2,FALSE)/(VLOOKUP($AW339,'5_Weighting'!$V$12:$X$23,3,FALSE)))</f>
        <v>0.13890478645773785</v>
      </c>
      <c r="W339" s="3">
        <f>V339*$Y339</f>
        <v>2.7171072995279228E-2</v>
      </c>
      <c r="X339" s="3" t="s">
        <v>24</v>
      </c>
      <c r="Y339" s="6">
        <v>0.19560933563326918</v>
      </c>
      <c r="Z339" s="3" t="s">
        <v>25</v>
      </c>
      <c r="AA339" s="3">
        <v>6.2554952233216887E-2</v>
      </c>
      <c r="AB339" s="3" t="s">
        <v>26</v>
      </c>
      <c r="AC339" s="3" t="s">
        <v>5</v>
      </c>
      <c r="AD339" s="3" t="s">
        <v>6</v>
      </c>
      <c r="AE339" s="3" t="s">
        <v>5</v>
      </c>
      <c r="AF339" s="3" t="s">
        <v>7</v>
      </c>
      <c r="AG339" s="3" t="s">
        <v>296</v>
      </c>
      <c r="AH339" s="3" t="s">
        <v>28</v>
      </c>
      <c r="AI339" s="3" t="s">
        <v>10</v>
      </c>
      <c r="AJ339" s="3" t="s">
        <v>11</v>
      </c>
      <c r="AK339" s="4" t="s">
        <v>297</v>
      </c>
      <c r="AL339" s="4" t="s">
        <v>13</v>
      </c>
      <c r="AM339" s="4" t="s">
        <v>298</v>
      </c>
      <c r="AN339" s="3" t="s">
        <v>1953</v>
      </c>
      <c r="AO339" s="3" t="s">
        <v>14</v>
      </c>
      <c r="AP339" s="3">
        <v>57</v>
      </c>
      <c r="AQ339" s="3">
        <v>0</v>
      </c>
      <c r="AR339" s="3">
        <v>0</v>
      </c>
      <c r="AS339" s="3">
        <v>1</v>
      </c>
      <c r="AT339" s="3">
        <v>1</v>
      </c>
      <c r="AU339" s="4" t="s">
        <v>15</v>
      </c>
      <c r="AV339" s="4" t="s">
        <v>183</v>
      </c>
      <c r="AW339" s="4" t="s">
        <v>17</v>
      </c>
      <c r="AX339" s="4" t="s">
        <v>33</v>
      </c>
      <c r="AY339" s="4"/>
      <c r="AZ339" s="3">
        <v>25.643000000000001</v>
      </c>
      <c r="BA339" s="3"/>
      <c r="BB339" s="3"/>
      <c r="BC339" s="3" t="s">
        <v>20</v>
      </c>
      <c r="BD339" s="3">
        <v>3.1269999999999998</v>
      </c>
      <c r="BE339" s="3"/>
    </row>
    <row r="340" spans="1:57" hidden="1" x14ac:dyDescent="0.25">
      <c r="A340" s="2">
        <v>65</v>
      </c>
      <c r="B340" s="3" t="s">
        <v>351</v>
      </c>
      <c r="C340" s="3">
        <v>65.099999999999994</v>
      </c>
      <c r="D340" s="3" t="s">
        <v>862</v>
      </c>
      <c r="E340" s="3" t="s">
        <v>378</v>
      </c>
      <c r="F340" s="3"/>
      <c r="G340" s="3" t="s">
        <v>1960</v>
      </c>
      <c r="H340" s="3" t="str">
        <f>IF(Y340&lt;'2 - Outliers'!$F$11,"Low outlier",IF(Y340&gt;'2 - Outliers'!$F$12,"High outlier",""))</f>
        <v/>
      </c>
      <c r="I340" s="3">
        <f>IF(AA340="",VLOOKUP(AW340,'3 -Impute_SE'!$B$10:$C$21,2,FALSE),AA340)</f>
        <v>5.7085714285714288E-2</v>
      </c>
      <c r="J340" s="3">
        <f>1/I340</f>
        <v>17.517517517517518</v>
      </c>
      <c r="K340" s="3">
        <f>J340*Y340</f>
        <v>2.9400000000000004</v>
      </c>
      <c r="L340" s="3">
        <f>J340/(VLOOKUP($AW340,'5_Weighting'!$B$9:$C$20,2,FALSE)/VLOOKUP($AW340,'5_Weighting'!$B$9:$D$20,3,FALSE))</f>
        <v>0.19324240229396919</v>
      </c>
      <c r="M340" s="3">
        <f>L340*Y340</f>
        <v>3.2432258861801441E-2</v>
      </c>
      <c r="N340" s="3">
        <f>J340/(VLOOKUP($AW340,'5_Weighting'!$F$12:$G$20,2,FALSE)/(VLOOKUP($AW340,'5_Weighting'!$F$12:$H$21,3,FALSE)))</f>
        <v>0.46499005071026106</v>
      </c>
      <c r="O340" s="3">
        <f>N340*$Y340</f>
        <v>7.8040210190804538E-2</v>
      </c>
      <c r="P340" s="3">
        <f>J340/(VLOOKUP($AW340,'5_Weighting'!$J$12:$K$22,2,FALSE)/VLOOKUP($AW340,'5_Weighting'!$J$12:$L$22,3,FALSE))</f>
        <v>0.76980628688949782</v>
      </c>
      <c r="Q340" s="3">
        <f>P340*$Y340</f>
        <v>0.12919812874123821</v>
      </c>
      <c r="R340" s="3">
        <f>J340/(VLOOKUP($AW340,'5_Weighting'!$N$12:$O$23,2,FALSE)/VLOOKUP($AW340,'5_Weighting'!$N$12:$P$23,3,FALSE))</f>
        <v>0.13709078080685899</v>
      </c>
      <c r="S340" s="3">
        <f>R340*$Y340</f>
        <v>2.3008219924376759E-2</v>
      </c>
      <c r="T340" s="3">
        <f>J340/(VLOOKUP($AW340,'5_Weighting'!$R$12:$S$23,2,FALSE)/(VLOOKUP($AW340,'5_Weighting'!$R$12:$T$23,3,FALSE)))</f>
        <v>0.72401569816359723</v>
      </c>
      <c r="U340" s="3">
        <f>T340*$Y340</f>
        <v>0.12151300265419286</v>
      </c>
      <c r="V340" s="3">
        <f>J340/(VLOOKUP($AW340,'5_Weighting'!$V$12:$W$23,2,FALSE)/(VLOOKUP($AW340,'5_Weighting'!$V$12:$X$23,3,FALSE)))</f>
        <v>0.12849336903209915</v>
      </c>
      <c r="W340" s="3">
        <f>V340*$Y340</f>
        <v>2.1565299111395268E-2</v>
      </c>
      <c r="X340" s="3" t="s">
        <v>354</v>
      </c>
      <c r="Y340" s="6">
        <v>0.16783200000000001</v>
      </c>
      <c r="Z340" s="3" t="s">
        <v>355</v>
      </c>
      <c r="AA340" s="3">
        <v>5.7085714285714288E-2</v>
      </c>
      <c r="AB340" s="3" t="s">
        <v>26</v>
      </c>
      <c r="AC340" s="3" t="s">
        <v>5</v>
      </c>
      <c r="AD340" s="3" t="s">
        <v>6</v>
      </c>
      <c r="AE340" s="3" t="s">
        <v>5</v>
      </c>
      <c r="AF340" s="3" t="s">
        <v>7</v>
      </c>
      <c r="AG340" s="3" t="s">
        <v>356</v>
      </c>
      <c r="AH340" s="3" t="s">
        <v>28</v>
      </c>
      <c r="AI340" s="3" t="s">
        <v>10</v>
      </c>
      <c r="AJ340" s="3" t="s">
        <v>11</v>
      </c>
      <c r="AK340" s="4" t="s">
        <v>108</v>
      </c>
      <c r="AL340" s="4" t="s">
        <v>363</v>
      </c>
      <c r="AM340" s="4">
        <v>2010</v>
      </c>
      <c r="AN340" s="3" t="s">
        <v>14</v>
      </c>
      <c r="AO340" s="3" t="s">
        <v>14</v>
      </c>
      <c r="AP340" s="3">
        <v>473</v>
      </c>
      <c r="AQ340" s="3">
        <v>1</v>
      </c>
      <c r="AR340" s="3">
        <v>0</v>
      </c>
      <c r="AS340" s="3">
        <v>0</v>
      </c>
      <c r="AT340" s="3">
        <v>0</v>
      </c>
      <c r="AU340" s="4" t="s">
        <v>15</v>
      </c>
      <c r="AV340" s="4" t="s">
        <v>556</v>
      </c>
      <c r="AW340" s="4" t="s">
        <v>42</v>
      </c>
      <c r="AX340" s="4" t="s">
        <v>33</v>
      </c>
      <c r="AY340" s="4"/>
      <c r="AZ340" s="3">
        <v>1.512</v>
      </c>
      <c r="BA340" s="3"/>
      <c r="BB340" s="3"/>
      <c r="BC340" s="3" t="s">
        <v>20</v>
      </c>
      <c r="BD340" s="3">
        <v>2.94</v>
      </c>
      <c r="BE340" s="3"/>
    </row>
    <row r="341" spans="1:57" hidden="1" x14ac:dyDescent="0.25">
      <c r="A341" s="2">
        <v>65</v>
      </c>
      <c r="B341" s="3" t="s">
        <v>351</v>
      </c>
      <c r="C341" s="3">
        <v>65.099999999999994</v>
      </c>
      <c r="D341" s="3" t="s">
        <v>776</v>
      </c>
      <c r="E341" s="3" t="s">
        <v>378</v>
      </c>
      <c r="F341" s="3"/>
      <c r="G341" s="3" t="s">
        <v>1960</v>
      </c>
      <c r="H341" s="3" t="str">
        <f>IF(Y341&lt;'2 - Outliers'!$F$11,"Low outlier",IF(Y341&gt;'2 - Outliers'!$F$12,"High outlier",""))</f>
        <v/>
      </c>
      <c r="I341" s="3">
        <f>IF(AA341="",VLOOKUP(AW341,'3 -Impute_SE'!$B$10:$C$21,2,FALSE),AA341)</f>
        <v>4.5708865248226961E-2</v>
      </c>
      <c r="J341" s="3">
        <f>1/I341</f>
        <v>21.87759408529158</v>
      </c>
      <c r="K341" s="3">
        <f>J341*Y341</f>
        <v>5.64</v>
      </c>
      <c r="L341" s="3">
        <f>J341/(VLOOKUP($AW341,'5_Weighting'!$B$9:$C$20,2,FALSE)/VLOOKUP($AW341,'5_Weighting'!$B$9:$D$20,3,FALSE))</f>
        <v>0.24134006620666412</v>
      </c>
      <c r="M341" s="3">
        <f>L341*Y341</f>
        <v>6.2216986387945601E-2</v>
      </c>
      <c r="N341" s="3">
        <f>J341/(VLOOKUP($AW341,'5_Weighting'!$F$12:$G$20,2,FALSE)/(VLOOKUP($AW341,'5_Weighting'!$F$12:$H$21,3,FALSE)))</f>
        <v>0.58072518397457717</v>
      </c>
      <c r="O341" s="3">
        <f>N341*$Y341</f>
        <v>0.14970979097827805</v>
      </c>
      <c r="P341" s="3">
        <f>J341/(VLOOKUP($AW341,'5_Weighting'!$J$12:$K$22,2,FALSE)/VLOOKUP($AW341,'5_Weighting'!$J$12:$L$22,3,FALSE))</f>
        <v>0.96140959768029</v>
      </c>
      <c r="Q341" s="3">
        <f>P341*$Y341</f>
        <v>0.24784947146278344</v>
      </c>
      <c r="R341" s="3">
        <f>J341/(VLOOKUP($AW341,'5_Weighting'!$N$12:$O$23,2,FALSE)/VLOOKUP($AW341,'5_Weighting'!$N$12:$P$23,3,FALSE))</f>
        <v>0.17121241364987511</v>
      </c>
      <c r="S341" s="3">
        <f>R341*$Y341</f>
        <v>4.4138217814110509E-2</v>
      </c>
      <c r="T341" s="3">
        <f>J341/(VLOOKUP($AW341,'5_Weighting'!$R$12:$S$23,2,FALSE)/(VLOOKUP($AW341,'5_Weighting'!$R$12:$T$23,3,FALSE)))</f>
        <v>0.90422181909979238</v>
      </c>
      <c r="U341" s="3">
        <f>T341*$Y341</f>
        <v>0.23310657652028829</v>
      </c>
      <c r="V341" s="3">
        <f>J341/(VLOOKUP($AW341,'5_Weighting'!$V$12:$W$23,2,FALSE)/(VLOOKUP($AW341,'5_Weighting'!$V$12:$X$23,3,FALSE)))</f>
        <v>0.16047512254660026</v>
      </c>
      <c r="W341" s="3">
        <f>V341*$Y341</f>
        <v>4.1370165642268461E-2</v>
      </c>
      <c r="X341" s="3" t="s">
        <v>354</v>
      </c>
      <c r="Y341" s="6">
        <v>0.25779800000000003</v>
      </c>
      <c r="Z341" s="3" t="s">
        <v>355</v>
      </c>
      <c r="AA341" s="3">
        <v>4.5708865248226961E-2</v>
      </c>
      <c r="AB341" s="3" t="s">
        <v>26</v>
      </c>
      <c r="AC341" s="3" t="s">
        <v>5</v>
      </c>
      <c r="AD341" s="3" t="s">
        <v>6</v>
      </c>
      <c r="AE341" s="3" t="s">
        <v>5</v>
      </c>
      <c r="AF341" s="3" t="s">
        <v>7</v>
      </c>
      <c r="AG341" s="3" t="s">
        <v>356</v>
      </c>
      <c r="AH341" s="3" t="s">
        <v>28</v>
      </c>
      <c r="AI341" s="3" t="s">
        <v>10</v>
      </c>
      <c r="AJ341" s="3" t="s">
        <v>11</v>
      </c>
      <c r="AK341" s="4" t="s">
        <v>108</v>
      </c>
      <c r="AL341" s="4" t="s">
        <v>363</v>
      </c>
      <c r="AM341" s="4">
        <v>2010</v>
      </c>
      <c r="AN341" s="3" t="s">
        <v>14</v>
      </c>
      <c r="AO341" s="3" t="s">
        <v>14</v>
      </c>
      <c r="AP341" s="3">
        <v>473</v>
      </c>
      <c r="AQ341" s="3">
        <v>1</v>
      </c>
      <c r="AR341" s="3">
        <v>0</v>
      </c>
      <c r="AS341" s="3">
        <v>0</v>
      </c>
      <c r="AT341" s="3">
        <v>0</v>
      </c>
      <c r="AU341" s="4" t="s">
        <v>15</v>
      </c>
      <c r="AV341" s="4" t="s">
        <v>771</v>
      </c>
      <c r="AW341" s="4" t="s">
        <v>42</v>
      </c>
      <c r="AX341" s="4" t="s">
        <v>33</v>
      </c>
      <c r="AY341" s="4"/>
      <c r="AZ341" s="3">
        <v>3.1059999999999999</v>
      </c>
      <c r="BA341" s="3"/>
      <c r="BB341" s="3"/>
      <c r="BC341" s="3" t="s">
        <v>20</v>
      </c>
      <c r="BD341" s="3">
        <v>5.64</v>
      </c>
      <c r="BE341" s="3"/>
    </row>
    <row r="342" spans="1:57" hidden="1" x14ac:dyDescent="0.25">
      <c r="A342" s="2">
        <v>65</v>
      </c>
      <c r="B342" s="3" t="s">
        <v>351</v>
      </c>
      <c r="C342" s="3">
        <v>65.099999999999994</v>
      </c>
      <c r="D342" s="3" t="s">
        <v>455</v>
      </c>
      <c r="E342" s="3" t="s">
        <v>378</v>
      </c>
      <c r="F342" s="3"/>
      <c r="G342" s="3" t="s">
        <v>1960</v>
      </c>
      <c r="H342" s="3" t="str">
        <f>IF(Y342&lt;'2 - Outliers'!$F$11,"Low outlier",IF(Y342&gt;'2 - Outliers'!$F$12,"High outlier",""))</f>
        <v/>
      </c>
      <c r="I342" s="3">
        <f>IF(AA342="",VLOOKUP(AW342,'3 -Impute_SE'!$B$10:$C$21,2,FALSE),AA342)</f>
        <v>1.0851428571428571E-2</v>
      </c>
      <c r="J342" s="3">
        <f>1/I342</f>
        <v>92.153765139547133</v>
      </c>
      <c r="K342" s="3">
        <f>J342*Y342</f>
        <v>0.35</v>
      </c>
      <c r="L342" s="3">
        <f>J342/(VLOOKUP($AW342,'5_Weighting'!$B$9:$C$20,2,FALSE)/VLOOKUP($AW342,'5_Weighting'!$B$9:$D$20,3,FALSE))</f>
        <v>1.0746238220260238</v>
      </c>
      <c r="M342" s="3">
        <f>L342*Y342</f>
        <v>4.0814212760548379E-3</v>
      </c>
      <c r="N342" s="3">
        <f>J342/(VLOOKUP($AW342,'5_Weighting'!$F$12:$G$20,2,FALSE)/(VLOOKUP($AW342,'5_Weighting'!$F$12:$H$21,3,FALSE)))</f>
        <v>0.57165359738793775</v>
      </c>
      <c r="O342" s="3">
        <f>N342*$Y342</f>
        <v>2.1711403628793874E-3</v>
      </c>
      <c r="P342" s="3">
        <f>J342/(VLOOKUP($AW342,'5_Weighting'!$J$12:$K$22,2,FALSE)/VLOOKUP($AW342,'5_Weighting'!$J$12:$L$22,3,FALSE))</f>
        <v>0.57165359738793775</v>
      </c>
      <c r="Q342" s="3">
        <f>P342*$Y342</f>
        <v>2.1711403628793874E-3</v>
      </c>
      <c r="R342" s="3">
        <f>J342/(VLOOKUP($AW342,'5_Weighting'!$N$12:$O$23,2,FALSE)/VLOOKUP($AW342,'5_Weighting'!$N$12:$P$23,3,FALSE))</f>
        <v>1.7070086526536301</v>
      </c>
      <c r="S342" s="3">
        <f>R342*$Y342</f>
        <v>6.4832188627784865E-3</v>
      </c>
      <c r="T342" s="3">
        <f>J342/(VLOOKUP($AW342,'5_Weighting'!$R$12:$S$23,2,FALSE)/(VLOOKUP($AW342,'5_Weighting'!$R$12:$T$23,3,FALSE)))</f>
        <v>6.5441428717952981</v>
      </c>
      <c r="U342" s="3">
        <f>T342*$Y342</f>
        <v>2.4854654627078539E-2</v>
      </c>
      <c r="V342" s="3">
        <f>J342/(VLOOKUP($AW342,'5_Weighting'!$V$12:$W$23,2,FALSE)/(VLOOKUP($AW342,'5_Weighting'!$V$12:$X$23,3,FALSE)))</f>
        <v>1.7489273893614381</v>
      </c>
      <c r="W342" s="3">
        <f>V342*$Y342</f>
        <v>6.6424262247947417E-3</v>
      </c>
      <c r="X342" s="3" t="s">
        <v>367</v>
      </c>
      <c r="Y342" s="6">
        <v>3.7979999999999997E-3</v>
      </c>
      <c r="Z342" s="3" t="s">
        <v>355</v>
      </c>
      <c r="AA342" s="3">
        <v>1.0851428571428571E-2</v>
      </c>
      <c r="AB342" s="3" t="s">
        <v>26</v>
      </c>
      <c r="AC342" s="3" t="s">
        <v>53</v>
      </c>
      <c r="AD342" s="3" t="s">
        <v>6</v>
      </c>
      <c r="AE342" s="3" t="s">
        <v>54</v>
      </c>
      <c r="AF342" s="3" t="s">
        <v>7</v>
      </c>
      <c r="AG342" s="3" t="s">
        <v>356</v>
      </c>
      <c r="AH342" s="3" t="s">
        <v>28</v>
      </c>
      <c r="AI342" s="3" t="s">
        <v>10</v>
      </c>
      <c r="AJ342" s="3" t="s">
        <v>11</v>
      </c>
      <c r="AK342" s="4" t="s">
        <v>108</v>
      </c>
      <c r="AL342" s="4" t="s">
        <v>363</v>
      </c>
      <c r="AM342" s="4">
        <v>2010</v>
      </c>
      <c r="AN342" s="3" t="s">
        <v>14</v>
      </c>
      <c r="AO342" s="3" t="s">
        <v>14</v>
      </c>
      <c r="AP342" s="3">
        <v>473</v>
      </c>
      <c r="AQ342" s="3">
        <v>1</v>
      </c>
      <c r="AR342" s="3">
        <v>0</v>
      </c>
      <c r="AS342" s="3">
        <v>0</v>
      </c>
      <c r="AT342" s="3">
        <v>0</v>
      </c>
      <c r="AU342" s="4" t="s">
        <v>15</v>
      </c>
      <c r="AV342" s="4" t="s">
        <v>87</v>
      </c>
      <c r="AW342" s="4" t="s">
        <v>88</v>
      </c>
      <c r="AX342" s="4" t="s">
        <v>33</v>
      </c>
      <c r="AY342" s="4"/>
      <c r="AZ342" s="3">
        <v>0.42199999999999999</v>
      </c>
      <c r="BA342" s="3"/>
      <c r="BB342" s="3"/>
      <c r="BC342" s="3" t="s">
        <v>20</v>
      </c>
      <c r="BD342" s="3">
        <v>0.35</v>
      </c>
      <c r="BE342" s="3"/>
    </row>
    <row r="343" spans="1:57" hidden="1" x14ac:dyDescent="0.25">
      <c r="A343" s="2">
        <v>65</v>
      </c>
      <c r="B343" s="3" t="s">
        <v>351</v>
      </c>
      <c r="C343" s="3">
        <v>65.099999999999994</v>
      </c>
      <c r="D343" s="3" t="s">
        <v>633</v>
      </c>
      <c r="E343" s="3" t="s">
        <v>378</v>
      </c>
      <c r="F343" s="3"/>
      <c r="G343" s="3" t="s">
        <v>1960</v>
      </c>
      <c r="H343" s="3" t="str">
        <f>IF(Y343&lt;'2 - Outliers'!$F$11,"Low outlier",IF(Y343&gt;'2 - Outliers'!$F$12,"High outlier",""))</f>
        <v/>
      </c>
      <c r="I343" s="3">
        <f>IF(AA343="",VLOOKUP(AW343,'3 -Impute_SE'!$B$10:$C$21,2,FALSE),AA343)</f>
        <v>2.4579245283018872E-2</v>
      </c>
      <c r="J343" s="3">
        <f>1/I343</f>
        <v>40.684731711061637</v>
      </c>
      <c r="K343" s="3">
        <f>J343*Y343</f>
        <v>2.6500000000000004</v>
      </c>
      <c r="L343" s="3">
        <f>J343/(VLOOKUP($AW343,'5_Weighting'!$B$9:$C$20,2,FALSE)/VLOOKUP($AW343,'5_Weighting'!$B$9:$D$20,3,FALSE))</f>
        <v>0.41452461868345181</v>
      </c>
      <c r="M343" s="3">
        <f>L343*Y343</f>
        <v>2.7000061037946638E-2</v>
      </c>
      <c r="N343" s="3">
        <f>J343/(VLOOKUP($AW343,'5_Weighting'!$F$12:$G$20,2,FALSE)/(VLOOKUP($AW343,'5_Weighting'!$F$12:$H$21,3,FALSE)))</f>
        <v>0.47317282853822329</v>
      </c>
      <c r="O343" s="3">
        <f>N343*$Y343</f>
        <v>3.0820112186837181E-2</v>
      </c>
      <c r="P343" s="3">
        <f>J343/(VLOOKUP($AW343,'5_Weighting'!$J$12:$K$22,2,FALSE)/VLOOKUP($AW343,'5_Weighting'!$J$12:$L$22,3,FALSE))</f>
        <v>0.71856108380429928</v>
      </c>
      <c r="Q343" s="3">
        <f>P343*$Y343</f>
        <v>4.6803476193593041E-2</v>
      </c>
      <c r="R343" s="3">
        <f>J343/(VLOOKUP($AW343,'5_Weighting'!$N$12:$O$23,2,FALSE)/VLOOKUP($AW343,'5_Weighting'!$N$12:$P$23,3,FALSE))</f>
        <v>0.37119757104796242</v>
      </c>
      <c r="S343" s="3">
        <f>R343*$Y343</f>
        <v>2.4177953790209036E-2</v>
      </c>
      <c r="T343" s="3">
        <f>J343/(VLOOKUP($AW343,'5_Weighting'!$R$12:$S$23,2,FALSE)/(VLOOKUP($AW343,'5_Weighting'!$R$12:$T$23,3,FALSE)))</f>
        <v>1.0836628854179571</v>
      </c>
      <c r="U343" s="3">
        <f>T343*$Y343</f>
        <v>7.0584382041698646E-2</v>
      </c>
      <c r="V343" s="3">
        <f>J343/(VLOOKUP($AW343,'5_Weighting'!$V$12:$W$23,2,FALSE)/(VLOOKUP($AW343,'5_Weighting'!$V$12:$X$23,3,FALSE)))</f>
        <v>0.35351704992472249</v>
      </c>
      <c r="W343" s="3">
        <f>V343*$Y343</f>
        <v>2.3026333046846804E-2</v>
      </c>
      <c r="X343" s="3" t="s">
        <v>354</v>
      </c>
      <c r="Y343" s="6">
        <v>6.5135000000000012E-2</v>
      </c>
      <c r="Z343" s="3" t="s">
        <v>355</v>
      </c>
      <c r="AA343" s="3">
        <v>2.4579245283018872E-2</v>
      </c>
      <c r="AB343" s="3" t="s">
        <v>26</v>
      </c>
      <c r="AC343" s="3" t="s">
        <v>5</v>
      </c>
      <c r="AD343" s="3" t="s">
        <v>6</v>
      </c>
      <c r="AE343" s="3" t="s">
        <v>5</v>
      </c>
      <c r="AF343" s="3" t="s">
        <v>7</v>
      </c>
      <c r="AG343" s="3" t="s">
        <v>356</v>
      </c>
      <c r="AH343" s="3" t="s">
        <v>28</v>
      </c>
      <c r="AI343" s="3" t="s">
        <v>10</v>
      </c>
      <c r="AJ343" s="3" t="s">
        <v>11</v>
      </c>
      <c r="AK343" s="4" t="s">
        <v>108</v>
      </c>
      <c r="AL343" s="4" t="s">
        <v>363</v>
      </c>
      <c r="AM343" s="4">
        <v>2010</v>
      </c>
      <c r="AN343" s="3" t="s">
        <v>14</v>
      </c>
      <c r="AO343" s="3" t="s">
        <v>14</v>
      </c>
      <c r="AP343" s="3">
        <v>473</v>
      </c>
      <c r="AQ343" s="3">
        <v>1</v>
      </c>
      <c r="AR343" s="3">
        <v>0</v>
      </c>
      <c r="AS343" s="3">
        <v>0</v>
      </c>
      <c r="AT343" s="3">
        <v>0</v>
      </c>
      <c r="AU343" s="4" t="s">
        <v>15</v>
      </c>
      <c r="AV343" s="4" t="s">
        <v>634</v>
      </c>
      <c r="AW343" s="4" t="s">
        <v>17</v>
      </c>
      <c r="AX343" s="4" t="s">
        <v>33</v>
      </c>
      <c r="AY343" s="4"/>
      <c r="AZ343" s="3">
        <v>1.861</v>
      </c>
      <c r="BA343" s="3"/>
      <c r="BB343" s="3"/>
      <c r="BC343" s="3" t="s">
        <v>20</v>
      </c>
      <c r="BD343" s="3">
        <v>2.65</v>
      </c>
      <c r="BE343" s="3"/>
    </row>
    <row r="344" spans="1:57" hidden="1" x14ac:dyDescent="0.25">
      <c r="A344" s="2">
        <v>65</v>
      </c>
      <c r="B344" s="3" t="s">
        <v>351</v>
      </c>
      <c r="C344" s="3">
        <v>65.099999999999994</v>
      </c>
      <c r="D344" s="3" t="s">
        <v>435</v>
      </c>
      <c r="E344" s="3" t="s">
        <v>378</v>
      </c>
      <c r="F344" s="3"/>
      <c r="G344" s="3" t="s">
        <v>1960</v>
      </c>
      <c r="H344" s="3" t="str">
        <f>IF(Y344&lt;'2 - Outliers'!$F$11,"Low outlier",IF(Y344&gt;'2 - Outliers'!$F$12,"High outlier",""))</f>
        <v/>
      </c>
      <c r="I344" s="3">
        <f>IF(AA344="",VLOOKUP(AW344,'3 -Impute_SE'!$B$10:$C$21,2,FALSE),AA344)</f>
        <v>9.9003174603174593E-2</v>
      </c>
      <c r="J344" s="3">
        <f>1/I344</f>
        <v>10.100686205348556</v>
      </c>
      <c r="K344" s="3">
        <f>J344*Y344</f>
        <v>-2.5200000000000005</v>
      </c>
      <c r="L344" s="3">
        <f>J344/(VLOOKUP($AW344,'5_Weighting'!$B$9:$C$20,2,FALSE)/VLOOKUP($AW344,'5_Weighting'!$B$9:$D$20,3,FALSE))</f>
        <v>0.61850703055665524</v>
      </c>
      <c r="M344" s="3">
        <f>L344*Y344</f>
        <v>-0.15431008203951879</v>
      </c>
      <c r="N344" s="3">
        <f>J344/(VLOOKUP($AW344,'5_Weighting'!$F$12:$G$20,2,FALSE)/(VLOOKUP($AW344,'5_Weighting'!$F$12:$H$21,3,FALSE)))</f>
        <v>2.4199631888349957</v>
      </c>
      <c r="O344" s="3">
        <f>N344*$Y344</f>
        <v>-0.60375177605606534</v>
      </c>
      <c r="P344" s="3">
        <f>J344/(VLOOKUP($AW344,'5_Weighting'!$J$12:$K$22,2,FALSE)/VLOOKUP($AW344,'5_Weighting'!$J$12:$L$22,3,FALSE))</f>
        <v>1.7046317700861147</v>
      </c>
      <c r="Q344" s="3">
        <f>P344*$Y344</f>
        <v>-0.42528517105524455</v>
      </c>
      <c r="R344" s="3">
        <f>J344/(VLOOKUP($AW344,'5_Weighting'!$N$12:$O$23,2,FALSE)/VLOOKUP($AW344,'5_Weighting'!$N$12:$P$23,3,FALSE))</f>
        <v>0.38945162617448392</v>
      </c>
      <c r="S344" s="3">
        <f>R344*$Y344</f>
        <v>-9.7163507311019637E-2</v>
      </c>
      <c r="T344" s="3">
        <f>J344/(VLOOKUP($AW344,'5_Weighting'!$R$12:$S$23,2,FALSE)/(VLOOKUP($AW344,'5_Weighting'!$R$12:$T$23,3,FALSE)))</f>
        <v>0.61695443770310121</v>
      </c>
      <c r="U344" s="3">
        <f>T344*$Y344</f>
        <v>-0.1539227287536713</v>
      </c>
      <c r="V344" s="3">
        <f>J344/(VLOOKUP($AW344,'5_Weighting'!$V$12:$W$23,2,FALSE)/(VLOOKUP($AW344,'5_Weighting'!$V$12:$X$23,3,FALSE)))</f>
        <v>0.51974469707319493</v>
      </c>
      <c r="W344" s="3">
        <f>V344*$Y344</f>
        <v>-0.12967006498339725</v>
      </c>
      <c r="X344" s="3" t="s">
        <v>367</v>
      </c>
      <c r="Y344" s="6">
        <v>-0.24948799999999999</v>
      </c>
      <c r="Z344" s="3" t="s">
        <v>409</v>
      </c>
      <c r="AA344" s="3">
        <v>9.9003174603174593E-2</v>
      </c>
      <c r="AB344" s="3" t="s">
        <v>26</v>
      </c>
      <c r="AC344" s="3" t="s">
        <v>5</v>
      </c>
      <c r="AD344" s="3" t="s">
        <v>143</v>
      </c>
      <c r="AE344" s="3" t="s">
        <v>53</v>
      </c>
      <c r="AF344" s="3" t="s">
        <v>7</v>
      </c>
      <c r="AG344" s="3" t="s">
        <v>356</v>
      </c>
      <c r="AH344" s="3" t="s">
        <v>28</v>
      </c>
      <c r="AI344" s="3" t="s">
        <v>10</v>
      </c>
      <c r="AJ344" s="3" t="s">
        <v>11</v>
      </c>
      <c r="AK344" s="4" t="s">
        <v>108</v>
      </c>
      <c r="AL344" s="4" t="s">
        <v>363</v>
      </c>
      <c r="AM344" s="4">
        <v>2010</v>
      </c>
      <c r="AN344" s="3" t="s">
        <v>14</v>
      </c>
      <c r="AO344" s="3" t="s">
        <v>14</v>
      </c>
      <c r="AP344" s="3">
        <v>473</v>
      </c>
      <c r="AQ344" s="3">
        <v>1</v>
      </c>
      <c r="AR344" s="3">
        <v>0</v>
      </c>
      <c r="AS344" s="3">
        <v>0</v>
      </c>
      <c r="AT344" s="3">
        <v>0</v>
      </c>
      <c r="AU344" s="4" t="s">
        <v>346</v>
      </c>
      <c r="AV344" s="4" t="s">
        <v>364</v>
      </c>
      <c r="AW344" s="3" t="s">
        <v>348</v>
      </c>
      <c r="AX344" s="4" t="s">
        <v>33</v>
      </c>
      <c r="AY344" s="4"/>
      <c r="AZ344" s="3">
        <v>-0.496</v>
      </c>
      <c r="BA344" s="3"/>
      <c r="BB344" s="3"/>
      <c r="BC344" s="3" t="s">
        <v>20</v>
      </c>
      <c r="BD344" s="3">
        <v>-2.52</v>
      </c>
      <c r="BE344" s="3"/>
    </row>
    <row r="345" spans="1:57" hidden="1" x14ac:dyDescent="0.25">
      <c r="A345" s="2">
        <v>65</v>
      </c>
      <c r="B345" s="3" t="s">
        <v>351</v>
      </c>
      <c r="C345" s="3">
        <v>65.099999999999994</v>
      </c>
      <c r="D345" s="3" t="s">
        <v>706</v>
      </c>
      <c r="E345" s="3" t="s">
        <v>378</v>
      </c>
      <c r="F345" s="3"/>
      <c r="G345" s="3" t="s">
        <v>1960</v>
      </c>
      <c r="H345" s="3" t="str">
        <f>IF(Y345&lt;'2 - Outliers'!$F$11,"Low outlier",IF(Y345&gt;'2 - Outliers'!$F$12,"High outlier",""))</f>
        <v/>
      </c>
      <c r="I345" s="3">
        <f>IF(AA345="",VLOOKUP(AW345,'3 -Impute_SE'!$B$10:$C$21,2,FALSE),AA345)</f>
        <v>9.1439936102236427E-2</v>
      </c>
      <c r="J345" s="3">
        <f>1/I345</f>
        <v>10.936140625491339</v>
      </c>
      <c r="K345" s="3">
        <f>J345*Y345</f>
        <v>3.1299999999999994</v>
      </c>
      <c r="L345" s="3">
        <f>J345/(VLOOKUP($AW345,'5_Weighting'!$B$9:$C$20,2,FALSE)/VLOOKUP($AW345,'5_Weighting'!$B$9:$D$20,3,FALSE))</f>
        <v>0.97568073262632371</v>
      </c>
      <c r="M345" s="3">
        <f>L345*Y345</f>
        <v>0.27924665544278221</v>
      </c>
      <c r="N345" s="3" t="e">
        <f>J345/(VLOOKUP($AW345,'5_Weighting'!$F$12:$G$20,2,FALSE)/(VLOOKUP($AW345,'5_Weighting'!$F$12:$H$21,3,FALSE)))</f>
        <v>#N/A</v>
      </c>
      <c r="O345" s="3" t="e">
        <f>N345*$Y345</f>
        <v>#N/A</v>
      </c>
      <c r="P345" s="3" t="e">
        <f>J345/(VLOOKUP($AW345,'5_Weighting'!$J$12:$K$22,2,FALSE)/VLOOKUP($AW345,'5_Weighting'!$J$12:$L$22,3,FALSE))</f>
        <v>#N/A</v>
      </c>
      <c r="Q345" s="3" t="e">
        <f>P345*$Y345</f>
        <v>#N/A</v>
      </c>
      <c r="R345" s="3">
        <f>J345/(VLOOKUP($AW345,'5_Weighting'!$N$12:$O$23,2,FALSE)/VLOOKUP($AW345,'5_Weighting'!$N$12:$P$23,3,FALSE))</f>
        <v>0.97568073262632371</v>
      </c>
      <c r="S345" s="3">
        <f>R345*$Y345</f>
        <v>0.27924665544278221</v>
      </c>
      <c r="T345" s="3">
        <f>J345/(VLOOKUP($AW345,'5_Weighting'!$R$12:$S$23,2,FALSE)/(VLOOKUP($AW345,'5_Weighting'!$R$12:$T$23,3,FALSE)))</f>
        <v>0.99753871696695195</v>
      </c>
      <c r="U345" s="3">
        <f>T345*$Y345</f>
        <v>0.28550256356696041</v>
      </c>
      <c r="V345" s="3">
        <f>J345/(VLOOKUP($AW345,'5_Weighting'!$V$12:$W$23,2,FALSE)/(VLOOKUP($AW345,'5_Weighting'!$V$12:$X$23,3,FALSE)))</f>
        <v>0.97301565299775095</v>
      </c>
      <c r="W345" s="3">
        <f>V345*$Y345</f>
        <v>0.27848389099752729</v>
      </c>
      <c r="X345" s="3" t="s">
        <v>354</v>
      </c>
      <c r="Y345" s="6">
        <v>0.28620699999999999</v>
      </c>
      <c r="Z345" s="3" t="s">
        <v>355</v>
      </c>
      <c r="AA345" s="3">
        <v>9.1439936102236427E-2</v>
      </c>
      <c r="AB345" s="3" t="s">
        <v>26</v>
      </c>
      <c r="AC345" s="3" t="s">
        <v>5</v>
      </c>
      <c r="AD345" s="3" t="s">
        <v>6</v>
      </c>
      <c r="AE345" s="3" t="s">
        <v>5</v>
      </c>
      <c r="AF345" s="3" t="s">
        <v>7</v>
      </c>
      <c r="AG345" s="3" t="s">
        <v>356</v>
      </c>
      <c r="AH345" s="3" t="s">
        <v>28</v>
      </c>
      <c r="AI345" s="3" t="s">
        <v>10</v>
      </c>
      <c r="AJ345" s="3" t="s">
        <v>11</v>
      </c>
      <c r="AK345" s="4" t="s">
        <v>108</v>
      </c>
      <c r="AL345" s="4" t="s">
        <v>363</v>
      </c>
      <c r="AM345" s="4">
        <v>2010</v>
      </c>
      <c r="AN345" s="3" t="s">
        <v>14</v>
      </c>
      <c r="AO345" s="3" t="s">
        <v>14</v>
      </c>
      <c r="AP345" s="3">
        <v>473</v>
      </c>
      <c r="AQ345" s="3">
        <v>1</v>
      </c>
      <c r="AR345" s="3">
        <v>0</v>
      </c>
      <c r="AS345" s="3">
        <v>0</v>
      </c>
      <c r="AT345" s="3">
        <v>0</v>
      </c>
      <c r="AU345" s="4" t="s">
        <v>346</v>
      </c>
      <c r="AV345" s="4" t="s">
        <v>432</v>
      </c>
      <c r="AW345" s="4" t="s">
        <v>707</v>
      </c>
      <c r="AX345" s="4" t="s">
        <v>33</v>
      </c>
      <c r="AY345" s="4"/>
      <c r="AZ345" s="3">
        <v>0.56899999999999995</v>
      </c>
      <c r="BA345" s="3"/>
      <c r="BB345" s="3"/>
      <c r="BC345" s="3" t="s">
        <v>20</v>
      </c>
      <c r="BD345" s="3">
        <v>3.13</v>
      </c>
      <c r="BE345" s="3"/>
    </row>
    <row r="346" spans="1:57" hidden="1" x14ac:dyDescent="0.25">
      <c r="A346" s="2">
        <v>65</v>
      </c>
      <c r="B346" s="3" t="s">
        <v>351</v>
      </c>
      <c r="C346" s="3">
        <v>65.099999999999994</v>
      </c>
      <c r="D346" s="3" t="s">
        <v>389</v>
      </c>
      <c r="E346" s="3" t="s">
        <v>378</v>
      </c>
      <c r="F346" s="3"/>
      <c r="G346" s="3" t="s">
        <v>1960</v>
      </c>
      <c r="H346" s="3" t="str">
        <f>IF(Y346&lt;'2 - Outliers'!$F$11,"Low outlier",IF(Y346&gt;'2 - Outliers'!$F$12,"High outlier",""))</f>
        <v/>
      </c>
      <c r="I346" s="3">
        <f>IF(AA346="",VLOOKUP(AW346,'3 -Impute_SE'!$B$10:$C$21,2,FALSE),AA346)</f>
        <v>2.2195588235294116E-2</v>
      </c>
      <c r="J346" s="3">
        <f>1/I346</f>
        <v>45.053998542370636</v>
      </c>
      <c r="K346" s="3">
        <f>J346*Y346</f>
        <v>-0.68</v>
      </c>
      <c r="L346" s="3">
        <f>J346/(VLOOKUP($AW346,'5_Weighting'!$B$9:$C$20,2,FALSE)/VLOOKUP($AW346,'5_Weighting'!$B$9:$D$20,3,FALSE))</f>
        <v>2.7588437346355446</v>
      </c>
      <c r="M346" s="3">
        <f>L346*Y346</f>
        <v>-4.1639228486854273E-2</v>
      </c>
      <c r="N346" s="3">
        <f>J346/(VLOOKUP($AW346,'5_Weighting'!$F$12:$G$20,2,FALSE)/(VLOOKUP($AW346,'5_Weighting'!$F$12:$H$21,3,FALSE)))</f>
        <v>10.794218904120495</v>
      </c>
      <c r="O346" s="3">
        <f>N346*$Y346</f>
        <v>-0.16291714591989062</v>
      </c>
      <c r="P346" s="3">
        <f>J346/(VLOOKUP($AW346,'5_Weighting'!$J$12:$K$22,2,FALSE)/VLOOKUP($AW346,'5_Weighting'!$J$12:$L$22,3,FALSE))</f>
        <v>7.603491062228108</v>
      </c>
      <c r="Q346" s="3">
        <f>P346*$Y346</f>
        <v>-0.11475949060220884</v>
      </c>
      <c r="R346" s="3">
        <f>J346/(VLOOKUP($AW346,'5_Weighting'!$N$12:$O$23,2,FALSE)/VLOOKUP($AW346,'5_Weighting'!$N$12:$P$23,3,FALSE))</f>
        <v>1.7371446495088481</v>
      </c>
      <c r="S346" s="3">
        <f>R346*$Y346</f>
        <v>-2.6218724195037044E-2</v>
      </c>
      <c r="T346" s="3">
        <f>J346/(VLOOKUP($AW346,'5_Weighting'!$R$12:$S$23,2,FALSE)/(VLOOKUP($AW346,'5_Weighting'!$R$12:$T$23,3,FALSE)))</f>
        <v>2.7519184114704829</v>
      </c>
      <c r="U346" s="3">
        <f>T346*$Y346</f>
        <v>-4.1534704584323998E-2</v>
      </c>
      <c r="V346" s="3">
        <f>J346/(VLOOKUP($AW346,'5_Weighting'!$V$12:$W$23,2,FALSE)/(VLOOKUP($AW346,'5_Weighting'!$V$12:$X$23,3,FALSE)))</f>
        <v>2.3183154439488431</v>
      </c>
      <c r="W346" s="3">
        <f>V346*$Y346</f>
        <v>-3.4990334995519894E-2</v>
      </c>
      <c r="X346" s="3" t="s">
        <v>367</v>
      </c>
      <c r="Y346" s="6">
        <v>-1.5093000000000001E-2</v>
      </c>
      <c r="Z346" s="3" t="s">
        <v>355</v>
      </c>
      <c r="AA346" s="3">
        <v>2.2195588235294116E-2</v>
      </c>
      <c r="AB346" s="3" t="s">
        <v>26</v>
      </c>
      <c r="AC346" s="3" t="s">
        <v>53</v>
      </c>
      <c r="AD346" s="3" t="s">
        <v>143</v>
      </c>
      <c r="AE346" s="3" t="s">
        <v>54</v>
      </c>
      <c r="AF346" s="3" t="s">
        <v>7</v>
      </c>
      <c r="AG346" s="3" t="s">
        <v>356</v>
      </c>
      <c r="AH346" s="3" t="s">
        <v>28</v>
      </c>
      <c r="AI346" s="3" t="s">
        <v>10</v>
      </c>
      <c r="AJ346" s="3" t="s">
        <v>11</v>
      </c>
      <c r="AK346" s="4" t="s">
        <v>108</v>
      </c>
      <c r="AL346" s="4" t="s">
        <v>363</v>
      </c>
      <c r="AM346" s="4">
        <v>2010</v>
      </c>
      <c r="AN346" s="3" t="s">
        <v>14</v>
      </c>
      <c r="AO346" s="3" t="s">
        <v>14</v>
      </c>
      <c r="AP346" s="3">
        <v>473</v>
      </c>
      <c r="AQ346" s="3">
        <v>1</v>
      </c>
      <c r="AR346" s="3">
        <v>0</v>
      </c>
      <c r="AS346" s="3">
        <v>0</v>
      </c>
      <c r="AT346" s="3">
        <v>0</v>
      </c>
      <c r="AU346" s="4" t="s">
        <v>346</v>
      </c>
      <c r="AV346" s="4" t="s">
        <v>358</v>
      </c>
      <c r="AW346" s="4" t="s">
        <v>348</v>
      </c>
      <c r="AX346" s="4" t="s">
        <v>33</v>
      </c>
      <c r="AY346" s="4"/>
      <c r="AZ346" s="3">
        <v>-0.129</v>
      </c>
      <c r="BA346" s="3"/>
      <c r="BB346" s="3"/>
      <c r="BC346" s="3" t="s">
        <v>20</v>
      </c>
      <c r="BD346" s="3">
        <v>-0.68</v>
      </c>
      <c r="BE346" s="3"/>
    </row>
    <row r="347" spans="1:57" hidden="1" x14ac:dyDescent="0.25">
      <c r="A347" s="2">
        <v>65</v>
      </c>
      <c r="B347" s="3" t="s">
        <v>351</v>
      </c>
      <c r="C347" s="3">
        <v>65.099999999999994</v>
      </c>
      <c r="D347" s="3" t="s">
        <v>377</v>
      </c>
      <c r="E347" s="3" t="s">
        <v>378</v>
      </c>
      <c r="F347" s="3"/>
      <c r="G347" s="3" t="s">
        <v>1960</v>
      </c>
      <c r="H347" s="3" t="str">
        <f>IF(Y347&lt;'2 - Outliers'!$F$11,"Low outlier",IF(Y347&gt;'2 - Outliers'!$F$12,"High outlier",""))</f>
        <v/>
      </c>
      <c r="I347" s="3">
        <f>IF(AA347="",VLOOKUP(AW347,'3 -Impute_SE'!$B$10:$C$21,2,FALSE),AA347)</f>
        <v>4.126363636363637E-2</v>
      </c>
      <c r="J347" s="3">
        <f>1/I347</f>
        <v>24.234412866270098</v>
      </c>
      <c r="K347" s="3">
        <f>J347*Y347</f>
        <v>0.43999999999999995</v>
      </c>
      <c r="L347" s="3">
        <f>J347/(VLOOKUP($AW347,'5_Weighting'!$B$9:$C$20,2,FALSE)/VLOOKUP($AW347,'5_Weighting'!$B$9:$D$20,3,FALSE))</f>
        <v>1.4839739037990904</v>
      </c>
      <c r="M347" s="3">
        <f>L347*Y347</f>
        <v>2.6943030197376289E-2</v>
      </c>
      <c r="N347" s="3">
        <f>J347/(VLOOKUP($AW347,'5_Weighting'!$F$12:$G$20,2,FALSE)/(VLOOKUP($AW347,'5_Weighting'!$F$12:$H$21,3,FALSE)))</f>
        <v>5.8061784959073535</v>
      </c>
      <c r="O347" s="3">
        <f>N347*$Y347</f>
        <v>0.10541697677169393</v>
      </c>
      <c r="P347" s="3">
        <f>J347/(VLOOKUP($AW347,'5_Weighting'!$J$12:$K$22,2,FALSE)/VLOOKUP($AW347,'5_Weighting'!$J$12:$L$22,3,FALSE))</f>
        <v>4.0898954052599592</v>
      </c>
      <c r="Q347" s="3">
        <f>P347*$Y347</f>
        <v>7.4256140977899829E-2</v>
      </c>
      <c r="R347" s="3">
        <f>J347/(VLOOKUP($AW347,'5_Weighting'!$N$12:$O$23,2,FALSE)/VLOOKUP($AW347,'5_Weighting'!$N$12:$P$23,3,FALSE))</f>
        <v>0.93440498083734247</v>
      </c>
      <c r="S347" s="3">
        <f>R347*$Y347</f>
        <v>1.6965056832082791E-2</v>
      </c>
      <c r="T347" s="3">
        <f>J347/(VLOOKUP($AW347,'5_Weighting'!$R$12:$S$23,2,FALSE)/(VLOOKUP($AW347,'5_Weighting'!$R$12:$T$23,3,FALSE)))</f>
        <v>1.4802487929045134</v>
      </c>
      <c r="U347" s="3">
        <f>T347*$Y347</f>
        <v>2.6875397083974347E-2</v>
      </c>
      <c r="V347" s="3">
        <f>J347/(VLOOKUP($AW347,'5_Weighting'!$V$12:$W$23,2,FALSE)/(VLOOKUP($AW347,'5_Weighting'!$V$12:$X$23,3,FALSE)))</f>
        <v>1.247015036191953</v>
      </c>
      <c r="W347" s="3">
        <f>V347*$Y347</f>
        <v>2.26408049971011E-2</v>
      </c>
      <c r="X347" s="3" t="s">
        <v>367</v>
      </c>
      <c r="Y347" s="6">
        <v>1.8156000000000002E-2</v>
      </c>
      <c r="Z347" s="3" t="s">
        <v>355</v>
      </c>
      <c r="AA347" s="3">
        <v>4.126363636363637E-2</v>
      </c>
      <c r="AB347" s="3" t="s">
        <v>26</v>
      </c>
      <c r="AC347" s="3" t="s">
        <v>53</v>
      </c>
      <c r="AD347" s="3" t="s">
        <v>6</v>
      </c>
      <c r="AE347" s="3" t="s">
        <v>54</v>
      </c>
      <c r="AF347" s="3" t="s">
        <v>7</v>
      </c>
      <c r="AG347" s="3" t="s">
        <v>356</v>
      </c>
      <c r="AH347" s="3" t="s">
        <v>28</v>
      </c>
      <c r="AI347" s="3" t="s">
        <v>10</v>
      </c>
      <c r="AJ347" s="3" t="s">
        <v>11</v>
      </c>
      <c r="AK347" s="4" t="s">
        <v>108</v>
      </c>
      <c r="AL347" s="4" t="s">
        <v>363</v>
      </c>
      <c r="AM347" s="4">
        <v>2010</v>
      </c>
      <c r="AN347" s="3" t="s">
        <v>14</v>
      </c>
      <c r="AO347" s="3" t="s">
        <v>14</v>
      </c>
      <c r="AP347" s="3">
        <v>473</v>
      </c>
      <c r="AQ347" s="3">
        <v>1</v>
      </c>
      <c r="AR347" s="3">
        <v>0</v>
      </c>
      <c r="AS347" s="3">
        <v>0</v>
      </c>
      <c r="AT347" s="3">
        <v>0</v>
      </c>
      <c r="AU347" s="4" t="s">
        <v>346</v>
      </c>
      <c r="AV347" s="4" t="s">
        <v>376</v>
      </c>
      <c r="AW347" s="4" t="s">
        <v>348</v>
      </c>
      <c r="AX347" s="4" t="s">
        <v>33</v>
      </c>
      <c r="AY347" s="4"/>
      <c r="AZ347" s="3">
        <v>6.8000000000000005E-2</v>
      </c>
      <c r="BA347" s="3"/>
      <c r="BB347" s="3"/>
      <c r="BC347" s="3" t="s">
        <v>20</v>
      </c>
      <c r="BD347" s="3">
        <v>0.44</v>
      </c>
      <c r="BE347" s="3"/>
    </row>
    <row r="348" spans="1:57" hidden="1" x14ac:dyDescent="0.25">
      <c r="A348" s="2">
        <v>65</v>
      </c>
      <c r="B348" s="3" t="s">
        <v>351</v>
      </c>
      <c r="C348" s="3">
        <v>65.099999999999994</v>
      </c>
      <c r="D348" s="3" t="s">
        <v>727</v>
      </c>
      <c r="E348" s="3" t="s">
        <v>378</v>
      </c>
      <c r="F348" s="3"/>
      <c r="G348" s="3" t="s">
        <v>1960</v>
      </c>
      <c r="H348" s="3" t="str">
        <f>IF(Y348&lt;'2 - Outliers'!$F$11,"Low outlier",IF(Y348&gt;'2 - Outliers'!$F$12,"High outlier",""))</f>
        <v/>
      </c>
      <c r="I348" s="3">
        <f>IF(AA348="",VLOOKUP(AW348,'3 -Impute_SE'!$B$10:$C$21,2,FALSE),AA348)</f>
        <v>0.11250909090909089</v>
      </c>
      <c r="J348" s="3">
        <f>1/I348</f>
        <v>8.8881706528765374</v>
      </c>
      <c r="K348" s="3">
        <f>J348*Y348</f>
        <v>0.44000000000000006</v>
      </c>
      <c r="L348" s="3">
        <f>J348/(VLOOKUP($AW348,'5_Weighting'!$B$9:$C$20,2,FALSE)/VLOOKUP($AW348,'5_Weighting'!$B$9:$D$20,3,FALSE))</f>
        <v>0.11725731655664791</v>
      </c>
      <c r="M348" s="3">
        <f>L348*Y348</f>
        <v>5.8047061988202968E-3</v>
      </c>
      <c r="N348" s="3">
        <f>J348/(VLOOKUP($AW348,'5_Weighting'!$F$12:$G$20,2,FALSE)/(VLOOKUP($AW348,'5_Weighting'!$F$12:$H$21,3,FALSE)))</f>
        <v>0.77211626289837976</v>
      </c>
      <c r="O348" s="3">
        <f>N348*$Y348</f>
        <v>3.8222843478521389E-2</v>
      </c>
      <c r="P348" s="3">
        <f>J348/(VLOOKUP($AW348,'5_Weighting'!$J$12:$K$22,2,FALSE)/VLOOKUP($AW348,'5_Weighting'!$J$12:$L$22,3,FALSE))</f>
        <v>0.93986369071977804</v>
      </c>
      <c r="Q348" s="3">
        <f>P348*$Y348</f>
        <v>4.6527012145391886E-2</v>
      </c>
      <c r="R348" s="3">
        <f>J348/(VLOOKUP($AW348,'5_Weighting'!$N$12:$O$23,2,FALSE)/VLOOKUP($AW348,'5_Weighting'!$N$12:$P$23,3,FALSE))</f>
        <v>8.947053612035348E-2</v>
      </c>
      <c r="S348" s="3">
        <f>R348*$Y348</f>
        <v>4.4291494201019778E-3</v>
      </c>
      <c r="T348" s="3">
        <f>J348/(VLOOKUP($AW348,'5_Weighting'!$R$12:$S$23,2,FALSE)/(VLOOKUP($AW348,'5_Weighting'!$R$12:$T$23,3,FALSE)))</f>
        <v>6.596300721726682E-2</v>
      </c>
      <c r="U348" s="3">
        <f>T348*$Y348</f>
        <v>3.2654327092835763E-3</v>
      </c>
      <c r="V348" s="3">
        <f>J348/(VLOOKUP($AW348,'5_Weighting'!$V$12:$W$23,2,FALSE)/(VLOOKUP($AW348,'5_Weighting'!$V$12:$X$23,3,FALSE)))</f>
        <v>7.2554085154287989E-2</v>
      </c>
      <c r="W348" s="3">
        <f>V348*$Y348</f>
        <v>3.591717431477872E-3</v>
      </c>
      <c r="X348" s="3" t="s">
        <v>367</v>
      </c>
      <c r="Y348" s="6">
        <v>4.9503999999999992E-2</v>
      </c>
      <c r="Z348" s="3" t="s">
        <v>355</v>
      </c>
      <c r="AA348" s="3">
        <v>0.11250909090909089</v>
      </c>
      <c r="AB348" s="3" t="s">
        <v>26</v>
      </c>
      <c r="AC348" s="3" t="s">
        <v>53</v>
      </c>
      <c r="AD348" s="3" t="s">
        <v>6</v>
      </c>
      <c r="AE348" s="3" t="s">
        <v>54</v>
      </c>
      <c r="AF348" s="3" t="s">
        <v>7</v>
      </c>
      <c r="AG348" s="3" t="s">
        <v>356</v>
      </c>
      <c r="AH348" s="3" t="s">
        <v>28</v>
      </c>
      <c r="AI348" s="3" t="s">
        <v>10</v>
      </c>
      <c r="AJ348" s="3" t="s">
        <v>11</v>
      </c>
      <c r="AK348" s="4" t="s">
        <v>108</v>
      </c>
      <c r="AL348" s="4" t="s">
        <v>363</v>
      </c>
      <c r="AM348" s="4">
        <v>2010</v>
      </c>
      <c r="AN348" s="3" t="s">
        <v>14</v>
      </c>
      <c r="AO348" s="3" t="s">
        <v>14</v>
      </c>
      <c r="AP348" s="3">
        <v>473</v>
      </c>
      <c r="AQ348" s="3">
        <v>1</v>
      </c>
      <c r="AR348" s="3">
        <v>0</v>
      </c>
      <c r="AS348" s="3">
        <v>0</v>
      </c>
      <c r="AT348" s="3">
        <v>0</v>
      </c>
      <c r="AU348" s="4" t="s">
        <v>346</v>
      </c>
      <c r="AV348" s="4" t="s">
        <v>723</v>
      </c>
      <c r="AW348" s="4" t="s">
        <v>642</v>
      </c>
      <c r="AX348" s="4" t="s">
        <v>33</v>
      </c>
      <c r="AY348" s="4"/>
      <c r="AZ348" s="3">
        <v>0.104</v>
      </c>
      <c r="BA348" s="3"/>
      <c r="BB348" s="3"/>
      <c r="BC348" s="3" t="s">
        <v>20</v>
      </c>
      <c r="BD348" s="3">
        <v>0.44</v>
      </c>
      <c r="BE348" s="3"/>
    </row>
    <row r="349" spans="1:57" hidden="1" x14ac:dyDescent="0.25">
      <c r="A349" s="2">
        <v>65</v>
      </c>
      <c r="B349" s="3" t="s">
        <v>351</v>
      </c>
      <c r="C349" s="3">
        <v>65.099999999999994</v>
      </c>
      <c r="D349" s="3" t="s">
        <v>864</v>
      </c>
      <c r="E349" s="3" t="s">
        <v>375</v>
      </c>
      <c r="F349" s="3"/>
      <c r="G349" s="3" t="s">
        <v>1960</v>
      </c>
      <c r="H349" s="3" t="str">
        <f>IF(Y349&lt;'2 - Outliers'!$F$11,"Low outlier",IF(Y349&gt;'2 - Outliers'!$F$12,"High outlier",""))</f>
        <v/>
      </c>
      <c r="I349" s="3">
        <f>IF(AA349="",VLOOKUP(AW349,'3 -Impute_SE'!$B$10:$C$21,2,FALSE),AA349)</f>
        <v>4.5050802139037428E-2</v>
      </c>
      <c r="J349" s="3">
        <f>1/I349</f>
        <v>22.197163036381983</v>
      </c>
      <c r="K349" s="3">
        <f>J349*Y349</f>
        <v>1.87</v>
      </c>
      <c r="L349" s="3">
        <f>J349/(VLOOKUP($AW349,'5_Weighting'!$B$9:$C$20,2,FALSE)/VLOOKUP($AW349,'5_Weighting'!$B$9:$D$20,3,FALSE))</f>
        <v>0.24486535292297645</v>
      </c>
      <c r="M349" s="3">
        <f>L349*Y349</f>
        <v>2.0628681656996151E-2</v>
      </c>
      <c r="N349" s="3">
        <f>J349/(VLOOKUP($AW349,'5_Weighting'!$F$12:$G$20,2,FALSE)/(VLOOKUP($AW349,'5_Weighting'!$F$12:$H$21,3,FALSE)))</f>
        <v>0.58920791462544453</v>
      </c>
      <c r="O349" s="3">
        <f>N349*$Y349</f>
        <v>4.9637820767620577E-2</v>
      </c>
      <c r="P349" s="3">
        <f>J349/(VLOOKUP($AW349,'5_Weighting'!$J$12:$K$22,2,FALSE)/VLOOKUP($AW349,'5_Weighting'!$J$12:$L$22,3,FALSE))</f>
        <v>0.97545303662065752</v>
      </c>
      <c r="Q349" s="3">
        <f>P349*$Y349</f>
        <v>8.2177041070107287E-2</v>
      </c>
      <c r="R349" s="3">
        <f>J349/(VLOOKUP($AW349,'5_Weighting'!$N$12:$O$23,2,FALSE)/VLOOKUP($AW349,'5_Weighting'!$N$12:$P$23,3,FALSE))</f>
        <v>0.17371333633956573</v>
      </c>
      <c r="S349" s="3">
        <f>R349*$Y349</f>
        <v>1.4634480019926715E-2</v>
      </c>
      <c r="T349" s="3">
        <f>J349/(VLOOKUP($AW349,'5_Weighting'!$R$12:$S$23,2,FALSE)/(VLOOKUP($AW349,'5_Weighting'!$R$12:$T$23,3,FALSE)))</f>
        <v>0.91742990848824324</v>
      </c>
      <c r="U349" s="3">
        <f>T349*$Y349</f>
        <v>7.7288882640592055E-2</v>
      </c>
      <c r="V349" s="3">
        <f>J349/(VLOOKUP($AW349,'5_Weighting'!$V$12:$W$23,2,FALSE)/(VLOOKUP($AW349,'5_Weighting'!$V$12:$X$23,3,FALSE)))</f>
        <v>0.16281920418502863</v>
      </c>
      <c r="W349" s="3">
        <f>V349*$Y349</f>
        <v>1.3716703856567737E-2</v>
      </c>
      <c r="X349" s="3" t="s">
        <v>354</v>
      </c>
      <c r="Y349" s="6">
        <v>8.4245E-2</v>
      </c>
      <c r="Z349" s="3" t="s">
        <v>355</v>
      </c>
      <c r="AA349" s="3">
        <v>4.5050802139037428E-2</v>
      </c>
      <c r="AB349" s="3" t="s">
        <v>26</v>
      </c>
      <c r="AC349" s="3" t="s">
        <v>5</v>
      </c>
      <c r="AD349" s="3" t="s">
        <v>6</v>
      </c>
      <c r="AE349" s="3" t="s">
        <v>5</v>
      </c>
      <c r="AF349" s="3" t="s">
        <v>7</v>
      </c>
      <c r="AG349" s="3" t="s">
        <v>356</v>
      </c>
      <c r="AH349" s="3" t="s">
        <v>28</v>
      </c>
      <c r="AI349" s="3" t="s">
        <v>10</v>
      </c>
      <c r="AJ349" s="3" t="s">
        <v>11</v>
      </c>
      <c r="AK349" s="4" t="s">
        <v>108</v>
      </c>
      <c r="AL349" s="4" t="s">
        <v>357</v>
      </c>
      <c r="AM349" s="4">
        <v>2010</v>
      </c>
      <c r="AN349" s="3" t="s">
        <v>14</v>
      </c>
      <c r="AO349" s="3" t="s">
        <v>14</v>
      </c>
      <c r="AP349" s="3">
        <v>473</v>
      </c>
      <c r="AQ349" s="3">
        <v>1</v>
      </c>
      <c r="AR349" s="3">
        <v>0</v>
      </c>
      <c r="AS349" s="3">
        <v>0</v>
      </c>
      <c r="AT349" s="3">
        <v>0</v>
      </c>
      <c r="AU349" s="4" t="s">
        <v>15</v>
      </c>
      <c r="AV349" s="4" t="s">
        <v>556</v>
      </c>
      <c r="AW349" s="4" t="s">
        <v>42</v>
      </c>
      <c r="AX349" s="4" t="s">
        <v>33</v>
      </c>
      <c r="AY349" s="4"/>
      <c r="AZ349" s="3">
        <v>0.41499999999999998</v>
      </c>
      <c r="BA349" s="3"/>
      <c r="BB349" s="3"/>
      <c r="BC349" s="3" t="s">
        <v>20</v>
      </c>
      <c r="BD349" s="3">
        <v>1.87</v>
      </c>
      <c r="BE349" s="3"/>
    </row>
    <row r="350" spans="1:57" hidden="1" x14ac:dyDescent="0.25">
      <c r="A350" s="2">
        <v>65</v>
      </c>
      <c r="B350" s="3" t="s">
        <v>351</v>
      </c>
      <c r="C350" s="3">
        <v>65.099999999999994</v>
      </c>
      <c r="D350" s="3" t="s">
        <v>968</v>
      </c>
      <c r="E350" s="3" t="s">
        <v>375</v>
      </c>
      <c r="F350" s="3"/>
      <c r="G350" s="3" t="s">
        <v>1960</v>
      </c>
      <c r="H350" s="3" t="str">
        <f>IF(Y350&lt;'2 - Outliers'!$F$11,"Low outlier",IF(Y350&gt;'2 - Outliers'!$F$12,"High outlier",""))</f>
        <v/>
      </c>
      <c r="I350" s="3">
        <f>IF(AA350="",VLOOKUP(AW350,'3 -Impute_SE'!$B$10:$C$21,2,FALSE),AA350)</f>
        <v>2.7941176470588233E-2</v>
      </c>
      <c r="J350" s="3">
        <f>1/I350</f>
        <v>35.789473684210527</v>
      </c>
      <c r="K350" s="3">
        <f>J350*Y350</f>
        <v>0.68</v>
      </c>
      <c r="L350" s="3">
        <f>J350/(VLOOKUP($AW350,'5_Weighting'!$B$9:$C$20,2,FALSE)/VLOOKUP($AW350,'5_Weighting'!$B$9:$D$20,3,FALSE))</f>
        <v>0.39480730444011775</v>
      </c>
      <c r="M350" s="3">
        <f>L350*Y350</f>
        <v>7.5013387843622372E-3</v>
      </c>
      <c r="N350" s="3">
        <f>J350/(VLOOKUP($AW350,'5_Weighting'!$F$12:$G$20,2,FALSE)/(VLOOKUP($AW350,'5_Weighting'!$F$12:$H$21,3,FALSE)))</f>
        <v>0.95000613909321663</v>
      </c>
      <c r="O350" s="3">
        <f>N350*$Y350</f>
        <v>1.8050116642771116E-2</v>
      </c>
      <c r="P350" s="3">
        <f>J350/(VLOOKUP($AW350,'5_Weighting'!$J$12:$K$22,2,FALSE)/VLOOKUP($AW350,'5_Weighting'!$J$12:$L$22,3,FALSE))</f>
        <v>1.572766336269996</v>
      </c>
      <c r="Q350" s="3">
        <f>P350*$Y350</f>
        <v>2.9882560389129922E-2</v>
      </c>
      <c r="R350" s="3">
        <f>J350/(VLOOKUP($AW350,'5_Weighting'!$N$12:$O$23,2,FALSE)/VLOOKUP($AW350,'5_Weighting'!$N$12:$P$23,3,FALSE))</f>
        <v>0.28008574200816677</v>
      </c>
      <c r="S350" s="3">
        <f>R350*$Y350</f>
        <v>5.3216290981551685E-3</v>
      </c>
      <c r="T350" s="3">
        <f>J350/(VLOOKUP($AW350,'5_Weighting'!$R$12:$S$23,2,FALSE)/(VLOOKUP($AW350,'5_Weighting'!$R$12:$T$23,3,FALSE)))</f>
        <v>1.4792130648917139</v>
      </c>
      <c r="U350" s="3">
        <f>T350*$Y350</f>
        <v>2.8105048232942562E-2</v>
      </c>
      <c r="V350" s="3">
        <f>J350/(VLOOKUP($AW350,'5_Weighting'!$V$12:$W$23,2,FALSE)/(VLOOKUP($AW350,'5_Weighting'!$V$12:$X$23,3,FALSE)))</f>
        <v>0.26252064797258828</v>
      </c>
      <c r="W350" s="3">
        <f>V350*$Y350</f>
        <v>4.9878923114791774E-3</v>
      </c>
      <c r="X350" s="3" t="s">
        <v>367</v>
      </c>
      <c r="Y350" s="6">
        <v>1.9E-2</v>
      </c>
      <c r="Z350" s="3" t="s">
        <v>355</v>
      </c>
      <c r="AA350" s="3">
        <v>2.7941176470588233E-2</v>
      </c>
      <c r="AB350" s="3" t="s">
        <v>26</v>
      </c>
      <c r="AC350" s="3" t="s">
        <v>53</v>
      </c>
      <c r="AD350" s="3" t="s">
        <v>6</v>
      </c>
      <c r="AE350" s="3" t="s">
        <v>54</v>
      </c>
      <c r="AF350" s="3" t="s">
        <v>7</v>
      </c>
      <c r="AG350" s="3" t="s">
        <v>356</v>
      </c>
      <c r="AH350" s="3" t="s">
        <v>28</v>
      </c>
      <c r="AI350" s="3" t="s">
        <v>10</v>
      </c>
      <c r="AJ350" s="3" t="s">
        <v>11</v>
      </c>
      <c r="AK350" s="4" t="s">
        <v>108</v>
      </c>
      <c r="AL350" s="4" t="s">
        <v>357</v>
      </c>
      <c r="AM350" s="4">
        <v>2010</v>
      </c>
      <c r="AN350" s="3" t="s">
        <v>14</v>
      </c>
      <c r="AO350" s="3" t="s">
        <v>14</v>
      </c>
      <c r="AP350" s="3">
        <v>473</v>
      </c>
      <c r="AQ350" s="3">
        <v>1</v>
      </c>
      <c r="AR350" s="3">
        <v>0</v>
      </c>
      <c r="AS350" s="3">
        <v>0</v>
      </c>
      <c r="AT350" s="3">
        <v>0</v>
      </c>
      <c r="AU350" s="4" t="s">
        <v>15</v>
      </c>
      <c r="AV350" s="4" t="s">
        <v>771</v>
      </c>
      <c r="AW350" s="4" t="s">
        <v>42</v>
      </c>
      <c r="AX350" s="4" t="s">
        <v>33</v>
      </c>
      <c r="AY350" s="4"/>
      <c r="AZ350" s="3">
        <v>0.5</v>
      </c>
      <c r="BA350" s="3"/>
      <c r="BB350" s="3"/>
      <c r="BC350" s="3" t="s">
        <v>20</v>
      </c>
      <c r="BD350" s="3">
        <v>0.68</v>
      </c>
      <c r="BE350" s="3"/>
    </row>
    <row r="351" spans="1:57" hidden="1" x14ac:dyDescent="0.25">
      <c r="A351" s="2">
        <v>65</v>
      </c>
      <c r="B351" s="3" t="s">
        <v>351</v>
      </c>
      <c r="C351" s="3">
        <v>65.099999999999994</v>
      </c>
      <c r="D351" s="3" t="s">
        <v>451</v>
      </c>
      <c r="E351" s="3" t="s">
        <v>375</v>
      </c>
      <c r="F351" s="3"/>
      <c r="G351" s="3" t="s">
        <v>1960</v>
      </c>
      <c r="H351" s="3" t="str">
        <f>IF(Y351&lt;'2 - Outliers'!$F$11,"Low outlier",IF(Y351&gt;'2 - Outliers'!$F$12,"High outlier",""))</f>
        <v/>
      </c>
      <c r="I351" s="3">
        <f>IF(AA351="",VLOOKUP(AW351,'3 -Impute_SE'!$B$10:$C$21,2,FALSE),AA351)</f>
        <v>7.0643478260869579E-3</v>
      </c>
      <c r="J351" s="3">
        <f>1/I351</f>
        <v>141.55588380108318</v>
      </c>
      <c r="K351" s="3">
        <f>J351*Y351</f>
        <v>1.1499999999999999</v>
      </c>
      <c r="L351" s="3">
        <f>J351/(VLOOKUP($AW351,'5_Weighting'!$B$9:$C$20,2,FALSE)/VLOOKUP($AW351,'5_Weighting'!$B$9:$D$20,3,FALSE))</f>
        <v>1.650711988275678</v>
      </c>
      <c r="M351" s="3">
        <f>L351*Y351</f>
        <v>1.3410384192751609E-2</v>
      </c>
      <c r="N351" s="3">
        <f>J351/(VLOOKUP($AW351,'5_Weighting'!$F$12:$G$20,2,FALSE)/(VLOOKUP($AW351,'5_Weighting'!$F$12:$H$21,3,FALSE)))</f>
        <v>0.87810769406741751</v>
      </c>
      <c r="O351" s="3">
        <f>N351*$Y351</f>
        <v>7.1337469066037008E-3</v>
      </c>
      <c r="P351" s="3">
        <f>J351/(VLOOKUP($AW351,'5_Weighting'!$J$12:$K$22,2,FALSE)/VLOOKUP($AW351,'5_Weighting'!$J$12:$L$22,3,FALSE))</f>
        <v>0.87810769406741751</v>
      </c>
      <c r="Q351" s="3">
        <f>P351*$Y351</f>
        <v>7.1337469066037008E-3</v>
      </c>
      <c r="R351" s="3">
        <f>J351/(VLOOKUP($AW351,'5_Weighting'!$N$12:$O$23,2,FALSE)/VLOOKUP($AW351,'5_Weighting'!$N$12:$P$23,3,FALSE))</f>
        <v>2.6221079314184634</v>
      </c>
      <c r="S351" s="3">
        <f>R351*$Y351</f>
        <v>2.13020048348436E-2</v>
      </c>
      <c r="T351" s="3">
        <f>J351/(VLOOKUP($AW351,'5_Weighting'!$R$12:$S$23,2,FALSE)/(VLOOKUP($AW351,'5_Weighting'!$R$12:$T$23,3,FALSE)))</f>
        <v>10.052350292305098</v>
      </c>
      <c r="U351" s="3">
        <f>T351*$Y351</f>
        <v>8.166529377468662E-2</v>
      </c>
      <c r="V351" s="3">
        <f>J351/(VLOOKUP($AW351,'5_Weighting'!$V$12:$W$23,2,FALSE)/(VLOOKUP($AW351,'5_Weighting'!$V$12:$X$23,3,FALSE)))</f>
        <v>2.6864986138123204</v>
      </c>
      <c r="W351" s="3">
        <f>V351*$Y351</f>
        <v>2.1825114738611293E-2</v>
      </c>
      <c r="X351" s="3" t="s">
        <v>367</v>
      </c>
      <c r="Y351" s="6">
        <v>8.124000000000001E-3</v>
      </c>
      <c r="Z351" s="3" t="s">
        <v>355</v>
      </c>
      <c r="AA351" s="3">
        <v>7.0643478260869579E-3</v>
      </c>
      <c r="AB351" s="3" t="s">
        <v>26</v>
      </c>
      <c r="AC351" s="3" t="s">
        <v>53</v>
      </c>
      <c r="AD351" s="3" t="s">
        <v>6</v>
      </c>
      <c r="AE351" s="3" t="s">
        <v>54</v>
      </c>
      <c r="AF351" s="3" t="s">
        <v>7</v>
      </c>
      <c r="AG351" s="3" t="s">
        <v>356</v>
      </c>
      <c r="AH351" s="3" t="s">
        <v>28</v>
      </c>
      <c r="AI351" s="3" t="s">
        <v>10</v>
      </c>
      <c r="AJ351" s="3" t="s">
        <v>11</v>
      </c>
      <c r="AK351" s="3" t="s">
        <v>108</v>
      </c>
      <c r="AL351" s="3" t="s">
        <v>357</v>
      </c>
      <c r="AM351" s="3">
        <v>2010</v>
      </c>
      <c r="AN351" s="3" t="s">
        <v>14</v>
      </c>
      <c r="AO351" s="3" t="s">
        <v>14</v>
      </c>
      <c r="AP351" s="3">
        <v>473</v>
      </c>
      <c r="AQ351" s="3">
        <v>1</v>
      </c>
      <c r="AR351" s="3">
        <v>0</v>
      </c>
      <c r="AS351" s="3">
        <v>0</v>
      </c>
      <c r="AT351" s="3">
        <v>0</v>
      </c>
      <c r="AU351" s="3" t="s">
        <v>15</v>
      </c>
      <c r="AV351" s="3" t="s">
        <v>87</v>
      </c>
      <c r="AW351" s="3" t="s">
        <v>88</v>
      </c>
      <c r="AX351" s="3" t="s">
        <v>33</v>
      </c>
      <c r="AY351" s="4"/>
      <c r="AZ351" s="3">
        <v>2.0310000000000001</v>
      </c>
      <c r="BA351" s="3"/>
      <c r="BB351" s="3"/>
      <c r="BC351" s="3" t="s">
        <v>20</v>
      </c>
      <c r="BD351" s="3">
        <v>1.1499999999999999</v>
      </c>
      <c r="BE351" s="3"/>
    </row>
    <row r="352" spans="1:57" hidden="1" x14ac:dyDescent="0.25">
      <c r="A352" s="2">
        <v>65</v>
      </c>
      <c r="B352" s="3" t="s">
        <v>351</v>
      </c>
      <c r="C352" s="3">
        <v>65.099999999999994</v>
      </c>
      <c r="D352" s="3" t="s">
        <v>686</v>
      </c>
      <c r="E352" s="3" t="s">
        <v>375</v>
      </c>
      <c r="F352" s="3"/>
      <c r="G352" s="3" t="s">
        <v>1960</v>
      </c>
      <c r="H352" s="3" t="str">
        <f>IF(Y352&lt;'2 - Outliers'!$F$11,"Low outlier",IF(Y352&gt;'2 - Outliers'!$F$12,"High outlier",""))</f>
        <v/>
      </c>
      <c r="I352" s="3">
        <f>IF(AA352="",VLOOKUP(AW352,'3 -Impute_SE'!$B$10:$C$21,2,FALSE),AA352)</f>
        <v>1.3663157894736841E-2</v>
      </c>
      <c r="J352" s="3">
        <f>1/I352</f>
        <v>73.18952234206472</v>
      </c>
      <c r="K352" s="3">
        <f>J352*Y352</f>
        <v>0.19</v>
      </c>
      <c r="L352" s="3">
        <f>J352/(VLOOKUP($AW352,'5_Weighting'!$B$9:$C$20,2,FALSE)/VLOOKUP($AW352,'5_Weighting'!$B$9:$D$20,3,FALSE))</f>
        <v>0.74570625304675708</v>
      </c>
      <c r="M352" s="3">
        <f>L352*Y352</f>
        <v>1.9358534329093813E-3</v>
      </c>
      <c r="N352" s="3">
        <f>J352/(VLOOKUP($AW352,'5_Weighting'!$F$12:$G$20,2,FALSE)/(VLOOKUP($AW352,'5_Weighting'!$F$12:$H$21,3,FALSE)))</f>
        <v>0.85121105263526819</v>
      </c>
      <c r="O352" s="3">
        <f>N352*$Y352</f>
        <v>2.209743892641156E-3</v>
      </c>
      <c r="P352" s="3">
        <f>J352/(VLOOKUP($AW352,'5_Weighting'!$J$12:$K$22,2,FALSE)/VLOOKUP($AW352,'5_Weighting'!$J$12:$L$22,3,FALSE))</f>
        <v>1.2926505911536876</v>
      </c>
      <c r="Q352" s="3">
        <f>P352*$Y352</f>
        <v>3.3557209346349727E-3</v>
      </c>
      <c r="R352" s="3">
        <f>J352/(VLOOKUP($AW352,'5_Weighting'!$N$12:$O$23,2,FALSE)/VLOOKUP($AW352,'5_Weighting'!$N$12:$P$23,3,FALSE))</f>
        <v>0.66776335438260848</v>
      </c>
      <c r="S352" s="3">
        <f>R352*$Y352</f>
        <v>1.7335136679772515E-3</v>
      </c>
      <c r="T352" s="3">
        <f>J352/(VLOOKUP($AW352,'5_Weighting'!$R$12:$S$23,2,FALSE)/(VLOOKUP($AW352,'5_Weighting'!$R$12:$T$23,3,FALSE)))</f>
        <v>1.9494480024308434</v>
      </c>
      <c r="U352" s="3">
        <f>T352*$Y352</f>
        <v>5.0607670143104693E-3</v>
      </c>
      <c r="V352" s="3">
        <f>J352/(VLOOKUP($AW352,'5_Weighting'!$V$12:$W$23,2,FALSE)/(VLOOKUP($AW352,'5_Weighting'!$V$12:$X$23,3,FALSE)))</f>
        <v>0.63595710075019518</v>
      </c>
      <c r="W352" s="3">
        <f>V352*$Y352</f>
        <v>1.6509446335475064E-3</v>
      </c>
      <c r="X352" s="3" t="s">
        <v>367</v>
      </c>
      <c r="Y352" s="6">
        <v>2.5959999999999998E-3</v>
      </c>
      <c r="Z352" s="3" t="s">
        <v>355</v>
      </c>
      <c r="AA352" s="3">
        <v>1.3663157894736841E-2</v>
      </c>
      <c r="AB352" s="3" t="s">
        <v>26</v>
      </c>
      <c r="AC352" s="3" t="s">
        <v>53</v>
      </c>
      <c r="AD352" s="3" t="s">
        <v>6</v>
      </c>
      <c r="AE352" s="3" t="s">
        <v>54</v>
      </c>
      <c r="AF352" s="3" t="s">
        <v>7</v>
      </c>
      <c r="AG352" s="3" t="s">
        <v>356</v>
      </c>
      <c r="AH352" s="3" t="s">
        <v>28</v>
      </c>
      <c r="AI352" s="3" t="s">
        <v>10</v>
      </c>
      <c r="AJ352" s="3" t="s">
        <v>11</v>
      </c>
      <c r="AK352" s="3" t="s">
        <v>108</v>
      </c>
      <c r="AL352" s="3" t="s">
        <v>357</v>
      </c>
      <c r="AM352" s="3">
        <v>2010</v>
      </c>
      <c r="AN352" s="3" t="s">
        <v>14</v>
      </c>
      <c r="AO352" s="3" t="s">
        <v>14</v>
      </c>
      <c r="AP352" s="3">
        <v>473</v>
      </c>
      <c r="AQ352" s="3">
        <v>1</v>
      </c>
      <c r="AR352" s="3">
        <v>0</v>
      </c>
      <c r="AS352" s="3">
        <v>0</v>
      </c>
      <c r="AT352" s="3">
        <v>0</v>
      </c>
      <c r="AU352" s="3" t="s">
        <v>15</v>
      </c>
      <c r="AV352" s="3" t="s">
        <v>634</v>
      </c>
      <c r="AW352" s="3" t="s">
        <v>17</v>
      </c>
      <c r="AX352" s="3" t="s">
        <v>33</v>
      </c>
      <c r="AY352" s="4"/>
      <c r="AZ352" s="3">
        <v>0.11799999999999999</v>
      </c>
      <c r="BA352" s="3"/>
      <c r="BB352" s="3"/>
      <c r="BC352" s="3" t="s">
        <v>20</v>
      </c>
      <c r="BD352" s="3">
        <v>0.19</v>
      </c>
      <c r="BE352" s="3"/>
    </row>
    <row r="353" spans="1:57" hidden="1" x14ac:dyDescent="0.25">
      <c r="A353" s="2">
        <v>65</v>
      </c>
      <c r="B353" s="3" t="s">
        <v>351</v>
      </c>
      <c r="C353" s="3">
        <v>65.099999999999994</v>
      </c>
      <c r="D353" s="3" t="s">
        <v>386</v>
      </c>
      <c r="E353" s="3" t="s">
        <v>375</v>
      </c>
      <c r="F353" s="3"/>
      <c r="G353" s="3" t="s">
        <v>1960</v>
      </c>
      <c r="H353" s="3" t="str">
        <f>IF(Y353&lt;'2 - Outliers'!$F$11,"Low outlier",IF(Y353&gt;'2 - Outliers'!$F$12,"High outlier",""))</f>
        <v/>
      </c>
      <c r="I353" s="3">
        <f>IF(AA353="",VLOOKUP(AW353,'3 -Impute_SE'!$B$10:$C$21,2,FALSE),AA353)</f>
        <v>8.355555555555555E-2</v>
      </c>
      <c r="J353" s="3">
        <f>1/I353</f>
        <v>11.968085106382979</v>
      </c>
      <c r="K353" s="3">
        <f>J353*Y353</f>
        <v>-0.09</v>
      </c>
      <c r="L353" s="3">
        <f>J353/(VLOOKUP($AW353,'5_Weighting'!$B$9:$C$20,2,FALSE)/VLOOKUP($AW353,'5_Weighting'!$B$9:$D$20,3,FALSE))</f>
        <v>0.73285563278646837</v>
      </c>
      <c r="M353" s="3">
        <f>L353*Y353</f>
        <v>-5.5110743585542422E-3</v>
      </c>
      <c r="N353" s="3">
        <f>J353/(VLOOKUP($AW353,'5_Weighting'!$F$12:$G$20,2,FALSE)/(VLOOKUP($AW353,'5_Weighting'!$F$12:$H$21,3,FALSE)))</f>
        <v>2.867362158320979</v>
      </c>
      <c r="O353" s="3">
        <f>N353*$Y353</f>
        <v>-2.1562563430573761E-2</v>
      </c>
      <c r="P353" s="3">
        <f>J353/(VLOOKUP($AW353,'5_Weighting'!$J$12:$K$22,2,FALSE)/VLOOKUP($AW353,'5_Weighting'!$J$12:$L$22,3,FALSE))</f>
        <v>2.019781397488813</v>
      </c>
      <c r="Q353" s="3">
        <f>P353*$Y353</f>
        <v>-1.5188756109115874E-2</v>
      </c>
      <c r="R353" s="3">
        <f>J353/(VLOOKUP($AW353,'5_Weighting'!$N$12:$O$23,2,FALSE)/VLOOKUP($AW353,'5_Weighting'!$N$12:$P$23,3,FALSE))</f>
        <v>0.46145282727497927</v>
      </c>
      <c r="S353" s="3">
        <f>R353*$Y353</f>
        <v>-3.4701252611078442E-3</v>
      </c>
      <c r="T353" s="3">
        <f>J353/(VLOOKUP($AW353,'5_Weighting'!$R$12:$S$23,2,FALSE)/(VLOOKUP($AW353,'5_Weighting'!$R$12:$T$23,3,FALSE)))</f>
        <v>0.73101599902009551</v>
      </c>
      <c r="U353" s="3">
        <f>T353*$Y353</f>
        <v>-5.4972403126311176E-3</v>
      </c>
      <c r="V353" s="3">
        <f>J353/(VLOOKUP($AW353,'5_Weighting'!$V$12:$W$23,2,FALSE)/(VLOOKUP($AW353,'5_Weighting'!$V$12:$X$23,3,FALSE)))</f>
        <v>0.61583427518710698</v>
      </c>
      <c r="W353" s="3">
        <f>V353*$Y353</f>
        <v>-4.6310737494070445E-3</v>
      </c>
      <c r="X353" s="3" t="s">
        <v>367</v>
      </c>
      <c r="Y353" s="6">
        <v>-7.5199999999999998E-3</v>
      </c>
      <c r="Z353" s="3" t="s">
        <v>355</v>
      </c>
      <c r="AA353" s="3">
        <v>8.355555555555555E-2</v>
      </c>
      <c r="AB353" s="3" t="s">
        <v>26</v>
      </c>
      <c r="AC353" s="3" t="s">
        <v>53</v>
      </c>
      <c r="AD353" s="3" t="s">
        <v>143</v>
      </c>
      <c r="AE353" s="3" t="s">
        <v>54</v>
      </c>
      <c r="AF353" s="3" t="s">
        <v>7</v>
      </c>
      <c r="AG353" s="3" t="s">
        <v>356</v>
      </c>
      <c r="AH353" s="3" t="s">
        <v>28</v>
      </c>
      <c r="AI353" s="3" t="s">
        <v>10</v>
      </c>
      <c r="AJ353" s="3" t="s">
        <v>11</v>
      </c>
      <c r="AK353" s="4" t="s">
        <v>108</v>
      </c>
      <c r="AL353" s="4" t="s">
        <v>357</v>
      </c>
      <c r="AM353" s="4">
        <v>2010</v>
      </c>
      <c r="AN353" s="3" t="s">
        <v>14</v>
      </c>
      <c r="AO353" s="3" t="s">
        <v>14</v>
      </c>
      <c r="AP353" s="3">
        <v>473</v>
      </c>
      <c r="AQ353" s="3">
        <v>1</v>
      </c>
      <c r="AR353" s="3">
        <v>0</v>
      </c>
      <c r="AS353" s="3">
        <v>0</v>
      </c>
      <c r="AT353" s="3">
        <v>0</v>
      </c>
      <c r="AU353" s="4" t="s">
        <v>346</v>
      </c>
      <c r="AV353" s="4" t="s">
        <v>364</v>
      </c>
      <c r="AW353" s="4" t="s">
        <v>348</v>
      </c>
      <c r="AX353" s="4" t="s">
        <v>33</v>
      </c>
      <c r="AY353" s="4"/>
      <c r="AZ353" s="3">
        <v>-0.02</v>
      </c>
      <c r="BA353" s="3"/>
      <c r="BB353" s="3"/>
      <c r="BC353" s="3" t="s">
        <v>20</v>
      </c>
      <c r="BD353" s="3">
        <v>-0.09</v>
      </c>
      <c r="BE353" s="3"/>
    </row>
    <row r="354" spans="1:57" hidden="1" x14ac:dyDescent="0.25">
      <c r="A354" s="2">
        <v>65</v>
      </c>
      <c r="B354" s="3" t="s">
        <v>351</v>
      </c>
      <c r="C354" s="3">
        <v>65.099999999999994</v>
      </c>
      <c r="D354" s="3" t="s">
        <v>721</v>
      </c>
      <c r="E354" s="3" t="s">
        <v>375</v>
      </c>
      <c r="F354" s="3"/>
      <c r="G354" s="3" t="s">
        <v>1960</v>
      </c>
      <c r="H354" s="3" t="str">
        <f>IF(Y354&lt;'2 - Outliers'!$F$11,"Low outlier",IF(Y354&gt;'2 - Outliers'!$F$12,"High outlier",""))</f>
        <v/>
      </c>
      <c r="I354" s="3">
        <f>IF(AA354="",VLOOKUP(AW354,'3 -Impute_SE'!$B$10:$C$21,2,FALSE),AA354)</f>
        <v>0.10297405063291139</v>
      </c>
      <c r="J354" s="3">
        <f>1/I354</f>
        <v>9.7111844571878141</v>
      </c>
      <c r="K354" s="3">
        <f>J354*Y354</f>
        <v>-1.5800000000000003</v>
      </c>
      <c r="L354" s="3">
        <f>J354/(VLOOKUP($AW354,'5_Weighting'!$B$9:$C$20,2,FALSE)/VLOOKUP($AW354,'5_Weighting'!$B$9:$D$20,3,FALSE))</f>
        <v>0.86639481790978534</v>
      </c>
      <c r="M354" s="3">
        <f>L354*Y354</f>
        <v>-0.14096157047910418</v>
      </c>
      <c r="N354" s="3" t="e">
        <f>J354/(VLOOKUP($AW354,'5_Weighting'!$F$12:$G$20,2,FALSE)/(VLOOKUP($AW354,'5_Weighting'!$F$12:$H$21,3,FALSE)))</f>
        <v>#N/A</v>
      </c>
      <c r="O354" s="3" t="e">
        <f>N354*$Y354</f>
        <v>#N/A</v>
      </c>
      <c r="P354" s="3" t="e">
        <f>J354/(VLOOKUP($AW354,'5_Weighting'!$J$12:$K$22,2,FALSE)/VLOOKUP($AW354,'5_Weighting'!$J$12:$L$22,3,FALSE))</f>
        <v>#N/A</v>
      </c>
      <c r="Q354" s="3" t="e">
        <f>P354*$Y354</f>
        <v>#N/A</v>
      </c>
      <c r="R354" s="3">
        <f>J354/(VLOOKUP($AW354,'5_Weighting'!$N$12:$O$23,2,FALSE)/VLOOKUP($AW354,'5_Weighting'!$N$12:$P$23,3,FALSE))</f>
        <v>0.86639481790978534</v>
      </c>
      <c r="S354" s="3">
        <f>R354*$Y354</f>
        <v>-0.14096157047910418</v>
      </c>
      <c r="T354" s="3">
        <f>J354/(VLOOKUP($AW354,'5_Weighting'!$R$12:$S$23,2,FALSE)/(VLOOKUP($AW354,'5_Weighting'!$R$12:$T$23,3,FALSE)))</f>
        <v>0.88580449130950223</v>
      </c>
      <c r="U354" s="3">
        <f>T354*$Y354</f>
        <v>-0.14411950493156472</v>
      </c>
      <c r="V354" s="3">
        <f>J354/(VLOOKUP($AW354,'5_Weighting'!$V$12:$W$23,2,FALSE)/(VLOOKUP($AW354,'5_Weighting'!$V$12:$X$23,3,FALSE)))</f>
        <v>0.86402825362056646</v>
      </c>
      <c r="W354" s="3">
        <f>V354*$Y354</f>
        <v>-0.14057653283581256</v>
      </c>
      <c r="X354" s="3" t="s">
        <v>367</v>
      </c>
      <c r="Y354" s="6">
        <v>-0.16269900000000001</v>
      </c>
      <c r="Z354" s="3" t="s">
        <v>409</v>
      </c>
      <c r="AA354" s="3">
        <v>0.10297405063291139</v>
      </c>
      <c r="AB354" s="3" t="s">
        <v>26</v>
      </c>
      <c r="AC354" s="3" t="s">
        <v>53</v>
      </c>
      <c r="AD354" s="3" t="s">
        <v>143</v>
      </c>
      <c r="AE354" s="3" t="s">
        <v>54</v>
      </c>
      <c r="AF354" s="3" t="s">
        <v>7</v>
      </c>
      <c r="AG354" s="3" t="s">
        <v>356</v>
      </c>
      <c r="AH354" s="3" t="s">
        <v>28</v>
      </c>
      <c r="AI354" s="3" t="s">
        <v>10</v>
      </c>
      <c r="AJ354" s="3" t="s">
        <v>11</v>
      </c>
      <c r="AK354" s="4" t="s">
        <v>108</v>
      </c>
      <c r="AL354" s="4" t="s">
        <v>357</v>
      </c>
      <c r="AM354" s="4">
        <v>2010</v>
      </c>
      <c r="AN354" s="3" t="s">
        <v>14</v>
      </c>
      <c r="AO354" s="3" t="s">
        <v>14</v>
      </c>
      <c r="AP354" s="3">
        <v>473</v>
      </c>
      <c r="AQ354" s="3">
        <v>1</v>
      </c>
      <c r="AR354" s="3">
        <v>0</v>
      </c>
      <c r="AS354" s="3">
        <v>0</v>
      </c>
      <c r="AT354" s="3">
        <v>0</v>
      </c>
      <c r="AU354" s="4" t="s">
        <v>346</v>
      </c>
      <c r="AV354" s="4" t="s">
        <v>432</v>
      </c>
      <c r="AW354" s="3" t="s">
        <v>707</v>
      </c>
      <c r="AX354" s="4" t="s">
        <v>33</v>
      </c>
      <c r="AY354" s="4"/>
      <c r="AZ354" s="3">
        <v>-0.28100000000000003</v>
      </c>
      <c r="BA354" s="3"/>
      <c r="BB354" s="3"/>
      <c r="BC354" s="3" t="s">
        <v>20</v>
      </c>
      <c r="BD354" s="3">
        <v>-1.58</v>
      </c>
      <c r="BE354" s="3"/>
    </row>
    <row r="355" spans="1:57" hidden="1" x14ac:dyDescent="0.25">
      <c r="A355" s="2">
        <v>65</v>
      </c>
      <c r="B355" s="3" t="s">
        <v>351</v>
      </c>
      <c r="C355" s="3">
        <v>65.099999999999994</v>
      </c>
      <c r="D355" s="3" t="s">
        <v>397</v>
      </c>
      <c r="E355" s="3" t="s">
        <v>375</v>
      </c>
      <c r="F355" s="3"/>
      <c r="G355" s="3" t="s">
        <v>1960</v>
      </c>
      <c r="H355" s="3" t="str">
        <f>IF(Y355&lt;'2 - Outliers'!$F$11,"Low outlier",IF(Y355&gt;'2 - Outliers'!$F$12,"High outlier",""))</f>
        <v/>
      </c>
      <c r="I355" s="3">
        <f>IF(AA355="",VLOOKUP(AW355,'3 -Impute_SE'!$B$10:$C$21,2,FALSE),AA355)</f>
        <v>0.10960384615384615</v>
      </c>
      <c r="J355" s="3">
        <f>1/I355</f>
        <v>9.1237674141137663</v>
      </c>
      <c r="K355" s="3">
        <f>J355*Y355</f>
        <v>-0.52</v>
      </c>
      <c r="L355" s="3">
        <f>J355/(VLOOKUP($AW355,'5_Weighting'!$B$9:$C$20,2,FALSE)/VLOOKUP($AW355,'5_Weighting'!$B$9:$D$20,3,FALSE))</f>
        <v>0.55868622943705692</v>
      </c>
      <c r="M355" s="3">
        <f>L355*Y355</f>
        <v>-3.1841762960535626E-2</v>
      </c>
      <c r="N355" s="3">
        <f>J355/(VLOOKUP($AW355,'5_Weighting'!$F$12:$G$20,2,FALSE)/(VLOOKUP($AW355,'5_Weighting'!$F$12:$H$21,3,FALSE)))</f>
        <v>2.1859090399181111</v>
      </c>
      <c r="O355" s="3">
        <f>N355*$Y355</f>
        <v>-0.12458369982109284</v>
      </c>
      <c r="P355" s="3">
        <f>J355/(VLOOKUP($AW355,'5_Weighting'!$J$12:$K$22,2,FALSE)/VLOOKUP($AW355,'5_Weighting'!$J$12:$L$22,3,FALSE))</f>
        <v>1.5397630894363645</v>
      </c>
      <c r="Q355" s="3">
        <f>P355*$Y355</f>
        <v>-8.7757257519336163E-2</v>
      </c>
      <c r="R355" s="3">
        <f>J355/(VLOOKUP($AW355,'5_Weighting'!$N$12:$O$23,2,FALSE)/VLOOKUP($AW355,'5_Weighting'!$N$12:$P$23,3,FALSE))</f>
        <v>0.35178461977987524</v>
      </c>
      <c r="S355" s="3">
        <f>R355*$Y355</f>
        <v>-2.004961261973421E-2</v>
      </c>
      <c r="T355" s="3">
        <f>J355/(VLOOKUP($AW355,'5_Weighting'!$R$12:$S$23,2,FALSE)/(VLOOKUP($AW355,'5_Weighting'!$R$12:$T$23,3,FALSE)))</f>
        <v>0.55728380035484848</v>
      </c>
      <c r="U355" s="3">
        <f>T355*$Y355</f>
        <v>-3.1761832917424238E-2</v>
      </c>
      <c r="V355" s="3">
        <f>J355/(VLOOKUP($AW355,'5_Weighting'!$V$12:$W$23,2,FALSE)/(VLOOKUP($AW355,'5_Weighting'!$V$12:$X$23,3,FALSE)))</f>
        <v>0.46947599741330726</v>
      </c>
      <c r="W355" s="3">
        <f>V355*$Y355</f>
        <v>-2.6757314996574036E-2</v>
      </c>
      <c r="X355" s="3" t="s">
        <v>367</v>
      </c>
      <c r="Y355" s="6">
        <v>-5.6994000000000003E-2</v>
      </c>
      <c r="Z355" s="3" t="s">
        <v>355</v>
      </c>
      <c r="AA355" s="3">
        <v>0.10960384615384615</v>
      </c>
      <c r="AB355" s="3" t="s">
        <v>26</v>
      </c>
      <c r="AC355" s="3" t="s">
        <v>53</v>
      </c>
      <c r="AD355" s="3" t="s">
        <v>143</v>
      </c>
      <c r="AE355" s="3" t="s">
        <v>54</v>
      </c>
      <c r="AF355" s="3" t="s">
        <v>7</v>
      </c>
      <c r="AG355" s="3" t="s">
        <v>356</v>
      </c>
      <c r="AH355" s="3" t="s">
        <v>28</v>
      </c>
      <c r="AI355" s="3" t="s">
        <v>10</v>
      </c>
      <c r="AJ355" s="3" t="s">
        <v>11</v>
      </c>
      <c r="AK355" s="4" t="s">
        <v>108</v>
      </c>
      <c r="AL355" s="4" t="s">
        <v>357</v>
      </c>
      <c r="AM355" s="4">
        <v>2010</v>
      </c>
      <c r="AN355" s="3" t="s">
        <v>14</v>
      </c>
      <c r="AO355" s="3" t="s">
        <v>14</v>
      </c>
      <c r="AP355" s="3">
        <v>473</v>
      </c>
      <c r="AQ355" s="3">
        <v>1</v>
      </c>
      <c r="AR355" s="3">
        <v>0</v>
      </c>
      <c r="AS355" s="3">
        <v>0</v>
      </c>
      <c r="AT355" s="3">
        <v>0</v>
      </c>
      <c r="AU355" s="4" t="s">
        <v>346</v>
      </c>
      <c r="AV355" s="4" t="s">
        <v>358</v>
      </c>
      <c r="AW355" s="4" t="s">
        <v>348</v>
      </c>
      <c r="AX355" s="4" t="s">
        <v>33</v>
      </c>
      <c r="AY355" s="4"/>
      <c r="AZ355" s="3">
        <v>-0.13800000000000001</v>
      </c>
      <c r="BA355" s="3"/>
      <c r="BB355" s="3"/>
      <c r="BC355" s="3" t="s">
        <v>20</v>
      </c>
      <c r="BD355" s="3">
        <v>-0.52</v>
      </c>
      <c r="BE355" s="3"/>
    </row>
    <row r="356" spans="1:57" hidden="1" x14ac:dyDescent="0.25">
      <c r="A356" s="2">
        <v>65</v>
      </c>
      <c r="B356" s="3" t="s">
        <v>351</v>
      </c>
      <c r="C356" s="3">
        <v>65.099999999999994</v>
      </c>
      <c r="D356" s="3" t="s">
        <v>374</v>
      </c>
      <c r="E356" s="3" t="s">
        <v>375</v>
      </c>
      <c r="F356" s="3"/>
      <c r="G356" s="3" t="s">
        <v>1960</v>
      </c>
      <c r="H356" s="3" t="str">
        <f>IF(Y356&lt;'2 - Outliers'!$F$11,"Low outlier",IF(Y356&gt;'2 - Outliers'!$F$12,"High outlier",""))</f>
        <v/>
      </c>
      <c r="I356" s="3">
        <f>IF(AA356="",VLOOKUP(AW356,'3 -Impute_SE'!$B$10:$C$21,2,FALSE),AA356)</f>
        <v>0.10797628458498024</v>
      </c>
      <c r="J356" s="3">
        <f>1/I356</f>
        <v>9.2612929204187715</v>
      </c>
      <c r="K356" s="3">
        <f>J356*Y356</f>
        <v>0.253</v>
      </c>
      <c r="L356" s="3">
        <f>J356/(VLOOKUP($AW356,'5_Weighting'!$B$9:$C$20,2,FALSE)/VLOOKUP($AW356,'5_Weighting'!$B$9:$D$20,3,FALSE))</f>
        <v>0.56710748823088697</v>
      </c>
      <c r="M356" s="3">
        <f>L356*Y356</f>
        <v>1.5492242363491369E-2</v>
      </c>
      <c r="N356" s="3">
        <f>J356/(VLOOKUP($AW356,'5_Weighting'!$F$12:$G$20,2,FALSE)/(VLOOKUP($AW356,'5_Weighting'!$F$12:$H$21,3,FALSE)))</f>
        <v>2.2188579560628163</v>
      </c>
      <c r="O356" s="3">
        <f>N356*$Y356</f>
        <v>6.0614761643724015E-2</v>
      </c>
      <c r="P356" s="3">
        <f>J356/(VLOOKUP($AW356,'5_Weighting'!$J$12:$K$22,2,FALSE)/VLOOKUP($AW356,'5_Weighting'!$J$12:$L$22,3,FALSE))</f>
        <v>1.5629724380369134</v>
      </c>
      <c r="Q356" s="3">
        <f>P356*$Y356</f>
        <v>4.2697281062292397E-2</v>
      </c>
      <c r="R356" s="3">
        <f>J356/(VLOOKUP($AW356,'5_Weighting'!$N$12:$O$23,2,FALSE)/VLOOKUP($AW356,'5_Weighting'!$N$12:$P$23,3,FALSE))</f>
        <v>0.35708718348516016</v>
      </c>
      <c r="S356" s="3">
        <f>R356*$Y356</f>
        <v>9.7549076784476055E-3</v>
      </c>
      <c r="T356" s="3">
        <f>J356/(VLOOKUP($AW356,'5_Weighting'!$R$12:$S$23,2,FALSE)/(VLOOKUP($AW356,'5_Weighting'!$R$12:$T$23,3,FALSE)))</f>
        <v>0.5656839198801249</v>
      </c>
      <c r="U356" s="3">
        <f>T356*$Y356</f>
        <v>1.5453353323285251E-2</v>
      </c>
      <c r="V356" s="3">
        <f>J356/(VLOOKUP($AW356,'5_Weighting'!$V$12:$W$23,2,FALSE)/(VLOOKUP($AW356,'5_Weighting'!$V$12:$X$23,3,FALSE)))</f>
        <v>0.47655256143689639</v>
      </c>
      <c r="W356" s="3">
        <f>V356*$Y356</f>
        <v>1.3018462873333135E-2</v>
      </c>
      <c r="X356" s="3" t="s">
        <v>367</v>
      </c>
      <c r="Y356" s="6">
        <v>2.7317999999999999E-2</v>
      </c>
      <c r="Z356" s="3" t="s">
        <v>355</v>
      </c>
      <c r="AA356" s="3">
        <v>0.10797628458498024</v>
      </c>
      <c r="AB356" s="3" t="s">
        <v>26</v>
      </c>
      <c r="AC356" s="3" t="s">
        <v>53</v>
      </c>
      <c r="AD356" s="3" t="s">
        <v>6</v>
      </c>
      <c r="AE356" s="3" t="s">
        <v>54</v>
      </c>
      <c r="AF356" s="3" t="s">
        <v>7</v>
      </c>
      <c r="AG356" s="3" t="s">
        <v>356</v>
      </c>
      <c r="AH356" s="3" t="s">
        <v>28</v>
      </c>
      <c r="AI356" s="3" t="s">
        <v>10</v>
      </c>
      <c r="AJ356" s="3" t="s">
        <v>11</v>
      </c>
      <c r="AK356" s="4" t="s">
        <v>108</v>
      </c>
      <c r="AL356" s="4" t="s">
        <v>357</v>
      </c>
      <c r="AM356" s="4">
        <v>2010</v>
      </c>
      <c r="AN356" s="3" t="s">
        <v>14</v>
      </c>
      <c r="AO356" s="3" t="s">
        <v>14</v>
      </c>
      <c r="AP356" s="3">
        <v>473</v>
      </c>
      <c r="AQ356" s="3">
        <v>1</v>
      </c>
      <c r="AR356" s="3">
        <v>0</v>
      </c>
      <c r="AS356" s="3">
        <v>0</v>
      </c>
      <c r="AT356" s="3">
        <v>0</v>
      </c>
      <c r="AU356" s="4" t="s">
        <v>346</v>
      </c>
      <c r="AV356" s="4" t="s">
        <v>376</v>
      </c>
      <c r="AW356" s="3" t="s">
        <v>348</v>
      </c>
      <c r="AX356" s="4" t="s">
        <v>33</v>
      </c>
      <c r="AY356" s="4"/>
      <c r="AZ356" s="3">
        <v>5.8000000000000003E-2</v>
      </c>
      <c r="BA356" s="3"/>
      <c r="BB356" s="3"/>
      <c r="BC356" s="3" t="s">
        <v>20</v>
      </c>
      <c r="BD356" s="3">
        <v>0.253</v>
      </c>
      <c r="BE356" s="3"/>
    </row>
    <row r="357" spans="1:57" hidden="1" x14ac:dyDescent="0.25">
      <c r="A357" s="2">
        <v>65</v>
      </c>
      <c r="B357" s="3" t="s">
        <v>351</v>
      </c>
      <c r="C357" s="3">
        <v>65.099999999999994</v>
      </c>
      <c r="D357" s="3" t="s">
        <v>738</v>
      </c>
      <c r="E357" s="3" t="s">
        <v>375</v>
      </c>
      <c r="F357" s="3"/>
      <c r="G357" s="3" t="s">
        <v>1960</v>
      </c>
      <c r="H357" s="3" t="str">
        <f>IF(Y357&lt;'2 - Outliers'!$F$11,"Low outlier",IF(Y357&gt;'2 - Outliers'!$F$12,"High outlier",""))</f>
        <v/>
      </c>
      <c r="I357" s="3">
        <f>IF(AA357="",VLOOKUP(AW357,'3 -Impute_SE'!$B$10:$C$21,2,FALSE),AA357)</f>
        <v>0.11149411764705881</v>
      </c>
      <c r="J357" s="3">
        <f>1/I357</f>
        <v>8.9690830431571182</v>
      </c>
      <c r="K357" s="3">
        <f>J357*Y357</f>
        <v>-0.34</v>
      </c>
      <c r="L357" s="3">
        <f>J357/(VLOOKUP($AW357,'5_Weighting'!$B$9:$C$20,2,FALSE)/VLOOKUP($AW357,'5_Weighting'!$B$9:$D$20,3,FALSE))</f>
        <v>0.11832475440533667</v>
      </c>
      <c r="M357" s="3">
        <f>L357*Y357</f>
        <v>-4.4854547899975021E-3</v>
      </c>
      <c r="N357" s="3">
        <f>J357/(VLOOKUP($AW357,'5_Weighting'!$F$12:$G$20,2,FALSE)/(VLOOKUP($AW357,'5_Weighting'!$F$12:$H$21,3,FALSE)))</f>
        <v>0.77914513023739718</v>
      </c>
      <c r="O357" s="3">
        <f>N357*$Y357</f>
        <v>-2.9535833597039249E-2</v>
      </c>
      <c r="P357" s="3">
        <f>J357/(VLOOKUP($AW357,'5_Weighting'!$J$12:$K$22,2,FALSE)/VLOOKUP($AW357,'5_Weighting'!$J$12:$L$22,3,FALSE))</f>
        <v>0.94841962654999912</v>
      </c>
      <c r="Q357" s="3">
        <f>P357*$Y357</f>
        <v>-3.5952691203257364E-2</v>
      </c>
      <c r="R357" s="3">
        <f>J357/(VLOOKUP($AW357,'5_Weighting'!$N$12:$O$23,2,FALSE)/VLOOKUP($AW357,'5_Weighting'!$N$12:$P$23,3,FALSE))</f>
        <v>9.0285020362376886E-2</v>
      </c>
      <c r="S357" s="3">
        <f>R357*$Y357</f>
        <v>-3.4225245518969827E-3</v>
      </c>
      <c r="T357" s="3">
        <f>J357/(VLOOKUP($AW357,'5_Weighting'!$R$12:$S$23,2,FALSE)/(VLOOKUP($AW357,'5_Weighting'!$R$12:$T$23,3,FALSE)))</f>
        <v>6.6563493503195292E-2</v>
      </c>
      <c r="U357" s="3">
        <f>T357*$Y357</f>
        <v>-2.5232889117191271E-3</v>
      </c>
      <c r="V357" s="3">
        <f>J357/(VLOOKUP($AW357,'5_Weighting'!$V$12:$W$23,2,FALSE)/(VLOOKUP($AW357,'5_Weighting'!$V$12:$X$23,3,FALSE)))</f>
        <v>7.3214572523818217E-2</v>
      </c>
      <c r="W357" s="3">
        <f>V357*$Y357</f>
        <v>-2.7754180152329009E-3</v>
      </c>
      <c r="X357" s="3" t="s">
        <v>367</v>
      </c>
      <c r="Y357" s="6">
        <v>-3.7907999999999997E-2</v>
      </c>
      <c r="Z357" s="3" t="s">
        <v>355</v>
      </c>
      <c r="AA357" s="3">
        <v>0.11149411764705881</v>
      </c>
      <c r="AB357" s="3" t="s">
        <v>26</v>
      </c>
      <c r="AC357" s="3" t="s">
        <v>53</v>
      </c>
      <c r="AD357" s="3" t="s">
        <v>143</v>
      </c>
      <c r="AE357" s="3" t="s">
        <v>54</v>
      </c>
      <c r="AF357" s="3" t="s">
        <v>7</v>
      </c>
      <c r="AG357" s="3" t="s">
        <v>356</v>
      </c>
      <c r="AH357" s="3" t="s">
        <v>28</v>
      </c>
      <c r="AI357" s="3" t="s">
        <v>10</v>
      </c>
      <c r="AJ357" s="3" t="s">
        <v>11</v>
      </c>
      <c r="AK357" s="4" t="s">
        <v>108</v>
      </c>
      <c r="AL357" s="4" t="s">
        <v>357</v>
      </c>
      <c r="AM357" s="4">
        <v>2010</v>
      </c>
      <c r="AN357" s="3" t="s">
        <v>14</v>
      </c>
      <c r="AO357" s="3" t="s">
        <v>14</v>
      </c>
      <c r="AP357" s="3">
        <v>473</v>
      </c>
      <c r="AQ357" s="3">
        <v>1</v>
      </c>
      <c r="AR357" s="3">
        <v>0</v>
      </c>
      <c r="AS357" s="3">
        <v>0</v>
      </c>
      <c r="AT357" s="3">
        <v>0</v>
      </c>
      <c r="AU357" s="4" t="s">
        <v>346</v>
      </c>
      <c r="AV357" s="4" t="s">
        <v>723</v>
      </c>
      <c r="AW357" s="4" t="s">
        <v>642</v>
      </c>
      <c r="AX357" s="4" t="s">
        <v>33</v>
      </c>
      <c r="AY357" s="4"/>
      <c r="AZ357" s="3">
        <v>-7.8E-2</v>
      </c>
      <c r="BA357" s="3"/>
      <c r="BB357" s="3"/>
      <c r="BC357" s="3" t="s">
        <v>20</v>
      </c>
      <c r="BD357" s="3">
        <v>-0.34</v>
      </c>
      <c r="BE357" s="3"/>
    </row>
    <row r="358" spans="1:57" hidden="1" x14ac:dyDescent="0.25">
      <c r="A358" s="2">
        <v>65</v>
      </c>
      <c r="B358" s="3" t="s">
        <v>351</v>
      </c>
      <c r="C358" s="3">
        <v>65.2</v>
      </c>
      <c r="D358" s="3" t="s">
        <v>777</v>
      </c>
      <c r="E358" s="3" t="s">
        <v>388</v>
      </c>
      <c r="F358" s="3"/>
      <c r="G358" s="3"/>
      <c r="H358" s="3" t="str">
        <f>IF(Y358&lt;'2 - Outliers'!$F$11,"Low outlier",IF(Y358&gt;'2 - Outliers'!$F$12,"High outlier",""))</f>
        <v/>
      </c>
      <c r="I358" s="3">
        <f>IF(AA358="",VLOOKUP(AW358,'3 -Impute_SE'!$B$10:$C$21,2,FALSE),AA358)</f>
        <v>7.2423323615160351E-2</v>
      </c>
      <c r="J358" s="3">
        <f>1/I358</f>
        <v>13.807706552018422</v>
      </c>
      <c r="K358" s="3">
        <f>J358*Y358</f>
        <v>3.4300000000000006</v>
      </c>
      <c r="L358" s="3">
        <f>J358/(VLOOKUP($AW358,'5_Weighting'!$B$9:$C$20,2,FALSE)/VLOOKUP($AW358,'5_Weighting'!$B$9:$D$20,3,FALSE))</f>
        <v>0.15231806570845347</v>
      </c>
      <c r="M358" s="3">
        <f>L358*Y358</f>
        <v>3.7837635338768348E-2</v>
      </c>
      <c r="N358" s="3">
        <f>J358/(VLOOKUP($AW358,'5_Weighting'!$F$12:$G$20,2,FALSE)/(VLOOKUP($AW358,'5_Weighting'!$F$12:$H$21,3,FALSE)))</f>
        <v>0.36651575563689337</v>
      </c>
      <c r="O358" s="3">
        <f>N358*$Y358</f>
        <v>9.104691188927197E-2</v>
      </c>
      <c r="P358" s="3">
        <f>J358/(VLOOKUP($AW358,'5_Weighting'!$J$12:$K$22,2,FALSE)/VLOOKUP($AW358,'5_Weighting'!$J$12:$L$22,3,FALSE))</f>
        <v>0.60677886011187554</v>
      </c>
      <c r="Q358" s="3">
        <f>P358*$Y358</f>
        <v>0.15073115019811123</v>
      </c>
      <c r="R358" s="3">
        <f>J358/(VLOOKUP($AW358,'5_Weighting'!$N$12:$O$23,2,FALSE)/VLOOKUP($AW358,'5_Weighting'!$N$12:$P$23,3,FALSE))</f>
        <v>0.10805807789118971</v>
      </c>
      <c r="S358" s="3">
        <f>R358*$Y358</f>
        <v>2.6842923245106221E-2</v>
      </c>
      <c r="T358" s="3">
        <f>J358/(VLOOKUP($AW358,'5_Weighting'!$R$12:$S$23,2,FALSE)/(VLOOKUP($AW358,'5_Weighting'!$R$12:$T$23,3,FALSE)))</f>
        <v>0.5706856744570511</v>
      </c>
      <c r="U358" s="3">
        <f>T358*$Y358</f>
        <v>0.14176516976322498</v>
      </c>
      <c r="V358" s="3">
        <f>J358/(VLOOKUP($AW358,'5_Weighting'!$V$12:$W$23,2,FALSE)/(VLOOKUP($AW358,'5_Weighting'!$V$12:$X$23,3,FALSE)))</f>
        <v>0.10128140198525491</v>
      </c>
      <c r="W358" s="3">
        <f>V358*$Y358</f>
        <v>2.5159515629961146E-2</v>
      </c>
      <c r="X358" s="3" t="s">
        <v>354</v>
      </c>
      <c r="Y358" s="6">
        <v>0.24841200000000002</v>
      </c>
      <c r="Z358" s="3" t="s">
        <v>355</v>
      </c>
      <c r="AA358" s="3">
        <v>7.2423323615160351E-2</v>
      </c>
      <c r="AB358" s="3" t="s">
        <v>26</v>
      </c>
      <c r="AC358" s="3" t="s">
        <v>5</v>
      </c>
      <c r="AD358" s="3" t="s">
        <v>6</v>
      </c>
      <c r="AE358" s="3" t="s">
        <v>5</v>
      </c>
      <c r="AF358" s="3" t="s">
        <v>7</v>
      </c>
      <c r="AG358" s="3" t="s">
        <v>356</v>
      </c>
      <c r="AH358" s="3" t="s">
        <v>28</v>
      </c>
      <c r="AI358" s="3" t="s">
        <v>10</v>
      </c>
      <c r="AJ358" s="3" t="s">
        <v>11</v>
      </c>
      <c r="AK358" s="3" t="s">
        <v>108</v>
      </c>
      <c r="AL358" s="3" t="s">
        <v>363</v>
      </c>
      <c r="AM358" s="3">
        <v>2010</v>
      </c>
      <c r="AN358" s="3" t="s">
        <v>14</v>
      </c>
      <c r="AO358" s="3" t="s">
        <v>14</v>
      </c>
      <c r="AP358" s="3">
        <v>473</v>
      </c>
      <c r="AQ358" s="3">
        <v>1</v>
      </c>
      <c r="AR358" s="3">
        <v>0</v>
      </c>
      <c r="AS358" s="3">
        <v>0</v>
      </c>
      <c r="AT358" s="3">
        <v>0</v>
      </c>
      <c r="AU358" s="3" t="s">
        <v>15</v>
      </c>
      <c r="AV358" s="3" t="s">
        <v>556</v>
      </c>
      <c r="AW358" s="3" t="s">
        <v>42</v>
      </c>
      <c r="AX358" s="3" t="s">
        <v>33</v>
      </c>
      <c r="AY358" s="4"/>
      <c r="AZ358" s="3">
        <v>0.76200000000000001</v>
      </c>
      <c r="BA358" s="3"/>
      <c r="BB358" s="3"/>
      <c r="BC358" s="3" t="s">
        <v>20</v>
      </c>
      <c r="BD358" s="3">
        <v>3.43</v>
      </c>
      <c r="BE358" s="3"/>
    </row>
    <row r="359" spans="1:57" hidden="1" x14ac:dyDescent="0.25">
      <c r="A359" s="2">
        <v>65</v>
      </c>
      <c r="B359" s="3" t="s">
        <v>351</v>
      </c>
      <c r="C359" s="3">
        <v>65.2</v>
      </c>
      <c r="D359" s="3" t="s">
        <v>770</v>
      </c>
      <c r="E359" s="3" t="s">
        <v>388</v>
      </c>
      <c r="F359" s="3"/>
      <c r="G359" s="3"/>
      <c r="H359" s="3" t="str">
        <f>IF(Y359&lt;'2 - Outliers'!$F$11,"Low outlier",IF(Y359&gt;'2 - Outliers'!$F$12,"High outlier",""))</f>
        <v/>
      </c>
      <c r="I359" s="3">
        <f>IF(AA359="",VLOOKUP(AW359,'3 -Impute_SE'!$B$10:$C$21,2,FALSE),AA359)</f>
        <v>5.8728486055776893E-2</v>
      </c>
      <c r="J359" s="3">
        <f>1/I359</f>
        <v>17.027511982009177</v>
      </c>
      <c r="K359" s="3">
        <f>J359*Y359</f>
        <v>5.0199999999999996</v>
      </c>
      <c r="L359" s="3">
        <f>J359/(VLOOKUP($AW359,'5_Weighting'!$B$9:$C$20,2,FALSE)/VLOOKUP($AW359,'5_Weighting'!$B$9:$D$20,3,FALSE))</f>
        <v>0.18783696475270314</v>
      </c>
      <c r="M359" s="3">
        <f>L359*Y359</f>
        <v>5.5377530437497685E-2</v>
      </c>
      <c r="N359" s="3">
        <f>J359/(VLOOKUP($AW359,'5_Weighting'!$F$12:$G$20,2,FALSE)/(VLOOKUP($AW359,'5_Weighting'!$F$12:$H$21,3,FALSE)))</f>
        <v>0.45198320207565945</v>
      </c>
      <c r="O359" s="3">
        <f>N359*$Y359</f>
        <v>0.13325233168633968</v>
      </c>
      <c r="P359" s="3">
        <f>J359/(VLOOKUP($AW359,'5_Weighting'!$J$12:$K$22,2,FALSE)/VLOOKUP($AW359,'5_Weighting'!$J$12:$L$22,3,FALSE))</f>
        <v>0.74827302217503311</v>
      </c>
      <c r="Q359" s="3">
        <f>P359*$Y359</f>
        <v>0.22060360757857672</v>
      </c>
      <c r="R359" s="3">
        <f>J359/(VLOOKUP($AW359,'5_Weighting'!$N$12:$O$23,2,FALSE)/VLOOKUP($AW359,'5_Weighting'!$N$12:$P$23,3,FALSE))</f>
        <v>0.13325603416565562</v>
      </c>
      <c r="S359" s="3">
        <f>R359*$Y359</f>
        <v>3.9286144224616092E-2</v>
      </c>
      <c r="T359" s="3">
        <f>J359/(VLOOKUP($AW359,'5_Weighting'!$R$12:$S$23,2,FALSE)/(VLOOKUP($AW359,'5_Weighting'!$R$12:$T$23,3,FALSE)))</f>
        <v>0.70376330226672845</v>
      </c>
      <c r="U359" s="3">
        <f>T359*$Y359</f>
        <v>0.20748138548437009</v>
      </c>
      <c r="V359" s="3">
        <f>J359/(VLOOKUP($AW359,'5_Weighting'!$V$12:$W$23,2,FALSE)/(VLOOKUP($AW359,'5_Weighting'!$V$12:$X$23,3,FALSE)))</f>
        <v>0.12489911190982814</v>
      </c>
      <c r="W359" s="3">
        <f>V359*$Y359</f>
        <v>3.6822381475919798E-2</v>
      </c>
      <c r="X359" s="3" t="s">
        <v>354</v>
      </c>
      <c r="Y359" s="6">
        <v>0.294817</v>
      </c>
      <c r="Z359" s="3" t="s">
        <v>355</v>
      </c>
      <c r="AA359" s="8">
        <v>5.8728486055776893E-2</v>
      </c>
      <c r="AB359" s="8" t="s">
        <v>26</v>
      </c>
      <c r="AC359" s="3" t="s">
        <v>5</v>
      </c>
      <c r="AD359" s="3" t="s">
        <v>6</v>
      </c>
      <c r="AE359" s="3" t="s">
        <v>5</v>
      </c>
      <c r="AF359" s="3" t="s">
        <v>7</v>
      </c>
      <c r="AG359" s="3" t="s">
        <v>356</v>
      </c>
      <c r="AH359" s="3" t="s">
        <v>28</v>
      </c>
      <c r="AI359" s="3" t="s">
        <v>10</v>
      </c>
      <c r="AJ359" s="3" t="s">
        <v>11</v>
      </c>
      <c r="AK359" s="3" t="s">
        <v>108</v>
      </c>
      <c r="AL359" s="3" t="s">
        <v>363</v>
      </c>
      <c r="AM359" s="3">
        <v>2010</v>
      </c>
      <c r="AN359" s="3" t="s">
        <v>14</v>
      </c>
      <c r="AO359" s="3" t="s">
        <v>14</v>
      </c>
      <c r="AP359" s="3">
        <v>473</v>
      </c>
      <c r="AQ359" s="3">
        <v>1</v>
      </c>
      <c r="AR359" s="3">
        <v>0</v>
      </c>
      <c r="AS359" s="3">
        <v>0</v>
      </c>
      <c r="AT359" s="3">
        <v>0</v>
      </c>
      <c r="AU359" s="3" t="s">
        <v>15</v>
      </c>
      <c r="AV359" s="3" t="s">
        <v>771</v>
      </c>
      <c r="AW359" s="3" t="s">
        <v>42</v>
      </c>
      <c r="AX359" s="3" t="s">
        <v>33</v>
      </c>
      <c r="AY359" s="4"/>
      <c r="AZ359" s="3">
        <v>2.609</v>
      </c>
      <c r="BA359" s="3"/>
      <c r="BB359" s="3"/>
      <c r="BC359" s="3" t="s">
        <v>20</v>
      </c>
      <c r="BD359" s="3">
        <v>5.0199999999999996</v>
      </c>
      <c r="BE359" s="3"/>
    </row>
    <row r="360" spans="1:57" hidden="1" x14ac:dyDescent="0.25">
      <c r="A360" s="2">
        <v>65</v>
      </c>
      <c r="B360" s="3" t="s">
        <v>351</v>
      </c>
      <c r="C360" s="3">
        <v>65.2</v>
      </c>
      <c r="D360" s="3" t="s">
        <v>446</v>
      </c>
      <c r="E360" s="3" t="s">
        <v>388</v>
      </c>
      <c r="F360" s="3"/>
      <c r="G360" s="3"/>
      <c r="H360" s="3" t="str">
        <f>IF(Y360&lt;'2 - Outliers'!$F$11,"Low outlier",IF(Y360&gt;'2 - Outliers'!$F$12,"High outlier",""))</f>
        <v/>
      </c>
      <c r="I360" s="3">
        <f>IF(AA360="",VLOOKUP(AW360,'3 -Impute_SE'!$B$10:$C$21,2,FALSE),AA360)</f>
        <v>9.5517241379310339E-3</v>
      </c>
      <c r="J360" s="3">
        <f>1/I360</f>
        <v>104.69314079422384</v>
      </c>
      <c r="K360" s="3">
        <f>J360*Y360</f>
        <v>3.48</v>
      </c>
      <c r="L360" s="3">
        <f>J360/(VLOOKUP($AW360,'5_Weighting'!$B$9:$C$20,2,FALSE)/VLOOKUP($AW360,'5_Weighting'!$B$9:$D$20,3,FALSE))</f>
        <v>1.2208480351272855</v>
      </c>
      <c r="M360" s="3">
        <f>L360*Y360</f>
        <v>4.0580988687630964E-2</v>
      </c>
      <c r="N360" s="3">
        <f>J360/(VLOOKUP($AW360,'5_Weighting'!$F$12:$G$20,2,FALSE)/(VLOOKUP($AW360,'5_Weighting'!$F$12:$H$21,3,FALSE)))</f>
        <v>0.64943858198558269</v>
      </c>
      <c r="O360" s="3">
        <f>N360*$Y360</f>
        <v>2.1587338465200768E-2</v>
      </c>
      <c r="P360" s="3">
        <f>J360/(VLOOKUP($AW360,'5_Weighting'!$J$12:$K$22,2,FALSE)/VLOOKUP($AW360,'5_Weighting'!$J$12:$L$22,3,FALSE))</f>
        <v>0.64943858198558269</v>
      </c>
      <c r="Q360" s="3">
        <f>P360*$Y360</f>
        <v>2.1587338465200768E-2</v>
      </c>
      <c r="R360" s="3">
        <f>J360/(VLOOKUP($AW360,'5_Weighting'!$N$12:$O$23,2,FALSE)/VLOOKUP($AW360,'5_Weighting'!$N$12:$P$23,3,FALSE))</f>
        <v>1.9392815577161027</v>
      </c>
      <c r="S360" s="3">
        <f>R360*$Y360</f>
        <v>6.4461718978483254E-2</v>
      </c>
      <c r="T360" s="3">
        <f>J360/(VLOOKUP($AW360,'5_Weighting'!$R$12:$S$23,2,FALSE)/(VLOOKUP($AW360,'5_Weighting'!$R$12:$T$23,3,FALSE)))</f>
        <v>7.4346053036129724</v>
      </c>
      <c r="U360" s="3">
        <f>T360*$Y360</f>
        <v>0.24712628029209519</v>
      </c>
      <c r="V360" s="3">
        <f>J360/(VLOOKUP($AW360,'5_Weighting'!$V$12:$W$23,2,FALSE)/(VLOOKUP($AW360,'5_Weighting'!$V$12:$X$23,3,FALSE)))</f>
        <v>1.9869041827648017</v>
      </c>
      <c r="W360" s="3">
        <f>V360*$Y360</f>
        <v>6.6044695035102005E-2</v>
      </c>
      <c r="X360" s="3" t="s">
        <v>354</v>
      </c>
      <c r="Y360" s="6">
        <v>3.3239999999999999E-2</v>
      </c>
      <c r="Z360" s="3" t="s">
        <v>355</v>
      </c>
      <c r="AA360" s="3">
        <v>9.5517241379310339E-3</v>
      </c>
      <c r="AB360" s="3" t="s">
        <v>26</v>
      </c>
      <c r="AC360" s="3" t="s">
        <v>5</v>
      </c>
      <c r="AD360" s="3" t="s">
        <v>6</v>
      </c>
      <c r="AE360" s="3" t="s">
        <v>5</v>
      </c>
      <c r="AF360" s="3" t="s">
        <v>7</v>
      </c>
      <c r="AG360" s="3" t="s">
        <v>356</v>
      </c>
      <c r="AH360" s="3" t="s">
        <v>28</v>
      </c>
      <c r="AI360" s="3" t="s">
        <v>10</v>
      </c>
      <c r="AJ360" s="3" t="s">
        <v>11</v>
      </c>
      <c r="AK360" s="3" t="s">
        <v>108</v>
      </c>
      <c r="AL360" s="3" t="s">
        <v>363</v>
      </c>
      <c r="AM360" s="3">
        <v>2010</v>
      </c>
      <c r="AN360" s="3" t="s">
        <v>14</v>
      </c>
      <c r="AO360" s="3" t="s">
        <v>14</v>
      </c>
      <c r="AP360" s="3">
        <v>473</v>
      </c>
      <c r="AQ360" s="3">
        <v>1</v>
      </c>
      <c r="AR360" s="3">
        <v>0</v>
      </c>
      <c r="AS360" s="3">
        <v>0</v>
      </c>
      <c r="AT360" s="3">
        <v>0</v>
      </c>
      <c r="AU360" s="3" t="s">
        <v>15</v>
      </c>
      <c r="AV360" s="3" t="s">
        <v>87</v>
      </c>
      <c r="AW360" s="3" t="s">
        <v>88</v>
      </c>
      <c r="AX360" s="3" t="s">
        <v>33</v>
      </c>
      <c r="AY360" s="4"/>
      <c r="AZ360" s="3">
        <v>3.3239999999999998</v>
      </c>
      <c r="BA360" s="3"/>
      <c r="BB360" s="3"/>
      <c r="BC360" s="3" t="s">
        <v>20</v>
      </c>
      <c r="BD360" s="3">
        <v>3.48</v>
      </c>
      <c r="BE360" s="3"/>
    </row>
    <row r="361" spans="1:57" hidden="1" x14ac:dyDescent="0.25">
      <c r="A361" s="2">
        <v>65</v>
      </c>
      <c r="B361" s="3" t="s">
        <v>351</v>
      </c>
      <c r="C361" s="3">
        <v>65.2</v>
      </c>
      <c r="D361" s="3" t="s">
        <v>635</v>
      </c>
      <c r="E361" s="3" t="s">
        <v>388</v>
      </c>
      <c r="F361" s="3"/>
      <c r="G361" s="3"/>
      <c r="H361" s="3" t="str">
        <f>IF(Y361&lt;'2 - Outliers'!$F$11,"Low outlier",IF(Y361&gt;'2 - Outliers'!$F$12,"High outlier",""))</f>
        <v/>
      </c>
      <c r="I361" s="3">
        <f>IF(AA361="",VLOOKUP(AW361,'3 -Impute_SE'!$B$10:$C$21,2,FALSE),AA361)</f>
        <v>2.1901079136690649E-2</v>
      </c>
      <c r="J361" s="3">
        <f>1/I361</f>
        <v>45.659850537899317</v>
      </c>
      <c r="K361" s="3">
        <f>J361*Y361</f>
        <v>2.78</v>
      </c>
      <c r="L361" s="3">
        <f>J361/(VLOOKUP($AW361,'5_Weighting'!$B$9:$C$20,2,FALSE)/VLOOKUP($AW361,'5_Weighting'!$B$9:$D$20,3,FALSE))</f>
        <v>0.46521462321011398</v>
      </c>
      <c r="M361" s="3">
        <f>L361*Y361</f>
        <v>2.8324592334147788E-2</v>
      </c>
      <c r="N361" s="3">
        <f>J361/(VLOOKUP($AW361,'5_Weighting'!$F$12:$G$20,2,FALSE)/(VLOOKUP($AW361,'5_Weighting'!$F$12:$H$21,3,FALSE)))</f>
        <v>0.53103460981595274</v>
      </c>
      <c r="O361" s="3">
        <f>N361*$Y361</f>
        <v>3.2332042218644282E-2</v>
      </c>
      <c r="P361" s="3">
        <f>J361/(VLOOKUP($AW361,'5_Weighting'!$J$12:$K$22,2,FALSE)/VLOOKUP($AW361,'5_Weighting'!$J$12:$L$22,3,FALSE))</f>
        <v>0.80643008590701393</v>
      </c>
      <c r="Q361" s="3">
        <f>P361*$Y361</f>
        <v>4.9099495780448546E-2</v>
      </c>
      <c r="R361" s="3">
        <f>J361/(VLOOKUP($AW361,'5_Weighting'!$N$12:$O$23,2,FALSE)/VLOOKUP($AW361,'5_Weighting'!$N$12:$P$23,3,FALSE))</f>
        <v>0.41658934202761538</v>
      </c>
      <c r="S361" s="3">
        <f>R361*$Y361</f>
        <v>2.5364042089351363E-2</v>
      </c>
      <c r="T361" s="3">
        <f>J361/(VLOOKUP($AW361,'5_Weighting'!$R$12:$S$23,2,FALSE)/(VLOOKUP($AW361,'5_Weighting'!$R$12:$T$23,3,FALSE)))</f>
        <v>1.2161782393712999</v>
      </c>
      <c r="U361" s="3">
        <f>T361*$Y361</f>
        <v>7.4047012104121596E-2</v>
      </c>
      <c r="V361" s="3">
        <f>J361/(VLOOKUP($AW361,'5_Weighting'!$V$12:$W$23,2,FALSE)/(VLOOKUP($AW361,'5_Weighting'!$V$12:$X$23,3,FALSE)))</f>
        <v>0.39674676428487426</v>
      </c>
      <c r="W361" s="3">
        <f>V361*$Y361</f>
        <v>2.415592674348457E-2</v>
      </c>
      <c r="X361" s="3" t="s">
        <v>354</v>
      </c>
      <c r="Y361" s="6">
        <v>6.0885000000000002E-2</v>
      </c>
      <c r="Z361" s="3" t="s">
        <v>355</v>
      </c>
      <c r="AA361" s="3">
        <v>2.1901079136690649E-2</v>
      </c>
      <c r="AB361" s="3" t="s">
        <v>26</v>
      </c>
      <c r="AC361" s="3" t="s">
        <v>5</v>
      </c>
      <c r="AD361" s="3" t="s">
        <v>6</v>
      </c>
      <c r="AE361" s="3" t="s">
        <v>5</v>
      </c>
      <c r="AF361" s="3" t="s">
        <v>7</v>
      </c>
      <c r="AG361" s="3" t="s">
        <v>356</v>
      </c>
      <c r="AH361" s="3" t="s">
        <v>28</v>
      </c>
      <c r="AI361" s="3" t="s">
        <v>10</v>
      </c>
      <c r="AJ361" s="3" t="s">
        <v>11</v>
      </c>
      <c r="AK361" s="4" t="s">
        <v>108</v>
      </c>
      <c r="AL361" s="4" t="s">
        <v>363</v>
      </c>
      <c r="AM361" s="4">
        <v>2010</v>
      </c>
      <c r="AN361" s="3" t="s">
        <v>14</v>
      </c>
      <c r="AO361" s="3" t="s">
        <v>14</v>
      </c>
      <c r="AP361" s="3">
        <v>473</v>
      </c>
      <c r="AQ361" s="3">
        <v>1</v>
      </c>
      <c r="AR361" s="3">
        <v>0</v>
      </c>
      <c r="AS361" s="3">
        <v>0</v>
      </c>
      <c r="AT361" s="3">
        <v>0</v>
      </c>
      <c r="AU361" s="4" t="s">
        <v>15</v>
      </c>
      <c r="AV361" s="4" t="s">
        <v>634</v>
      </c>
      <c r="AW361" s="4" t="s">
        <v>17</v>
      </c>
      <c r="AX361" s="4" t="s">
        <v>33</v>
      </c>
      <c r="AY361" s="4"/>
      <c r="AZ361" s="3">
        <v>1.107</v>
      </c>
      <c r="BA361" s="3"/>
      <c r="BB361" s="3"/>
      <c r="BC361" s="3" t="s">
        <v>20</v>
      </c>
      <c r="BD361" s="3">
        <v>2.78</v>
      </c>
      <c r="BE361" s="3"/>
    </row>
    <row r="362" spans="1:57" hidden="1" x14ac:dyDescent="0.25">
      <c r="A362" s="2">
        <v>65</v>
      </c>
      <c r="B362" s="3" t="s">
        <v>351</v>
      </c>
      <c r="C362" s="3">
        <v>65.2</v>
      </c>
      <c r="D362" s="3" t="s">
        <v>392</v>
      </c>
      <c r="E362" s="3" t="s">
        <v>388</v>
      </c>
      <c r="F362" s="3"/>
      <c r="G362" s="3"/>
      <c r="H362" s="3" t="str">
        <f>IF(Y362&lt;'2 - Outliers'!$F$11,"Low outlier",IF(Y362&gt;'2 - Outliers'!$F$12,"High outlier",""))</f>
        <v/>
      </c>
      <c r="I362" s="3">
        <f>IF(AA362="",VLOOKUP(AW362,'3 -Impute_SE'!$B$10:$C$21,2,FALSE),AA362)</f>
        <v>0.106488</v>
      </c>
      <c r="J362" s="3">
        <f>1/I362</f>
        <v>9.3907294718653738</v>
      </c>
      <c r="K362" s="3">
        <f>J362*Y362</f>
        <v>-0.24999999999999997</v>
      </c>
      <c r="L362" s="3">
        <f>J362/(VLOOKUP($AW362,'5_Weighting'!$B$9:$C$20,2,FALSE)/VLOOKUP($AW362,'5_Weighting'!$B$9:$D$20,3,FALSE))</f>
        <v>0.57503342667240975</v>
      </c>
      <c r="M362" s="3">
        <f>L362*Y362</f>
        <v>-1.5308539884872893E-2</v>
      </c>
      <c r="N362" s="3">
        <f>J362/(VLOOKUP($AW362,'5_Weighting'!$F$12:$G$20,2,FALSE)/(VLOOKUP($AW362,'5_Weighting'!$F$12:$H$21,3,FALSE)))</f>
        <v>2.249868887738395</v>
      </c>
      <c r="O362" s="3">
        <f>N362*$Y362</f>
        <v>-5.9896009529371554E-2</v>
      </c>
      <c r="P362" s="3">
        <f>J362/(VLOOKUP($AW362,'5_Weighting'!$J$12:$K$22,2,FALSE)/VLOOKUP($AW362,'5_Weighting'!$J$12:$L$22,3,FALSE))</f>
        <v>1.5848166626094409</v>
      </c>
      <c r="Q362" s="3">
        <f>P362*$Y362</f>
        <v>-4.2190989191988534E-2</v>
      </c>
      <c r="R362" s="3">
        <f>J362/(VLOOKUP($AW362,'5_Weighting'!$N$12:$O$23,2,FALSE)/VLOOKUP($AW362,'5_Weighting'!$N$12:$P$23,3,FALSE))</f>
        <v>0.3620778617838884</v>
      </c>
      <c r="S362" s="3">
        <f>R362*$Y362</f>
        <v>-9.6392368364106775E-3</v>
      </c>
      <c r="T362" s="3">
        <f>J362/(VLOOKUP($AW362,'5_Weighting'!$R$12:$S$23,2,FALSE)/(VLOOKUP($AW362,'5_Weighting'!$R$12:$T$23,3,FALSE)))</f>
        <v>0.57358996241946059</v>
      </c>
      <c r="U362" s="3">
        <f>T362*$Y362</f>
        <v>-1.5270111979530879E-2</v>
      </c>
      <c r="V362" s="3">
        <f>J362/(VLOOKUP($AW362,'5_Weighting'!$V$12:$W$23,2,FALSE)/(VLOOKUP($AW362,'5_Weighting'!$V$12:$X$23,3,FALSE)))</f>
        <v>0.48321289716598675</v>
      </c>
      <c r="W362" s="3">
        <f>V362*$Y362</f>
        <v>-1.2864093748352899E-2</v>
      </c>
      <c r="X362" s="3" t="s">
        <v>367</v>
      </c>
      <c r="Y362" s="6">
        <v>-2.6622E-2</v>
      </c>
      <c r="Z362" s="3" t="s">
        <v>355</v>
      </c>
      <c r="AA362" s="3">
        <v>0.106488</v>
      </c>
      <c r="AB362" s="3" t="s">
        <v>26</v>
      </c>
      <c r="AC362" s="3" t="s">
        <v>53</v>
      </c>
      <c r="AD362" s="3" t="s">
        <v>143</v>
      </c>
      <c r="AE362" s="3" t="s">
        <v>54</v>
      </c>
      <c r="AF362" s="3" t="s">
        <v>7</v>
      </c>
      <c r="AG362" s="3" t="s">
        <v>356</v>
      </c>
      <c r="AH362" s="3" t="s">
        <v>28</v>
      </c>
      <c r="AI362" s="3" t="s">
        <v>10</v>
      </c>
      <c r="AJ362" s="3" t="s">
        <v>11</v>
      </c>
      <c r="AK362" s="4" t="s">
        <v>108</v>
      </c>
      <c r="AL362" s="4" t="s">
        <v>363</v>
      </c>
      <c r="AM362" s="4">
        <v>2010</v>
      </c>
      <c r="AN362" s="3" t="s">
        <v>14</v>
      </c>
      <c r="AO362" s="3" t="s">
        <v>14</v>
      </c>
      <c r="AP362" s="3">
        <v>473</v>
      </c>
      <c r="AQ362" s="3">
        <v>1</v>
      </c>
      <c r="AR362" s="3">
        <v>0</v>
      </c>
      <c r="AS362" s="3">
        <v>0</v>
      </c>
      <c r="AT362" s="3">
        <v>0</v>
      </c>
      <c r="AU362" s="4" t="s">
        <v>346</v>
      </c>
      <c r="AV362" s="4" t="s">
        <v>364</v>
      </c>
      <c r="AW362" s="4" t="s">
        <v>348</v>
      </c>
      <c r="AX362" s="4" t="s">
        <v>33</v>
      </c>
      <c r="AY362" s="4"/>
      <c r="AZ362" s="3">
        <v>-5.0999999999999997E-2</v>
      </c>
      <c r="BA362" s="3"/>
      <c r="BB362" s="3"/>
      <c r="BC362" s="3" t="s">
        <v>20</v>
      </c>
      <c r="BD362" s="3">
        <v>-0.25</v>
      </c>
      <c r="BE362" s="3"/>
    </row>
    <row r="363" spans="1:57" hidden="1" x14ac:dyDescent="0.25">
      <c r="A363" s="2">
        <v>65</v>
      </c>
      <c r="B363" s="3" t="s">
        <v>351</v>
      </c>
      <c r="C363" s="3">
        <v>65.2</v>
      </c>
      <c r="D363" s="3" t="s">
        <v>716</v>
      </c>
      <c r="E363" s="3" t="s">
        <v>388</v>
      </c>
      <c r="F363" s="3"/>
      <c r="G363" s="3"/>
      <c r="H363" s="3" t="str">
        <f>IF(Y363&lt;'2 - Outliers'!$F$11,"Low outlier",IF(Y363&gt;'2 - Outliers'!$F$12,"High outlier",""))</f>
        <v/>
      </c>
      <c r="I363" s="3">
        <f>IF(AA363="",VLOOKUP(AW363,'3 -Impute_SE'!$B$10:$C$21,2,FALSE),AA363)</f>
        <v>9.6678260869565213E-2</v>
      </c>
      <c r="J363" s="3">
        <f>1/I363</f>
        <v>10.343586976074834</v>
      </c>
      <c r="K363" s="3">
        <f>J363*Y363</f>
        <v>0.22999999999999998</v>
      </c>
      <c r="L363" s="3">
        <f>J363/(VLOOKUP($AW363,'5_Weighting'!$B$9:$C$20,2,FALSE)/VLOOKUP($AW363,'5_Weighting'!$B$9:$D$20,3,FALSE))</f>
        <v>0.9228153573004535</v>
      </c>
      <c r="M363" s="3">
        <f>L363*Y363</f>
        <v>2.0519722284932883E-2</v>
      </c>
      <c r="N363" s="3" t="e">
        <f>J363/(VLOOKUP($AW363,'5_Weighting'!$F$12:$G$20,2,FALSE)/(VLOOKUP($AW363,'5_Weighting'!$F$12:$H$21,3,FALSE)))</f>
        <v>#N/A</v>
      </c>
      <c r="O363" s="3" t="e">
        <f>N363*$Y363</f>
        <v>#N/A</v>
      </c>
      <c r="P363" s="3" t="e">
        <f>J363/(VLOOKUP($AW363,'5_Weighting'!$J$12:$K$22,2,FALSE)/VLOOKUP($AW363,'5_Weighting'!$J$12:$L$22,3,FALSE))</f>
        <v>#N/A</v>
      </c>
      <c r="Q363" s="3" t="e">
        <f>P363*$Y363</f>
        <v>#N/A</v>
      </c>
      <c r="R363" s="3">
        <f>J363/(VLOOKUP($AW363,'5_Weighting'!$N$12:$O$23,2,FALSE)/VLOOKUP($AW363,'5_Weighting'!$N$12:$P$23,3,FALSE))</f>
        <v>0.9228153573004535</v>
      </c>
      <c r="S363" s="3">
        <f>R363*$Y363</f>
        <v>2.0519722284932883E-2</v>
      </c>
      <c r="T363" s="3">
        <f>J363/(VLOOKUP($AW363,'5_Weighting'!$R$12:$S$23,2,FALSE)/(VLOOKUP($AW363,'5_Weighting'!$R$12:$T$23,3,FALSE)))</f>
        <v>0.94348900899271226</v>
      </c>
      <c r="U363" s="3">
        <f>T363*$Y363</f>
        <v>2.0979421603961948E-2</v>
      </c>
      <c r="V363" s="3">
        <f>J363/(VLOOKUP($AW363,'5_Weighting'!$V$12:$W$23,2,FALSE)/(VLOOKUP($AW363,'5_Weighting'!$V$12:$X$23,3,FALSE)))</f>
        <v>0.92029467986219404</v>
      </c>
      <c r="W363" s="3">
        <f>V363*$Y363</f>
        <v>2.0463672501415744E-2</v>
      </c>
      <c r="X363" s="3" t="s">
        <v>367</v>
      </c>
      <c r="Y363" s="6">
        <v>2.2235999999999999E-2</v>
      </c>
      <c r="Z363" s="3" t="s">
        <v>355</v>
      </c>
      <c r="AA363" s="3">
        <v>9.6678260869565213E-2</v>
      </c>
      <c r="AB363" s="3" t="s">
        <v>26</v>
      </c>
      <c r="AC363" s="3" t="s">
        <v>53</v>
      </c>
      <c r="AD363" s="3" t="s">
        <v>6</v>
      </c>
      <c r="AE363" s="3" t="s">
        <v>54</v>
      </c>
      <c r="AF363" s="3" t="s">
        <v>7</v>
      </c>
      <c r="AG363" s="3" t="s">
        <v>356</v>
      </c>
      <c r="AH363" s="3" t="s">
        <v>28</v>
      </c>
      <c r="AI363" s="3" t="s">
        <v>10</v>
      </c>
      <c r="AJ363" s="3" t="s">
        <v>11</v>
      </c>
      <c r="AK363" s="4" t="s">
        <v>108</v>
      </c>
      <c r="AL363" s="4" t="s">
        <v>363</v>
      </c>
      <c r="AM363" s="4">
        <v>2010</v>
      </c>
      <c r="AN363" s="3" t="s">
        <v>14</v>
      </c>
      <c r="AO363" s="3" t="s">
        <v>14</v>
      </c>
      <c r="AP363" s="3">
        <v>473</v>
      </c>
      <c r="AQ363" s="3">
        <v>1</v>
      </c>
      <c r="AR363" s="3">
        <v>0</v>
      </c>
      <c r="AS363" s="3">
        <v>0</v>
      </c>
      <c r="AT363" s="3">
        <v>0</v>
      </c>
      <c r="AU363" s="4" t="s">
        <v>346</v>
      </c>
      <c r="AV363" s="4" t="s">
        <v>432</v>
      </c>
      <c r="AW363" s="4" t="s">
        <v>707</v>
      </c>
      <c r="AX363" s="4" t="s">
        <v>33</v>
      </c>
      <c r="AY363" s="4"/>
      <c r="AZ363" s="3">
        <v>5.0999999999999997E-2</v>
      </c>
      <c r="BA363" s="3"/>
      <c r="BB363" s="3"/>
      <c r="BC363" s="3" t="s">
        <v>20</v>
      </c>
      <c r="BD363" s="3">
        <v>0.23</v>
      </c>
      <c r="BE363" s="3"/>
    </row>
    <row r="364" spans="1:57" hidden="1" x14ac:dyDescent="0.25">
      <c r="A364" s="2">
        <v>65</v>
      </c>
      <c r="B364" s="3" t="s">
        <v>351</v>
      </c>
      <c r="C364" s="3">
        <v>65.2</v>
      </c>
      <c r="D364" s="3" t="s">
        <v>387</v>
      </c>
      <c r="E364" s="3" t="s">
        <v>388</v>
      </c>
      <c r="F364" s="3"/>
      <c r="G364" s="3"/>
      <c r="H364" s="3" t="str">
        <f>IF(Y364&lt;'2 - Outliers'!$F$11,"Low outlier",IF(Y364&gt;'2 - Outliers'!$F$12,"High outlier",""))</f>
        <v/>
      </c>
      <c r="I364" s="3">
        <f>IF(AA364="",VLOOKUP(AW364,'3 -Impute_SE'!$B$10:$C$21,2,FALSE),AA364)</f>
        <v>1.7634042553191492E-2</v>
      </c>
      <c r="J364" s="3">
        <f>1/I364</f>
        <v>56.708494208494201</v>
      </c>
      <c r="K364" s="3">
        <f>J364*Y364</f>
        <v>-0.47</v>
      </c>
      <c r="L364" s="3">
        <f>J364/(VLOOKUP($AW364,'5_Weighting'!$B$9:$C$20,2,FALSE)/VLOOKUP($AW364,'5_Weighting'!$B$9:$D$20,3,FALSE))</f>
        <v>3.4724969816072679</v>
      </c>
      <c r="M364" s="3">
        <f>L364*Y364</f>
        <v>-2.8780054983561038E-2</v>
      </c>
      <c r="N364" s="3">
        <f>J364/(VLOOKUP($AW364,'5_Weighting'!$F$12:$G$20,2,FALSE)/(VLOOKUP($AW364,'5_Weighting'!$F$12:$H$21,3,FALSE)))</f>
        <v>13.586450038033123</v>
      </c>
      <c r="O364" s="3">
        <f>N364*$Y364</f>
        <v>-0.11260449791521852</v>
      </c>
      <c r="P364" s="3">
        <f>J364/(VLOOKUP($AW364,'5_Weighting'!$J$12:$K$22,2,FALSE)/VLOOKUP($AW364,'5_Weighting'!$J$12:$L$22,3,FALSE))</f>
        <v>9.5703498649780947</v>
      </c>
      <c r="Q364" s="3">
        <f>P364*$Y364</f>
        <v>-7.9319059680938456E-2</v>
      </c>
      <c r="R364" s="3">
        <f>J364/(VLOOKUP($AW364,'5_Weighting'!$N$12:$O$23,2,FALSE)/VLOOKUP($AW364,'5_Weighting'!$N$12:$P$23,3,FALSE))</f>
        <v>2.1865064252475954</v>
      </c>
      <c r="S364" s="3">
        <f>R364*$Y364</f>
        <v>-1.8121765252452071E-2</v>
      </c>
      <c r="T364" s="3">
        <f>J364/(VLOOKUP($AW364,'5_Weighting'!$R$12:$S$23,2,FALSE)/(VLOOKUP($AW364,'5_Weighting'!$R$12:$T$23,3,FALSE)))</f>
        <v>3.4637802270171401</v>
      </c>
      <c r="U364" s="3">
        <f>T364*$Y364</f>
        <v>-2.8707810521518058E-2</v>
      </c>
      <c r="V364" s="3">
        <f>J364/(VLOOKUP($AW364,'5_Weighting'!$V$12:$W$23,2,FALSE)/(VLOOKUP($AW364,'5_Weighting'!$V$12:$X$23,3,FALSE)))</f>
        <v>2.9180135433039878</v>
      </c>
      <c r="W364" s="3">
        <f>V364*$Y364</f>
        <v>-2.4184496246903452E-2</v>
      </c>
      <c r="X364" s="3" t="s">
        <v>367</v>
      </c>
      <c r="Y364" s="6">
        <v>-8.2880000000000002E-3</v>
      </c>
      <c r="Z364" s="3" t="s">
        <v>355</v>
      </c>
      <c r="AA364" s="3">
        <v>1.7634042553191492E-2</v>
      </c>
      <c r="AB364" s="3" t="s">
        <v>26</v>
      </c>
      <c r="AC364" s="3" t="s">
        <v>53</v>
      </c>
      <c r="AD364" s="3" t="s">
        <v>143</v>
      </c>
      <c r="AE364" s="3" t="s">
        <v>54</v>
      </c>
      <c r="AF364" s="3" t="s">
        <v>7</v>
      </c>
      <c r="AG364" s="3" t="s">
        <v>356</v>
      </c>
      <c r="AH364" s="3" t="s">
        <v>28</v>
      </c>
      <c r="AI364" s="3" t="s">
        <v>10</v>
      </c>
      <c r="AJ364" s="3" t="s">
        <v>11</v>
      </c>
      <c r="AK364" s="4" t="s">
        <v>108</v>
      </c>
      <c r="AL364" s="4" t="s">
        <v>363</v>
      </c>
      <c r="AM364" s="4">
        <v>2010</v>
      </c>
      <c r="AN364" s="3" t="s">
        <v>14</v>
      </c>
      <c r="AO364" s="3" t="s">
        <v>14</v>
      </c>
      <c r="AP364" s="3">
        <v>473</v>
      </c>
      <c r="AQ364" s="3">
        <v>1</v>
      </c>
      <c r="AR364" s="3">
        <v>0</v>
      </c>
      <c r="AS364" s="3">
        <v>0</v>
      </c>
      <c r="AT364" s="3">
        <v>0</v>
      </c>
      <c r="AU364" s="4" t="s">
        <v>346</v>
      </c>
      <c r="AV364" s="4" t="s">
        <v>358</v>
      </c>
      <c r="AW364" s="4" t="s">
        <v>348</v>
      </c>
      <c r="AX364" s="4" t="s">
        <v>33</v>
      </c>
      <c r="AY364" s="4"/>
      <c r="AZ364" s="3">
        <v>-0.112</v>
      </c>
      <c r="BA364" s="3"/>
      <c r="BB364" s="3"/>
      <c r="BC364" s="3" t="s">
        <v>20</v>
      </c>
      <c r="BD364" s="3">
        <v>-0.47</v>
      </c>
      <c r="BE364" s="3"/>
    </row>
    <row r="365" spans="1:57" hidden="1" x14ac:dyDescent="0.25">
      <c r="A365" s="2">
        <v>65</v>
      </c>
      <c r="B365" s="3" t="s">
        <v>351</v>
      </c>
      <c r="C365" s="3">
        <v>65.2</v>
      </c>
      <c r="D365" s="3" t="s">
        <v>436</v>
      </c>
      <c r="E365" s="3" t="s">
        <v>388</v>
      </c>
      <c r="F365" s="3"/>
      <c r="G365" s="3"/>
      <c r="H365" s="3" t="str">
        <f>IF(Y365&lt;'2 - Outliers'!$F$11,"Low outlier",IF(Y365&gt;'2 - Outliers'!$F$12,"High outlier",""))</f>
        <v/>
      </c>
      <c r="I365" s="3">
        <f>IF(AA365="",VLOOKUP(AW365,'3 -Impute_SE'!$B$10:$C$21,2,FALSE),AA365)</f>
        <v>3.4474999999999999E-2</v>
      </c>
      <c r="J365" s="3">
        <f>1/I365</f>
        <v>29.006526468455405</v>
      </c>
      <c r="K365" s="3">
        <f>J365*Y365</f>
        <v>0.12000000000000001</v>
      </c>
      <c r="L365" s="3">
        <f>J365/(VLOOKUP($AW365,'5_Weighting'!$B$9:$C$20,2,FALSE)/VLOOKUP($AW365,'5_Weighting'!$B$9:$D$20,3,FALSE))</f>
        <v>1.7761902694558835</v>
      </c>
      <c r="M365" s="3">
        <f>L365*Y365</f>
        <v>7.3480991447389902E-3</v>
      </c>
      <c r="N365" s="3">
        <f>J365/(VLOOKUP($AW365,'5_Weighting'!$F$12:$G$20,2,FALSE)/(VLOOKUP($AW365,'5_Weighting'!$F$12:$H$21,3,FALSE)))</f>
        <v>6.9495007430742932</v>
      </c>
      <c r="O365" s="3">
        <f>N365*$Y365</f>
        <v>2.8750084574098351E-2</v>
      </c>
      <c r="P365" s="3">
        <f>J365/(VLOOKUP($AW365,'5_Weighting'!$J$12:$K$22,2,FALSE)/VLOOKUP($AW365,'5_Weighting'!$J$12:$L$22,3,FALSE))</f>
        <v>4.8952561789109259</v>
      </c>
      <c r="Q365" s="3">
        <f>P365*$Y365</f>
        <v>2.0251674812154501E-2</v>
      </c>
      <c r="R365" s="3">
        <f>J365/(VLOOKUP($AW365,'5_Weighting'!$N$12:$O$23,2,FALSE)/VLOOKUP($AW365,'5_Weighting'!$N$12:$P$23,3,FALSE))</f>
        <v>1.1184031137242267</v>
      </c>
      <c r="S365" s="3">
        <f>R365*$Y365</f>
        <v>4.6268336814771259E-3</v>
      </c>
      <c r="T365" s="3">
        <f>J365/(VLOOKUP($AW365,'5_Weighting'!$R$12:$S$23,2,FALSE)/(VLOOKUP($AW365,'5_Weighting'!$R$12:$T$23,3,FALSE)))</f>
        <v>1.7717316292421621</v>
      </c>
      <c r="U365" s="3">
        <f>T365*$Y365</f>
        <v>7.3296537501748244E-3</v>
      </c>
      <c r="V365" s="3">
        <f>J365/(VLOOKUP($AW365,'5_Weighting'!$V$12:$W$23,2,FALSE)/(VLOOKUP($AW365,'5_Weighting'!$V$12:$X$23,3,FALSE)))</f>
        <v>1.4925707032171605</v>
      </c>
      <c r="W365" s="3">
        <f>V365*$Y365</f>
        <v>6.1747649992093933E-3</v>
      </c>
      <c r="X365" s="3" t="s">
        <v>367</v>
      </c>
      <c r="Y365" s="6">
        <v>4.1370000000000001E-3</v>
      </c>
      <c r="Z365" s="3" t="s">
        <v>355</v>
      </c>
      <c r="AA365" s="3">
        <v>3.4474999999999999E-2</v>
      </c>
      <c r="AB365" s="3" t="s">
        <v>26</v>
      </c>
      <c r="AC365" s="3" t="s">
        <v>53</v>
      </c>
      <c r="AD365" s="3" t="s">
        <v>6</v>
      </c>
      <c r="AE365" s="3" t="s">
        <v>54</v>
      </c>
      <c r="AF365" s="3" t="s">
        <v>7</v>
      </c>
      <c r="AG365" s="3" t="s">
        <v>356</v>
      </c>
      <c r="AH365" s="3" t="s">
        <v>28</v>
      </c>
      <c r="AI365" s="3" t="s">
        <v>10</v>
      </c>
      <c r="AJ365" s="3" t="s">
        <v>11</v>
      </c>
      <c r="AK365" s="4" t="s">
        <v>108</v>
      </c>
      <c r="AL365" s="4" t="s">
        <v>363</v>
      </c>
      <c r="AM365" s="4">
        <v>2010</v>
      </c>
      <c r="AN365" s="3" t="s">
        <v>14</v>
      </c>
      <c r="AO365" s="3" t="s">
        <v>14</v>
      </c>
      <c r="AP365" s="3">
        <v>473</v>
      </c>
      <c r="AQ365" s="3">
        <v>1</v>
      </c>
      <c r="AR365" s="3">
        <v>0</v>
      </c>
      <c r="AS365" s="3">
        <v>0</v>
      </c>
      <c r="AT365" s="3">
        <v>0</v>
      </c>
      <c r="AU365" s="4" t="s">
        <v>346</v>
      </c>
      <c r="AV365" s="4" t="s">
        <v>376</v>
      </c>
      <c r="AW365" s="4" t="s">
        <v>348</v>
      </c>
      <c r="AX365" s="4" t="s">
        <v>33</v>
      </c>
      <c r="AY365" s="4"/>
      <c r="AZ365" s="3">
        <v>2.1000000000000001E-2</v>
      </c>
      <c r="BA365" s="3"/>
      <c r="BB365" s="3"/>
      <c r="BC365" s="3" t="s">
        <v>20</v>
      </c>
      <c r="BD365" s="3">
        <v>0.12</v>
      </c>
      <c r="BE365" s="3"/>
    </row>
    <row r="366" spans="1:57" hidden="1" x14ac:dyDescent="0.25">
      <c r="A366" s="2">
        <v>65</v>
      </c>
      <c r="B366" s="3" t="s">
        <v>351</v>
      </c>
      <c r="C366" s="3">
        <v>65.2</v>
      </c>
      <c r="D366" s="3" t="s">
        <v>725</v>
      </c>
      <c r="E366" s="3" t="s">
        <v>388</v>
      </c>
      <c r="F366" s="3"/>
      <c r="G366" s="3"/>
      <c r="H366" s="3" t="str">
        <f>IF(Y366&lt;'2 - Outliers'!$F$11,"Low outlier",IF(Y366&gt;'2 - Outliers'!$F$12,"High outlier",""))</f>
        <v/>
      </c>
      <c r="I366" s="3">
        <f>IF(AA366="",VLOOKUP(AW366,'3 -Impute_SE'!$B$10:$C$21,2,FALSE),AA366)</f>
        <v>0.13734285714285716</v>
      </c>
      <c r="J366" s="3">
        <f>1/I366</f>
        <v>7.2810484709798207</v>
      </c>
      <c r="K366" s="3">
        <f>J366*Y366</f>
        <v>0.98000000000000009</v>
      </c>
      <c r="L366" s="3">
        <f>J366/(VLOOKUP($AW366,'5_Weighting'!$B$9:$C$20,2,FALSE)/VLOOKUP($AW366,'5_Weighting'!$B$9:$D$20,3,FALSE))</f>
        <v>9.6055334530471839E-2</v>
      </c>
      <c r="M366" s="3">
        <f>L366*Y366</f>
        <v>1.2928663806463389E-2</v>
      </c>
      <c r="N366" s="3">
        <f>J366/(VLOOKUP($AW366,'5_Weighting'!$F$12:$G$20,2,FALSE)/(VLOOKUP($AW366,'5_Weighting'!$F$12:$H$21,3,FALSE)))</f>
        <v>0.63250540014952072</v>
      </c>
      <c r="O366" s="3">
        <f>N366*$Y366</f>
        <v>8.513269683852491E-2</v>
      </c>
      <c r="P366" s="3">
        <f>J366/(VLOOKUP($AW366,'5_Weighting'!$J$12:$K$22,2,FALSE)/VLOOKUP($AW366,'5_Weighting'!$J$12:$L$22,3,FALSE))</f>
        <v>0.76992143327378437</v>
      </c>
      <c r="Q366" s="3">
        <f>P366*$Y366</f>
        <v>0.10362834523291829</v>
      </c>
      <c r="R366" s="3">
        <f>J366/(VLOOKUP($AW366,'5_Weighting'!$N$12:$O$23,2,FALSE)/VLOOKUP($AW366,'5_Weighting'!$N$12:$P$23,3,FALSE))</f>
        <v>7.3292844574942423E-2</v>
      </c>
      <c r="S366" s="3">
        <f>R366*$Y366</f>
        <v>9.8649237084089524E-3</v>
      </c>
      <c r="T366" s="3">
        <f>J366/(VLOOKUP($AW366,'5_Weighting'!$R$12:$S$23,2,FALSE)/(VLOOKUP($AW366,'5_Weighting'!$R$12:$T$23,3,FALSE)))</f>
        <v>5.4035849625037893E-2</v>
      </c>
      <c r="U366" s="3">
        <f>T366*$Y366</f>
        <v>7.2730092161316017E-3</v>
      </c>
      <c r="V366" s="3">
        <f>J366/(VLOOKUP($AW366,'5_Weighting'!$V$12:$W$23,2,FALSE)/(VLOOKUP($AW366,'5_Weighting'!$V$12:$X$23,3,FALSE)))</f>
        <v>5.9435156165121648E-2</v>
      </c>
      <c r="W366" s="3">
        <f>V366*$Y366</f>
        <v>7.9997342792007143E-3</v>
      </c>
      <c r="X366" s="3" t="s">
        <v>367</v>
      </c>
      <c r="Y366" s="6">
        <v>0.13459600000000002</v>
      </c>
      <c r="Z366" s="3" t="s">
        <v>355</v>
      </c>
      <c r="AA366" s="3">
        <v>0.13734285714285716</v>
      </c>
      <c r="AB366" s="3" t="s">
        <v>26</v>
      </c>
      <c r="AC366" s="3" t="s">
        <v>53</v>
      </c>
      <c r="AD366" s="3" t="s">
        <v>6</v>
      </c>
      <c r="AE366" s="3" t="s">
        <v>54</v>
      </c>
      <c r="AF366" s="3" t="s">
        <v>7</v>
      </c>
      <c r="AG366" s="3" t="s">
        <v>356</v>
      </c>
      <c r="AH366" s="3" t="s">
        <v>28</v>
      </c>
      <c r="AI366" s="3" t="s">
        <v>10</v>
      </c>
      <c r="AJ366" s="3" t="s">
        <v>11</v>
      </c>
      <c r="AK366" s="4" t="s">
        <v>108</v>
      </c>
      <c r="AL366" s="4" t="s">
        <v>363</v>
      </c>
      <c r="AM366" s="4">
        <v>2010</v>
      </c>
      <c r="AN366" s="3" t="s">
        <v>14</v>
      </c>
      <c r="AO366" s="3" t="s">
        <v>14</v>
      </c>
      <c r="AP366" s="3">
        <v>473</v>
      </c>
      <c r="AQ366" s="3">
        <v>1</v>
      </c>
      <c r="AR366" s="3">
        <v>0</v>
      </c>
      <c r="AS366" s="3">
        <v>0</v>
      </c>
      <c r="AT366" s="3">
        <v>0</v>
      </c>
      <c r="AU366" s="4" t="s">
        <v>346</v>
      </c>
      <c r="AV366" s="4" t="s">
        <v>723</v>
      </c>
      <c r="AW366" s="4" t="s">
        <v>642</v>
      </c>
      <c r="AX366" s="4" t="s">
        <v>33</v>
      </c>
      <c r="AY366" s="4"/>
      <c r="AZ366" s="3">
        <v>0.253</v>
      </c>
      <c r="BA366" s="3"/>
      <c r="BB366" s="3"/>
      <c r="BC366" s="3" t="s">
        <v>20</v>
      </c>
      <c r="BD366" s="3">
        <v>0.98</v>
      </c>
      <c r="BE366" s="3"/>
    </row>
    <row r="367" spans="1:57" hidden="1" x14ac:dyDescent="0.25">
      <c r="A367" s="2">
        <v>65</v>
      </c>
      <c r="B367" s="3" t="s">
        <v>351</v>
      </c>
      <c r="C367" s="3">
        <v>65.3</v>
      </c>
      <c r="D367" s="3" t="s">
        <v>778</v>
      </c>
      <c r="E367" s="3" t="s">
        <v>381</v>
      </c>
      <c r="F367" s="3"/>
      <c r="G367" s="3" t="s">
        <v>1960</v>
      </c>
      <c r="H367" s="3" t="str">
        <f>IF(Y367&lt;'2 - Outliers'!$F$11,"Low outlier",IF(Y367&gt;'2 - Outliers'!$F$12,"High outlier",""))</f>
        <v/>
      </c>
      <c r="I367" s="3">
        <f>IF(AA367="",VLOOKUP(AW367,'3 -Impute_SE'!$B$10:$C$21,2,FALSE),AA367)</f>
        <v>6.1961002785515321E-2</v>
      </c>
      <c r="J367" s="3">
        <f>1/I367</f>
        <v>16.139183600071931</v>
      </c>
      <c r="K367" s="3">
        <f>J367*Y367</f>
        <v>3.5900000000000003</v>
      </c>
      <c r="L367" s="3">
        <f>J367/(VLOOKUP($AW367,'5_Weighting'!$B$9:$C$20,2,FALSE)/VLOOKUP($AW367,'5_Weighting'!$B$9:$D$20,3,FALSE))</f>
        <v>0.17803747630465078</v>
      </c>
      <c r="M367" s="3">
        <f>L367*Y367</f>
        <v>3.9602656229206522E-2</v>
      </c>
      <c r="N367" s="3">
        <f>J367/(VLOOKUP($AW367,'5_Weighting'!$F$12:$G$20,2,FALSE)/(VLOOKUP($AW367,'5_Weighting'!$F$12:$H$21,3,FALSE)))</f>
        <v>0.42840315661823092</v>
      </c>
      <c r="O367" s="3">
        <f>N367*$Y367</f>
        <v>9.5293998158159282E-2</v>
      </c>
      <c r="P367" s="3">
        <f>J367/(VLOOKUP($AW367,'5_Weighting'!$J$12:$K$22,2,FALSE)/VLOOKUP($AW367,'5_Weighting'!$J$12:$L$22,3,FALSE))</f>
        <v>0.70923548317706575</v>
      </c>
      <c r="Q367" s="3">
        <f>P367*$Y367</f>
        <v>0.1577623408779065</v>
      </c>
      <c r="R367" s="3">
        <f>J367/(VLOOKUP($AW367,'5_Weighting'!$N$12:$O$23,2,FALSE)/VLOOKUP($AW367,'5_Weighting'!$N$12:$P$23,3,FALSE))</f>
        <v>0.12630404274501686</v>
      </c>
      <c r="S367" s="3">
        <f>R367*$Y367</f>
        <v>2.809507126820155E-2</v>
      </c>
      <c r="T367" s="3">
        <f>J367/(VLOOKUP($AW367,'5_Weighting'!$R$12:$S$23,2,FALSE)/(VLOOKUP($AW367,'5_Weighting'!$R$12:$T$23,3,FALSE)))</f>
        <v>0.66704784341226064</v>
      </c>
      <c r="U367" s="3">
        <f>T367*$Y367</f>
        <v>0.14837812228862327</v>
      </c>
      <c r="V367" s="3">
        <f>J367/(VLOOKUP($AW367,'5_Weighting'!$V$12:$W$23,2,FALSE)/(VLOOKUP($AW367,'5_Weighting'!$V$12:$X$23,3,FALSE)))</f>
        <v>0.11838310263580824</v>
      </c>
      <c r="W367" s="3">
        <f>V367*$Y367</f>
        <v>2.6333137350309184E-2</v>
      </c>
      <c r="X367" s="3" t="s">
        <v>354</v>
      </c>
      <c r="Y367" s="6">
        <v>0.22244</v>
      </c>
      <c r="Z367" s="3" t="s">
        <v>355</v>
      </c>
      <c r="AA367" s="3">
        <v>6.1961002785515321E-2</v>
      </c>
      <c r="AB367" s="3" t="s">
        <v>26</v>
      </c>
      <c r="AC367" s="3" t="s">
        <v>5</v>
      </c>
      <c r="AD367" s="3" t="s">
        <v>6</v>
      </c>
      <c r="AE367" s="3" t="s">
        <v>5</v>
      </c>
      <c r="AF367" s="3" t="s">
        <v>7</v>
      </c>
      <c r="AG367" s="3" t="s">
        <v>356</v>
      </c>
      <c r="AH367" s="3" t="s">
        <v>28</v>
      </c>
      <c r="AI367" s="3" t="s">
        <v>10</v>
      </c>
      <c r="AJ367" s="3" t="s">
        <v>11</v>
      </c>
      <c r="AK367" s="3" t="s">
        <v>108</v>
      </c>
      <c r="AL367" s="3" t="s">
        <v>363</v>
      </c>
      <c r="AM367" s="3">
        <v>2010</v>
      </c>
      <c r="AN367" s="3" t="s">
        <v>14</v>
      </c>
      <c r="AO367" s="3" t="s">
        <v>14</v>
      </c>
      <c r="AP367" s="3">
        <v>473</v>
      </c>
      <c r="AQ367" s="3">
        <v>1</v>
      </c>
      <c r="AR367" s="3">
        <v>0</v>
      </c>
      <c r="AS367" s="3">
        <v>0</v>
      </c>
      <c r="AT367" s="3">
        <v>0</v>
      </c>
      <c r="AU367" s="3" t="s">
        <v>15</v>
      </c>
      <c r="AV367" s="3" t="s">
        <v>556</v>
      </c>
      <c r="AW367" s="3" t="s">
        <v>42</v>
      </c>
      <c r="AX367" s="3" t="s">
        <v>33</v>
      </c>
      <c r="AY367" s="4"/>
      <c r="AZ367" s="3">
        <v>0.83</v>
      </c>
      <c r="BA367" s="3"/>
      <c r="BB367" s="3"/>
      <c r="BC367" s="3" t="s">
        <v>20</v>
      </c>
      <c r="BD367" s="3">
        <v>3.59</v>
      </c>
      <c r="BE367" s="3"/>
    </row>
    <row r="368" spans="1:57" hidden="1" x14ac:dyDescent="0.25">
      <c r="A368" s="2">
        <v>65</v>
      </c>
      <c r="B368" s="3" t="s">
        <v>351</v>
      </c>
      <c r="C368" s="3">
        <v>65.3</v>
      </c>
      <c r="D368" s="3" t="s">
        <v>877</v>
      </c>
      <c r="E368" s="3" t="s">
        <v>381</v>
      </c>
      <c r="F368" s="3"/>
      <c r="G368" s="3" t="s">
        <v>1960</v>
      </c>
      <c r="H368" s="3" t="str">
        <f>IF(Y368&lt;'2 - Outliers'!$F$11,"Low outlier",IF(Y368&gt;'2 - Outliers'!$F$12,"High outlier",""))</f>
        <v/>
      </c>
      <c r="I368" s="3">
        <f>IF(AA368="",VLOOKUP(AW368,'3 -Impute_SE'!$B$10:$C$21,2,FALSE),AA368)</f>
        <v>4.7301818181818188E-2</v>
      </c>
      <c r="J368" s="3">
        <f>1/I368</f>
        <v>21.140836408364081</v>
      </c>
      <c r="K368" s="3">
        <f>J368*Y368</f>
        <v>1.65</v>
      </c>
      <c r="L368" s="3">
        <f>J368/(VLOOKUP($AW368,'5_Weighting'!$B$9:$C$20,2,FALSE)/VLOOKUP($AW368,'5_Weighting'!$B$9:$D$20,3,FALSE))</f>
        <v>0.23321261188811576</v>
      </c>
      <c r="M368" s="3">
        <f>L368*Y368</f>
        <v>1.8201777932643659E-2</v>
      </c>
      <c r="N368" s="3">
        <f>J368/(VLOOKUP($AW368,'5_Weighting'!$F$12:$G$20,2,FALSE)/(VLOOKUP($AW368,'5_Weighting'!$F$12:$H$21,3,FALSE)))</f>
        <v>0.56116847514222656</v>
      </c>
      <c r="O368" s="3">
        <f>N368*$Y368</f>
        <v>4.3798077147900502E-2</v>
      </c>
      <c r="P368" s="3">
        <f>J368/(VLOOKUP($AW368,'5_Weighting'!$J$12:$K$22,2,FALSE)/VLOOKUP($AW368,'5_Weighting'!$J$12:$L$22,3,FALSE))</f>
        <v>0.92903282448478841</v>
      </c>
      <c r="Q368" s="3">
        <f>P368*$Y368</f>
        <v>7.2509153885388769E-2</v>
      </c>
      <c r="R368" s="3">
        <f>J368/(VLOOKUP($AW368,'5_Weighting'!$N$12:$O$23,2,FALSE)/VLOOKUP($AW368,'5_Weighting'!$N$12:$P$23,3,FALSE))</f>
        <v>0.16544660322071836</v>
      </c>
      <c r="S368" s="3">
        <f>R368*$Y368</f>
        <v>1.2912776488170628E-2</v>
      </c>
      <c r="T368" s="3">
        <f>J368/(VLOOKUP($AW368,'5_Weighting'!$R$12:$S$23,2,FALSE)/(VLOOKUP($AW368,'5_Weighting'!$R$12:$T$23,3,FALSE)))</f>
        <v>0.87377092197326567</v>
      </c>
      <c r="U368" s="3">
        <f>T368*$Y368</f>
        <v>6.819607291816944E-2</v>
      </c>
      <c r="V368" s="3">
        <f>J368/(VLOOKUP($AW368,'5_Weighting'!$V$12:$W$23,2,FALSE)/(VLOOKUP($AW368,'5_Weighting'!$V$12:$X$23,3,FALSE)))</f>
        <v>0.15507090496987977</v>
      </c>
      <c r="W368" s="3">
        <f>V368*$Y368</f>
        <v>1.2102973991089177E-2</v>
      </c>
      <c r="X368" s="3" t="s">
        <v>354</v>
      </c>
      <c r="Y368" s="6">
        <v>7.8048000000000006E-2</v>
      </c>
      <c r="Z368" s="3" t="s">
        <v>355</v>
      </c>
      <c r="AA368" s="3">
        <v>4.7301818181818188E-2</v>
      </c>
      <c r="AB368" s="3" t="s">
        <v>26</v>
      </c>
      <c r="AC368" s="3" t="s">
        <v>5</v>
      </c>
      <c r="AD368" s="3" t="s">
        <v>6</v>
      </c>
      <c r="AE368" s="3" t="s">
        <v>5</v>
      </c>
      <c r="AF368" s="3" t="s">
        <v>7</v>
      </c>
      <c r="AG368" s="3" t="s">
        <v>356</v>
      </c>
      <c r="AH368" s="3" t="s">
        <v>28</v>
      </c>
      <c r="AI368" s="3" t="s">
        <v>10</v>
      </c>
      <c r="AJ368" s="3" t="s">
        <v>11</v>
      </c>
      <c r="AK368" s="4" t="s">
        <v>108</v>
      </c>
      <c r="AL368" s="4" t="s">
        <v>363</v>
      </c>
      <c r="AM368" s="4">
        <v>2010</v>
      </c>
      <c r="AN368" s="3" t="s">
        <v>14</v>
      </c>
      <c r="AO368" s="3" t="s">
        <v>14</v>
      </c>
      <c r="AP368" s="3">
        <v>473</v>
      </c>
      <c r="AQ368" s="3">
        <v>1</v>
      </c>
      <c r="AR368" s="3">
        <v>0</v>
      </c>
      <c r="AS368" s="3">
        <v>0</v>
      </c>
      <c r="AT368" s="3">
        <v>0</v>
      </c>
      <c r="AU368" s="4" t="s">
        <v>15</v>
      </c>
      <c r="AV368" s="4" t="s">
        <v>771</v>
      </c>
      <c r="AW368" s="4" t="s">
        <v>42</v>
      </c>
      <c r="AX368" s="4" t="s">
        <v>33</v>
      </c>
      <c r="AY368" s="4"/>
      <c r="AZ368" s="3">
        <v>1.0840000000000001</v>
      </c>
      <c r="BA368" s="3"/>
      <c r="BB368" s="3"/>
      <c r="BC368" s="3" t="s">
        <v>20</v>
      </c>
      <c r="BD368" s="3">
        <v>1.65</v>
      </c>
      <c r="BE368" s="3"/>
    </row>
    <row r="369" spans="1:57" hidden="1" x14ac:dyDescent="0.25">
      <c r="A369" s="2">
        <v>65</v>
      </c>
      <c r="B369" s="3" t="s">
        <v>351</v>
      </c>
      <c r="C369" s="3">
        <v>65.3</v>
      </c>
      <c r="D369" s="3" t="s">
        <v>454</v>
      </c>
      <c r="E369" s="3" t="s">
        <v>381</v>
      </c>
      <c r="F369" s="3"/>
      <c r="G369" s="3" t="s">
        <v>1960</v>
      </c>
      <c r="H369" s="3" t="str">
        <f>IF(Y369&lt;'2 - Outliers'!$F$11,"Low outlier",IF(Y369&gt;'2 - Outliers'!$F$12,"High outlier",""))</f>
        <v/>
      </c>
      <c r="I369" s="3">
        <f>IF(AA369="",VLOOKUP(AW369,'3 -Impute_SE'!$B$10:$C$21,2,FALSE),AA369)</f>
        <v>9.4975609756097583E-3</v>
      </c>
      <c r="J369" s="3">
        <f>1/I369</f>
        <v>105.29019003595272</v>
      </c>
      <c r="K369" s="3">
        <f>J369*Y369</f>
        <v>0.40999999999999992</v>
      </c>
      <c r="L369" s="3">
        <f>J369/(VLOOKUP($AW369,'5_Weighting'!$B$9:$C$20,2,FALSE)/VLOOKUP($AW369,'5_Weighting'!$B$9:$D$20,3,FALSE))</f>
        <v>1.2278103479216989</v>
      </c>
      <c r="M369" s="3">
        <f>L369*Y369</f>
        <v>4.7810934948070956E-3</v>
      </c>
      <c r="N369" s="3">
        <f>J369/(VLOOKUP($AW369,'5_Weighting'!$F$12:$G$20,2,FALSE)/(VLOOKUP($AW369,'5_Weighting'!$F$12:$H$21,3,FALSE)))</f>
        <v>0.65314223257799442</v>
      </c>
      <c r="O369" s="3">
        <f>N369*$Y369</f>
        <v>2.5433358536587104E-3</v>
      </c>
      <c r="P369" s="3">
        <f>J369/(VLOOKUP($AW369,'5_Weighting'!$J$12:$K$22,2,FALSE)/VLOOKUP($AW369,'5_Weighting'!$J$12:$L$22,3,FALSE))</f>
        <v>0.65314223257799442</v>
      </c>
      <c r="Q369" s="3">
        <f>P369*$Y369</f>
        <v>2.5433358536587104E-3</v>
      </c>
      <c r="R369" s="3">
        <f>J369/(VLOOKUP($AW369,'5_Weighting'!$N$12:$O$23,2,FALSE)/VLOOKUP($AW369,'5_Weighting'!$N$12:$P$23,3,FALSE))</f>
        <v>1.9503409888760577</v>
      </c>
      <c r="S369" s="3">
        <f>R369*$Y369</f>
        <v>7.594627810683369E-3</v>
      </c>
      <c r="T369" s="3">
        <f>J369/(VLOOKUP($AW369,'5_Weighting'!$R$12:$S$23,2,FALSE)/(VLOOKUP($AW369,'5_Weighting'!$R$12:$T$23,3,FALSE)))</f>
        <v>7.4770037398944886</v>
      </c>
      <c r="U369" s="3">
        <f>T369*$Y369</f>
        <v>2.9115452563149142E-2</v>
      </c>
      <c r="V369" s="3">
        <f>J369/(VLOOKUP($AW369,'5_Weighting'!$V$12:$W$23,2,FALSE)/(VLOOKUP($AW369,'5_Weighting'!$V$12:$X$23,3,FALSE)))</f>
        <v>1.9982351985955269</v>
      </c>
      <c r="W369" s="3">
        <f>V369*$Y369</f>
        <v>7.7811278633309828E-3</v>
      </c>
      <c r="X369" s="3" t="s">
        <v>367</v>
      </c>
      <c r="Y369" s="6">
        <v>3.8940000000000003E-3</v>
      </c>
      <c r="Z369" s="3" t="s">
        <v>355</v>
      </c>
      <c r="AA369" s="3">
        <v>9.4975609756097583E-3</v>
      </c>
      <c r="AB369" s="3" t="s">
        <v>26</v>
      </c>
      <c r="AC369" s="3" t="s">
        <v>53</v>
      </c>
      <c r="AD369" s="3" t="s">
        <v>6</v>
      </c>
      <c r="AE369" s="3" t="s">
        <v>54</v>
      </c>
      <c r="AF369" s="3" t="s">
        <v>7</v>
      </c>
      <c r="AG369" s="3" t="s">
        <v>356</v>
      </c>
      <c r="AH369" s="3" t="s">
        <v>28</v>
      </c>
      <c r="AI369" s="3" t="s">
        <v>10</v>
      </c>
      <c r="AJ369" s="3" t="s">
        <v>11</v>
      </c>
      <c r="AK369" s="4" t="s">
        <v>108</v>
      </c>
      <c r="AL369" s="4" t="s">
        <v>363</v>
      </c>
      <c r="AM369" s="4">
        <v>2010</v>
      </c>
      <c r="AN369" s="3" t="s">
        <v>14</v>
      </c>
      <c r="AO369" s="3" t="s">
        <v>14</v>
      </c>
      <c r="AP369" s="3">
        <v>473</v>
      </c>
      <c r="AQ369" s="3">
        <v>1</v>
      </c>
      <c r="AR369" s="3">
        <v>0</v>
      </c>
      <c r="AS369" s="3">
        <v>0</v>
      </c>
      <c r="AT369" s="3">
        <v>0</v>
      </c>
      <c r="AU369" s="4" t="s">
        <v>15</v>
      </c>
      <c r="AV369" s="4" t="s">
        <v>87</v>
      </c>
      <c r="AW369" s="4" t="s">
        <v>88</v>
      </c>
      <c r="AX369" s="4" t="s">
        <v>33</v>
      </c>
      <c r="AY369" s="4"/>
      <c r="AZ369" s="3">
        <v>0.64900000000000002</v>
      </c>
      <c r="BA369" s="3"/>
      <c r="BB369" s="3"/>
      <c r="BC369" s="3" t="s">
        <v>20</v>
      </c>
      <c r="BD369" s="3">
        <v>0.41</v>
      </c>
      <c r="BE369" s="3"/>
    </row>
    <row r="370" spans="1:57" hidden="1" x14ac:dyDescent="0.25">
      <c r="A370" s="2">
        <v>65</v>
      </c>
      <c r="B370" s="3" t="s">
        <v>351</v>
      </c>
      <c r="C370" s="3">
        <v>65.3</v>
      </c>
      <c r="D370" s="3" t="s">
        <v>683</v>
      </c>
      <c r="E370" s="3" t="s">
        <v>381</v>
      </c>
      <c r="F370" s="3"/>
      <c r="G370" s="3" t="s">
        <v>1960</v>
      </c>
      <c r="H370" s="3" t="str">
        <f>IF(Y370&lt;'2 - Outliers'!$F$11,"Low outlier",IF(Y370&gt;'2 - Outliers'!$F$12,"High outlier",""))</f>
        <v/>
      </c>
      <c r="I370" s="3">
        <f>IF(AA370="",VLOOKUP(AW370,'3 -Impute_SE'!$B$10:$C$21,2,FALSE),AA370)</f>
        <v>1.8853333333333333E-2</v>
      </c>
      <c r="J370" s="3">
        <f>1/I370</f>
        <v>53.041018387553045</v>
      </c>
      <c r="K370" s="3">
        <f>J370*Y370</f>
        <v>2.25</v>
      </c>
      <c r="L370" s="3">
        <f>J370/(VLOOKUP($AW370,'5_Weighting'!$B$9:$C$20,2,FALSE)/VLOOKUP($AW370,'5_Weighting'!$B$9:$D$20,3,FALSE))</f>
        <v>0.54041914489765364</v>
      </c>
      <c r="M370" s="3">
        <f>L370*Y370</f>
        <v>2.2924580126558469E-2</v>
      </c>
      <c r="N370" s="3">
        <f>J370/(VLOOKUP($AW370,'5_Weighting'!$F$12:$G$20,2,FALSE)/(VLOOKUP($AW370,'5_Weighting'!$F$12:$H$21,3,FALSE)))</f>
        <v>0.61687929705980316</v>
      </c>
      <c r="O370" s="3">
        <f>N370*$Y370</f>
        <v>2.6168019781276849E-2</v>
      </c>
      <c r="P370" s="3">
        <f>J370/(VLOOKUP($AW370,'5_Weighting'!$J$12:$K$22,2,FALSE)/VLOOKUP($AW370,'5_Weighting'!$J$12:$L$22,3,FALSE))</f>
        <v>0.93679397788142249</v>
      </c>
      <c r="Q370" s="3">
        <f>P370*$Y370</f>
        <v>3.9738800541729943E-2</v>
      </c>
      <c r="R370" s="3">
        <f>J370/(VLOOKUP($AW370,'5_Weighting'!$N$12:$O$23,2,FALSE)/VLOOKUP($AW370,'5_Weighting'!$N$12:$P$23,3,FALSE))</f>
        <v>0.48393331756976804</v>
      </c>
      <c r="S370" s="3">
        <f>R370*$Y370</f>
        <v>2.0528451331309559E-2</v>
      </c>
      <c r="T370" s="3">
        <f>J370/(VLOOKUP($AW370,'5_Weighting'!$R$12:$S$23,2,FALSE)/(VLOOKUP($AW370,'5_Weighting'!$R$12:$T$23,3,FALSE)))</f>
        <v>1.4127801908482289</v>
      </c>
      <c r="U370" s="3">
        <f>T370*$Y370</f>
        <v>5.9930135695781872E-2</v>
      </c>
      <c r="V370" s="3">
        <f>J370/(VLOOKUP($AW370,'5_Weighting'!$V$12:$W$23,2,FALSE)/(VLOOKUP($AW370,'5_Weighting'!$V$12:$X$23,3,FALSE)))</f>
        <v>0.46088307718329113</v>
      </c>
      <c r="W370" s="3">
        <f>V370*$Y370</f>
        <v>1.9550660134115209E-2</v>
      </c>
      <c r="X370" s="3" t="s">
        <v>354</v>
      </c>
      <c r="Y370" s="6">
        <v>4.2419999999999999E-2</v>
      </c>
      <c r="Z370" s="3" t="s">
        <v>355</v>
      </c>
      <c r="AA370" s="3">
        <v>1.8853333333333333E-2</v>
      </c>
      <c r="AB370" s="3" t="s">
        <v>26</v>
      </c>
      <c r="AC370" s="3" t="s">
        <v>5</v>
      </c>
      <c r="AD370" s="3" t="s">
        <v>6</v>
      </c>
      <c r="AE370" s="3" t="s">
        <v>5</v>
      </c>
      <c r="AF370" s="3" t="s">
        <v>7</v>
      </c>
      <c r="AG370" s="3" t="s">
        <v>356</v>
      </c>
      <c r="AH370" s="3" t="s">
        <v>28</v>
      </c>
      <c r="AI370" s="3" t="s">
        <v>10</v>
      </c>
      <c r="AJ370" s="3" t="s">
        <v>11</v>
      </c>
      <c r="AK370" s="4" t="s">
        <v>108</v>
      </c>
      <c r="AL370" s="4" t="s">
        <v>363</v>
      </c>
      <c r="AM370" s="4">
        <v>2010</v>
      </c>
      <c r="AN370" s="3" t="s">
        <v>14</v>
      </c>
      <c r="AO370" s="3" t="s">
        <v>14</v>
      </c>
      <c r="AP370" s="3">
        <v>473</v>
      </c>
      <c r="AQ370" s="3">
        <v>1</v>
      </c>
      <c r="AR370" s="3">
        <v>0</v>
      </c>
      <c r="AS370" s="3">
        <v>0</v>
      </c>
      <c r="AT370" s="3">
        <v>0</v>
      </c>
      <c r="AU370" s="4" t="s">
        <v>15</v>
      </c>
      <c r="AV370" s="4" t="s">
        <v>634</v>
      </c>
      <c r="AW370" s="4" t="s">
        <v>17</v>
      </c>
      <c r="AX370" s="4" t="s">
        <v>33</v>
      </c>
      <c r="AY370" s="4"/>
      <c r="AZ370" s="3">
        <v>1.5149999999999999</v>
      </c>
      <c r="BA370" s="3"/>
      <c r="BB370" s="3"/>
      <c r="BC370" s="3" t="s">
        <v>20</v>
      </c>
      <c r="BD370" s="3">
        <v>2.25</v>
      </c>
      <c r="BE370" s="3"/>
    </row>
    <row r="371" spans="1:57" hidden="1" x14ac:dyDescent="0.25">
      <c r="A371" s="2">
        <v>65</v>
      </c>
      <c r="B371" s="3" t="s">
        <v>351</v>
      </c>
      <c r="C371" s="3">
        <v>65.3</v>
      </c>
      <c r="D371" s="3" t="s">
        <v>408</v>
      </c>
      <c r="E371" s="3" t="s">
        <v>381</v>
      </c>
      <c r="F371" s="3"/>
      <c r="G371" s="3" t="s">
        <v>1960</v>
      </c>
      <c r="H371" s="3" t="str">
        <f>IF(Y371&lt;'2 - Outliers'!$F$11,"Low outlier",IF(Y371&gt;'2 - Outliers'!$F$12,"High outlier",""))</f>
        <v/>
      </c>
      <c r="I371" s="3">
        <f>IF(AA371="",VLOOKUP(AW371,'3 -Impute_SE'!$B$10:$C$21,2,FALSE),AA371)</f>
        <v>0.11308263473053892</v>
      </c>
      <c r="J371" s="3">
        <f>1/I371</f>
        <v>8.8430907396424629</v>
      </c>
      <c r="K371" s="3">
        <f>J371*Y371</f>
        <v>-1.6699999999999997</v>
      </c>
      <c r="L371" s="3">
        <f>J371/(VLOOKUP($AW371,'5_Weighting'!$B$9:$C$20,2,FALSE)/VLOOKUP($AW371,'5_Weighting'!$B$9:$D$20,3,FALSE))</f>
        <v>0.54149922917346716</v>
      </c>
      <c r="M371" s="3">
        <f>L371*Y371</f>
        <v>-0.10226104643095092</v>
      </c>
      <c r="N371" s="3">
        <f>J371/(VLOOKUP($AW371,'5_Weighting'!$F$12:$G$20,2,FALSE)/(VLOOKUP($AW371,'5_Weighting'!$F$12:$H$21,3,FALSE)))</f>
        <v>2.1186633888428892</v>
      </c>
      <c r="O371" s="3">
        <f>N371*$Y371</f>
        <v>-0.40010534365620193</v>
      </c>
      <c r="P371" s="3">
        <f>J371/(VLOOKUP($AW371,'5_Weighting'!$J$12:$K$22,2,FALSE)/VLOOKUP($AW371,'5_Weighting'!$J$12:$L$22,3,FALSE))</f>
        <v>1.4923949832801164</v>
      </c>
      <c r="Q371" s="3">
        <f>P371*$Y371</f>
        <v>-0.28183580780248341</v>
      </c>
      <c r="R371" s="3">
        <f>J371/(VLOOKUP($AW371,'5_Weighting'!$N$12:$O$23,2,FALSE)/VLOOKUP($AW371,'5_Weighting'!$N$12:$P$23,3,FALSE))</f>
        <v>0.34096258402113511</v>
      </c>
      <c r="S371" s="3">
        <f>R371*$Y371</f>
        <v>-6.4390102067223315E-2</v>
      </c>
      <c r="T371" s="3">
        <f>J371/(VLOOKUP($AW371,'5_Weighting'!$R$12:$S$23,2,FALSE)/(VLOOKUP($AW371,'5_Weighting'!$R$12:$T$23,3,FALSE)))</f>
        <v>0.54013994335797189</v>
      </c>
      <c r="U371" s="3">
        <f>T371*$Y371</f>
        <v>-0.10200434802326627</v>
      </c>
      <c r="V371" s="3">
        <f>J371/(VLOOKUP($AW371,'5_Weighting'!$V$12:$W$23,2,FALSE)/(VLOOKUP($AW371,'5_Weighting'!$V$12:$X$23,3,FALSE)))</f>
        <v>0.45503339319980812</v>
      </c>
      <c r="W371" s="3">
        <f>V371*$Y371</f>
        <v>-8.5932146238997364E-2</v>
      </c>
      <c r="X371" s="3" t="s">
        <v>354</v>
      </c>
      <c r="Y371" s="6">
        <v>-0.18884799999999999</v>
      </c>
      <c r="Z371" s="3" t="s">
        <v>409</v>
      </c>
      <c r="AA371" s="3">
        <v>0.11308263473053892</v>
      </c>
      <c r="AB371" s="3" t="s">
        <v>26</v>
      </c>
      <c r="AC371" s="3" t="s">
        <v>5</v>
      </c>
      <c r="AD371" s="3" t="s">
        <v>143</v>
      </c>
      <c r="AE371" s="3" t="s">
        <v>53</v>
      </c>
      <c r="AF371" s="3" t="s">
        <v>7</v>
      </c>
      <c r="AG371" s="3" t="s">
        <v>356</v>
      </c>
      <c r="AH371" s="3" t="s">
        <v>28</v>
      </c>
      <c r="AI371" s="3" t="s">
        <v>10</v>
      </c>
      <c r="AJ371" s="3" t="s">
        <v>11</v>
      </c>
      <c r="AK371" s="4" t="s">
        <v>108</v>
      </c>
      <c r="AL371" s="4" t="s">
        <v>363</v>
      </c>
      <c r="AM371" s="4">
        <v>2010</v>
      </c>
      <c r="AN371" s="3" t="s">
        <v>14</v>
      </c>
      <c r="AO371" s="3" t="s">
        <v>14</v>
      </c>
      <c r="AP371" s="3">
        <v>473</v>
      </c>
      <c r="AQ371" s="3">
        <v>1</v>
      </c>
      <c r="AR371" s="3">
        <v>0</v>
      </c>
      <c r="AS371" s="3">
        <v>0</v>
      </c>
      <c r="AT371" s="3">
        <v>0</v>
      </c>
      <c r="AU371" s="4" t="s">
        <v>346</v>
      </c>
      <c r="AV371" s="4" t="s">
        <v>364</v>
      </c>
      <c r="AW371" s="4" t="s">
        <v>348</v>
      </c>
      <c r="AX371" s="4" t="s">
        <v>33</v>
      </c>
      <c r="AY371" s="4"/>
      <c r="AZ371" s="3">
        <v>-0.40699999999999997</v>
      </c>
      <c r="BA371" s="3"/>
      <c r="BB371" s="3"/>
      <c r="BC371" s="3" t="s">
        <v>20</v>
      </c>
      <c r="BD371" s="3">
        <v>-1.67</v>
      </c>
      <c r="BE371" s="3"/>
    </row>
    <row r="372" spans="1:57" hidden="1" x14ac:dyDescent="0.25">
      <c r="A372" s="2">
        <v>65</v>
      </c>
      <c r="B372" s="3" t="s">
        <v>351</v>
      </c>
      <c r="C372" s="3">
        <v>65.3</v>
      </c>
      <c r="D372" s="3" t="s">
        <v>709</v>
      </c>
      <c r="E372" s="3" t="s">
        <v>381</v>
      </c>
      <c r="F372" s="3"/>
      <c r="G372" s="3" t="s">
        <v>1960</v>
      </c>
      <c r="H372" s="3" t="str">
        <f>IF(Y372&lt;'2 - Outliers'!$F$11,"Low outlier",IF(Y372&gt;'2 - Outliers'!$F$12,"High outlier",""))</f>
        <v/>
      </c>
      <c r="I372" s="3">
        <f>IF(AA372="",VLOOKUP(AW372,'3 -Impute_SE'!$B$10:$C$21,2,FALSE),AA372)</f>
        <v>0.12597</v>
      </c>
      <c r="J372" s="3">
        <f>1/I372</f>
        <v>7.9383980312772886</v>
      </c>
      <c r="K372" s="3">
        <f>J372*Y372</f>
        <v>0.9</v>
      </c>
      <c r="L372" s="3">
        <f>J372/(VLOOKUP($AW372,'5_Weighting'!$B$9:$C$20,2,FALSE)/VLOOKUP($AW372,'5_Weighting'!$B$9:$D$20,3,FALSE))</f>
        <v>0.70823357821333877</v>
      </c>
      <c r="M372" s="3">
        <f>L372*Y372</f>
        <v>8.0294565462780854E-2</v>
      </c>
      <c r="N372" s="3" t="e">
        <f>J372/(VLOOKUP($AW372,'5_Weighting'!$F$12:$G$20,2,FALSE)/(VLOOKUP($AW372,'5_Weighting'!$F$12:$H$21,3,FALSE)))</f>
        <v>#N/A</v>
      </c>
      <c r="O372" s="3" t="e">
        <f>N372*$Y372</f>
        <v>#N/A</v>
      </c>
      <c r="P372" s="3" t="e">
        <f>J372/(VLOOKUP($AW372,'5_Weighting'!$J$12:$K$22,2,FALSE)/VLOOKUP($AW372,'5_Weighting'!$J$12:$L$22,3,FALSE))</f>
        <v>#N/A</v>
      </c>
      <c r="Q372" s="3" t="e">
        <f>P372*$Y372</f>
        <v>#N/A</v>
      </c>
      <c r="R372" s="3">
        <f>J372/(VLOOKUP($AW372,'5_Weighting'!$N$12:$O$23,2,FALSE)/VLOOKUP($AW372,'5_Weighting'!$N$12:$P$23,3,FALSE))</f>
        <v>0.70823357821333877</v>
      </c>
      <c r="S372" s="3">
        <f>R372*$Y372</f>
        <v>8.0294565462780854E-2</v>
      </c>
      <c r="T372" s="3">
        <f>J372/(VLOOKUP($AW372,'5_Weighting'!$R$12:$S$23,2,FALSE)/(VLOOKUP($AW372,'5_Weighting'!$R$12:$T$23,3,FALSE)))</f>
        <v>0.72409999634012068</v>
      </c>
      <c r="U372" s="3">
        <f>T372*$Y372</f>
        <v>8.2093388885068508E-2</v>
      </c>
      <c r="V372" s="3">
        <f>J372/(VLOOKUP($AW372,'5_Weighting'!$V$12:$W$23,2,FALSE)/(VLOOKUP($AW372,'5_Weighting'!$V$12:$X$23,3,FALSE)))</f>
        <v>0.70629903259974758</v>
      </c>
      <c r="W372" s="3">
        <f>V372*$Y372</f>
        <v>8.0075240222931179E-2</v>
      </c>
      <c r="X372" s="3" t="s">
        <v>367</v>
      </c>
      <c r="Y372" s="6">
        <v>0.113373</v>
      </c>
      <c r="Z372" s="3" t="s">
        <v>355</v>
      </c>
      <c r="AA372" s="3">
        <v>0.12597</v>
      </c>
      <c r="AB372" s="3" t="s">
        <v>26</v>
      </c>
      <c r="AC372" s="3" t="s">
        <v>53</v>
      </c>
      <c r="AD372" s="3" t="s">
        <v>6</v>
      </c>
      <c r="AE372" s="3" t="s">
        <v>54</v>
      </c>
      <c r="AF372" s="3" t="s">
        <v>7</v>
      </c>
      <c r="AG372" s="3" t="s">
        <v>356</v>
      </c>
      <c r="AH372" s="3" t="s">
        <v>28</v>
      </c>
      <c r="AI372" s="3" t="s">
        <v>10</v>
      </c>
      <c r="AJ372" s="3" t="s">
        <v>11</v>
      </c>
      <c r="AK372" s="4" t="s">
        <v>108</v>
      </c>
      <c r="AL372" s="4" t="s">
        <v>363</v>
      </c>
      <c r="AM372" s="4">
        <v>2010</v>
      </c>
      <c r="AN372" s="3" t="s">
        <v>14</v>
      </c>
      <c r="AO372" s="3" t="s">
        <v>14</v>
      </c>
      <c r="AP372" s="3">
        <v>473</v>
      </c>
      <c r="AQ372" s="3">
        <v>1</v>
      </c>
      <c r="AR372" s="3">
        <v>0</v>
      </c>
      <c r="AS372" s="3">
        <v>0</v>
      </c>
      <c r="AT372" s="3">
        <v>0</v>
      </c>
      <c r="AU372" s="4" t="s">
        <v>346</v>
      </c>
      <c r="AV372" s="4" t="s">
        <v>432</v>
      </c>
      <c r="AW372" s="4" t="s">
        <v>707</v>
      </c>
      <c r="AX372" s="4" t="s">
        <v>33</v>
      </c>
      <c r="AY372" s="4"/>
      <c r="AZ372" s="3">
        <v>0.221</v>
      </c>
      <c r="BA372" s="3"/>
      <c r="BB372" s="3"/>
      <c r="BC372" s="3" t="s">
        <v>20</v>
      </c>
      <c r="BD372" s="3">
        <v>0.9</v>
      </c>
      <c r="BE372" s="3"/>
    </row>
    <row r="373" spans="1:57" hidden="1" x14ac:dyDescent="0.25">
      <c r="A373" s="2">
        <v>65</v>
      </c>
      <c r="B373" s="3" t="s">
        <v>351</v>
      </c>
      <c r="C373" s="3">
        <v>65.3</v>
      </c>
      <c r="D373" s="3" t="s">
        <v>398</v>
      </c>
      <c r="E373" s="3" t="s">
        <v>381</v>
      </c>
      <c r="F373" s="3"/>
      <c r="G373" s="3" t="s">
        <v>1960</v>
      </c>
      <c r="H373" s="3" t="str">
        <f>IF(Y373&lt;'2 - Outliers'!$F$11,"Low outlier",IF(Y373&gt;'2 - Outliers'!$F$12,"High outlier",""))</f>
        <v/>
      </c>
      <c r="I373" s="3">
        <f>IF(AA373="",VLOOKUP(AW373,'3 -Impute_SE'!$B$10:$C$21,2,FALSE),AA373)</f>
        <v>3.4643452380952379E-2</v>
      </c>
      <c r="J373" s="3">
        <f>1/I373</f>
        <v>28.865483410937959</v>
      </c>
      <c r="K373" s="3">
        <f>J373*Y373</f>
        <v>-1.68</v>
      </c>
      <c r="L373" s="3">
        <f>J373/(VLOOKUP($AW373,'5_Weighting'!$B$9:$C$20,2,FALSE)/VLOOKUP($AW373,'5_Weighting'!$B$9:$D$20,3,FALSE))</f>
        <v>1.7675536163699224</v>
      </c>
      <c r="M373" s="3">
        <f>L373*Y373</f>
        <v>-0.10287338802634584</v>
      </c>
      <c r="N373" s="3">
        <f>J373/(VLOOKUP($AW373,'5_Weighting'!$F$12:$G$20,2,FALSE)/(VLOOKUP($AW373,'5_Weighting'!$F$12:$H$21,3,FALSE)))</f>
        <v>6.9157090778058263</v>
      </c>
      <c r="O373" s="3">
        <f>N373*$Y373</f>
        <v>-0.40250118403737689</v>
      </c>
      <c r="P373" s="3">
        <f>J373/(VLOOKUP($AW373,'5_Weighting'!$J$12:$K$22,2,FALSE)/VLOOKUP($AW373,'5_Weighting'!$J$12:$L$22,3,FALSE))</f>
        <v>4.8714531944496313</v>
      </c>
      <c r="Q373" s="3">
        <f>P373*$Y373</f>
        <v>-0.283523447370163</v>
      </c>
      <c r="R373" s="3">
        <f>J373/(VLOOKUP($AW373,'5_Weighting'!$N$12:$O$23,2,FALSE)/VLOOKUP($AW373,'5_Weighting'!$N$12:$P$23,3,FALSE))</f>
        <v>1.112964923982058</v>
      </c>
      <c r="S373" s="3">
        <f>R373*$Y373</f>
        <v>-6.4775671540679758E-2</v>
      </c>
      <c r="T373" s="3">
        <f>J373/(VLOOKUP($AW373,'5_Weighting'!$R$12:$S$23,2,FALSE)/(VLOOKUP($AW373,'5_Weighting'!$R$12:$T$23,3,FALSE)))</f>
        <v>1.7631166561132547</v>
      </c>
      <c r="U373" s="3">
        <f>T373*$Y373</f>
        <v>-0.10261515250244753</v>
      </c>
      <c r="V373" s="3">
        <f>J373/(VLOOKUP($AW373,'5_Weighting'!$V$12:$W$23,2,FALSE)/(VLOOKUP($AW373,'5_Weighting'!$V$12:$X$23,3,FALSE)))</f>
        <v>1.4853131387593255</v>
      </c>
      <c r="W373" s="3">
        <f>V373*$Y373</f>
        <v>-8.6446709988931489E-2</v>
      </c>
      <c r="X373" s="3" t="s">
        <v>354</v>
      </c>
      <c r="Y373" s="6">
        <v>-5.8200999999999996E-2</v>
      </c>
      <c r="Z373" s="3" t="s">
        <v>355</v>
      </c>
      <c r="AA373" s="3">
        <v>3.4643452380952379E-2</v>
      </c>
      <c r="AB373" s="3" t="s">
        <v>26</v>
      </c>
      <c r="AC373" s="3" t="s">
        <v>5</v>
      </c>
      <c r="AD373" s="3" t="s">
        <v>143</v>
      </c>
      <c r="AE373" s="3" t="s">
        <v>53</v>
      </c>
      <c r="AF373" s="3" t="s">
        <v>7</v>
      </c>
      <c r="AG373" s="3" t="s">
        <v>356</v>
      </c>
      <c r="AH373" s="3" t="s">
        <v>28</v>
      </c>
      <c r="AI373" s="3" t="s">
        <v>10</v>
      </c>
      <c r="AJ373" s="3" t="s">
        <v>11</v>
      </c>
      <c r="AK373" s="4" t="s">
        <v>108</v>
      </c>
      <c r="AL373" s="4" t="s">
        <v>363</v>
      </c>
      <c r="AM373" s="4">
        <v>2010</v>
      </c>
      <c r="AN373" s="3" t="s">
        <v>14</v>
      </c>
      <c r="AO373" s="3" t="s">
        <v>14</v>
      </c>
      <c r="AP373" s="3">
        <v>473</v>
      </c>
      <c r="AQ373" s="3">
        <v>1</v>
      </c>
      <c r="AR373" s="3">
        <v>0</v>
      </c>
      <c r="AS373" s="3">
        <v>0</v>
      </c>
      <c r="AT373" s="3">
        <v>0</v>
      </c>
      <c r="AU373" s="4" t="s">
        <v>346</v>
      </c>
      <c r="AV373" s="4" t="s">
        <v>358</v>
      </c>
      <c r="AW373" s="3" t="s">
        <v>348</v>
      </c>
      <c r="AX373" s="4" t="s">
        <v>33</v>
      </c>
      <c r="AY373" s="4"/>
      <c r="AZ373" s="3">
        <v>-0.48099999999999998</v>
      </c>
      <c r="BA373" s="3"/>
      <c r="BB373" s="3"/>
      <c r="BC373" s="3" t="s">
        <v>20</v>
      </c>
      <c r="BD373" s="3">
        <v>-1.68</v>
      </c>
      <c r="BE373" s="3"/>
    </row>
    <row r="374" spans="1:57" hidden="1" x14ac:dyDescent="0.25">
      <c r="A374" s="2">
        <v>65</v>
      </c>
      <c r="B374" s="3" t="s">
        <v>351</v>
      </c>
      <c r="C374" s="3">
        <v>65.3</v>
      </c>
      <c r="D374" s="3" t="s">
        <v>380</v>
      </c>
      <c r="E374" s="3" t="s">
        <v>381</v>
      </c>
      <c r="F374" s="3"/>
      <c r="G374" s="3" t="s">
        <v>1960</v>
      </c>
      <c r="H374" s="3" t="str">
        <f>IF(Y374&lt;'2 - Outliers'!$F$11,"Low outlier",IF(Y374&gt;'2 - Outliers'!$F$12,"High outlier",""))</f>
        <v/>
      </c>
      <c r="I374" s="3">
        <f>IF(AA374="",VLOOKUP(AW374,'3 -Impute_SE'!$B$10:$C$21,2,FALSE),AA374)</f>
        <v>5.1176470588235289E-2</v>
      </c>
      <c r="J374" s="3">
        <f>1/I374</f>
        <v>19.540229885057474</v>
      </c>
      <c r="K374" s="3">
        <f>J374*Y374</f>
        <v>0.34</v>
      </c>
      <c r="L374" s="3">
        <f>J374/(VLOOKUP($AW374,'5_Weighting'!$B$9:$C$20,2,FALSE)/VLOOKUP($AW374,'5_Weighting'!$B$9:$D$20,3,FALSE))</f>
        <v>1.1965295542199506</v>
      </c>
      <c r="M374" s="3">
        <f>L374*Y374</f>
        <v>2.081961424342714E-2</v>
      </c>
      <c r="N374" s="3">
        <f>J374/(VLOOKUP($AW374,'5_Weighting'!$F$12:$G$20,2,FALSE)/(VLOOKUP($AW374,'5_Weighting'!$F$12:$H$21,3,FALSE)))</f>
        <v>4.6815271816060537</v>
      </c>
      <c r="O374" s="3">
        <f>N374*$Y374</f>
        <v>8.1458572959945325E-2</v>
      </c>
      <c r="P374" s="3">
        <f>J374/(VLOOKUP($AW374,'5_Weighting'!$J$12:$K$22,2,FALSE)/VLOOKUP($AW374,'5_Weighting'!$J$12:$L$22,3,FALSE))</f>
        <v>3.2976865115577256</v>
      </c>
      <c r="Q374" s="3">
        <f>P374*$Y374</f>
        <v>5.7379745301104422E-2</v>
      </c>
      <c r="R374" s="3">
        <f>J374/(VLOOKUP($AW374,'5_Weighting'!$N$12:$O$23,2,FALSE)/VLOOKUP($AW374,'5_Weighting'!$N$12:$P$23,3,FALSE))</f>
        <v>0.75341161479991514</v>
      </c>
      <c r="S374" s="3">
        <f>R374*$Y374</f>
        <v>1.3109362097518522E-2</v>
      </c>
      <c r="T374" s="3">
        <f>J374/(VLOOKUP($AW374,'5_Weighting'!$R$12:$S$23,2,FALSE)/(VLOOKUP($AW374,'5_Weighting'!$R$12:$T$23,3,FALSE)))</f>
        <v>1.1935259938024141</v>
      </c>
      <c r="U374" s="3">
        <f>T374*$Y374</f>
        <v>2.0767352292162002E-2</v>
      </c>
      <c r="V374" s="3">
        <f>J374/(VLOOKUP($AW374,'5_Weighting'!$V$12:$W$23,2,FALSE)/(VLOOKUP($AW374,'5_Weighting'!$V$12:$X$23,3,FALSE)))</f>
        <v>1.0054693964229855</v>
      </c>
      <c r="W374" s="3">
        <f>V374*$Y374</f>
        <v>1.7495167497759947E-2</v>
      </c>
      <c r="X374" s="3" t="s">
        <v>367</v>
      </c>
      <c r="Y374" s="6">
        <v>1.7399999999999999E-2</v>
      </c>
      <c r="Z374" s="3" t="s">
        <v>355</v>
      </c>
      <c r="AA374" s="3">
        <v>5.1176470588235289E-2</v>
      </c>
      <c r="AB374" s="3" t="s">
        <v>26</v>
      </c>
      <c r="AC374" s="3" t="s">
        <v>53</v>
      </c>
      <c r="AD374" s="3" t="s">
        <v>6</v>
      </c>
      <c r="AE374" s="3" t="s">
        <v>54</v>
      </c>
      <c r="AF374" s="3" t="s">
        <v>7</v>
      </c>
      <c r="AG374" s="3" t="s">
        <v>356</v>
      </c>
      <c r="AH374" s="3" t="s">
        <v>28</v>
      </c>
      <c r="AI374" s="3" t="s">
        <v>10</v>
      </c>
      <c r="AJ374" s="3" t="s">
        <v>11</v>
      </c>
      <c r="AK374" s="4" t="s">
        <v>108</v>
      </c>
      <c r="AL374" s="4" t="s">
        <v>363</v>
      </c>
      <c r="AM374" s="4">
        <v>2010</v>
      </c>
      <c r="AN374" s="3" t="s">
        <v>14</v>
      </c>
      <c r="AO374" s="3" t="s">
        <v>14</v>
      </c>
      <c r="AP374" s="3">
        <v>473</v>
      </c>
      <c r="AQ374" s="3">
        <v>1</v>
      </c>
      <c r="AR374" s="3">
        <v>0</v>
      </c>
      <c r="AS374" s="3">
        <v>0</v>
      </c>
      <c r="AT374" s="3">
        <v>0</v>
      </c>
      <c r="AU374" s="4" t="s">
        <v>346</v>
      </c>
      <c r="AV374" s="4" t="s">
        <v>376</v>
      </c>
      <c r="AW374" s="3" t="s">
        <v>348</v>
      </c>
      <c r="AX374" s="4" t="s">
        <v>33</v>
      </c>
      <c r="AY374" s="4"/>
      <c r="AZ374" s="3">
        <v>8.6999999999999994E-2</v>
      </c>
      <c r="BA374" s="3"/>
      <c r="BB374" s="3"/>
      <c r="BC374" s="3" t="s">
        <v>20</v>
      </c>
      <c r="BD374" s="3">
        <v>0.34</v>
      </c>
      <c r="BE374" s="3"/>
    </row>
    <row r="375" spans="1:57" hidden="1" x14ac:dyDescent="0.25">
      <c r="A375" s="2">
        <v>65</v>
      </c>
      <c r="B375" s="3" t="s">
        <v>351</v>
      </c>
      <c r="C375" s="3">
        <v>65.3</v>
      </c>
      <c r="D375" s="3" t="s">
        <v>722</v>
      </c>
      <c r="E375" s="3" t="s">
        <v>381</v>
      </c>
      <c r="F375" s="3"/>
      <c r="G375" s="3" t="s">
        <v>1960</v>
      </c>
      <c r="H375" s="3" t="str">
        <f>IF(Y375&lt;'2 - Outliers'!$F$11,"Low outlier",IF(Y375&gt;'2 - Outliers'!$F$12,"High outlier",""))</f>
        <v/>
      </c>
      <c r="I375" s="3">
        <f>IF(AA375="",VLOOKUP(AW375,'3 -Impute_SE'!$B$10:$C$21,2,FALSE),AA375)</f>
        <v>0.12141666666666666</v>
      </c>
      <c r="J375" s="3">
        <f>1/I375</f>
        <v>8.2361015785861369</v>
      </c>
      <c r="K375" s="3">
        <f>J375*Y375</f>
        <v>2.2799999999999998</v>
      </c>
      <c r="L375" s="3">
        <f>J375/(VLOOKUP($AW375,'5_Weighting'!$B$9:$C$20,2,FALSE)/VLOOKUP($AW375,'5_Weighting'!$B$9:$D$20,3,FALSE))</f>
        <v>0.10865488610757404</v>
      </c>
      <c r="M375" s="3">
        <f>L375*Y375</f>
        <v>3.0078932121159717E-2</v>
      </c>
      <c r="N375" s="3">
        <f>J375/(VLOOKUP($AW375,'5_Weighting'!$F$12:$G$20,2,FALSE)/(VLOOKUP($AW375,'5_Weighting'!$F$12:$H$21,3,FALSE)))</f>
        <v>0.71547095798068361</v>
      </c>
      <c r="O375" s="3">
        <f>N375*$Y375</f>
        <v>0.19806382529779262</v>
      </c>
      <c r="P375" s="3">
        <f>J375/(VLOOKUP($AW375,'5_Weighting'!$J$12:$K$22,2,FALSE)/VLOOKUP($AW375,'5_Weighting'!$J$12:$L$22,3,FALSE))</f>
        <v>0.87091181403990559</v>
      </c>
      <c r="Q375" s="3">
        <f>P375*$Y375</f>
        <v>0.24109451748066704</v>
      </c>
      <c r="R375" s="3">
        <f>J375/(VLOOKUP($AW375,'5_Weighting'!$N$12:$O$23,2,FALSE)/VLOOKUP($AW375,'5_Weighting'!$N$12:$P$23,3,FALSE))</f>
        <v>8.2906646660672212E-2</v>
      </c>
      <c r="S375" s="3">
        <f>R375*$Y375</f>
        <v>2.2951046995073887E-2</v>
      </c>
      <c r="T375" s="3">
        <f>J375/(VLOOKUP($AW375,'5_Weighting'!$R$12:$S$23,2,FALSE)/(VLOOKUP($AW375,'5_Weighting'!$R$12:$T$23,3,FALSE)))</f>
        <v>6.1123717026584694E-2</v>
      </c>
      <c r="U375" s="3">
        <f>T375*$Y375</f>
        <v>1.6920878584469438E-2</v>
      </c>
      <c r="V375" s="3">
        <f>J375/(VLOOKUP($AW375,'5_Weighting'!$V$12:$W$23,2,FALSE)/(VLOOKUP($AW375,'5_Weighting'!$V$12:$X$23,3,FALSE)))</f>
        <v>6.7231249107341462E-2</v>
      </c>
      <c r="W375" s="3">
        <f>V375*$Y375</f>
        <v>1.8611626690385335E-2</v>
      </c>
      <c r="X375" s="3" t="s">
        <v>354</v>
      </c>
      <c r="Y375" s="6">
        <v>0.27682999999999996</v>
      </c>
      <c r="Z375" s="3" t="s">
        <v>355</v>
      </c>
      <c r="AA375" s="3">
        <v>0.12141666666666666</v>
      </c>
      <c r="AB375" s="3" t="s">
        <v>26</v>
      </c>
      <c r="AC375" s="3" t="s">
        <v>5</v>
      </c>
      <c r="AD375" s="3" t="s">
        <v>6</v>
      </c>
      <c r="AE375" s="3" t="s">
        <v>5</v>
      </c>
      <c r="AF375" s="3" t="s">
        <v>7</v>
      </c>
      <c r="AG375" s="3" t="s">
        <v>356</v>
      </c>
      <c r="AH375" s="3" t="s">
        <v>28</v>
      </c>
      <c r="AI375" s="3" t="s">
        <v>10</v>
      </c>
      <c r="AJ375" s="3" t="s">
        <v>11</v>
      </c>
      <c r="AK375" s="3" t="s">
        <v>108</v>
      </c>
      <c r="AL375" s="3" t="s">
        <v>363</v>
      </c>
      <c r="AM375" s="3">
        <v>2010</v>
      </c>
      <c r="AN375" s="3" t="s">
        <v>14</v>
      </c>
      <c r="AO375" s="3" t="s">
        <v>14</v>
      </c>
      <c r="AP375" s="3">
        <v>473</v>
      </c>
      <c r="AQ375" s="3">
        <v>1</v>
      </c>
      <c r="AR375" s="3">
        <v>0</v>
      </c>
      <c r="AS375" s="3">
        <v>0</v>
      </c>
      <c r="AT375" s="3">
        <v>0</v>
      </c>
      <c r="AU375" s="3" t="s">
        <v>346</v>
      </c>
      <c r="AV375" s="3" t="s">
        <v>723</v>
      </c>
      <c r="AW375" s="3" t="s">
        <v>642</v>
      </c>
      <c r="AX375" s="3" t="s">
        <v>33</v>
      </c>
      <c r="AY375" s="3"/>
      <c r="AZ375" s="3">
        <v>0.58899999999999997</v>
      </c>
      <c r="BA375" s="3"/>
      <c r="BB375" s="3"/>
      <c r="BC375" s="3" t="s">
        <v>20</v>
      </c>
      <c r="BD375" s="3">
        <v>2.2799999999999998</v>
      </c>
      <c r="BE375" s="3"/>
    </row>
    <row r="376" spans="1:57" hidden="1" x14ac:dyDescent="0.25">
      <c r="A376" s="2">
        <v>65</v>
      </c>
      <c r="B376" s="3" t="s">
        <v>351</v>
      </c>
      <c r="C376" s="3">
        <v>65.400000000000006</v>
      </c>
      <c r="D376" s="3" t="s">
        <v>863</v>
      </c>
      <c r="E376" s="3" t="s">
        <v>362</v>
      </c>
      <c r="F376" s="3"/>
      <c r="G376" s="3" t="s">
        <v>1960</v>
      </c>
      <c r="H376" s="3" t="str">
        <f>IF(Y376&lt;'2 - Outliers'!$F$11,"Low outlier",IF(Y376&gt;'2 - Outliers'!$F$12,"High outlier",""))</f>
        <v/>
      </c>
      <c r="I376" s="3">
        <f>IF(AA376="",VLOOKUP(AW376,'3 -Impute_SE'!$B$10:$C$21,2,FALSE),AA376)</f>
        <v>5.0904494382022471E-2</v>
      </c>
      <c r="J376" s="3">
        <f>1/I376</f>
        <v>19.644630835448627</v>
      </c>
      <c r="K376" s="3">
        <f>J376*Y376</f>
        <v>1.78</v>
      </c>
      <c r="L376" s="3">
        <f>J376/(VLOOKUP($AW376,'5_Weighting'!$B$9:$C$20,2,FALSE)/VLOOKUP($AW376,'5_Weighting'!$B$9:$D$20,3,FALSE))</f>
        <v>0.21670739880945458</v>
      </c>
      <c r="M376" s="3">
        <f>L376*Y376</f>
        <v>1.9635857406124679E-2</v>
      </c>
      <c r="N376" s="3">
        <f>J376/(VLOOKUP($AW376,'5_Weighting'!$F$12:$G$20,2,FALSE)/(VLOOKUP($AW376,'5_Weighting'!$F$12:$H$21,3,FALSE)))</f>
        <v>0.52145276174121458</v>
      </c>
      <c r="O376" s="3">
        <f>N376*$Y376</f>
        <v>4.7248834741371454E-2</v>
      </c>
      <c r="P376" s="3">
        <f>J376/(VLOOKUP($AW376,'5_Weighting'!$J$12:$K$22,2,FALSE)/VLOOKUP($AW376,'5_Weighting'!$J$12:$L$22,3,FALSE))</f>
        <v>0.86328215773890793</v>
      </c>
      <c r="Q376" s="3">
        <f>P376*$Y376</f>
        <v>7.8221996312722447E-2</v>
      </c>
      <c r="R376" s="3">
        <f>J376/(VLOOKUP($AW376,'5_Weighting'!$N$12:$O$23,2,FALSE)/VLOOKUP($AW376,'5_Weighting'!$N$12:$P$23,3,FALSE))</f>
        <v>0.15373741040652894</v>
      </c>
      <c r="S376" s="3">
        <f>R376*$Y376</f>
        <v>1.3930146756935586E-2</v>
      </c>
      <c r="T376" s="3">
        <f>J376/(VLOOKUP($AW376,'5_Weighting'!$R$12:$S$23,2,FALSE)/(VLOOKUP($AW376,'5_Weighting'!$R$12:$T$23,3,FALSE)))</f>
        <v>0.81193131933622709</v>
      </c>
      <c r="U376" s="3">
        <f>T376*$Y376</f>
        <v>7.356909684505554E-2</v>
      </c>
      <c r="V376" s="3">
        <f>J376/(VLOOKUP($AW376,'5_Weighting'!$V$12:$W$23,2,FALSE)/(VLOOKUP($AW376,'5_Weighting'!$V$12:$X$23,3,FALSE)))</f>
        <v>0.14409603397938378</v>
      </c>
      <c r="W376" s="3">
        <f>V376*$Y376</f>
        <v>1.3056541638871964E-2</v>
      </c>
      <c r="X376" s="3" t="s">
        <v>354</v>
      </c>
      <c r="Y376" s="6">
        <v>9.0609999999999996E-2</v>
      </c>
      <c r="Z376" s="3" t="s">
        <v>355</v>
      </c>
      <c r="AA376" s="3">
        <v>5.0904494382022471E-2</v>
      </c>
      <c r="AB376" s="3" t="s">
        <v>26</v>
      </c>
      <c r="AC376" s="3" t="s">
        <v>5</v>
      </c>
      <c r="AD376" s="3" t="s">
        <v>6</v>
      </c>
      <c r="AE376" s="3" t="s">
        <v>5</v>
      </c>
      <c r="AF376" s="3" t="s">
        <v>7</v>
      </c>
      <c r="AG376" s="3" t="s">
        <v>356</v>
      </c>
      <c r="AH376" s="3" t="s">
        <v>28</v>
      </c>
      <c r="AI376" s="3" t="s">
        <v>10</v>
      </c>
      <c r="AJ376" s="3" t="s">
        <v>11</v>
      </c>
      <c r="AK376" s="4" t="s">
        <v>108</v>
      </c>
      <c r="AL376" s="4" t="s">
        <v>363</v>
      </c>
      <c r="AM376" s="4">
        <v>2010</v>
      </c>
      <c r="AN376" s="3" t="s">
        <v>14</v>
      </c>
      <c r="AO376" s="3" t="s">
        <v>14</v>
      </c>
      <c r="AP376" s="3">
        <v>473</v>
      </c>
      <c r="AQ376" s="3">
        <v>1</v>
      </c>
      <c r="AR376" s="3">
        <v>0</v>
      </c>
      <c r="AS376" s="3">
        <v>0</v>
      </c>
      <c r="AT376" s="3">
        <v>0</v>
      </c>
      <c r="AU376" s="4" t="s">
        <v>15</v>
      </c>
      <c r="AV376" s="4" t="s">
        <v>556</v>
      </c>
      <c r="AW376" s="4" t="s">
        <v>42</v>
      </c>
      <c r="AX376" s="4" t="s">
        <v>33</v>
      </c>
      <c r="AY376" s="4"/>
      <c r="AZ376" s="3">
        <v>0.69699999999999995</v>
      </c>
      <c r="BA376" s="3"/>
      <c r="BB376" s="3"/>
      <c r="BC376" s="3" t="s">
        <v>20</v>
      </c>
      <c r="BD376" s="3">
        <v>1.78</v>
      </c>
      <c r="BE376" s="3"/>
    </row>
    <row r="377" spans="1:57" hidden="1" x14ac:dyDescent="0.25">
      <c r="A377" s="2">
        <v>65</v>
      </c>
      <c r="B377" s="3" t="s">
        <v>351</v>
      </c>
      <c r="C377" s="3">
        <v>65.400000000000006</v>
      </c>
      <c r="D377" s="3" t="s">
        <v>889</v>
      </c>
      <c r="E377" s="3" t="s">
        <v>362</v>
      </c>
      <c r="F377" s="3"/>
      <c r="G377" s="3" t="s">
        <v>1960</v>
      </c>
      <c r="H377" s="3" t="str">
        <f>IF(Y377&lt;'2 - Outliers'!$F$11,"Low outlier",IF(Y377&gt;'2 - Outliers'!$F$12,"High outlier",""))</f>
        <v/>
      </c>
      <c r="I377" s="3">
        <f>IF(AA377="",VLOOKUP(AW377,'3 -Impute_SE'!$B$10:$C$21,2,FALSE),AA377)</f>
        <v>3.8204444444444444E-2</v>
      </c>
      <c r="J377" s="3">
        <f>1/I377</f>
        <v>26.174965100046535</v>
      </c>
      <c r="K377" s="3">
        <f>J377*Y377</f>
        <v>0.9</v>
      </c>
      <c r="L377" s="3">
        <f>J377/(VLOOKUP($AW377,'5_Weighting'!$B$9:$C$20,2,FALSE)/VLOOKUP($AW377,'5_Weighting'!$B$9:$D$20,3,FALSE))</f>
        <v>0.28874600130045153</v>
      </c>
      <c r="M377" s="3">
        <f>L377*Y377</f>
        <v>9.9282425087147252E-3</v>
      </c>
      <c r="N377" s="3">
        <f>J377/(VLOOKUP($AW377,'5_Weighting'!$F$12:$G$20,2,FALSE)/(VLOOKUP($AW377,'5_Weighting'!$F$12:$H$21,3,FALSE)))</f>
        <v>0.69479584290632812</v>
      </c>
      <c r="O377" s="3">
        <f>N377*$Y377</f>
        <v>2.3889860262491184E-2</v>
      </c>
      <c r="P377" s="3">
        <f>J377/(VLOOKUP($AW377,'5_Weighting'!$J$12:$K$22,2,FALSE)/VLOOKUP($AW377,'5_Weighting'!$J$12:$L$22,3,FALSE))</f>
        <v>1.1502573165963363</v>
      </c>
      <c r="Q377" s="3">
        <f>P377*$Y377</f>
        <v>3.955044757384843E-2</v>
      </c>
      <c r="R377" s="3">
        <f>J377/(VLOOKUP($AW377,'5_Weighting'!$N$12:$O$23,2,FALSE)/VLOOKUP($AW377,'5_Weighting'!$N$12:$P$23,3,FALSE))</f>
        <v>0.20484331752882889</v>
      </c>
      <c r="S377" s="3">
        <f>R377*$Y377</f>
        <v>7.0433326299112519E-3</v>
      </c>
      <c r="T377" s="3">
        <f>J377/(VLOOKUP($AW377,'5_Weighting'!$R$12:$S$23,2,FALSE)/(VLOOKUP($AW377,'5_Weighting'!$R$12:$T$23,3,FALSE)))</f>
        <v>1.0818362597535236</v>
      </c>
      <c r="U377" s="3">
        <f>T377*$Y377</f>
        <v>3.7197857955365156E-2</v>
      </c>
      <c r="V377" s="3">
        <f>J377/(VLOOKUP($AW377,'5_Weighting'!$V$12:$W$23,2,FALSE)/(VLOOKUP($AW377,'5_Weighting'!$V$12:$X$23,3,FALSE)))</f>
        <v>0.19199692231729101</v>
      </c>
      <c r="W377" s="3">
        <f>V377*$Y377</f>
        <v>6.6016221769577338E-3</v>
      </c>
      <c r="X377" s="3" t="s">
        <v>367</v>
      </c>
      <c r="Y377" s="6">
        <v>3.4383999999999998E-2</v>
      </c>
      <c r="Z377" s="3" t="s">
        <v>355</v>
      </c>
      <c r="AA377" s="3">
        <v>3.8204444444444444E-2</v>
      </c>
      <c r="AB377" s="3" t="s">
        <v>26</v>
      </c>
      <c r="AC377" s="3" t="s">
        <v>53</v>
      </c>
      <c r="AD377" s="3" t="s">
        <v>6</v>
      </c>
      <c r="AE377" s="3" t="s">
        <v>54</v>
      </c>
      <c r="AF377" s="3" t="s">
        <v>7</v>
      </c>
      <c r="AG377" s="3" t="s">
        <v>356</v>
      </c>
      <c r="AH377" s="3" t="s">
        <v>28</v>
      </c>
      <c r="AI377" s="3" t="s">
        <v>10</v>
      </c>
      <c r="AJ377" s="3" t="s">
        <v>11</v>
      </c>
      <c r="AK377" s="4" t="s">
        <v>108</v>
      </c>
      <c r="AL377" s="4" t="s">
        <v>363</v>
      </c>
      <c r="AM377" s="4">
        <v>2010</v>
      </c>
      <c r="AN377" s="3" t="s">
        <v>14</v>
      </c>
      <c r="AO377" s="3" t="s">
        <v>14</v>
      </c>
      <c r="AP377" s="3">
        <v>473</v>
      </c>
      <c r="AQ377" s="3">
        <v>1</v>
      </c>
      <c r="AR377" s="3">
        <v>0</v>
      </c>
      <c r="AS377" s="3">
        <v>0</v>
      </c>
      <c r="AT377" s="3">
        <v>0</v>
      </c>
      <c r="AU377" s="4" t="s">
        <v>15</v>
      </c>
      <c r="AV377" s="4" t="s">
        <v>771</v>
      </c>
      <c r="AW377" s="4" t="s">
        <v>42</v>
      </c>
      <c r="AX377" s="4" t="s">
        <v>33</v>
      </c>
      <c r="AY377" s="4"/>
      <c r="AZ377" s="3">
        <v>1.228</v>
      </c>
      <c r="BA377" s="3"/>
      <c r="BB377" s="3"/>
      <c r="BC377" s="3" t="s">
        <v>20</v>
      </c>
      <c r="BD377" s="3">
        <v>0.9</v>
      </c>
      <c r="BE377" s="3"/>
    </row>
    <row r="378" spans="1:57" hidden="1" x14ac:dyDescent="0.25">
      <c r="A378" s="2">
        <v>65</v>
      </c>
      <c r="B378" s="3" t="s">
        <v>351</v>
      </c>
      <c r="C378" s="3">
        <v>65.400000000000006</v>
      </c>
      <c r="D378" s="3" t="s">
        <v>456</v>
      </c>
      <c r="E378" s="3" t="s">
        <v>362</v>
      </c>
      <c r="F378" s="3"/>
      <c r="G378" s="3" t="s">
        <v>1960</v>
      </c>
      <c r="H378" s="3" t="str">
        <f>IF(Y378&lt;'2 - Outliers'!$F$11,"Low outlier",IF(Y378&gt;'2 - Outliers'!$F$12,"High outlier",""))</f>
        <v/>
      </c>
      <c r="I378" s="3">
        <f>IF(AA378="",VLOOKUP(AW378,'3 -Impute_SE'!$B$10:$C$21,2,FALSE),AA378)</f>
        <v>6.9800000000000001E-3</v>
      </c>
      <c r="J378" s="3">
        <f>1/I378</f>
        <v>143.26647564469914</v>
      </c>
      <c r="K378" s="3">
        <f>J378*Y378</f>
        <v>-1.2</v>
      </c>
      <c r="L378" s="3">
        <f>J378/(VLOOKUP($AW378,'5_Weighting'!$B$9:$C$20,2,FALSE)/VLOOKUP($AW378,'5_Weighting'!$B$9:$D$20,3,FALSE))</f>
        <v>1.6706595481190496</v>
      </c>
      <c r="M378" s="3">
        <f>L378*Y378</f>
        <v>-1.3993444375045159E-2</v>
      </c>
      <c r="N378" s="3">
        <f>J378/(VLOOKUP($AW378,'5_Weighting'!$F$12:$G$20,2,FALSE)/(VLOOKUP($AW378,'5_Weighting'!$F$12:$H$21,3,FALSE)))</f>
        <v>0.88871893691338011</v>
      </c>
      <c r="O378" s="3">
        <f>N378*$Y378</f>
        <v>-7.4439098155864719E-3</v>
      </c>
      <c r="P378" s="3">
        <f>J378/(VLOOKUP($AW378,'5_Weighting'!$J$12:$K$22,2,FALSE)/VLOOKUP($AW378,'5_Weighting'!$J$12:$L$22,3,FALSE))</f>
        <v>0.88871893691338011</v>
      </c>
      <c r="Q378" s="3">
        <f>P378*$Y378</f>
        <v>-7.4439098155864719E-3</v>
      </c>
      <c r="R378" s="3">
        <f>J378/(VLOOKUP($AW378,'5_Weighting'!$N$12:$O$23,2,FALSE)/VLOOKUP($AW378,'5_Weighting'!$N$12:$P$23,3,FALSE))</f>
        <v>2.653794049438595</v>
      </c>
      <c r="S378" s="3">
        <f>R378*$Y378</f>
        <v>-2.2228178958097672E-2</v>
      </c>
      <c r="T378" s="3">
        <f>J378/(VLOOKUP($AW378,'5_Weighting'!$R$12:$S$23,2,FALSE)/(VLOOKUP($AW378,'5_Weighting'!$R$12:$T$23,3,FALSE)))</f>
        <v>10.173825062250733</v>
      </c>
      <c r="U378" s="3">
        <f>T378*$Y378</f>
        <v>-8.5215958721412147E-2</v>
      </c>
      <c r="V378" s="3">
        <f>J378/(VLOOKUP($AW378,'5_Weighting'!$V$12:$W$23,2,FALSE)/(VLOOKUP($AW378,'5_Weighting'!$V$12:$X$23,3,FALSE)))</f>
        <v>2.7189628427321906</v>
      </c>
      <c r="W378" s="3">
        <f>V378*$Y378</f>
        <v>-2.2774032770724827E-2</v>
      </c>
      <c r="X378" s="3" t="s">
        <v>367</v>
      </c>
      <c r="Y378" s="6">
        <v>-8.3759999999999998E-3</v>
      </c>
      <c r="Z378" s="3" t="s">
        <v>355</v>
      </c>
      <c r="AA378" s="3">
        <v>6.9800000000000001E-3</v>
      </c>
      <c r="AB378" s="3" t="s">
        <v>26</v>
      </c>
      <c r="AC378" s="3" t="s">
        <v>53</v>
      </c>
      <c r="AD378" s="3" t="s">
        <v>143</v>
      </c>
      <c r="AE378" s="3" t="s">
        <v>54</v>
      </c>
      <c r="AF378" s="3" t="s">
        <v>7</v>
      </c>
      <c r="AG378" s="3" t="s">
        <v>356</v>
      </c>
      <c r="AH378" s="3" t="s">
        <v>28</v>
      </c>
      <c r="AI378" s="3" t="s">
        <v>10</v>
      </c>
      <c r="AJ378" s="3" t="s">
        <v>11</v>
      </c>
      <c r="AK378" s="4" t="s">
        <v>108</v>
      </c>
      <c r="AL378" s="4" t="s">
        <v>363</v>
      </c>
      <c r="AM378" s="4">
        <v>2010</v>
      </c>
      <c r="AN378" s="3" t="s">
        <v>14</v>
      </c>
      <c r="AO378" s="3" t="s">
        <v>14</v>
      </c>
      <c r="AP378" s="3">
        <v>473</v>
      </c>
      <c r="AQ378" s="3">
        <v>1</v>
      </c>
      <c r="AR378" s="3">
        <v>0</v>
      </c>
      <c r="AS378" s="3">
        <v>0</v>
      </c>
      <c r="AT378" s="3">
        <v>0</v>
      </c>
      <c r="AU378" s="4" t="s">
        <v>15</v>
      </c>
      <c r="AV378" s="4" t="s">
        <v>87</v>
      </c>
      <c r="AW378" s="3" t="s">
        <v>88</v>
      </c>
      <c r="AX378" s="4" t="s">
        <v>33</v>
      </c>
      <c r="AY378" s="4"/>
      <c r="AZ378" s="3">
        <v>-4.1879999999999997</v>
      </c>
      <c r="BA378" s="3"/>
      <c r="BB378" s="3"/>
      <c r="BC378" s="3" t="s">
        <v>20</v>
      </c>
      <c r="BD378" s="3">
        <v>-1.2</v>
      </c>
      <c r="BE378" s="3"/>
    </row>
    <row r="379" spans="1:57" hidden="1" x14ac:dyDescent="0.25">
      <c r="A379" s="2">
        <v>65</v>
      </c>
      <c r="B379" s="3" t="s">
        <v>351</v>
      </c>
      <c r="C379" s="3">
        <v>65.400000000000006</v>
      </c>
      <c r="D379" s="3" t="s">
        <v>688</v>
      </c>
      <c r="E379" s="3" t="s">
        <v>362</v>
      </c>
      <c r="F379" s="3"/>
      <c r="G379" s="3" t="s">
        <v>1960</v>
      </c>
      <c r="H379" s="3" t="str">
        <f>IF(Y379&lt;'2 - Outliers'!$F$11,"Low outlier",IF(Y379&gt;'2 - Outliers'!$F$12,"High outlier",""))</f>
        <v/>
      </c>
      <c r="I379" s="3">
        <f>IF(AA379="",VLOOKUP(AW379,'3 -Impute_SE'!$B$10:$C$21,2,FALSE),AA379)</f>
        <v>2.2285714285714287E-2</v>
      </c>
      <c r="J379" s="3">
        <f>1/I379</f>
        <v>44.871794871794869</v>
      </c>
      <c r="K379" s="3">
        <f>J379*Y379</f>
        <v>7.0000000000000007E-2</v>
      </c>
      <c r="L379" s="3">
        <f>J379/(VLOOKUP($AW379,'5_Weighting'!$B$9:$C$20,2,FALSE)/VLOOKUP($AW379,'5_Weighting'!$B$9:$D$20,3,FALSE))</f>
        <v>0.45718535864931403</v>
      </c>
      <c r="M379" s="3">
        <f>L379*Y379</f>
        <v>7.1320915949292995E-4</v>
      </c>
      <c r="N379" s="3">
        <f>J379/(VLOOKUP($AW379,'5_Weighting'!$F$12:$G$20,2,FALSE)/(VLOOKUP($AW379,'5_Weighting'!$F$12:$H$21,3,FALSE)))</f>
        <v>0.52186934036734456</v>
      </c>
      <c r="O379" s="3">
        <f>N379*$Y379</f>
        <v>8.1411617097305758E-4</v>
      </c>
      <c r="P379" s="3">
        <f>J379/(VLOOKUP($AW379,'5_Weighting'!$J$12:$K$22,2,FALSE)/VLOOKUP($AW379,'5_Weighting'!$J$12:$L$22,3,FALSE))</f>
        <v>0.7925116917154118</v>
      </c>
      <c r="Q379" s="3">
        <f>P379*$Y379</f>
        <v>1.2363182390760425E-3</v>
      </c>
      <c r="R379" s="3">
        <f>J379/(VLOOKUP($AW379,'5_Weighting'!$N$12:$O$23,2,FALSE)/VLOOKUP($AW379,'5_Weighting'!$N$12:$P$23,3,FALSE))</f>
        <v>0.40939931429962079</v>
      </c>
      <c r="S379" s="3">
        <f>R379*$Y379</f>
        <v>6.3866293030740849E-4</v>
      </c>
      <c r="T379" s="3">
        <f>J379/(VLOOKUP($AW379,'5_Weighting'!$R$12:$S$23,2,FALSE)/(VLOOKUP($AW379,'5_Weighting'!$R$12:$T$23,3,FALSE)))</f>
        <v>1.1951878913688692</v>
      </c>
      <c r="U379" s="3">
        <f>T379*$Y379</f>
        <v>1.8644931105354361E-3</v>
      </c>
      <c r="V379" s="3">
        <f>J379/(VLOOKUP($AW379,'5_Weighting'!$V$12:$W$23,2,FALSE)/(VLOOKUP($AW379,'5_Weighting'!$V$12:$X$23,3,FALSE)))</f>
        <v>0.38989920495386454</v>
      </c>
      <c r="W379" s="3">
        <f>V379*$Y379</f>
        <v>6.082427597280288E-4</v>
      </c>
      <c r="X379" s="3" t="s">
        <v>367</v>
      </c>
      <c r="Y379" s="6">
        <v>1.5600000000000002E-3</v>
      </c>
      <c r="Z379" s="3" t="s">
        <v>355</v>
      </c>
      <c r="AA379" s="3">
        <v>2.2285714285714287E-2</v>
      </c>
      <c r="AB379" s="3" t="s">
        <v>26</v>
      </c>
      <c r="AC379" s="3" t="s">
        <v>53</v>
      </c>
      <c r="AD379" s="3" t="s">
        <v>6</v>
      </c>
      <c r="AE379" s="3" t="s">
        <v>54</v>
      </c>
      <c r="AF379" s="3" t="s">
        <v>7</v>
      </c>
      <c r="AG379" s="3" t="s">
        <v>356</v>
      </c>
      <c r="AH379" s="3" t="s">
        <v>28</v>
      </c>
      <c r="AI379" s="3" t="s">
        <v>10</v>
      </c>
      <c r="AJ379" s="3" t="s">
        <v>11</v>
      </c>
      <c r="AK379" s="4" t="s">
        <v>108</v>
      </c>
      <c r="AL379" s="4" t="s">
        <v>363</v>
      </c>
      <c r="AM379" s="4">
        <v>2010</v>
      </c>
      <c r="AN379" s="3" t="s">
        <v>14</v>
      </c>
      <c r="AO379" s="3" t="s">
        <v>14</v>
      </c>
      <c r="AP379" s="3">
        <v>473</v>
      </c>
      <c r="AQ379" s="3">
        <v>1</v>
      </c>
      <c r="AR379" s="3">
        <v>0</v>
      </c>
      <c r="AS379" s="3">
        <v>0</v>
      </c>
      <c r="AT379" s="3">
        <v>0</v>
      </c>
      <c r="AU379" s="4" t="s">
        <v>15</v>
      </c>
      <c r="AV379" s="4" t="s">
        <v>634</v>
      </c>
      <c r="AW379" s="4" t="s">
        <v>17</v>
      </c>
      <c r="AX379" s="4" t="s">
        <v>33</v>
      </c>
      <c r="AY379" s="4"/>
      <c r="AZ379" s="3">
        <v>0.19500000000000001</v>
      </c>
      <c r="BA379" s="3"/>
      <c r="BB379" s="3"/>
      <c r="BC379" s="3" t="s">
        <v>20</v>
      </c>
      <c r="BD379" s="3">
        <v>7.0000000000000007E-2</v>
      </c>
      <c r="BE379" s="3"/>
    </row>
    <row r="380" spans="1:57" hidden="1" x14ac:dyDescent="0.25">
      <c r="A380" s="2">
        <v>65</v>
      </c>
      <c r="B380" s="3" t="s">
        <v>351</v>
      </c>
      <c r="C380" s="3">
        <v>65.400000000000006</v>
      </c>
      <c r="D380" s="3" t="s">
        <v>361</v>
      </c>
      <c r="E380" s="3" t="s">
        <v>362</v>
      </c>
      <c r="F380" s="3"/>
      <c r="G380" s="3" t="s">
        <v>1960</v>
      </c>
      <c r="H380" s="3" t="str">
        <f>IF(Y380&lt;'2 - Outliers'!$F$11,"Low outlier",IF(Y380&gt;'2 - Outliers'!$F$12,"High outlier",""))</f>
        <v/>
      </c>
      <c r="I380" s="3">
        <f>IF(AA380="",VLOOKUP(AW380,'3 -Impute_SE'!$B$10:$C$21,2,FALSE),AA380)</f>
        <v>9.2709727626459154E-2</v>
      </c>
      <c r="J380" s="3">
        <f>1/I380</f>
        <v>10.786354631836954</v>
      </c>
      <c r="K380" s="3">
        <f>J380*Y380</f>
        <v>2.57</v>
      </c>
      <c r="L380" s="3">
        <f>J380/(VLOOKUP($AW380,'5_Weighting'!$B$9:$C$20,2,FALSE)/VLOOKUP($AW380,'5_Weighting'!$B$9:$D$20,3,FALSE))</f>
        <v>0.66049336037543793</v>
      </c>
      <c r="M380" s="3">
        <f>L380*Y380</f>
        <v>0.15737179001649335</v>
      </c>
      <c r="N380" s="3">
        <f>J380/(VLOOKUP($AW380,'5_Weighting'!$F$12:$G$20,2,FALSE)/(VLOOKUP($AW380,'5_Weighting'!$F$12:$H$21,3,FALSE)))</f>
        <v>2.5842383992627487</v>
      </c>
      <c r="O380" s="3">
        <f>N380*$Y380</f>
        <v>0.61573097796193954</v>
      </c>
      <c r="P380" s="3">
        <f>J380/(VLOOKUP($AW380,'5_Weighting'!$J$12:$K$22,2,FALSE)/VLOOKUP($AW380,'5_Weighting'!$J$12:$L$22,3,FALSE))</f>
        <v>1.8203478867711538</v>
      </c>
      <c r="Q380" s="3">
        <f>P380*$Y380</f>
        <v>0.43372336889364221</v>
      </c>
      <c r="R380" s="3">
        <f>J380/(VLOOKUP($AW380,'5_Weighting'!$N$12:$O$23,2,FALSE)/VLOOKUP($AW380,'5_Weighting'!$N$12:$P$23,3,FALSE))</f>
        <v>0.41588890759116681</v>
      </c>
      <c r="S380" s="3">
        <f>R380*$Y380</f>
        <v>9.9091354678301768E-2</v>
      </c>
      <c r="T380" s="3">
        <f>J380/(VLOOKUP($AW380,'5_Weighting'!$R$12:$S$23,2,FALSE)/(VLOOKUP($AW380,'5_Weighting'!$R$12:$T$23,3,FALSE)))</f>
        <v>0.65883537231632749</v>
      </c>
      <c r="U380" s="3">
        <f>T380*$Y380</f>
        <v>0.15697675114957746</v>
      </c>
      <c r="V380" s="3">
        <f>J380/(VLOOKUP($AW380,'5_Weighting'!$V$12:$W$23,2,FALSE)/(VLOOKUP($AW380,'5_Weighting'!$V$12:$X$23,3,FALSE)))</f>
        <v>0.55502670874772442</v>
      </c>
      <c r="W380" s="3">
        <f>V380*$Y380</f>
        <v>0.13224288373306781</v>
      </c>
      <c r="X380" s="3" t="s">
        <v>354</v>
      </c>
      <c r="Y380" s="6">
        <v>0.238264</v>
      </c>
      <c r="Z380" s="3" t="s">
        <v>355</v>
      </c>
      <c r="AA380" s="3">
        <v>9.2709727626459154E-2</v>
      </c>
      <c r="AB380" s="3" t="s">
        <v>26</v>
      </c>
      <c r="AC380" s="3" t="s">
        <v>5</v>
      </c>
      <c r="AD380" s="3" t="s">
        <v>6</v>
      </c>
      <c r="AE380" s="3" t="s">
        <v>5</v>
      </c>
      <c r="AF380" s="3" t="s">
        <v>7</v>
      </c>
      <c r="AG380" s="3" t="s">
        <v>356</v>
      </c>
      <c r="AH380" s="3" t="s">
        <v>28</v>
      </c>
      <c r="AI380" s="3" t="s">
        <v>10</v>
      </c>
      <c r="AJ380" s="3" t="s">
        <v>11</v>
      </c>
      <c r="AK380" s="4" t="s">
        <v>108</v>
      </c>
      <c r="AL380" s="4" t="s">
        <v>363</v>
      </c>
      <c r="AM380" s="4">
        <v>2010</v>
      </c>
      <c r="AN380" s="3" t="s">
        <v>14</v>
      </c>
      <c r="AO380" s="3" t="s">
        <v>14</v>
      </c>
      <c r="AP380" s="3">
        <v>473</v>
      </c>
      <c r="AQ380" s="3">
        <v>1</v>
      </c>
      <c r="AR380" s="3">
        <v>0</v>
      </c>
      <c r="AS380" s="3">
        <v>0</v>
      </c>
      <c r="AT380" s="3">
        <v>0</v>
      </c>
      <c r="AU380" s="4" t="s">
        <v>346</v>
      </c>
      <c r="AV380" s="4" t="s">
        <v>364</v>
      </c>
      <c r="AW380" s="4" t="s">
        <v>348</v>
      </c>
      <c r="AX380" s="4" t="s">
        <v>33</v>
      </c>
      <c r="AY380" s="4"/>
      <c r="AZ380" s="3">
        <v>0.63200000000000001</v>
      </c>
      <c r="BA380" s="3"/>
      <c r="BB380" s="3"/>
      <c r="BC380" s="3" t="s">
        <v>20</v>
      </c>
      <c r="BD380" s="3">
        <v>2.57</v>
      </c>
      <c r="BE380" s="3"/>
    </row>
    <row r="381" spans="1:57" hidden="1" x14ac:dyDescent="0.25">
      <c r="A381" s="2">
        <v>65</v>
      </c>
      <c r="B381" s="3" t="s">
        <v>351</v>
      </c>
      <c r="C381" s="3">
        <v>65.400000000000006</v>
      </c>
      <c r="D381" s="3" t="s">
        <v>720</v>
      </c>
      <c r="E381" s="3" t="s">
        <v>362</v>
      </c>
      <c r="F381" s="3"/>
      <c r="G381" s="3" t="s">
        <v>1960</v>
      </c>
      <c r="H381" s="3" t="str">
        <f>IF(Y381&lt;'2 - Outliers'!$F$11,"Low outlier",IF(Y381&gt;'2 - Outliers'!$F$12,"High outlier",""))</f>
        <v/>
      </c>
      <c r="I381" s="3">
        <f>IF(AA381="",VLOOKUP(AW381,'3 -Impute_SE'!$B$10:$C$21,2,FALSE),AA381)</f>
        <v>0.10783469387755101</v>
      </c>
      <c r="J381" s="3">
        <f>1/I381</f>
        <v>9.2734533204640517</v>
      </c>
      <c r="K381" s="3">
        <f>J381*Y381</f>
        <v>-0.49</v>
      </c>
      <c r="L381" s="3">
        <f>J381/(VLOOKUP($AW381,'5_Weighting'!$B$9:$C$20,2,FALSE)/VLOOKUP($AW381,'5_Weighting'!$B$9:$D$20,3,FALSE))</f>
        <v>0.82734211634004795</v>
      </c>
      <c r="M381" s="3">
        <f>L381*Y381</f>
        <v>-4.3715930085291795E-2</v>
      </c>
      <c r="N381" s="3" t="e">
        <f>J381/(VLOOKUP($AW381,'5_Weighting'!$F$12:$G$20,2,FALSE)/(VLOOKUP($AW381,'5_Weighting'!$F$12:$H$21,3,FALSE)))</f>
        <v>#N/A</v>
      </c>
      <c r="O381" s="3" t="e">
        <f>N381*$Y381</f>
        <v>#N/A</v>
      </c>
      <c r="P381" s="3" t="e">
        <f>J381/(VLOOKUP($AW381,'5_Weighting'!$J$12:$K$22,2,FALSE)/VLOOKUP($AW381,'5_Weighting'!$J$12:$L$22,3,FALSE))</f>
        <v>#N/A</v>
      </c>
      <c r="Q381" s="3" t="e">
        <f>P381*$Y381</f>
        <v>#N/A</v>
      </c>
      <c r="R381" s="3">
        <f>J381/(VLOOKUP($AW381,'5_Weighting'!$N$12:$O$23,2,FALSE)/VLOOKUP($AW381,'5_Weighting'!$N$12:$P$23,3,FALSE))</f>
        <v>0.82734211634004795</v>
      </c>
      <c r="S381" s="3">
        <f>R381*$Y381</f>
        <v>-4.3715930085291795E-2</v>
      </c>
      <c r="T381" s="3">
        <f>J381/(VLOOKUP($AW381,'5_Weighting'!$R$12:$S$23,2,FALSE)/(VLOOKUP($AW381,'5_Weighting'!$R$12:$T$23,3,FALSE)))</f>
        <v>0.84587689971598345</v>
      </c>
      <c r="U381" s="3">
        <f>T381*$Y381</f>
        <v>-4.469528950409285E-2</v>
      </c>
      <c r="V381" s="3">
        <f>J381/(VLOOKUP($AW381,'5_Weighting'!$V$12:$W$23,2,FALSE)/(VLOOKUP($AW381,'5_Weighting'!$V$12:$X$23,3,FALSE)))</f>
        <v>0.82508222481366422</v>
      </c>
      <c r="W381" s="3">
        <f>V381*$Y381</f>
        <v>-4.35965196769292E-2</v>
      </c>
      <c r="X381" s="3" t="s">
        <v>354</v>
      </c>
      <c r="Y381" s="6">
        <v>-5.2838999999999997E-2</v>
      </c>
      <c r="Z381" s="3" t="s">
        <v>355</v>
      </c>
      <c r="AA381" s="3">
        <v>0.10783469387755101</v>
      </c>
      <c r="AB381" s="3" t="s">
        <v>26</v>
      </c>
      <c r="AC381" s="3" t="s">
        <v>5</v>
      </c>
      <c r="AD381" s="3" t="s">
        <v>143</v>
      </c>
      <c r="AE381" s="3" t="s">
        <v>53</v>
      </c>
      <c r="AF381" s="3" t="s">
        <v>7</v>
      </c>
      <c r="AG381" s="3" t="s">
        <v>356</v>
      </c>
      <c r="AH381" s="3" t="s">
        <v>28</v>
      </c>
      <c r="AI381" s="3" t="s">
        <v>10</v>
      </c>
      <c r="AJ381" s="3" t="s">
        <v>11</v>
      </c>
      <c r="AK381" s="4" t="s">
        <v>108</v>
      </c>
      <c r="AL381" s="4" t="s">
        <v>363</v>
      </c>
      <c r="AM381" s="4">
        <v>2010</v>
      </c>
      <c r="AN381" s="3" t="s">
        <v>14</v>
      </c>
      <c r="AO381" s="3" t="s">
        <v>14</v>
      </c>
      <c r="AP381" s="3">
        <v>473</v>
      </c>
      <c r="AQ381" s="3">
        <v>1</v>
      </c>
      <c r="AR381" s="3">
        <v>0</v>
      </c>
      <c r="AS381" s="3">
        <v>0</v>
      </c>
      <c r="AT381" s="3">
        <v>0</v>
      </c>
      <c r="AU381" s="4" t="s">
        <v>346</v>
      </c>
      <c r="AV381" s="4" t="s">
        <v>432</v>
      </c>
      <c r="AW381" s="4" t="s">
        <v>707</v>
      </c>
      <c r="AX381" s="4" t="s">
        <v>33</v>
      </c>
      <c r="AY381" s="4"/>
      <c r="AZ381" s="3">
        <v>-0.10299999999999999</v>
      </c>
      <c r="BA381" s="3"/>
      <c r="BB381" s="3"/>
      <c r="BC381" s="3" t="s">
        <v>20</v>
      </c>
      <c r="BD381" s="3">
        <v>-0.49</v>
      </c>
      <c r="BE381" s="3"/>
    </row>
    <row r="382" spans="1:57" hidden="1" x14ac:dyDescent="0.25">
      <c r="A382" s="2">
        <v>65</v>
      </c>
      <c r="B382" s="3" t="s">
        <v>351</v>
      </c>
      <c r="C382" s="3">
        <v>65.400000000000006</v>
      </c>
      <c r="D382" s="3" t="s">
        <v>391</v>
      </c>
      <c r="E382" s="3" t="s">
        <v>362</v>
      </c>
      <c r="F382" s="3"/>
      <c r="G382" s="3" t="s">
        <v>1960</v>
      </c>
      <c r="H382" s="3" t="str">
        <f>IF(Y382&lt;'2 - Outliers'!$F$11,"Low outlier",IF(Y382&gt;'2 - Outliers'!$F$12,"High outlier",""))</f>
        <v/>
      </c>
      <c r="I382" s="3">
        <f>IF(AA382="",VLOOKUP(AW382,'3 -Impute_SE'!$B$10:$C$21,2,FALSE),AA382)</f>
        <v>7.5843333333333332E-2</v>
      </c>
      <c r="J382" s="3">
        <f>1/I382</f>
        <v>13.1850744956709</v>
      </c>
      <c r="K382" s="3">
        <f>J382*Y382</f>
        <v>-0.3</v>
      </c>
      <c r="L382" s="3">
        <f>J382/(VLOOKUP($AW382,'5_Weighting'!$B$9:$C$20,2,FALSE)/VLOOKUP($AW382,'5_Weighting'!$B$9:$D$20,3,FALSE))</f>
        <v>0.80737695520799335</v>
      </c>
      <c r="M382" s="3">
        <f>L382*Y382</f>
        <v>-1.8370247861847471E-2</v>
      </c>
      <c r="N382" s="3">
        <f>J382/(VLOOKUP($AW382,'5_Weighting'!$F$12:$G$20,2,FALSE)/(VLOOKUP($AW382,'5_Weighting'!$F$12:$H$21,3,FALSE)))</f>
        <v>3.1589333905527126</v>
      </c>
      <c r="O382" s="3">
        <f>N382*$Y382</f>
        <v>-7.1875211435245862E-2</v>
      </c>
      <c r="P382" s="3">
        <f>J382/(VLOOKUP($AW382,'5_Weighting'!$J$12:$K$22,2,FALSE)/VLOOKUP($AW382,'5_Weighting'!$J$12:$L$22,3,FALSE))</f>
        <v>2.2251653421696589</v>
      </c>
      <c r="Q382" s="3">
        <f>P382*$Y382</f>
        <v>-5.0629187030386248E-2</v>
      </c>
      <c r="R382" s="3">
        <f>J382/(VLOOKUP($AW382,'5_Weighting'!$N$12:$O$23,2,FALSE)/VLOOKUP($AW382,'5_Weighting'!$N$12:$P$23,3,FALSE))</f>
        <v>0.50837622307795949</v>
      </c>
      <c r="S382" s="3">
        <f>R382*$Y382</f>
        <v>-1.1567084203692811E-2</v>
      </c>
      <c r="T382" s="3">
        <f>J382/(VLOOKUP($AW382,'5_Weighting'!$R$12:$S$23,2,FALSE)/(VLOOKUP($AW382,'5_Weighting'!$R$12:$T$23,3,FALSE)))</f>
        <v>0.80535025602940524</v>
      </c>
      <c r="U382" s="3">
        <f>T382*$Y382</f>
        <v>-1.8324134375437055E-2</v>
      </c>
      <c r="V382" s="3">
        <f>J382/(VLOOKUP($AW382,'5_Weighting'!$V$12:$W$23,2,FALSE)/(VLOOKUP($AW382,'5_Weighting'!$V$12:$X$23,3,FALSE)))</f>
        <v>0.6784561375653092</v>
      </c>
      <c r="W382" s="3">
        <f>V382*$Y382</f>
        <v>-1.5436912498023479E-2</v>
      </c>
      <c r="X382" s="3" t="s">
        <v>367</v>
      </c>
      <c r="Y382" s="6">
        <v>-2.2752999999999999E-2</v>
      </c>
      <c r="Z382" s="3" t="s">
        <v>355</v>
      </c>
      <c r="AA382" s="3">
        <v>7.5843333333333332E-2</v>
      </c>
      <c r="AB382" s="3" t="s">
        <v>26</v>
      </c>
      <c r="AC382" s="3" t="s">
        <v>53</v>
      </c>
      <c r="AD382" s="3" t="s">
        <v>143</v>
      </c>
      <c r="AE382" s="3" t="s">
        <v>54</v>
      </c>
      <c r="AF382" s="3" t="s">
        <v>7</v>
      </c>
      <c r="AG382" s="3" t="s">
        <v>356</v>
      </c>
      <c r="AH382" s="3" t="s">
        <v>28</v>
      </c>
      <c r="AI382" s="3" t="s">
        <v>10</v>
      </c>
      <c r="AJ382" s="3" t="s">
        <v>11</v>
      </c>
      <c r="AK382" s="4" t="s">
        <v>108</v>
      </c>
      <c r="AL382" s="4" t="s">
        <v>363</v>
      </c>
      <c r="AM382" s="4">
        <v>2010</v>
      </c>
      <c r="AN382" s="3" t="s">
        <v>14</v>
      </c>
      <c r="AO382" s="3" t="s">
        <v>14</v>
      </c>
      <c r="AP382" s="3">
        <v>473</v>
      </c>
      <c r="AQ382" s="3">
        <v>1</v>
      </c>
      <c r="AR382" s="3">
        <v>0</v>
      </c>
      <c r="AS382" s="3">
        <v>0</v>
      </c>
      <c r="AT382" s="3">
        <v>0</v>
      </c>
      <c r="AU382" s="4" t="s">
        <v>346</v>
      </c>
      <c r="AV382" s="4" t="s">
        <v>376</v>
      </c>
      <c r="AW382" s="4" t="s">
        <v>348</v>
      </c>
      <c r="AX382" s="4" t="s">
        <v>33</v>
      </c>
      <c r="AY382" s="4"/>
      <c r="AZ382" s="3">
        <v>-6.0999999999999999E-2</v>
      </c>
      <c r="BA382" s="3"/>
      <c r="BB382" s="3"/>
      <c r="BC382" s="3" t="s">
        <v>20</v>
      </c>
      <c r="BD382" s="3">
        <v>-0.3</v>
      </c>
      <c r="BE382" s="3"/>
    </row>
    <row r="383" spans="1:57" hidden="1" x14ac:dyDescent="0.25">
      <c r="A383" s="2">
        <v>65</v>
      </c>
      <c r="B383" s="3" t="s">
        <v>351</v>
      </c>
      <c r="C383" s="3">
        <v>65.400000000000006</v>
      </c>
      <c r="D383" s="3" t="s">
        <v>748</v>
      </c>
      <c r="E383" s="3" t="s">
        <v>362</v>
      </c>
      <c r="F383" s="3"/>
      <c r="G383" s="3" t="s">
        <v>1960</v>
      </c>
      <c r="H383" s="3" t="str">
        <f>IF(Y383&lt;'2 - Outliers'!$F$11,"Low outlier",IF(Y383&gt;'2 - Outliers'!$F$12,"High outlier",""))</f>
        <v/>
      </c>
      <c r="I383" s="3">
        <f>IF(AA383="",VLOOKUP(AW383,'3 -Impute_SE'!$B$10:$C$21,2,FALSE),AA383)</f>
        <v>0.11705454545454545</v>
      </c>
      <c r="J383" s="3">
        <f>1/I383</f>
        <v>8.5430257844050956</v>
      </c>
      <c r="K383" s="3">
        <f>J383*Y383</f>
        <v>-1.7600000000000002</v>
      </c>
      <c r="L383" s="3">
        <f>J383/(VLOOKUP($AW383,'5_Weighting'!$B$9:$C$20,2,FALSE)/VLOOKUP($AW383,'5_Weighting'!$B$9:$D$20,3,FALSE))</f>
        <v>0.11270398801685884</v>
      </c>
      <c r="M383" s="3">
        <f>L383*Y383</f>
        <v>-2.3218824795281191E-2</v>
      </c>
      <c r="N383" s="3">
        <f>J383/(VLOOKUP($AW383,'5_Weighting'!$F$12:$G$20,2,FALSE)/(VLOOKUP($AW383,'5_Weighting'!$F$12:$H$21,3,FALSE)))</f>
        <v>0.74213349406883711</v>
      </c>
      <c r="O383" s="3">
        <f>N383*$Y383</f>
        <v>-0.15289137391408555</v>
      </c>
      <c r="P383" s="3">
        <f>J383/(VLOOKUP($AW383,'5_Weighting'!$J$12:$K$22,2,FALSE)/VLOOKUP($AW383,'5_Weighting'!$J$12:$L$22,3,FALSE))</f>
        <v>0.90336696461229971</v>
      </c>
      <c r="Q383" s="3">
        <f>P383*$Y383</f>
        <v>-0.18610804858156754</v>
      </c>
      <c r="R383" s="3">
        <f>J383/(VLOOKUP($AW383,'5_Weighting'!$N$12:$O$23,2,FALSE)/VLOOKUP($AW383,'5_Weighting'!$N$12:$P$23,3,FALSE))</f>
        <v>8.5996222042986528E-2</v>
      </c>
      <c r="S383" s="3">
        <f>R383*$Y383</f>
        <v>-1.7716597680407915E-2</v>
      </c>
      <c r="T383" s="3">
        <f>J383/(VLOOKUP($AW383,'5_Weighting'!$R$12:$S$23,2,FALSE)/(VLOOKUP($AW383,'5_Weighting'!$R$12:$T$23,3,FALSE)))</f>
        <v>6.3401535983294038E-2</v>
      </c>
      <c r="U383" s="3">
        <f>T383*$Y383</f>
        <v>-1.3061730837134305E-2</v>
      </c>
      <c r="V383" s="3">
        <f>J383/(VLOOKUP($AW383,'5_Weighting'!$V$12:$W$23,2,FALSE)/(VLOOKUP($AW383,'5_Weighting'!$V$12:$X$23,3,FALSE)))</f>
        <v>6.9736669607756138E-2</v>
      </c>
      <c r="W383" s="3">
        <f>V383*$Y383</f>
        <v>-1.4366869725911488E-2</v>
      </c>
      <c r="X383" s="3" t="s">
        <v>367</v>
      </c>
      <c r="Y383" s="6">
        <v>-0.206016</v>
      </c>
      <c r="Z383" s="3" t="s">
        <v>409</v>
      </c>
      <c r="AA383" s="3">
        <v>0.11705454545454545</v>
      </c>
      <c r="AB383" s="3" t="s">
        <v>26</v>
      </c>
      <c r="AC383" s="3" t="s">
        <v>53</v>
      </c>
      <c r="AD383" s="3" t="s">
        <v>143</v>
      </c>
      <c r="AE383" s="3" t="s">
        <v>54</v>
      </c>
      <c r="AF383" s="3" t="s">
        <v>7</v>
      </c>
      <c r="AG383" s="3" t="s">
        <v>356</v>
      </c>
      <c r="AH383" s="3" t="s">
        <v>28</v>
      </c>
      <c r="AI383" s="3" t="s">
        <v>10</v>
      </c>
      <c r="AJ383" s="3" t="s">
        <v>11</v>
      </c>
      <c r="AK383" s="3" t="s">
        <v>108</v>
      </c>
      <c r="AL383" s="3" t="s">
        <v>363</v>
      </c>
      <c r="AM383" s="3">
        <v>2010</v>
      </c>
      <c r="AN383" s="3" t="s">
        <v>14</v>
      </c>
      <c r="AO383" s="3" t="s">
        <v>14</v>
      </c>
      <c r="AP383" s="3">
        <v>473</v>
      </c>
      <c r="AQ383" s="3">
        <v>1</v>
      </c>
      <c r="AR383" s="3">
        <v>0</v>
      </c>
      <c r="AS383" s="3">
        <v>0</v>
      </c>
      <c r="AT383" s="3">
        <v>0</v>
      </c>
      <c r="AU383" s="3" t="s">
        <v>346</v>
      </c>
      <c r="AV383" s="3" t="s">
        <v>723</v>
      </c>
      <c r="AW383" s="3" t="s">
        <v>642</v>
      </c>
      <c r="AX383" s="3" t="s">
        <v>33</v>
      </c>
      <c r="AY383" s="4"/>
      <c r="AZ383" s="3">
        <v>-0.46400000000000002</v>
      </c>
      <c r="BA383" s="3"/>
      <c r="BB383" s="3"/>
      <c r="BC383" s="3" t="s">
        <v>20</v>
      </c>
      <c r="BD383" s="3">
        <v>-1.76</v>
      </c>
      <c r="BE383" s="3"/>
    </row>
    <row r="384" spans="1:57" hidden="1" x14ac:dyDescent="0.25">
      <c r="A384" s="2">
        <v>65</v>
      </c>
      <c r="B384" s="3" t="s">
        <v>351</v>
      </c>
      <c r="C384" s="3">
        <v>65.5</v>
      </c>
      <c r="D384" s="3" t="s">
        <v>929</v>
      </c>
      <c r="E384" s="3" t="s">
        <v>369</v>
      </c>
      <c r="F384" s="3"/>
      <c r="G384" s="3" t="s">
        <v>1960</v>
      </c>
      <c r="H384" s="3" t="str">
        <f>IF(Y384&lt;'2 - Outliers'!$F$11,"Low outlier",IF(Y384&gt;'2 - Outliers'!$F$12,"High outlier",""))</f>
        <v/>
      </c>
      <c r="I384" s="3">
        <f>IF(AA384="",VLOOKUP(AW384,'3 -Impute_SE'!$B$10:$C$21,2,FALSE),AA384)</f>
        <v>3.7551724137931029E-2</v>
      </c>
      <c r="J384" s="3">
        <f>1/I384</f>
        <v>26.629935720844816</v>
      </c>
      <c r="K384" s="3">
        <f>J384*Y384</f>
        <v>0.87000000000000011</v>
      </c>
      <c r="L384" s="3">
        <f>J384/(VLOOKUP($AW384,'5_Weighting'!$B$9:$C$20,2,FALSE)/VLOOKUP($AW384,'5_Weighting'!$B$9:$D$20,3,FALSE))</f>
        <v>0.29376495536448022</v>
      </c>
      <c r="M384" s="3">
        <f>L384*Y384</f>
        <v>9.5973010917575676E-3</v>
      </c>
      <c r="N384" s="3">
        <f>J384/(VLOOKUP($AW384,'5_Weighting'!$F$12:$G$20,2,FALSE)/(VLOOKUP($AW384,'5_Weighting'!$F$12:$H$21,3,FALSE)))</f>
        <v>0.70687271463345014</v>
      </c>
      <c r="O384" s="3">
        <f>N384*$Y384</f>
        <v>2.3093531587074813E-2</v>
      </c>
      <c r="P384" s="3">
        <f>J384/(VLOOKUP($AW384,'5_Weighting'!$J$12:$K$22,2,FALSE)/VLOOKUP($AW384,'5_Weighting'!$J$12:$L$22,3,FALSE))</f>
        <v>1.170250974024696</v>
      </c>
      <c r="Q384" s="3">
        <f>P384*$Y384</f>
        <v>3.8232099321386818E-2</v>
      </c>
      <c r="R384" s="3">
        <f>J384/(VLOOKUP($AW384,'5_Weighting'!$N$12:$O$23,2,FALSE)/VLOOKUP($AW384,'5_Weighting'!$N$12:$P$23,3,FALSE))</f>
        <v>0.2084038835500728</v>
      </c>
      <c r="S384" s="3">
        <f>R384*$Y384</f>
        <v>6.8085548755808783E-3</v>
      </c>
      <c r="T384" s="3">
        <f>J384/(VLOOKUP($AW384,'5_Weighting'!$R$12:$S$23,2,FALSE)/(VLOOKUP($AW384,'5_Weighting'!$R$12:$T$23,3,FALSE)))</f>
        <v>1.1006406292272113</v>
      </c>
      <c r="U384" s="3">
        <f>T384*$Y384</f>
        <v>3.5957929356852991E-2</v>
      </c>
      <c r="V384" s="3">
        <f>J384/(VLOOKUP($AW384,'5_Weighting'!$V$12:$W$23,2,FALSE)/(VLOOKUP($AW384,'5_Weighting'!$V$12:$X$23,3,FALSE)))</f>
        <v>0.19533419358409787</v>
      </c>
      <c r="W384" s="3">
        <f>V384*$Y384</f>
        <v>6.3815681043924771E-3</v>
      </c>
      <c r="X384" s="3" t="s">
        <v>354</v>
      </c>
      <c r="Y384" s="6">
        <v>3.2669999999999998E-2</v>
      </c>
      <c r="Z384" s="3" t="s">
        <v>355</v>
      </c>
      <c r="AA384" s="3">
        <v>3.7551724137931029E-2</v>
      </c>
      <c r="AB384" s="3" t="s">
        <v>26</v>
      </c>
      <c r="AC384" s="3" t="s">
        <v>5</v>
      </c>
      <c r="AD384" s="3" t="s">
        <v>6</v>
      </c>
      <c r="AE384" s="3" t="s">
        <v>5</v>
      </c>
      <c r="AF384" s="3" t="s">
        <v>7</v>
      </c>
      <c r="AG384" s="3" t="s">
        <v>356</v>
      </c>
      <c r="AH384" s="3" t="s">
        <v>28</v>
      </c>
      <c r="AI384" s="3" t="s">
        <v>10</v>
      </c>
      <c r="AJ384" s="3" t="s">
        <v>11</v>
      </c>
      <c r="AK384" s="4" t="s">
        <v>108</v>
      </c>
      <c r="AL384" s="4" t="s">
        <v>363</v>
      </c>
      <c r="AM384" s="4">
        <v>2010</v>
      </c>
      <c r="AN384" s="3" t="s">
        <v>14</v>
      </c>
      <c r="AO384" s="3" t="s">
        <v>14</v>
      </c>
      <c r="AP384" s="3">
        <v>473</v>
      </c>
      <c r="AQ384" s="3">
        <v>1</v>
      </c>
      <c r="AR384" s="3">
        <v>0</v>
      </c>
      <c r="AS384" s="3">
        <v>0</v>
      </c>
      <c r="AT384" s="3">
        <v>0</v>
      </c>
      <c r="AU384" s="4" t="s">
        <v>15</v>
      </c>
      <c r="AV384" s="4" t="s">
        <v>556</v>
      </c>
      <c r="AW384" s="4" t="s">
        <v>42</v>
      </c>
      <c r="AX384" s="4" t="s">
        <v>33</v>
      </c>
      <c r="AY384" s="4"/>
      <c r="AZ384" s="3">
        <v>0.36299999999999999</v>
      </c>
      <c r="BA384" s="3"/>
      <c r="BB384" s="3"/>
      <c r="BC384" s="3" t="s">
        <v>20</v>
      </c>
      <c r="BD384" s="3">
        <v>0.87</v>
      </c>
      <c r="BE384" s="3"/>
    </row>
    <row r="385" spans="1:57" hidden="1" x14ac:dyDescent="0.25">
      <c r="A385" s="2">
        <v>65</v>
      </c>
      <c r="B385" s="3" t="s">
        <v>351</v>
      </c>
      <c r="C385" s="3">
        <v>65.5</v>
      </c>
      <c r="D385" s="3" t="s">
        <v>935</v>
      </c>
      <c r="E385" s="3" t="s">
        <v>369</v>
      </c>
      <c r="F385" s="3"/>
      <c r="G385" s="3" t="s">
        <v>1960</v>
      </c>
      <c r="H385" s="3" t="str">
        <f>IF(Y385&lt;'2 - Outliers'!$F$11,"Low outlier",IF(Y385&gt;'2 - Outliers'!$F$12,"High outlier",""))</f>
        <v/>
      </c>
      <c r="I385" s="3">
        <f>IF(AA385="",VLOOKUP(AW385,'3 -Impute_SE'!$B$10:$C$21,2,FALSE),AA385)</f>
        <v>2.5392857142857141E-2</v>
      </c>
      <c r="J385" s="3">
        <f>1/I385</f>
        <v>39.381153305203945</v>
      </c>
      <c r="K385" s="3">
        <f>J385*Y385</f>
        <v>0.84000000000000008</v>
      </c>
      <c r="L385" s="3">
        <f>J385/(VLOOKUP($AW385,'5_Weighting'!$B$9:$C$20,2,FALSE)/VLOOKUP($AW385,'5_Weighting'!$B$9:$D$20,3,FALSE))</f>
        <v>0.43442848920770799</v>
      </c>
      <c r="M385" s="3">
        <f>L385*Y385</f>
        <v>9.26635967480041E-3</v>
      </c>
      <c r="N385" s="3">
        <f>J385/(VLOOKUP($AW385,'5_Weighting'!$F$12:$G$20,2,FALSE)/(VLOOKUP($AW385,'5_Weighting'!$F$12:$H$21,3,FALSE)))</f>
        <v>1.0453447215967389</v>
      </c>
      <c r="O385" s="3">
        <f>N385*$Y385</f>
        <v>2.2297202911658438E-2</v>
      </c>
      <c r="P385" s="3">
        <f>J385/(VLOOKUP($AW385,'5_Weighting'!$J$12:$K$22,2,FALSE)/VLOOKUP($AW385,'5_Weighting'!$J$12:$L$22,3,FALSE))</f>
        <v>1.730602487994618</v>
      </c>
      <c r="Q385" s="3">
        <f>P385*$Y385</f>
        <v>3.69137510689252E-2</v>
      </c>
      <c r="R385" s="3">
        <f>J385/(VLOOKUP($AW385,'5_Weighting'!$N$12:$O$23,2,FALSE)/VLOOKUP($AW385,'5_Weighting'!$N$12:$P$23,3,FALSE))</f>
        <v>0.30819395786453369</v>
      </c>
      <c r="S385" s="3">
        <f>R385*$Y385</f>
        <v>6.573777121250503E-3</v>
      </c>
      <c r="T385" s="3">
        <f>J385/(VLOOKUP($AW385,'5_Weighting'!$R$12:$S$23,2,FALSE)/(VLOOKUP($AW385,'5_Weighting'!$R$12:$T$23,3,FALSE)))</f>
        <v>1.6276606075171505</v>
      </c>
      <c r="U385" s="3">
        <f>T385*$Y385</f>
        <v>3.471800075834082E-2</v>
      </c>
      <c r="V385" s="3">
        <f>J385/(VLOOKUP($AW385,'5_Weighting'!$V$12:$W$23,2,FALSE)/(VLOOKUP($AW385,'5_Weighting'!$V$12:$X$23,3,FALSE)))</f>
        <v>0.28886610557089637</v>
      </c>
      <c r="W385" s="3">
        <f>V385*$Y385</f>
        <v>6.1615140318272187E-3</v>
      </c>
      <c r="X385" s="3" t="s">
        <v>367</v>
      </c>
      <c r="Y385" s="6">
        <v>2.1329999999999998E-2</v>
      </c>
      <c r="Z385" s="3" t="s">
        <v>355</v>
      </c>
      <c r="AA385" s="3">
        <v>2.5392857142857141E-2</v>
      </c>
      <c r="AB385" s="3" t="s">
        <v>26</v>
      </c>
      <c r="AC385" s="3" t="s">
        <v>53</v>
      </c>
      <c r="AD385" s="3" t="s">
        <v>6</v>
      </c>
      <c r="AE385" s="3" t="s">
        <v>54</v>
      </c>
      <c r="AF385" s="3" t="s">
        <v>7</v>
      </c>
      <c r="AG385" s="3" t="s">
        <v>356</v>
      </c>
      <c r="AH385" s="3" t="s">
        <v>28</v>
      </c>
      <c r="AI385" s="3" t="s">
        <v>10</v>
      </c>
      <c r="AJ385" s="3" t="s">
        <v>11</v>
      </c>
      <c r="AK385" s="4" t="s">
        <v>108</v>
      </c>
      <c r="AL385" s="4" t="s">
        <v>363</v>
      </c>
      <c r="AM385" s="4">
        <v>2010</v>
      </c>
      <c r="AN385" s="3" t="s">
        <v>14</v>
      </c>
      <c r="AO385" s="3" t="s">
        <v>14</v>
      </c>
      <c r="AP385" s="3">
        <v>473</v>
      </c>
      <c r="AQ385" s="3">
        <v>1</v>
      </c>
      <c r="AR385" s="3">
        <v>0</v>
      </c>
      <c r="AS385" s="3">
        <v>0</v>
      </c>
      <c r="AT385" s="3">
        <v>0</v>
      </c>
      <c r="AU385" s="4" t="s">
        <v>15</v>
      </c>
      <c r="AV385" s="4" t="s">
        <v>771</v>
      </c>
      <c r="AW385" s="4" t="s">
        <v>42</v>
      </c>
      <c r="AX385" s="4" t="s">
        <v>33</v>
      </c>
      <c r="AY385" s="4"/>
      <c r="AZ385" s="3">
        <v>1.1850000000000001</v>
      </c>
      <c r="BA385" s="3"/>
      <c r="BB385" s="3"/>
      <c r="BC385" s="3" t="s">
        <v>20</v>
      </c>
      <c r="BD385" s="3">
        <v>0.84</v>
      </c>
      <c r="BE385" s="3"/>
    </row>
    <row r="386" spans="1:57" hidden="1" x14ac:dyDescent="0.25">
      <c r="A386" s="2">
        <v>65</v>
      </c>
      <c r="B386" s="3" t="s">
        <v>351</v>
      </c>
      <c r="C386" s="3">
        <v>65.5</v>
      </c>
      <c r="D386" s="3" t="s">
        <v>460</v>
      </c>
      <c r="E386" s="3" t="s">
        <v>369</v>
      </c>
      <c r="F386" s="3"/>
      <c r="G386" s="3" t="s">
        <v>1960</v>
      </c>
      <c r="H386" s="3" t="str">
        <f>IF(Y386&lt;'2 - Outliers'!$F$11,"Low outlier",IF(Y386&gt;'2 - Outliers'!$F$12,"High outlier",""))</f>
        <v/>
      </c>
      <c r="I386" s="3">
        <f>IF(AA386="",VLOOKUP(AW386,'3 -Impute_SE'!$B$10:$C$21,2,FALSE),AA386)</f>
        <v>8.3799999999999986E-3</v>
      </c>
      <c r="J386" s="3">
        <f>1/I386</f>
        <v>119.33174224343678</v>
      </c>
      <c r="K386" s="3">
        <f>J386*Y386</f>
        <v>5.000000000000001E-2</v>
      </c>
      <c r="L386" s="3">
        <f>J386/(VLOOKUP($AW386,'5_Weighting'!$B$9:$C$20,2,FALSE)/VLOOKUP($AW386,'5_Weighting'!$B$9:$D$20,3,FALSE))</f>
        <v>1.3915517477172994</v>
      </c>
      <c r="M386" s="3">
        <f>L386*Y386</f>
        <v>5.8306018229354847E-4</v>
      </c>
      <c r="N386" s="3">
        <f>J386/(VLOOKUP($AW386,'5_Weighting'!$F$12:$G$20,2,FALSE)/(VLOOKUP($AW386,'5_Weighting'!$F$12:$H$21,3,FALSE)))</f>
        <v>0.74024560616412816</v>
      </c>
      <c r="O386" s="3">
        <f>N386*$Y386</f>
        <v>3.101629089827697E-4</v>
      </c>
      <c r="P386" s="3">
        <f>J386/(VLOOKUP($AW386,'5_Weighting'!$J$12:$K$22,2,FALSE)/VLOOKUP($AW386,'5_Weighting'!$J$12:$L$22,3,FALSE))</f>
        <v>0.74024560616412816</v>
      </c>
      <c r="Q386" s="3">
        <f>P386*$Y386</f>
        <v>3.101629089827697E-4</v>
      </c>
      <c r="R386" s="3">
        <f>J386/(VLOOKUP($AW386,'5_Weighting'!$N$12:$O$23,2,FALSE)/VLOOKUP($AW386,'5_Weighting'!$N$12:$P$23,3,FALSE))</f>
        <v>2.2104394349739138</v>
      </c>
      <c r="S386" s="3">
        <f>R386*$Y386</f>
        <v>9.2617412325406991E-4</v>
      </c>
      <c r="T386" s="3">
        <f>J386/(VLOOKUP($AW386,'5_Weighting'!$R$12:$S$23,2,FALSE)/(VLOOKUP($AW386,'5_Weighting'!$R$12:$T$23,3,FALSE)))</f>
        <v>8.4741406843090843</v>
      </c>
      <c r="U386" s="3">
        <f>T386*$Y386</f>
        <v>3.5506649467255064E-3</v>
      </c>
      <c r="V386" s="3">
        <f>J386/(VLOOKUP($AW386,'5_Weighting'!$V$12:$W$23,2,FALSE)/(VLOOKUP($AW386,'5_Weighting'!$V$12:$X$23,3,FALSE)))</f>
        <v>2.2647208403664316</v>
      </c>
      <c r="W386" s="3">
        <f>V386*$Y386</f>
        <v>9.489180321135348E-4</v>
      </c>
      <c r="X386" s="3" t="s">
        <v>367</v>
      </c>
      <c r="Y386" s="6">
        <v>4.1899999999999999E-4</v>
      </c>
      <c r="Z386" s="3" t="s">
        <v>355</v>
      </c>
      <c r="AA386" s="3">
        <v>8.3799999999999986E-3</v>
      </c>
      <c r="AB386" s="3" t="s">
        <v>26</v>
      </c>
      <c r="AC386" s="3" t="s">
        <v>53</v>
      </c>
      <c r="AD386" s="3" t="s">
        <v>6</v>
      </c>
      <c r="AE386" s="3" t="s">
        <v>54</v>
      </c>
      <c r="AF386" s="3" t="s">
        <v>7</v>
      </c>
      <c r="AG386" s="3" t="s">
        <v>356</v>
      </c>
      <c r="AH386" s="3" t="s">
        <v>28</v>
      </c>
      <c r="AI386" s="3" t="s">
        <v>10</v>
      </c>
      <c r="AJ386" s="3" t="s">
        <v>11</v>
      </c>
      <c r="AK386" s="4" t="s">
        <v>108</v>
      </c>
      <c r="AL386" s="4" t="s">
        <v>363</v>
      </c>
      <c r="AM386" s="4">
        <v>2010</v>
      </c>
      <c r="AN386" s="3" t="s">
        <v>14</v>
      </c>
      <c r="AO386" s="3" t="s">
        <v>14</v>
      </c>
      <c r="AP386" s="3">
        <v>473</v>
      </c>
      <c r="AQ386" s="3">
        <v>1</v>
      </c>
      <c r="AR386" s="3">
        <v>0</v>
      </c>
      <c r="AS386" s="3">
        <v>0</v>
      </c>
      <c r="AT386" s="3">
        <v>0</v>
      </c>
      <c r="AU386" s="4" t="s">
        <v>15</v>
      </c>
      <c r="AV386" s="4" t="s">
        <v>87</v>
      </c>
      <c r="AW386" s="4" t="s">
        <v>88</v>
      </c>
      <c r="AX386" s="4" t="s">
        <v>33</v>
      </c>
      <c r="AY386" s="4"/>
      <c r="AZ386" s="3">
        <v>0.41899999999999998</v>
      </c>
      <c r="BA386" s="6"/>
      <c r="BB386" s="3"/>
      <c r="BC386" s="3" t="s">
        <v>20</v>
      </c>
      <c r="BD386" s="3">
        <v>0.05</v>
      </c>
      <c r="BE386" s="3"/>
    </row>
    <row r="387" spans="1:57" hidden="1" x14ac:dyDescent="0.25">
      <c r="A387" s="2">
        <v>65</v>
      </c>
      <c r="B387" s="3" t="s">
        <v>351</v>
      </c>
      <c r="C387" s="3">
        <v>65.5</v>
      </c>
      <c r="D387" s="3" t="s">
        <v>687</v>
      </c>
      <c r="E387" s="3" t="s">
        <v>369</v>
      </c>
      <c r="F387" s="3"/>
      <c r="G387" s="3" t="s">
        <v>1960</v>
      </c>
      <c r="H387" s="3" t="str">
        <f>IF(Y387&lt;'2 - Outliers'!$F$11,"Low outlier",IF(Y387&gt;'2 - Outliers'!$F$12,"High outlier",""))</f>
        <v/>
      </c>
      <c r="I387" s="3">
        <f>IF(AA387="",VLOOKUP(AW387,'3 -Impute_SE'!$B$10:$C$21,2,FALSE),AA387)</f>
        <v>8.2242424242424238E-3</v>
      </c>
      <c r="J387" s="3">
        <f>1/I387</f>
        <v>121.59174649963154</v>
      </c>
      <c r="K387" s="3">
        <f>J387*Y387</f>
        <v>-0.65999999999999992</v>
      </c>
      <c r="L387" s="3">
        <f>J387/(VLOOKUP($AW387,'5_Weighting'!$B$9:$C$20,2,FALSE)/VLOOKUP($AW387,'5_Weighting'!$B$9:$D$20,3,FALSE))</f>
        <v>1.2388621046039945</v>
      </c>
      <c r="M387" s="3">
        <f>L387*Y387</f>
        <v>-6.7245435037904819E-3</v>
      </c>
      <c r="N387" s="3">
        <f>J387/(VLOOKUP($AW387,'5_Weighting'!$F$12:$G$20,2,FALSE)/(VLOOKUP($AW387,'5_Weighting'!$F$12:$H$21,3,FALSE)))</f>
        <v>1.4141401011743815</v>
      </c>
      <c r="O387" s="3">
        <f>N387*$Y387</f>
        <v>-7.6759524691745419E-3</v>
      </c>
      <c r="P387" s="3">
        <f>J387/(VLOOKUP($AW387,'5_Weighting'!$J$12:$K$22,2,FALSE)/VLOOKUP($AW387,'5_Weighting'!$J$12:$L$22,3,FALSE))</f>
        <v>2.1475156274086431</v>
      </c>
      <c r="Q387" s="3">
        <f>P387*$Y387</f>
        <v>-1.1656714825574115E-2</v>
      </c>
      <c r="R387" s="3">
        <f>J387/(VLOOKUP($AW387,'5_Weighting'!$N$12:$O$23,2,FALSE)/VLOOKUP($AW387,'5_Weighting'!$N$12:$P$23,3,FALSE))</f>
        <v>1.109373444580718</v>
      </c>
      <c r="S387" s="3">
        <f>R387*$Y387</f>
        <v>-6.021679057184137E-3</v>
      </c>
      <c r="T387" s="3">
        <f>J387/(VLOOKUP($AW387,'5_Weighting'!$R$12:$S$23,2,FALSE)/(VLOOKUP($AW387,'5_Weighting'!$R$12:$T$23,3,FALSE)))</f>
        <v>3.2386710520933457</v>
      </c>
      <c r="U387" s="3">
        <f>T387*$Y387</f>
        <v>-1.7579506470762681E-2</v>
      </c>
      <c r="V387" s="3">
        <f>J387/(VLOOKUP($AW387,'5_Weighting'!$V$12:$W$23,2,FALSE)/(VLOOKUP($AW387,'5_Weighting'!$V$12:$X$23,3,FALSE)))</f>
        <v>1.0565328493012396</v>
      </c>
      <c r="W387" s="3">
        <f>V387*$Y387</f>
        <v>-5.7348603060071281E-3</v>
      </c>
      <c r="X387" s="3" t="s">
        <v>367</v>
      </c>
      <c r="Y387" s="6">
        <v>-5.4279999999999997E-3</v>
      </c>
      <c r="Z387" s="3" t="s">
        <v>355</v>
      </c>
      <c r="AA387" s="3">
        <v>8.2242424242424238E-3</v>
      </c>
      <c r="AB387" s="3" t="s">
        <v>26</v>
      </c>
      <c r="AC387" s="3" t="s">
        <v>53</v>
      </c>
      <c r="AD387" s="3" t="s">
        <v>143</v>
      </c>
      <c r="AE387" s="3" t="s">
        <v>54</v>
      </c>
      <c r="AF387" s="3" t="s">
        <v>7</v>
      </c>
      <c r="AG387" s="3" t="s">
        <v>356</v>
      </c>
      <c r="AH387" s="3" t="s">
        <v>28</v>
      </c>
      <c r="AI387" s="3" t="s">
        <v>10</v>
      </c>
      <c r="AJ387" s="3" t="s">
        <v>11</v>
      </c>
      <c r="AK387" s="4" t="s">
        <v>108</v>
      </c>
      <c r="AL387" s="4" t="s">
        <v>363</v>
      </c>
      <c r="AM387" s="4">
        <v>2010</v>
      </c>
      <c r="AN387" s="3" t="s">
        <v>14</v>
      </c>
      <c r="AO387" s="3" t="s">
        <v>14</v>
      </c>
      <c r="AP387" s="3">
        <v>473</v>
      </c>
      <c r="AQ387" s="3">
        <v>1</v>
      </c>
      <c r="AR387" s="3">
        <v>0</v>
      </c>
      <c r="AS387" s="3">
        <v>0</v>
      </c>
      <c r="AT387" s="3">
        <v>0</v>
      </c>
      <c r="AU387" s="4" t="s">
        <v>15</v>
      </c>
      <c r="AV387" s="4" t="s">
        <v>634</v>
      </c>
      <c r="AW387" s="4" t="s">
        <v>17</v>
      </c>
      <c r="AX387" s="4" t="s">
        <v>33</v>
      </c>
      <c r="AY387" s="4"/>
      <c r="AZ387" s="3">
        <v>-1.357</v>
      </c>
      <c r="BA387" s="3"/>
      <c r="BB387" s="3"/>
      <c r="BC387" s="3" t="s">
        <v>20</v>
      </c>
      <c r="BD387" s="3">
        <v>-0.66</v>
      </c>
      <c r="BE387" s="3"/>
    </row>
    <row r="388" spans="1:57" hidden="1" x14ac:dyDescent="0.25">
      <c r="A388" s="2">
        <v>65</v>
      </c>
      <c r="B388" s="3" t="s">
        <v>351</v>
      </c>
      <c r="C388" s="3">
        <v>65.5</v>
      </c>
      <c r="D388" s="3" t="s">
        <v>368</v>
      </c>
      <c r="E388" s="3" t="s">
        <v>369</v>
      </c>
      <c r="F388" s="3"/>
      <c r="G388" s="3" t="s">
        <v>1960</v>
      </c>
      <c r="H388" s="3" t="str">
        <f>IF(Y388&lt;'2 - Outliers'!$F$11,"Low outlier",IF(Y388&gt;'2 - Outliers'!$F$12,"High outlier",""))</f>
        <v/>
      </c>
      <c r="I388" s="3">
        <f>IF(AA388="",VLOOKUP(AW388,'3 -Impute_SE'!$B$10:$C$21,2,FALSE),AA388)</f>
        <v>8.9399999999999993E-2</v>
      </c>
      <c r="J388" s="3">
        <f>1/I388</f>
        <v>11.185682326621924</v>
      </c>
      <c r="K388" s="3">
        <f>J388*Y388</f>
        <v>0.42</v>
      </c>
      <c r="L388" s="3">
        <f>J388/(VLOOKUP($AW388,'5_Weighting'!$B$9:$C$20,2,FALSE)/VLOOKUP($AW388,'5_Weighting'!$B$9:$D$20,3,FALSE))</f>
        <v>0.68494585614643821</v>
      </c>
      <c r="M388" s="3">
        <f>L388*Y388</f>
        <v>2.571834700658646E-2</v>
      </c>
      <c r="N388" s="3">
        <f>J388/(VLOOKUP($AW388,'5_Weighting'!$F$12:$G$20,2,FALSE)/(VLOOKUP($AW388,'5_Weighting'!$F$12:$H$21,3,FALSE)))</f>
        <v>2.679910940911479</v>
      </c>
      <c r="O388" s="3">
        <f>N388*$Y388</f>
        <v>0.10062529600934421</v>
      </c>
      <c r="P388" s="3">
        <f>J388/(VLOOKUP($AW388,'5_Weighting'!$J$12:$K$22,2,FALSE)/VLOOKUP($AW388,'5_Weighting'!$J$12:$L$22,3,FALSE))</f>
        <v>1.8877400085900913</v>
      </c>
      <c r="Q388" s="3">
        <f>P388*$Y388</f>
        <v>7.0880861842540749E-2</v>
      </c>
      <c r="R388" s="3">
        <f>J388/(VLOOKUP($AW388,'5_Weighting'!$N$12:$O$23,2,FALSE)/VLOOKUP($AW388,'5_Weighting'!$N$12:$P$23,3,FALSE))</f>
        <v>0.43128576449264777</v>
      </c>
      <c r="S388" s="3">
        <f>R388*$Y388</f>
        <v>1.6193917885169936E-2</v>
      </c>
      <c r="T388" s="3">
        <f>J388/(VLOOKUP($AW388,'5_Weighting'!$R$12:$S$23,2,FALSE)/(VLOOKUP($AW388,'5_Weighting'!$R$12:$T$23,3,FALSE)))</f>
        <v>0.68322648677990527</v>
      </c>
      <c r="U388" s="3">
        <f>T388*$Y388</f>
        <v>2.5653788125611882E-2</v>
      </c>
      <c r="V388" s="3">
        <f>J388/(VLOOKUP($AW388,'5_Weighting'!$V$12:$W$23,2,FALSE)/(VLOOKUP($AW388,'5_Weighting'!$V$12:$X$23,3,FALSE)))</f>
        <v>0.57557466435583449</v>
      </c>
      <c r="W388" s="3">
        <f>V388*$Y388</f>
        <v>2.1611677497232872E-2</v>
      </c>
      <c r="X388" s="3" t="s">
        <v>367</v>
      </c>
      <c r="Y388" s="6">
        <v>3.7547999999999998E-2</v>
      </c>
      <c r="Z388" s="3" t="s">
        <v>355</v>
      </c>
      <c r="AA388" s="3">
        <v>8.9399999999999993E-2</v>
      </c>
      <c r="AB388" s="3" t="s">
        <v>26</v>
      </c>
      <c r="AC388" s="3" t="s">
        <v>53</v>
      </c>
      <c r="AD388" s="3" t="s">
        <v>6</v>
      </c>
      <c r="AE388" s="3" t="s">
        <v>54</v>
      </c>
      <c r="AF388" s="3" t="s">
        <v>7</v>
      </c>
      <c r="AG388" s="3" t="s">
        <v>356</v>
      </c>
      <c r="AH388" s="3" t="s">
        <v>28</v>
      </c>
      <c r="AI388" s="3" t="s">
        <v>10</v>
      </c>
      <c r="AJ388" s="3" t="s">
        <v>11</v>
      </c>
      <c r="AK388" s="4" t="s">
        <v>108</v>
      </c>
      <c r="AL388" s="4" t="s">
        <v>363</v>
      </c>
      <c r="AM388" s="4">
        <v>2010</v>
      </c>
      <c r="AN388" s="3" t="s">
        <v>14</v>
      </c>
      <c r="AO388" s="3" t="s">
        <v>14</v>
      </c>
      <c r="AP388" s="3">
        <v>473</v>
      </c>
      <c r="AQ388" s="3">
        <v>1</v>
      </c>
      <c r="AR388" s="3">
        <v>0</v>
      </c>
      <c r="AS388" s="3">
        <v>0</v>
      </c>
      <c r="AT388" s="3">
        <v>0</v>
      </c>
      <c r="AU388" s="4" t="s">
        <v>346</v>
      </c>
      <c r="AV388" s="4" t="s">
        <v>364</v>
      </c>
      <c r="AW388" s="4" t="s">
        <v>348</v>
      </c>
      <c r="AX388" s="4" t="s">
        <v>33</v>
      </c>
      <c r="AY388" s="4"/>
      <c r="AZ388" s="3">
        <v>0.126</v>
      </c>
      <c r="BA388" s="3"/>
      <c r="BB388" s="3"/>
      <c r="BC388" s="3" t="s">
        <v>20</v>
      </c>
      <c r="BD388" s="3">
        <v>0.42</v>
      </c>
      <c r="BE388" s="3"/>
    </row>
    <row r="389" spans="1:57" hidden="1" x14ac:dyDescent="0.25">
      <c r="A389" s="2">
        <v>65</v>
      </c>
      <c r="B389" s="3" t="s">
        <v>351</v>
      </c>
      <c r="C389" s="3">
        <v>65.5</v>
      </c>
      <c r="D389" s="3" t="s">
        <v>431</v>
      </c>
      <c r="E389" s="3" t="s">
        <v>369</v>
      </c>
      <c r="F389" s="3"/>
      <c r="G389" s="3" t="s">
        <v>1960</v>
      </c>
      <c r="H389" s="3" t="str">
        <f>IF(Y389&lt;'2 - Outliers'!$F$11,"Low outlier",IF(Y389&gt;'2 - Outliers'!$F$12,"High outlier",""))</f>
        <v/>
      </c>
      <c r="I389" s="3">
        <f>IF(AA389="",VLOOKUP(AW389,'3 -Impute_SE'!$B$10:$C$21,2,FALSE),AA389)</f>
        <v>0.16082644628099174</v>
      </c>
      <c r="J389" s="3">
        <f>1/I389</f>
        <v>6.2178828365878722</v>
      </c>
      <c r="K389" s="3">
        <f>J389*Y389</f>
        <v>-1.21</v>
      </c>
      <c r="L389" s="3">
        <f>J389/(VLOOKUP($AW389,'5_Weighting'!$B$9:$C$20,2,FALSE)/VLOOKUP($AW389,'5_Weighting'!$B$9:$D$20,3,FALSE))</f>
        <v>0.38074682961348821</v>
      </c>
      <c r="M389" s="3">
        <f>L389*Y389</f>
        <v>-7.4093333042784801E-2</v>
      </c>
      <c r="N389" s="3">
        <f>J389/(VLOOKUP($AW389,'5_Weighting'!$F$12:$G$20,2,FALSE)/(VLOOKUP($AW389,'5_Weighting'!$F$12:$H$21,3,FALSE)))</f>
        <v>1.4897054785311321</v>
      </c>
      <c r="O389" s="3">
        <f>N389*$Y389</f>
        <v>-0.2898966861221583</v>
      </c>
      <c r="P389" s="3">
        <f>J389/(VLOOKUP($AW389,'5_Weighting'!$J$12:$K$22,2,FALSE)/VLOOKUP($AW389,'5_Weighting'!$J$12:$L$22,3,FALSE))</f>
        <v>1.0493545102221198</v>
      </c>
      <c r="Q389" s="3">
        <f>P389*$Y389</f>
        <v>-0.2042043876892245</v>
      </c>
      <c r="R389" s="3">
        <f>J389/(VLOOKUP($AW389,'5_Weighting'!$N$12:$O$23,2,FALSE)/VLOOKUP($AW389,'5_Weighting'!$N$12:$P$23,3,FALSE))</f>
        <v>0.23974258113169414</v>
      </c>
      <c r="S389" s="3">
        <f>R389*$Y389</f>
        <v>-4.665390628822768E-2</v>
      </c>
      <c r="T389" s="3">
        <f>J389/(VLOOKUP($AW389,'5_Weighting'!$R$12:$S$23,2,FALSE)/(VLOOKUP($AW389,'5_Weighting'!$R$12:$T$23,3,FALSE)))</f>
        <v>0.37979106876119972</v>
      </c>
      <c r="U389" s="3">
        <f>T389*$Y389</f>
        <v>-7.3907341980929464E-2</v>
      </c>
      <c r="V389" s="3">
        <f>J389/(VLOOKUP($AW389,'5_Weighting'!$V$12:$W$23,2,FALSE)/(VLOOKUP($AW389,'5_Weighting'!$V$12:$X$23,3,FALSE)))</f>
        <v>0.31994971090456337</v>
      </c>
      <c r="W389" s="3">
        <f>V389*$Y389</f>
        <v>-6.2262213742028033E-2</v>
      </c>
      <c r="X389" s="3" t="s">
        <v>367</v>
      </c>
      <c r="Y389" s="6">
        <v>-0.1946</v>
      </c>
      <c r="Z389" s="3" t="s">
        <v>409</v>
      </c>
      <c r="AA389" s="3">
        <v>0.16082644628099174</v>
      </c>
      <c r="AB389" s="3" t="s">
        <v>26</v>
      </c>
      <c r="AC389" s="3" t="s">
        <v>53</v>
      </c>
      <c r="AD389" s="3" t="s">
        <v>143</v>
      </c>
      <c r="AE389" s="3" t="s">
        <v>54</v>
      </c>
      <c r="AF389" s="3" t="s">
        <v>7</v>
      </c>
      <c r="AG389" s="3" t="s">
        <v>356</v>
      </c>
      <c r="AH389" s="3" t="s">
        <v>28</v>
      </c>
      <c r="AI389" s="3" t="s">
        <v>10</v>
      </c>
      <c r="AJ389" s="3" t="s">
        <v>11</v>
      </c>
      <c r="AK389" s="3" t="s">
        <v>108</v>
      </c>
      <c r="AL389" s="3" t="s">
        <v>363</v>
      </c>
      <c r="AM389" s="3">
        <v>2010</v>
      </c>
      <c r="AN389" s="3" t="s">
        <v>14</v>
      </c>
      <c r="AO389" s="3" t="s">
        <v>14</v>
      </c>
      <c r="AP389" s="3">
        <v>473</v>
      </c>
      <c r="AQ389" s="3">
        <v>1</v>
      </c>
      <c r="AR389" s="3">
        <v>0</v>
      </c>
      <c r="AS389" s="3">
        <v>0</v>
      </c>
      <c r="AT389" s="3">
        <v>0</v>
      </c>
      <c r="AU389" s="3" t="s">
        <v>346</v>
      </c>
      <c r="AV389" s="3" t="s">
        <v>432</v>
      </c>
      <c r="AW389" s="3" t="s">
        <v>348</v>
      </c>
      <c r="AX389" s="3" t="s">
        <v>33</v>
      </c>
      <c r="AY389" s="3"/>
      <c r="AZ389" s="3">
        <v>-0.28000000000000003</v>
      </c>
      <c r="BA389" s="3"/>
      <c r="BB389" s="3"/>
      <c r="BC389" s="3" t="s">
        <v>20</v>
      </c>
      <c r="BD389" s="3">
        <v>-1.21</v>
      </c>
      <c r="BE389" s="3"/>
    </row>
    <row r="390" spans="1:57" hidden="1" x14ac:dyDescent="0.25">
      <c r="A390" s="2">
        <v>65</v>
      </c>
      <c r="B390" s="3" t="s">
        <v>351</v>
      </c>
      <c r="C390" s="3">
        <v>65.5</v>
      </c>
      <c r="D390" s="3" t="s">
        <v>396</v>
      </c>
      <c r="E390" s="3" t="s">
        <v>369</v>
      </c>
      <c r="F390" s="3"/>
      <c r="G390" s="3" t="s">
        <v>1960</v>
      </c>
      <c r="H390" s="3" t="str">
        <f>IF(Y390&lt;'2 - Outliers'!$F$11,"Low outlier",IF(Y390&gt;'2 - Outliers'!$F$12,"High outlier",""))</f>
        <v/>
      </c>
      <c r="I390" s="3">
        <f>IF(AA390="",VLOOKUP(AW390,'3 -Impute_SE'!$B$10:$C$21,2,FALSE),AA390)</f>
        <v>0.13747499999999999</v>
      </c>
      <c r="J390" s="3">
        <f>1/I390</f>
        <v>7.274049827241317</v>
      </c>
      <c r="K390" s="3">
        <f>J390*Y390</f>
        <v>-0.32</v>
      </c>
      <c r="L390" s="3">
        <f>J390/(VLOOKUP($AW390,'5_Weighting'!$B$9:$C$20,2,FALSE)/VLOOKUP($AW390,'5_Weighting'!$B$9:$D$20,3,FALSE))</f>
        <v>0.44542032761950595</v>
      </c>
      <c r="M390" s="3">
        <f>L390*Y390</f>
        <v>-1.9594931052637304E-2</v>
      </c>
      <c r="N390" s="3">
        <f>J390/(VLOOKUP($AW390,'5_Weighting'!$F$12:$G$20,2,FALSE)/(VLOOKUP($AW390,'5_Weighting'!$F$12:$H$21,3,FALSE)))</f>
        <v>1.7427462310782778</v>
      </c>
      <c r="O390" s="3">
        <f>N390*$Y390</f>
        <v>-7.6666892197595593E-2</v>
      </c>
      <c r="P390" s="3">
        <f>J390/(VLOOKUP($AW390,'5_Weighting'!$J$12:$K$22,2,FALSE)/VLOOKUP($AW390,'5_Weighting'!$J$12:$L$22,3,FALSE))</f>
        <v>1.2275974305724981</v>
      </c>
      <c r="Q390" s="3">
        <f>P390*$Y390</f>
        <v>-5.4004466165745335E-2</v>
      </c>
      <c r="R390" s="3">
        <f>J390/(VLOOKUP($AW390,'5_Weighting'!$N$12:$O$23,2,FALSE)/VLOOKUP($AW390,'5_Weighting'!$N$12:$P$23,3,FALSE))</f>
        <v>0.28046515617852491</v>
      </c>
      <c r="S390" s="3">
        <f>R390*$Y390</f>
        <v>-1.2338223150605667E-2</v>
      </c>
      <c r="T390" s="3">
        <f>J390/(VLOOKUP($AW390,'5_Weighting'!$R$12:$S$23,2,FALSE)/(VLOOKUP($AW390,'5_Weighting'!$R$12:$T$23,3,FALSE)))</f>
        <v>0.44430222162664873</v>
      </c>
      <c r="U390" s="3">
        <f>T390*$Y390</f>
        <v>-1.9545743333799531E-2</v>
      </c>
      <c r="V390" s="3">
        <f>J390/(VLOOKUP($AW390,'5_Weighting'!$V$12:$W$23,2,FALSE)/(VLOOKUP($AW390,'5_Weighting'!$V$12:$X$23,3,FALSE)))</f>
        <v>0.37429623563129011</v>
      </c>
      <c r="W390" s="3">
        <f>V390*$Y390</f>
        <v>-1.6466039997891712E-2</v>
      </c>
      <c r="X390" s="3" t="s">
        <v>367</v>
      </c>
      <c r="Y390" s="6">
        <v>-4.3991999999999996E-2</v>
      </c>
      <c r="Z390" s="3" t="s">
        <v>355</v>
      </c>
      <c r="AA390" s="3">
        <v>0.13747499999999999</v>
      </c>
      <c r="AB390" s="3" t="s">
        <v>26</v>
      </c>
      <c r="AC390" s="3" t="s">
        <v>53</v>
      </c>
      <c r="AD390" s="3" t="s">
        <v>143</v>
      </c>
      <c r="AE390" s="3" t="s">
        <v>54</v>
      </c>
      <c r="AF390" s="3" t="s">
        <v>7</v>
      </c>
      <c r="AG390" s="3" t="s">
        <v>356</v>
      </c>
      <c r="AH390" s="3" t="s">
        <v>28</v>
      </c>
      <c r="AI390" s="3" t="s">
        <v>10</v>
      </c>
      <c r="AJ390" s="3" t="s">
        <v>11</v>
      </c>
      <c r="AK390" s="4" t="s">
        <v>108</v>
      </c>
      <c r="AL390" s="4" t="s">
        <v>363</v>
      </c>
      <c r="AM390" s="4">
        <v>2010</v>
      </c>
      <c r="AN390" s="3" t="s">
        <v>14</v>
      </c>
      <c r="AO390" s="3" t="s">
        <v>14</v>
      </c>
      <c r="AP390" s="3">
        <v>473</v>
      </c>
      <c r="AQ390" s="3">
        <v>1</v>
      </c>
      <c r="AR390" s="3">
        <v>0</v>
      </c>
      <c r="AS390" s="3">
        <v>0</v>
      </c>
      <c r="AT390" s="3">
        <v>0</v>
      </c>
      <c r="AU390" s="4" t="s">
        <v>346</v>
      </c>
      <c r="AV390" s="4" t="s">
        <v>376</v>
      </c>
      <c r="AW390" s="4" t="s">
        <v>348</v>
      </c>
      <c r="AX390" s="4" t="s">
        <v>33</v>
      </c>
      <c r="AY390" s="4"/>
      <c r="AZ390" s="3">
        <v>-7.1999999999999995E-2</v>
      </c>
      <c r="BA390" s="3"/>
      <c r="BB390" s="3"/>
      <c r="BC390" s="3" t="s">
        <v>20</v>
      </c>
      <c r="BD390" s="3">
        <v>-0.32</v>
      </c>
      <c r="BE390" s="3"/>
    </row>
    <row r="391" spans="1:57" hidden="1" x14ac:dyDescent="0.25">
      <c r="A391" s="2">
        <v>65</v>
      </c>
      <c r="B391" s="3" t="s">
        <v>351</v>
      </c>
      <c r="C391" s="3">
        <v>65.5</v>
      </c>
      <c r="D391" s="3" t="s">
        <v>739</v>
      </c>
      <c r="E391" s="3" t="s">
        <v>369</v>
      </c>
      <c r="F391" s="3"/>
      <c r="G391" s="3" t="s">
        <v>1960</v>
      </c>
      <c r="H391" s="3" t="str">
        <f>IF(Y391&lt;'2 - Outliers'!$F$11,"Low outlier",IF(Y391&gt;'2 - Outliers'!$F$12,"High outlier",""))</f>
        <v/>
      </c>
      <c r="I391" s="3">
        <f>IF(AA391="",VLOOKUP(AW391,'3 -Impute_SE'!$B$10:$C$21,2,FALSE),AA391)</f>
        <v>0.13869655172413795</v>
      </c>
      <c r="J391" s="3">
        <f>1/I391</f>
        <v>7.2099845855501954</v>
      </c>
      <c r="K391" s="3">
        <f>J391*Y391</f>
        <v>-0.28999999999999998</v>
      </c>
      <c r="L391" s="3">
        <f>J391/(VLOOKUP($AW391,'5_Weighting'!$B$9:$C$20,2,FALSE)/VLOOKUP($AW391,'5_Weighting'!$B$9:$D$20,3,FALSE))</f>
        <v>9.5117823220777289E-2</v>
      </c>
      <c r="M391" s="3">
        <f>L391*Y391</f>
        <v>-3.8258290855861044E-3</v>
      </c>
      <c r="N391" s="3">
        <f>J391/(VLOOKUP($AW391,'5_Weighting'!$F$12:$G$20,2,FALSE)/(VLOOKUP($AW391,'5_Weighting'!$F$12:$H$21,3,FALSE)))</f>
        <v>0.62633207340008401</v>
      </c>
      <c r="O391" s="3">
        <f>N391*$Y391</f>
        <v>-2.5192328656298179E-2</v>
      </c>
      <c r="P391" s="3">
        <f>J391/(VLOOKUP($AW391,'5_Weighting'!$J$12:$K$22,2,FALSE)/VLOOKUP($AW391,'5_Weighting'!$J$12:$L$22,3,FALSE))</f>
        <v>0.762406909954505</v>
      </c>
      <c r="Q391" s="3">
        <f>P391*$Y391</f>
        <v>-3.06655307321901E-2</v>
      </c>
      <c r="R391" s="3">
        <f>J391/(VLOOKUP($AW391,'5_Weighting'!$N$12:$O$23,2,FALSE)/VLOOKUP($AW391,'5_Weighting'!$N$12:$P$23,3,FALSE))</f>
        <v>7.2577497831895099E-2</v>
      </c>
      <c r="S391" s="3">
        <f>R391*$Y391</f>
        <v>-2.9192121177944847E-3</v>
      </c>
      <c r="T391" s="3">
        <f>J391/(VLOOKUP($AW391,'5_Weighting'!$R$12:$S$23,2,FALSE)/(VLOOKUP($AW391,'5_Weighting'!$R$12:$T$23,3,FALSE)))</f>
        <v>5.3508453407013622E-2</v>
      </c>
      <c r="U391" s="3">
        <f>T391*$Y391</f>
        <v>-2.1522170129369021E-3</v>
      </c>
      <c r="V391" s="3">
        <f>J391/(VLOOKUP($AW391,'5_Weighting'!$V$12:$W$23,2,FALSE)/(VLOOKUP($AW391,'5_Weighting'!$V$12:$X$23,3,FALSE)))</f>
        <v>5.8855062083198621E-2</v>
      </c>
      <c r="W391" s="3">
        <f>V391*$Y391</f>
        <v>-2.3672683071104149E-3</v>
      </c>
      <c r="X391" s="3" t="s">
        <v>367</v>
      </c>
      <c r="Y391" s="6">
        <v>-4.0222000000000001E-2</v>
      </c>
      <c r="Z391" s="3" t="s">
        <v>355</v>
      </c>
      <c r="AA391" s="3">
        <v>0.13869655172413795</v>
      </c>
      <c r="AB391" s="3" t="s">
        <v>26</v>
      </c>
      <c r="AC391" s="3" t="s">
        <v>53</v>
      </c>
      <c r="AD391" s="3" t="s">
        <v>143</v>
      </c>
      <c r="AE391" s="3" t="s">
        <v>54</v>
      </c>
      <c r="AF391" s="3" t="s">
        <v>7</v>
      </c>
      <c r="AG391" s="3" t="s">
        <v>356</v>
      </c>
      <c r="AH391" s="3" t="s">
        <v>28</v>
      </c>
      <c r="AI391" s="3" t="s">
        <v>10</v>
      </c>
      <c r="AJ391" s="3" t="s">
        <v>11</v>
      </c>
      <c r="AK391" s="4" t="s">
        <v>108</v>
      </c>
      <c r="AL391" s="4" t="s">
        <v>363</v>
      </c>
      <c r="AM391" s="4">
        <v>2010</v>
      </c>
      <c r="AN391" s="3" t="s">
        <v>14</v>
      </c>
      <c r="AO391" s="3" t="s">
        <v>14</v>
      </c>
      <c r="AP391" s="3">
        <v>473</v>
      </c>
      <c r="AQ391" s="3">
        <v>1</v>
      </c>
      <c r="AR391" s="3">
        <v>0</v>
      </c>
      <c r="AS391" s="3">
        <v>0</v>
      </c>
      <c r="AT391" s="3">
        <v>0</v>
      </c>
      <c r="AU391" s="4" t="s">
        <v>346</v>
      </c>
      <c r="AV391" s="4" t="s">
        <v>723</v>
      </c>
      <c r="AW391" s="4" t="s">
        <v>642</v>
      </c>
      <c r="AX391" s="4" t="s">
        <v>33</v>
      </c>
      <c r="AY391" s="4"/>
      <c r="AZ391" s="3">
        <v>-9.0999999999999998E-2</v>
      </c>
      <c r="BA391" s="3"/>
      <c r="BB391" s="3"/>
      <c r="BC391" s="3" t="s">
        <v>20</v>
      </c>
      <c r="BD391" s="3">
        <v>-0.28999999999999998</v>
      </c>
      <c r="BE391" s="3"/>
    </row>
    <row r="392" spans="1:57" hidden="1" x14ac:dyDescent="0.25">
      <c r="A392" s="2">
        <v>65</v>
      </c>
      <c r="B392" s="3" t="s">
        <v>351</v>
      </c>
      <c r="C392" s="3">
        <v>65.599999999999994</v>
      </c>
      <c r="D392" s="3" t="s">
        <v>855</v>
      </c>
      <c r="E392" s="3" t="s">
        <v>385</v>
      </c>
      <c r="F392" s="3"/>
      <c r="G392" s="3" t="s">
        <v>1960</v>
      </c>
      <c r="H392" s="3" t="str">
        <f>IF(Y392&lt;'2 - Outliers'!$F$11,"Low outlier",IF(Y392&gt;'2 - Outliers'!$F$12,"High outlier",""))</f>
        <v/>
      </c>
      <c r="I392" s="3">
        <f>IF(AA392="",VLOOKUP(AW392,'3 -Impute_SE'!$B$10:$C$21,2,FALSE),AA392)</f>
        <v>4.1897297297297284E-2</v>
      </c>
      <c r="J392" s="3">
        <f>1/I392</f>
        <v>23.867888014449758</v>
      </c>
      <c r="K392" s="3">
        <f>J392*Y392</f>
        <v>4.4400000000000013</v>
      </c>
      <c r="L392" s="3">
        <f>J392/(VLOOKUP($AW392,'5_Weighting'!$B$9:$C$20,2,FALSE)/VLOOKUP($AW392,'5_Weighting'!$B$9:$D$20,3,FALSE))</f>
        <v>0.26329575597589194</v>
      </c>
      <c r="M392" s="3">
        <f>L392*Y392</f>
        <v>4.8979329709659312E-2</v>
      </c>
      <c r="N392" s="3">
        <f>J392/(VLOOKUP($AW392,'5_Weighting'!$F$12:$G$20,2,FALSE)/(VLOOKUP($AW392,'5_Weighting'!$F$12:$H$21,3,FALSE)))</f>
        <v>0.63355612158443653</v>
      </c>
      <c r="O392" s="3">
        <f>N392*$Y392</f>
        <v>0.11785664396162319</v>
      </c>
      <c r="P392" s="3">
        <f>J392/(VLOOKUP($AW392,'5_Weighting'!$J$12:$K$22,2,FALSE)/VLOOKUP($AW392,'5_Weighting'!$J$12:$L$22,3,FALSE))</f>
        <v>1.0488729484599781</v>
      </c>
      <c r="Q392" s="3">
        <f>P392*$Y392</f>
        <v>0.19511554136431894</v>
      </c>
      <c r="R392" s="3">
        <f>J392/(VLOOKUP($AW392,'5_Weighting'!$N$12:$O$23,2,FALSE)/VLOOKUP($AW392,'5_Weighting'!$N$12:$P$23,3,FALSE))</f>
        <v>0.18678830495471296</v>
      </c>
      <c r="S392" s="3">
        <f>R392*$Y392</f>
        <v>3.4747107640895517E-2</v>
      </c>
      <c r="T392" s="3">
        <f>J392/(VLOOKUP($AW392,'5_Weighting'!$R$12:$S$23,2,FALSE)/(VLOOKUP($AW392,'5_Weighting'!$R$12:$T$23,3,FALSE)))</f>
        <v>0.98648256450673844</v>
      </c>
      <c r="U392" s="3">
        <f>T392*$Y392</f>
        <v>0.18350943257980148</v>
      </c>
      <c r="V392" s="3">
        <f>J392/(VLOOKUP($AW392,'5_Weighting'!$V$12:$W$23,2,FALSE)/(VLOOKUP($AW392,'5_Weighting'!$V$12:$X$23,3,FALSE)))</f>
        <v>0.1750741987037058</v>
      </c>
      <c r="W392" s="3">
        <f>V392*$Y392</f>
        <v>3.256800273965816E-2</v>
      </c>
      <c r="X392" s="3" t="s">
        <v>354</v>
      </c>
      <c r="Y392" s="6">
        <v>0.18602399999999997</v>
      </c>
      <c r="Z392" s="3" t="s">
        <v>355</v>
      </c>
      <c r="AA392" s="3">
        <v>4.1897297297297284E-2</v>
      </c>
      <c r="AB392" s="3" t="s">
        <v>26</v>
      </c>
      <c r="AC392" s="3" t="s">
        <v>5</v>
      </c>
      <c r="AD392" s="3" t="s">
        <v>6</v>
      </c>
      <c r="AE392" s="3" t="s">
        <v>5</v>
      </c>
      <c r="AF392" s="3" t="s">
        <v>7</v>
      </c>
      <c r="AG392" s="3" t="s">
        <v>356</v>
      </c>
      <c r="AH392" s="3" t="s">
        <v>28</v>
      </c>
      <c r="AI392" s="3" t="s">
        <v>10</v>
      </c>
      <c r="AJ392" s="3" t="s">
        <v>11</v>
      </c>
      <c r="AK392" s="3" t="s">
        <v>108</v>
      </c>
      <c r="AL392" s="3" t="s">
        <v>357</v>
      </c>
      <c r="AM392" s="3">
        <v>2010</v>
      </c>
      <c r="AN392" s="3" t="s">
        <v>14</v>
      </c>
      <c r="AO392" s="3" t="s">
        <v>14</v>
      </c>
      <c r="AP392" s="3">
        <v>473</v>
      </c>
      <c r="AQ392" s="3">
        <v>1</v>
      </c>
      <c r="AR392" s="3">
        <v>0</v>
      </c>
      <c r="AS392" s="3">
        <v>0</v>
      </c>
      <c r="AT392" s="3">
        <v>0</v>
      </c>
      <c r="AU392" s="3" t="s">
        <v>15</v>
      </c>
      <c r="AV392" s="3" t="s">
        <v>556</v>
      </c>
      <c r="AW392" s="3" t="s">
        <v>42</v>
      </c>
      <c r="AX392" s="3" t="s">
        <v>33</v>
      </c>
      <c r="AY392" s="4"/>
      <c r="AZ392" s="3">
        <v>2.0219999999999998</v>
      </c>
      <c r="BA392" s="3"/>
      <c r="BB392" s="3"/>
      <c r="BC392" s="3" t="s">
        <v>20</v>
      </c>
      <c r="BD392" s="3">
        <v>4.4400000000000004</v>
      </c>
      <c r="BE392" s="3"/>
    </row>
    <row r="393" spans="1:57" hidden="1" x14ac:dyDescent="0.25">
      <c r="A393" s="2">
        <v>65</v>
      </c>
      <c r="B393" s="3" t="s">
        <v>351</v>
      </c>
      <c r="C393" s="3">
        <v>65.599999999999994</v>
      </c>
      <c r="D393" s="3" t="s">
        <v>850</v>
      </c>
      <c r="E393" s="3" t="s">
        <v>385</v>
      </c>
      <c r="F393" s="3"/>
      <c r="G393" s="3" t="s">
        <v>1960</v>
      </c>
      <c r="H393" s="3" t="str">
        <f>IF(Y393&lt;'2 - Outliers'!$F$11,"Low outlier",IF(Y393&gt;'2 - Outliers'!$F$12,"High outlier",""))</f>
        <v/>
      </c>
      <c r="I393" s="3">
        <f>IF(AA393="",VLOOKUP(AW393,'3 -Impute_SE'!$B$10:$C$21,2,FALSE),AA393)</f>
        <v>3.4512750455373407E-2</v>
      </c>
      <c r="J393" s="3">
        <f>1/I393</f>
        <v>28.974798786119539</v>
      </c>
      <c r="K393" s="3">
        <f>J393*Y393</f>
        <v>5.49</v>
      </c>
      <c r="L393" s="3">
        <f>J393/(VLOOKUP($AW393,'5_Weighting'!$B$9:$C$20,2,FALSE)/VLOOKUP($AW393,'5_Weighting'!$B$9:$D$20,3,FALSE))</f>
        <v>0.31963203221089759</v>
      </c>
      <c r="M393" s="3">
        <f>L393*Y393</f>
        <v>6.056227930315982E-2</v>
      </c>
      <c r="N393" s="3">
        <f>J393/(VLOOKUP($AW393,'5_Weighting'!$F$12:$G$20,2,FALSE)/(VLOOKUP($AW393,'5_Weighting'!$F$12:$H$21,3,FALSE)))</f>
        <v>0.76911543792688331</v>
      </c>
      <c r="O393" s="3">
        <f>N393*$Y393</f>
        <v>0.14572814760119621</v>
      </c>
      <c r="P393" s="3">
        <f>J393/(VLOOKUP($AW393,'5_Weighting'!$J$12:$K$22,2,FALSE)/VLOOKUP($AW393,'5_Weighting'!$J$12:$L$22,3,FALSE))</f>
        <v>1.2732958448369198</v>
      </c>
      <c r="Q393" s="3">
        <f>P393*$Y393</f>
        <v>0.24125773020047539</v>
      </c>
      <c r="R393" s="3">
        <f>J393/(VLOOKUP($AW393,'5_Weighting'!$N$12:$O$23,2,FALSE)/VLOOKUP($AW393,'5_Weighting'!$N$12:$P$23,3,FALSE))</f>
        <v>0.2267546063726541</v>
      </c>
      <c r="S393" s="3">
        <f>R393*$Y393</f>
        <v>4.2964329042458636E-2</v>
      </c>
      <c r="T393" s="3">
        <f>J393/(VLOOKUP($AW393,'5_Weighting'!$R$12:$S$23,2,FALSE)/(VLOOKUP($AW393,'5_Weighting'!$R$12:$T$23,3,FALSE)))</f>
        <v>1.1975560550348459</v>
      </c>
      <c r="U393" s="3">
        <f>T393*$Y393</f>
        <v>0.22690693352772742</v>
      </c>
      <c r="V393" s="3">
        <f>J393/(VLOOKUP($AW393,'5_Weighting'!$V$12:$W$23,2,FALSE)/(VLOOKUP($AW393,'5_Weighting'!$V$12:$X$23,3,FALSE)))</f>
        <v>0.21253408248814976</v>
      </c>
      <c r="W393" s="3">
        <f>V393*$Y393</f>
        <v>4.0269895279442178E-2</v>
      </c>
      <c r="X393" s="3" t="s">
        <v>354</v>
      </c>
      <c r="Y393" s="6">
        <v>0.189475</v>
      </c>
      <c r="Z393" s="3" t="s">
        <v>355</v>
      </c>
      <c r="AA393" s="3">
        <v>3.4512750455373407E-2</v>
      </c>
      <c r="AB393" s="3" t="s">
        <v>26</v>
      </c>
      <c r="AC393" s="3" t="s">
        <v>5</v>
      </c>
      <c r="AD393" s="3" t="s">
        <v>6</v>
      </c>
      <c r="AE393" s="3" t="s">
        <v>5</v>
      </c>
      <c r="AF393" s="3" t="s">
        <v>7</v>
      </c>
      <c r="AG393" s="3" t="s">
        <v>356</v>
      </c>
      <c r="AH393" s="3" t="s">
        <v>28</v>
      </c>
      <c r="AI393" s="3" t="s">
        <v>10</v>
      </c>
      <c r="AJ393" s="3" t="s">
        <v>11</v>
      </c>
      <c r="AK393" s="4" t="s">
        <v>108</v>
      </c>
      <c r="AL393" s="4" t="s">
        <v>357</v>
      </c>
      <c r="AM393" s="4">
        <v>2010</v>
      </c>
      <c r="AN393" s="3" t="s">
        <v>14</v>
      </c>
      <c r="AO393" s="3" t="s">
        <v>14</v>
      </c>
      <c r="AP393" s="3">
        <v>473</v>
      </c>
      <c r="AQ393" s="3">
        <v>1</v>
      </c>
      <c r="AR393" s="3">
        <v>0</v>
      </c>
      <c r="AS393" s="3">
        <v>0</v>
      </c>
      <c r="AT393" s="3">
        <v>0</v>
      </c>
      <c r="AU393" s="4" t="s">
        <v>15</v>
      </c>
      <c r="AV393" s="4" t="s">
        <v>771</v>
      </c>
      <c r="AW393" s="4" t="s">
        <v>42</v>
      </c>
      <c r="AX393" s="4" t="s">
        <v>33</v>
      </c>
      <c r="AY393" s="4"/>
      <c r="AZ393" s="3">
        <v>2.915</v>
      </c>
      <c r="BA393" s="3"/>
      <c r="BB393" s="3"/>
      <c r="BC393" s="3" t="s">
        <v>20</v>
      </c>
      <c r="BD393" s="3">
        <v>5.49</v>
      </c>
      <c r="BE393" s="3"/>
    </row>
    <row r="394" spans="1:57" hidden="1" x14ac:dyDescent="0.25">
      <c r="A394" s="2">
        <v>65</v>
      </c>
      <c r="B394" s="3" t="s">
        <v>351</v>
      </c>
      <c r="C394" s="3">
        <v>65.599999999999994</v>
      </c>
      <c r="D394" s="3" t="s">
        <v>448</v>
      </c>
      <c r="E394" s="3" t="s">
        <v>385</v>
      </c>
      <c r="F394" s="3"/>
      <c r="G394" s="3" t="s">
        <v>1960</v>
      </c>
      <c r="H394" s="3" t="str">
        <f>IF(Y394&lt;'2 - Outliers'!$F$11,"Low outlier",IF(Y394&gt;'2 - Outliers'!$F$12,"High outlier",""))</f>
        <v/>
      </c>
      <c r="I394" s="3">
        <f>IF(AA394="",VLOOKUP(AW394,'3 -Impute_SE'!$B$10:$C$21,2,FALSE),AA394)</f>
        <v>9.1772020725388592E-3</v>
      </c>
      <c r="J394" s="3">
        <f>1/I394</f>
        <v>108.96567299006324</v>
      </c>
      <c r="K394" s="3">
        <f>J394*Y394</f>
        <v>1.93</v>
      </c>
      <c r="L394" s="3">
        <f>J394/(VLOOKUP($AW394,'5_Weighting'!$B$9:$C$20,2,FALSE)/VLOOKUP($AW394,'5_Weighting'!$B$9:$D$20,3,FALSE))</f>
        <v>1.2706709031465089</v>
      </c>
      <c r="M394" s="3">
        <f>L394*Y394</f>
        <v>2.2506123036530965E-2</v>
      </c>
      <c r="N394" s="3">
        <f>J394/(VLOOKUP($AW394,'5_Weighting'!$F$12:$G$20,2,FALSE)/(VLOOKUP($AW394,'5_Weighting'!$F$12:$H$21,3,FALSE)))</f>
        <v>0.67594220227726454</v>
      </c>
      <c r="O394" s="3">
        <f>N394*$Y394</f>
        <v>1.1972288286734908E-2</v>
      </c>
      <c r="P394" s="3">
        <f>J394/(VLOOKUP($AW394,'5_Weighting'!$J$12:$K$22,2,FALSE)/VLOOKUP($AW394,'5_Weighting'!$J$12:$L$22,3,FALSE))</f>
        <v>0.67594220227726454</v>
      </c>
      <c r="Q394" s="3">
        <f>P394*$Y394</f>
        <v>1.1972288286734908E-2</v>
      </c>
      <c r="R394" s="3">
        <f>J394/(VLOOKUP($AW394,'5_Weighting'!$N$12:$O$23,2,FALSE)/VLOOKUP($AW394,'5_Weighting'!$N$12:$P$23,3,FALSE))</f>
        <v>2.0184237329272294</v>
      </c>
      <c r="S394" s="3">
        <f>R394*$Y394</f>
        <v>3.5750321157607082E-2</v>
      </c>
      <c r="T394" s="3">
        <f>J394/(VLOOKUP($AW394,'5_Weighting'!$R$12:$S$23,2,FALSE)/(VLOOKUP($AW394,'5_Weighting'!$R$12:$T$23,3,FALSE)))</f>
        <v>7.7380119096434354</v>
      </c>
      <c r="U394" s="3">
        <f>T394*$Y394</f>
        <v>0.13705566694360452</v>
      </c>
      <c r="V394" s="3">
        <f>J394/(VLOOKUP($AW394,'5_Weighting'!$V$12:$W$23,2,FALSE)/(VLOOKUP($AW394,'5_Weighting'!$V$12:$X$23,3,FALSE)))</f>
        <v>2.0679898396331549</v>
      </c>
      <c r="W394" s="3">
        <f>V394*$Y394</f>
        <v>3.6628236039582436E-2</v>
      </c>
      <c r="X394" s="3" t="s">
        <v>354</v>
      </c>
      <c r="Y394" s="6">
        <v>1.7711999999999999E-2</v>
      </c>
      <c r="Z394" s="3" t="s">
        <v>355</v>
      </c>
      <c r="AA394" s="3">
        <v>9.1772020725388592E-3</v>
      </c>
      <c r="AB394" s="3" t="s">
        <v>26</v>
      </c>
      <c r="AC394" s="3" t="s">
        <v>5</v>
      </c>
      <c r="AD394" s="3" t="s">
        <v>6</v>
      </c>
      <c r="AE394" s="3" t="s">
        <v>5</v>
      </c>
      <c r="AF394" s="3" t="s">
        <v>7</v>
      </c>
      <c r="AG394" s="3" t="s">
        <v>356</v>
      </c>
      <c r="AH394" s="3" t="s">
        <v>28</v>
      </c>
      <c r="AI394" s="3" t="s">
        <v>10</v>
      </c>
      <c r="AJ394" s="3" t="s">
        <v>11</v>
      </c>
      <c r="AK394" s="4" t="s">
        <v>108</v>
      </c>
      <c r="AL394" s="4" t="s">
        <v>357</v>
      </c>
      <c r="AM394" s="4">
        <v>2010</v>
      </c>
      <c r="AN394" s="3" t="s">
        <v>14</v>
      </c>
      <c r="AO394" s="3" t="s">
        <v>14</v>
      </c>
      <c r="AP394" s="3">
        <v>473</v>
      </c>
      <c r="AQ394" s="3">
        <v>1</v>
      </c>
      <c r="AR394" s="3">
        <v>0</v>
      </c>
      <c r="AS394" s="3">
        <v>0</v>
      </c>
      <c r="AT394" s="3">
        <v>0</v>
      </c>
      <c r="AU394" s="4" t="s">
        <v>15</v>
      </c>
      <c r="AV394" s="4" t="s">
        <v>87</v>
      </c>
      <c r="AW394" s="4" t="s">
        <v>88</v>
      </c>
      <c r="AX394" s="4" t="s">
        <v>33</v>
      </c>
      <c r="AY394" s="4"/>
      <c r="AZ394" s="3">
        <v>2.214</v>
      </c>
      <c r="BA394" s="3"/>
      <c r="BB394" s="3"/>
      <c r="BC394" s="3" t="s">
        <v>20</v>
      </c>
      <c r="BD394" s="3">
        <v>1.93</v>
      </c>
      <c r="BE394" s="3"/>
    </row>
    <row r="395" spans="1:57" hidden="1" x14ac:dyDescent="0.25">
      <c r="A395" s="2">
        <v>65</v>
      </c>
      <c r="B395" s="3" t="s">
        <v>351</v>
      </c>
      <c r="C395" s="3">
        <v>65.599999999999994</v>
      </c>
      <c r="D395" s="3" t="s">
        <v>682</v>
      </c>
      <c r="E395" s="3" t="s">
        <v>385</v>
      </c>
      <c r="F395" s="3"/>
      <c r="G395" s="3" t="s">
        <v>1960</v>
      </c>
      <c r="H395" s="3" t="str">
        <f>IF(Y395&lt;'2 - Outliers'!$F$11,"Low outlier",IF(Y395&gt;'2 - Outliers'!$F$12,"High outlier",""))</f>
        <v/>
      </c>
      <c r="I395" s="3">
        <f>IF(AA395="",VLOOKUP(AW395,'3 -Impute_SE'!$B$10:$C$21,2,FALSE),AA395)</f>
        <v>1.9616157205240174E-2</v>
      </c>
      <c r="J395" s="3">
        <f>1/I395</f>
        <v>50.978384274615436</v>
      </c>
      <c r="K395" s="3">
        <f>J395*Y395</f>
        <v>2.29</v>
      </c>
      <c r="L395" s="3">
        <f>J395/(VLOOKUP($AW395,'5_Weighting'!$B$9:$C$20,2,FALSE)/VLOOKUP($AW395,'5_Weighting'!$B$9:$D$20,3,FALSE))</f>
        <v>0.51940358001151532</v>
      </c>
      <c r="M395" s="3">
        <f>L395*Y395</f>
        <v>2.3332128217697281E-2</v>
      </c>
      <c r="N395" s="3">
        <f>J395/(VLOOKUP($AW395,'5_Weighting'!$F$12:$G$20,2,FALSE)/(VLOOKUP($AW395,'5_Weighting'!$F$12:$H$21,3,FALSE)))</f>
        <v>0.59289038582918641</v>
      </c>
      <c r="O395" s="3">
        <f>N395*$Y395</f>
        <v>2.6633229021832884E-2</v>
      </c>
      <c r="P395" s="3">
        <f>J395/(VLOOKUP($AW395,'5_Weighting'!$J$12:$K$22,2,FALSE)/VLOOKUP($AW395,'5_Weighting'!$J$12:$L$22,3,FALSE))</f>
        <v>0.90036437539049108</v>
      </c>
      <c r="Q395" s="3">
        <f>P395*$Y395</f>
        <v>4.0445268106916253E-2</v>
      </c>
      <c r="R395" s="3">
        <f>J395/(VLOOKUP($AW395,'5_Weighting'!$N$12:$O$23,2,FALSE)/VLOOKUP($AW395,'5_Weighting'!$N$12:$P$23,3,FALSE))</f>
        <v>0.46511434690232867</v>
      </c>
      <c r="S395" s="3">
        <f>R395*$Y395</f>
        <v>2.0893401577199506E-2</v>
      </c>
      <c r="T395" s="3">
        <f>J395/(VLOOKUP($AW395,'5_Weighting'!$R$12:$S$23,2,FALSE)/(VLOOKUP($AW395,'5_Weighting'!$R$12:$T$23,3,FALSE)))</f>
        <v>1.3578406609464069</v>
      </c>
      <c r="U395" s="3">
        <f>T395*$Y395</f>
        <v>6.0995560330373545E-2</v>
      </c>
      <c r="V395" s="3">
        <f>J395/(VLOOKUP($AW395,'5_Weighting'!$V$12:$W$23,2,FALSE)/(VLOOKUP($AW395,'5_Weighting'!$V$12:$X$23,3,FALSE)))</f>
        <v>0.44296047339525763</v>
      </c>
      <c r="W395" s="3">
        <f>V395*$Y395</f>
        <v>1.9898227425388368E-2</v>
      </c>
      <c r="X395" s="3" t="s">
        <v>354</v>
      </c>
      <c r="Y395" s="6">
        <v>4.4921000000000003E-2</v>
      </c>
      <c r="Z395" s="3" t="s">
        <v>355</v>
      </c>
      <c r="AA395" s="3">
        <v>1.9616157205240174E-2</v>
      </c>
      <c r="AB395" s="3" t="s">
        <v>26</v>
      </c>
      <c r="AC395" s="3" t="s">
        <v>5</v>
      </c>
      <c r="AD395" s="3" t="s">
        <v>6</v>
      </c>
      <c r="AE395" s="3" t="s">
        <v>5</v>
      </c>
      <c r="AF395" s="3" t="s">
        <v>7</v>
      </c>
      <c r="AG395" s="3" t="s">
        <v>356</v>
      </c>
      <c r="AH395" s="3" t="s">
        <v>28</v>
      </c>
      <c r="AI395" s="3" t="s">
        <v>10</v>
      </c>
      <c r="AJ395" s="3" t="s">
        <v>11</v>
      </c>
      <c r="AK395" s="4" t="s">
        <v>108</v>
      </c>
      <c r="AL395" s="4" t="s">
        <v>357</v>
      </c>
      <c r="AM395" s="4">
        <v>2010</v>
      </c>
      <c r="AN395" s="3" t="s">
        <v>14</v>
      </c>
      <c r="AO395" s="3" t="s">
        <v>14</v>
      </c>
      <c r="AP395" s="3">
        <v>473</v>
      </c>
      <c r="AQ395" s="3">
        <v>1</v>
      </c>
      <c r="AR395" s="3">
        <v>0</v>
      </c>
      <c r="AS395" s="3">
        <v>0</v>
      </c>
      <c r="AT395" s="3">
        <v>0</v>
      </c>
      <c r="AU395" s="4" t="s">
        <v>15</v>
      </c>
      <c r="AV395" s="4" t="s">
        <v>634</v>
      </c>
      <c r="AW395" s="3" t="s">
        <v>17</v>
      </c>
      <c r="AX395" s="4" t="s">
        <v>33</v>
      </c>
      <c r="AY395" s="4"/>
      <c r="AZ395" s="3">
        <v>1.5489999999999999</v>
      </c>
      <c r="BA395" s="3"/>
      <c r="BB395" s="3"/>
      <c r="BC395" s="3" t="s">
        <v>20</v>
      </c>
      <c r="BD395" s="3">
        <v>2.29</v>
      </c>
      <c r="BE395" s="3"/>
    </row>
    <row r="396" spans="1:57" hidden="1" x14ac:dyDescent="0.25">
      <c r="A396" s="2">
        <v>65</v>
      </c>
      <c r="B396" s="3" t="s">
        <v>351</v>
      </c>
      <c r="C396" s="3">
        <v>65.599999999999994</v>
      </c>
      <c r="D396" s="3" t="s">
        <v>407</v>
      </c>
      <c r="E396" s="3" t="s">
        <v>385</v>
      </c>
      <c r="F396" s="3"/>
      <c r="G396" s="3" t="s">
        <v>1960</v>
      </c>
      <c r="H396" s="3" t="str">
        <f>IF(Y396&lt;'2 - Outliers'!$F$11,"Low outlier",IF(Y396&gt;'2 - Outliers'!$F$12,"High outlier",""))</f>
        <v/>
      </c>
      <c r="I396" s="3">
        <f>IF(AA396="",VLOOKUP(AW396,'3 -Impute_SE'!$B$10:$C$21,2,FALSE),AA396)</f>
        <v>7.5879310344827589E-2</v>
      </c>
      <c r="J396" s="3">
        <f>1/I396</f>
        <v>13.178822994773915</v>
      </c>
      <c r="K396" s="3">
        <f>J396*Y396</f>
        <v>-1.7400000000000002</v>
      </c>
      <c r="L396" s="3">
        <f>J396/(VLOOKUP($AW396,'5_Weighting'!$B$9:$C$20,2,FALSE)/VLOOKUP($AW396,'5_Weighting'!$B$9:$D$20,3,FALSE))</f>
        <v>0.80699414980470607</v>
      </c>
      <c r="M396" s="3">
        <f>L396*Y396</f>
        <v>-0.10654743759871535</v>
      </c>
      <c r="N396" s="3">
        <f>J396/(VLOOKUP($AW396,'5_Weighting'!$F$12:$G$20,2,FALSE)/(VLOOKUP($AW396,'5_Weighting'!$F$12:$H$21,3,FALSE)))</f>
        <v>3.1574356307235178</v>
      </c>
      <c r="O396" s="3">
        <f>N396*$Y396</f>
        <v>-0.41687622632442611</v>
      </c>
      <c r="P396" s="3">
        <f>J396/(VLOOKUP($AW396,'5_Weighting'!$J$12:$K$22,2,FALSE)/VLOOKUP($AW396,'5_Weighting'!$J$12:$L$22,3,FALSE))</f>
        <v>2.2241103141425453</v>
      </c>
      <c r="Q396" s="3">
        <f>P396*$Y396</f>
        <v>-0.2936492847762403</v>
      </c>
      <c r="R396" s="3">
        <f>J396/(VLOOKUP($AW396,'5_Weighting'!$N$12:$O$23,2,FALSE)/VLOOKUP($AW396,'5_Weighting'!$N$12:$P$23,3,FALSE))</f>
        <v>0.50813518428704318</v>
      </c>
      <c r="S396" s="3">
        <f>R396*$Y396</f>
        <v>-6.7089088381418319E-2</v>
      </c>
      <c r="T396" s="3">
        <f>J396/(VLOOKUP($AW396,'5_Weighting'!$R$12:$S$23,2,FALSE)/(VLOOKUP($AW396,'5_Weighting'!$R$12:$T$23,3,FALSE)))</f>
        <v>0.80496841155445686</v>
      </c>
      <c r="U396" s="3">
        <f>T396*$Y396</f>
        <v>-0.10627997937753494</v>
      </c>
      <c r="V396" s="3">
        <f>J396/(VLOOKUP($AW396,'5_Weighting'!$V$12:$W$23,2,FALSE)/(VLOOKUP($AW396,'5_Weighting'!$V$12:$X$23,3,FALSE)))</f>
        <v>0.67813445799088223</v>
      </c>
      <c r="W396" s="3">
        <f>V396*$Y396</f>
        <v>-8.9534092488536193E-2</v>
      </c>
      <c r="X396" s="3" t="s">
        <v>354</v>
      </c>
      <c r="Y396" s="6">
        <v>-0.13203000000000001</v>
      </c>
      <c r="Z396" s="3" t="s">
        <v>355</v>
      </c>
      <c r="AA396" s="3">
        <v>7.5879310344827589E-2</v>
      </c>
      <c r="AB396" s="3" t="s">
        <v>26</v>
      </c>
      <c r="AC396" s="3" t="s">
        <v>5</v>
      </c>
      <c r="AD396" s="3" t="s">
        <v>143</v>
      </c>
      <c r="AE396" s="3" t="s">
        <v>53</v>
      </c>
      <c r="AF396" s="3" t="s">
        <v>7</v>
      </c>
      <c r="AG396" s="3" t="s">
        <v>356</v>
      </c>
      <c r="AH396" s="3" t="s">
        <v>28</v>
      </c>
      <c r="AI396" s="3" t="s">
        <v>10</v>
      </c>
      <c r="AJ396" s="3" t="s">
        <v>11</v>
      </c>
      <c r="AK396" s="4" t="s">
        <v>108</v>
      </c>
      <c r="AL396" s="4" t="s">
        <v>357</v>
      </c>
      <c r="AM396" s="4">
        <v>2010</v>
      </c>
      <c r="AN396" s="3" t="s">
        <v>14</v>
      </c>
      <c r="AO396" s="3" t="s">
        <v>14</v>
      </c>
      <c r="AP396" s="3">
        <v>473</v>
      </c>
      <c r="AQ396" s="3">
        <v>1</v>
      </c>
      <c r="AR396" s="3">
        <v>0</v>
      </c>
      <c r="AS396" s="3">
        <v>0</v>
      </c>
      <c r="AT396" s="3">
        <v>0</v>
      </c>
      <c r="AU396" s="4" t="s">
        <v>346</v>
      </c>
      <c r="AV396" s="4" t="s">
        <v>364</v>
      </c>
      <c r="AW396" s="4" t="s">
        <v>348</v>
      </c>
      <c r="AX396" s="4" t="s">
        <v>33</v>
      </c>
      <c r="AY396" s="4"/>
      <c r="AZ396" s="3">
        <v>-0.27</v>
      </c>
      <c r="BA396" s="3"/>
      <c r="BB396" s="3"/>
      <c r="BC396" s="3" t="s">
        <v>20</v>
      </c>
      <c r="BD396" s="3">
        <v>-1.74</v>
      </c>
      <c r="BE396" s="3"/>
    </row>
    <row r="397" spans="1:57" hidden="1" x14ac:dyDescent="0.25">
      <c r="A397" s="2">
        <v>65</v>
      </c>
      <c r="B397" s="3" t="s">
        <v>351</v>
      </c>
      <c r="C397" s="3">
        <v>65.599999999999994</v>
      </c>
      <c r="D397" s="3" t="s">
        <v>708</v>
      </c>
      <c r="E397" s="3" t="s">
        <v>385</v>
      </c>
      <c r="F397" s="3"/>
      <c r="G397" s="3" t="s">
        <v>1960</v>
      </c>
      <c r="H397" s="3" t="str">
        <f>IF(Y397&lt;'2 - Outliers'!$F$11,"Low outlier",IF(Y397&gt;'2 - Outliers'!$F$12,"High outlier",""))</f>
        <v/>
      </c>
      <c r="I397" s="3">
        <f>IF(AA397="",VLOOKUP(AW397,'3 -Impute_SE'!$B$10:$C$21,2,FALSE),AA397)</f>
        <v>7.0807999999999996E-2</v>
      </c>
      <c r="J397" s="3">
        <f>1/I397</f>
        <v>14.122698000225965</v>
      </c>
      <c r="K397" s="3">
        <f>J397*Y397</f>
        <v>3.0000000000000004</v>
      </c>
      <c r="L397" s="3">
        <f>J397/(VLOOKUP($AW397,'5_Weighting'!$B$9:$C$20,2,FALSE)/VLOOKUP($AW397,'5_Weighting'!$B$9:$D$20,3,FALSE))</f>
        <v>1.2599732212113643</v>
      </c>
      <c r="M397" s="3">
        <f>L397*Y397</f>
        <v>0.26764855154260286</v>
      </c>
      <c r="N397" s="3" t="e">
        <f>J397/(VLOOKUP($AW397,'5_Weighting'!$F$12:$G$20,2,FALSE)/(VLOOKUP($AW397,'5_Weighting'!$F$12:$H$21,3,FALSE)))</f>
        <v>#N/A</v>
      </c>
      <c r="O397" s="3" t="e">
        <f>N397*$Y397</f>
        <v>#N/A</v>
      </c>
      <c r="P397" s="3" t="e">
        <f>J397/(VLOOKUP($AW397,'5_Weighting'!$J$12:$K$22,2,FALSE)/VLOOKUP($AW397,'5_Weighting'!$J$12:$L$22,3,FALSE))</f>
        <v>#N/A</v>
      </c>
      <c r="Q397" s="3" t="e">
        <f>P397*$Y397</f>
        <v>#N/A</v>
      </c>
      <c r="R397" s="3">
        <f>J397/(VLOOKUP($AW397,'5_Weighting'!$N$12:$O$23,2,FALSE)/VLOOKUP($AW397,'5_Weighting'!$N$12:$P$23,3,FALSE))</f>
        <v>1.2599732212113643</v>
      </c>
      <c r="S397" s="3">
        <f>R397*$Y397</f>
        <v>0.26764855154260286</v>
      </c>
      <c r="T397" s="3">
        <f>J397/(VLOOKUP($AW397,'5_Weighting'!$R$12:$S$23,2,FALSE)/(VLOOKUP($AW397,'5_Weighting'!$R$12:$T$23,3,FALSE)))</f>
        <v>1.2882001544876993</v>
      </c>
      <c r="U397" s="3">
        <f>T397*$Y397</f>
        <v>0.27364462961689506</v>
      </c>
      <c r="V397" s="3">
        <f>J397/(VLOOKUP($AW397,'5_Weighting'!$V$12:$W$23,2,FALSE)/(VLOOKUP($AW397,'5_Weighting'!$V$12:$X$23,3,FALSE)))</f>
        <v>1.2565315944044488</v>
      </c>
      <c r="W397" s="3">
        <f>V397*$Y397</f>
        <v>0.26691746740977063</v>
      </c>
      <c r="X397" s="3" t="s">
        <v>354</v>
      </c>
      <c r="Y397" s="6">
        <v>0.212424</v>
      </c>
      <c r="Z397" s="3" t="s">
        <v>355</v>
      </c>
      <c r="AA397" s="3">
        <v>7.0807999999999996E-2</v>
      </c>
      <c r="AB397" s="3" t="s">
        <v>26</v>
      </c>
      <c r="AC397" s="3" t="s">
        <v>5</v>
      </c>
      <c r="AD397" s="3" t="s">
        <v>6</v>
      </c>
      <c r="AE397" s="3" t="s">
        <v>5</v>
      </c>
      <c r="AF397" s="3" t="s">
        <v>7</v>
      </c>
      <c r="AG397" s="3" t="s">
        <v>356</v>
      </c>
      <c r="AH397" s="3" t="s">
        <v>28</v>
      </c>
      <c r="AI397" s="3" t="s">
        <v>10</v>
      </c>
      <c r="AJ397" s="3" t="s">
        <v>11</v>
      </c>
      <c r="AK397" s="4" t="s">
        <v>108</v>
      </c>
      <c r="AL397" s="4" t="s">
        <v>357</v>
      </c>
      <c r="AM397" s="4">
        <v>2010</v>
      </c>
      <c r="AN397" s="3" t="s">
        <v>14</v>
      </c>
      <c r="AO397" s="3" t="s">
        <v>14</v>
      </c>
      <c r="AP397" s="3">
        <v>473</v>
      </c>
      <c r="AQ397" s="3">
        <v>1</v>
      </c>
      <c r="AR397" s="3">
        <v>0</v>
      </c>
      <c r="AS397" s="3">
        <v>0</v>
      </c>
      <c r="AT397" s="3">
        <v>0</v>
      </c>
      <c r="AU397" s="4" t="s">
        <v>346</v>
      </c>
      <c r="AV397" s="4" t="s">
        <v>432</v>
      </c>
      <c r="AW397" s="4" t="s">
        <v>707</v>
      </c>
      <c r="AX397" s="4" t="s">
        <v>33</v>
      </c>
      <c r="AY397" s="4"/>
      <c r="AZ397" s="3">
        <v>0.42399999999999999</v>
      </c>
      <c r="BA397" s="3"/>
      <c r="BB397" s="3"/>
      <c r="BC397" s="3" t="s">
        <v>20</v>
      </c>
      <c r="BD397" s="3">
        <v>3</v>
      </c>
      <c r="BE397" s="3"/>
    </row>
    <row r="398" spans="1:57" hidden="1" x14ac:dyDescent="0.25">
      <c r="A398" s="2">
        <v>65</v>
      </c>
      <c r="B398" s="3" t="s">
        <v>351</v>
      </c>
      <c r="C398" s="3">
        <v>65.599999999999994</v>
      </c>
      <c r="D398" s="3" t="s">
        <v>390</v>
      </c>
      <c r="E398" s="3" t="s">
        <v>385</v>
      </c>
      <c r="F398" s="3"/>
      <c r="G398" s="3" t="s">
        <v>1960</v>
      </c>
      <c r="H398" s="3" t="str">
        <f>IF(Y398&lt;'2 - Outliers'!$F$11,"Low outlier",IF(Y398&gt;'2 - Outliers'!$F$12,"High outlier",""))</f>
        <v/>
      </c>
      <c r="I398" s="3">
        <f>IF(AA398="",VLOOKUP(AW398,'3 -Impute_SE'!$B$10:$C$21,2,FALSE),AA398)</f>
        <v>4.7418181818181825E-2</v>
      </c>
      <c r="J398" s="3">
        <f>1/I398</f>
        <v>21.088957055214721</v>
      </c>
      <c r="K398" s="3">
        <f>J398*Y398</f>
        <v>-0.33</v>
      </c>
      <c r="L398" s="3">
        <f>J398/(VLOOKUP($AW398,'5_Weighting'!$B$9:$C$20,2,FALSE)/VLOOKUP($AW398,'5_Weighting'!$B$9:$D$20,3,FALSE))</f>
        <v>1.2913645608405047</v>
      </c>
      <c r="M398" s="3">
        <f>L398*Y398</f>
        <v>-2.020727264803222E-2</v>
      </c>
      <c r="N398" s="3">
        <f>J398/(VLOOKUP($AW398,'5_Weighting'!$F$12:$G$20,2,FALSE)/(VLOOKUP($AW398,'5_Weighting'!$F$12:$H$21,3,FALSE)))</f>
        <v>5.0525774909745937</v>
      </c>
      <c r="O398" s="3">
        <f>N398*$Y398</f>
        <v>-7.9062732578770459E-2</v>
      </c>
      <c r="P398" s="3">
        <f>J398/(VLOOKUP($AW398,'5_Weighting'!$J$12:$K$22,2,FALSE)/VLOOKUP($AW398,'5_Weighting'!$J$12:$L$22,3,FALSE))</f>
        <v>3.5590558367474991</v>
      </c>
      <c r="Q398" s="3">
        <f>P398*$Y398</f>
        <v>-5.5692105733424875E-2</v>
      </c>
      <c r="R398" s="3">
        <f>J398/(VLOOKUP($AW398,'5_Weighting'!$N$12:$O$23,2,FALSE)/VLOOKUP($AW398,'5_Weighting'!$N$12:$P$23,3,FALSE))</f>
        <v>0.81312580675243429</v>
      </c>
      <c r="S398" s="3">
        <f>R398*$Y398</f>
        <v>-1.2723792624062093E-2</v>
      </c>
      <c r="T398" s="3">
        <f>J398/(VLOOKUP($AW398,'5_Weighting'!$R$12:$S$23,2,FALSE)/(VLOOKUP($AW398,'5_Weighting'!$R$12:$T$23,3,FALSE)))</f>
        <v>1.2881229430585865</v>
      </c>
      <c r="U398" s="3">
        <f>T398*$Y398</f>
        <v>-2.0156547812980766E-2</v>
      </c>
      <c r="V398" s="3">
        <f>J398/(VLOOKUP($AW398,'5_Weighting'!$V$12:$W$23,2,FALSE)/(VLOOKUP($AW398,'5_Weighting'!$V$12:$X$23,3,FALSE)))</f>
        <v>1.0851612824530819</v>
      </c>
      <c r="W398" s="3">
        <f>V398*$Y398</f>
        <v>-1.6980603747825826E-2</v>
      </c>
      <c r="X398" s="3" t="s">
        <v>367</v>
      </c>
      <c r="Y398" s="6">
        <v>-1.5648000000000002E-2</v>
      </c>
      <c r="Z398" s="3" t="s">
        <v>355</v>
      </c>
      <c r="AA398" s="3">
        <v>4.7418181818181825E-2</v>
      </c>
      <c r="AB398" s="3" t="s">
        <v>26</v>
      </c>
      <c r="AC398" s="3" t="s">
        <v>53</v>
      </c>
      <c r="AD398" s="3" t="s">
        <v>143</v>
      </c>
      <c r="AE398" s="3" t="s">
        <v>54</v>
      </c>
      <c r="AF398" s="3" t="s">
        <v>7</v>
      </c>
      <c r="AG398" s="3" t="s">
        <v>356</v>
      </c>
      <c r="AH398" s="3" t="s">
        <v>28</v>
      </c>
      <c r="AI398" s="3" t="s">
        <v>10</v>
      </c>
      <c r="AJ398" s="3" t="s">
        <v>11</v>
      </c>
      <c r="AK398" s="4" t="s">
        <v>108</v>
      </c>
      <c r="AL398" s="4" t="s">
        <v>357</v>
      </c>
      <c r="AM398" s="4">
        <v>2010</v>
      </c>
      <c r="AN398" s="3" t="s">
        <v>14</v>
      </c>
      <c r="AO398" s="3" t="s">
        <v>14</v>
      </c>
      <c r="AP398" s="3">
        <v>473</v>
      </c>
      <c r="AQ398" s="3">
        <v>1</v>
      </c>
      <c r="AR398" s="3">
        <v>0</v>
      </c>
      <c r="AS398" s="3">
        <v>0</v>
      </c>
      <c r="AT398" s="3">
        <v>0</v>
      </c>
      <c r="AU398" s="4" t="s">
        <v>346</v>
      </c>
      <c r="AV398" s="4" t="s">
        <v>358</v>
      </c>
      <c r="AW398" s="4" t="s">
        <v>348</v>
      </c>
      <c r="AX398" s="4" t="s">
        <v>33</v>
      </c>
      <c r="AY398" s="4"/>
      <c r="AZ398" s="3">
        <v>-4.8000000000000001E-2</v>
      </c>
      <c r="BA398" s="3"/>
      <c r="BB398" s="3"/>
      <c r="BC398" s="3" t="s">
        <v>20</v>
      </c>
      <c r="BD398" s="3">
        <v>-0.33</v>
      </c>
      <c r="BE398" s="3"/>
    </row>
    <row r="399" spans="1:57" hidden="1" x14ac:dyDescent="0.25">
      <c r="A399" s="2">
        <v>65</v>
      </c>
      <c r="B399" s="3" t="s">
        <v>351</v>
      </c>
      <c r="C399" s="3">
        <v>65.599999999999994</v>
      </c>
      <c r="D399" s="3" t="s">
        <v>384</v>
      </c>
      <c r="E399" s="3" t="s">
        <v>385</v>
      </c>
      <c r="F399" s="3"/>
      <c r="G399" s="3" t="s">
        <v>1960</v>
      </c>
      <c r="H399" s="3" t="str">
        <f>IF(Y399&lt;'2 - Outliers'!$F$11,"Low outlier",IF(Y399&gt;'2 - Outliers'!$F$12,"High outlier",""))</f>
        <v/>
      </c>
      <c r="I399" s="3">
        <f>IF(AA399="",VLOOKUP(AW399,'3 -Impute_SE'!$B$10:$C$21,2,FALSE),AA399)</f>
        <v>3.3814285714285706E-2</v>
      </c>
      <c r="J399" s="3">
        <f>1/I399</f>
        <v>29.573299535276728</v>
      </c>
      <c r="K399" s="3">
        <f>J399*Y399</f>
        <v>0.14000000000000001</v>
      </c>
      <c r="L399" s="3">
        <f>J399/(VLOOKUP($AW399,'5_Weighting'!$B$9:$C$20,2,FALSE)/VLOOKUP($AW399,'5_Weighting'!$B$9:$D$20,3,FALSE))</f>
        <v>1.8108961418523073</v>
      </c>
      <c r="M399" s="3">
        <f>L399*Y399</f>
        <v>8.572782335528821E-3</v>
      </c>
      <c r="N399" s="3">
        <f>J399/(VLOOKUP($AW399,'5_Weighting'!$F$12:$G$20,2,FALSE)/(VLOOKUP($AW399,'5_Weighting'!$F$12:$H$21,3,FALSE)))</f>
        <v>7.0852905231195775</v>
      </c>
      <c r="O399" s="3">
        <f>N399*$Y399</f>
        <v>3.3541765336448079E-2</v>
      </c>
      <c r="P399" s="3">
        <f>J399/(VLOOKUP($AW399,'5_Weighting'!$J$12:$K$22,2,FALSE)/VLOOKUP($AW399,'5_Weighting'!$J$12:$L$22,3,FALSE))</f>
        <v>4.9909070442572006</v>
      </c>
      <c r="Q399" s="3">
        <f>P399*$Y399</f>
        <v>2.3626953947513584E-2</v>
      </c>
      <c r="R399" s="3">
        <f>J399/(VLOOKUP($AW399,'5_Weighting'!$N$12:$O$23,2,FALSE)/VLOOKUP($AW399,'5_Weighting'!$N$12:$P$23,3,FALSE))</f>
        <v>1.1402561530185849</v>
      </c>
      <c r="S399" s="3">
        <f>R399*$Y399</f>
        <v>5.3979726283899798E-3</v>
      </c>
      <c r="T399" s="3">
        <f>J399/(VLOOKUP($AW399,'5_Weighting'!$R$12:$S$23,2,FALSE)/(VLOOKUP($AW399,'5_Weighting'!$R$12:$T$23,3,FALSE)))</f>
        <v>1.806350382031537</v>
      </c>
      <c r="U399" s="3">
        <f>T399*$Y399</f>
        <v>8.5512627085372953E-3</v>
      </c>
      <c r="V399" s="3">
        <f>J399/(VLOOKUP($AW399,'5_Weighting'!$V$12:$W$23,2,FALSE)/(VLOOKUP($AW399,'5_Weighting'!$V$12:$X$23,3,FALSE)))</f>
        <v>1.5217347906796843</v>
      </c>
      <c r="W399" s="3">
        <f>V399*$Y399</f>
        <v>7.2038924990776246E-3</v>
      </c>
      <c r="X399" s="3" t="s">
        <v>367</v>
      </c>
      <c r="Y399" s="6">
        <v>4.7339999999999995E-3</v>
      </c>
      <c r="Z399" s="3" t="s">
        <v>355</v>
      </c>
      <c r="AA399" s="3">
        <v>3.3814285714285706E-2</v>
      </c>
      <c r="AB399" s="3" t="s">
        <v>26</v>
      </c>
      <c r="AC399" s="3" t="s">
        <v>53</v>
      </c>
      <c r="AD399" s="3" t="s">
        <v>6</v>
      </c>
      <c r="AE399" s="3" t="s">
        <v>54</v>
      </c>
      <c r="AF399" s="3" t="s">
        <v>7</v>
      </c>
      <c r="AG399" s="3" t="s">
        <v>356</v>
      </c>
      <c r="AH399" s="3" t="s">
        <v>28</v>
      </c>
      <c r="AI399" s="3" t="s">
        <v>10</v>
      </c>
      <c r="AJ399" s="3" t="s">
        <v>11</v>
      </c>
      <c r="AK399" s="3" t="s">
        <v>108</v>
      </c>
      <c r="AL399" s="3" t="s">
        <v>357</v>
      </c>
      <c r="AM399" s="3">
        <v>2010</v>
      </c>
      <c r="AN399" s="3" t="s">
        <v>14</v>
      </c>
      <c r="AO399" s="3" t="s">
        <v>14</v>
      </c>
      <c r="AP399" s="3">
        <v>473</v>
      </c>
      <c r="AQ399" s="3">
        <v>1</v>
      </c>
      <c r="AR399" s="3">
        <v>0</v>
      </c>
      <c r="AS399" s="3">
        <v>0</v>
      </c>
      <c r="AT399" s="3">
        <v>0</v>
      </c>
      <c r="AU399" s="3" t="s">
        <v>346</v>
      </c>
      <c r="AV399" s="3" t="s">
        <v>376</v>
      </c>
      <c r="AW399" s="3" t="s">
        <v>348</v>
      </c>
      <c r="AX399" s="3" t="s">
        <v>33</v>
      </c>
      <c r="AY399" s="4"/>
      <c r="AZ399" s="3">
        <v>1.7999999999999999E-2</v>
      </c>
      <c r="BA399" s="3"/>
      <c r="BB399" s="3"/>
      <c r="BC399" s="3" t="s">
        <v>20</v>
      </c>
      <c r="BD399" s="3">
        <v>0.14000000000000001</v>
      </c>
      <c r="BE399" s="3"/>
    </row>
    <row r="400" spans="1:57" hidden="1" x14ac:dyDescent="0.25">
      <c r="A400" s="2">
        <v>65</v>
      </c>
      <c r="B400" s="3" t="s">
        <v>351</v>
      </c>
      <c r="C400" s="3">
        <v>65.599999999999994</v>
      </c>
      <c r="D400" s="3" t="s">
        <v>726</v>
      </c>
      <c r="E400" s="3" t="s">
        <v>385</v>
      </c>
      <c r="F400" s="3"/>
      <c r="G400" s="3" t="s">
        <v>1960</v>
      </c>
      <c r="H400" s="3" t="str">
        <f>IF(Y400&lt;'2 - Outliers'!$F$11,"Low outlier",IF(Y400&gt;'2 - Outliers'!$F$12,"High outlier",""))</f>
        <v/>
      </c>
      <c r="I400" s="3">
        <f>IF(AA400="",VLOOKUP(AW400,'3 -Impute_SE'!$B$10:$C$21,2,FALSE),AA400)</f>
        <v>8.7499999999999994E-2</v>
      </c>
      <c r="J400" s="3">
        <f>1/I400</f>
        <v>11.428571428571429</v>
      </c>
      <c r="K400" s="3">
        <f>J400*Y400</f>
        <v>0.96</v>
      </c>
      <c r="L400" s="3">
        <f>J400/(VLOOKUP($AW400,'5_Weighting'!$B$9:$C$20,2,FALSE)/VLOOKUP($AW400,'5_Weighting'!$B$9:$D$20,3,FALSE))</f>
        <v>0.15077158957974798</v>
      </c>
      <c r="M400" s="3">
        <f>L400*Y400</f>
        <v>1.266481352469883E-2</v>
      </c>
      <c r="N400" s="3">
        <f>J400/(VLOOKUP($AW400,'5_Weighting'!$F$12:$G$20,2,FALSE)/(VLOOKUP($AW400,'5_Weighting'!$F$12:$H$21,3,FALSE)))</f>
        <v>0.99280112931224374</v>
      </c>
      <c r="O400" s="3">
        <f>N400*$Y400</f>
        <v>8.3395294862228464E-2</v>
      </c>
      <c r="P400" s="3">
        <f>J400/(VLOOKUP($AW400,'5_Weighting'!$J$12:$K$22,2,FALSE)/VLOOKUP($AW400,'5_Weighting'!$J$12:$L$22,3,FALSE))</f>
        <v>1.2084938219582306</v>
      </c>
      <c r="Q400" s="3">
        <f>P400*$Y400</f>
        <v>0.10151348104449136</v>
      </c>
      <c r="R400" s="3">
        <f>J400/(VLOOKUP($AW400,'5_Weighting'!$N$12:$O$23,2,FALSE)/VLOOKUP($AW400,'5_Weighting'!$N$12:$P$23,3,FALSE))</f>
        <v>0.11504284208057085</v>
      </c>
      <c r="S400" s="3">
        <f>R400*$Y400</f>
        <v>9.6635987347679503E-3</v>
      </c>
      <c r="T400" s="3">
        <f>J400/(VLOOKUP($AW400,'5_Weighting'!$R$12:$S$23,2,FALSE)/(VLOOKUP($AW400,'5_Weighting'!$R$12:$T$23,3,FALSE)))</f>
        <v>8.4816434007365604E-2</v>
      </c>
      <c r="U400" s="3">
        <f>T400*$Y400</f>
        <v>7.12458045661871E-3</v>
      </c>
      <c r="V400" s="3">
        <f>J400/(VLOOKUP($AW400,'5_Weighting'!$V$12:$W$23,2,FALSE)/(VLOOKUP($AW400,'5_Weighting'!$V$12:$X$23,3,FALSE)))</f>
        <v>9.3291361856568097E-2</v>
      </c>
      <c r="W400" s="3">
        <f>V400*$Y400</f>
        <v>7.8364743959517189E-3</v>
      </c>
      <c r="X400" s="3" t="s">
        <v>367</v>
      </c>
      <c r="Y400" s="6">
        <v>8.3999999999999991E-2</v>
      </c>
      <c r="Z400" s="3" t="s">
        <v>355</v>
      </c>
      <c r="AA400" s="3">
        <v>8.7499999999999994E-2</v>
      </c>
      <c r="AB400" s="3" t="s">
        <v>26</v>
      </c>
      <c r="AC400" s="3" t="s">
        <v>53</v>
      </c>
      <c r="AD400" s="3" t="s">
        <v>6</v>
      </c>
      <c r="AE400" s="3" t="s">
        <v>54</v>
      </c>
      <c r="AF400" s="3" t="s">
        <v>7</v>
      </c>
      <c r="AG400" s="3" t="s">
        <v>356</v>
      </c>
      <c r="AH400" s="3" t="s">
        <v>28</v>
      </c>
      <c r="AI400" s="3" t="s">
        <v>10</v>
      </c>
      <c r="AJ400" s="3" t="s">
        <v>11</v>
      </c>
      <c r="AK400" s="4" t="s">
        <v>108</v>
      </c>
      <c r="AL400" s="4" t="s">
        <v>357</v>
      </c>
      <c r="AM400" s="4">
        <v>2010</v>
      </c>
      <c r="AN400" s="3" t="s">
        <v>14</v>
      </c>
      <c r="AO400" s="3" t="s">
        <v>14</v>
      </c>
      <c r="AP400" s="3">
        <v>473</v>
      </c>
      <c r="AQ400" s="3">
        <v>1</v>
      </c>
      <c r="AR400" s="3">
        <v>0</v>
      </c>
      <c r="AS400" s="3">
        <v>0</v>
      </c>
      <c r="AT400" s="3">
        <v>0</v>
      </c>
      <c r="AU400" s="4" t="s">
        <v>346</v>
      </c>
      <c r="AV400" s="4" t="s">
        <v>723</v>
      </c>
      <c r="AW400" s="4" t="s">
        <v>642</v>
      </c>
      <c r="AX400" s="4" t="s">
        <v>33</v>
      </c>
      <c r="AY400" s="4"/>
      <c r="AZ400" s="3">
        <v>0.17499999999999999</v>
      </c>
      <c r="BA400" s="3"/>
      <c r="BB400" s="3"/>
      <c r="BC400" s="3" t="s">
        <v>20</v>
      </c>
      <c r="BD400" s="3">
        <v>0.96</v>
      </c>
      <c r="BE400" s="3"/>
    </row>
    <row r="401" spans="1:57" hidden="1" x14ac:dyDescent="0.25">
      <c r="A401" s="2">
        <v>65</v>
      </c>
      <c r="B401" s="3" t="s">
        <v>351</v>
      </c>
      <c r="C401" s="3">
        <v>65.7</v>
      </c>
      <c r="D401" s="3" t="s">
        <v>774</v>
      </c>
      <c r="E401" s="3" t="s">
        <v>353</v>
      </c>
      <c r="F401" s="3"/>
      <c r="G401" s="3"/>
      <c r="H401" s="3" t="str">
        <f>IF(Y401&lt;'2 - Outliers'!$F$11,"Low outlier",IF(Y401&gt;'2 - Outliers'!$F$12,"High outlier",""))</f>
        <v/>
      </c>
      <c r="I401" s="3">
        <f>IF(AA401="",VLOOKUP(AW401,'3 -Impute_SE'!$B$10:$C$21,2,FALSE),AA401)</f>
        <v>5.4016015624999997E-2</v>
      </c>
      <c r="J401" s="3">
        <f>1/I401</f>
        <v>18.513027820163291</v>
      </c>
      <c r="K401" s="3">
        <f>J401*Y401</f>
        <v>5.12</v>
      </c>
      <c r="L401" s="3">
        <f>J401/(VLOOKUP($AW401,'5_Weighting'!$B$9:$C$20,2,FALSE)/VLOOKUP($AW401,'5_Weighting'!$B$9:$D$20,3,FALSE))</f>
        <v>0.20422425529907054</v>
      </c>
      <c r="M401" s="3">
        <f>L401*Y401</f>
        <v>5.6480668494021544E-2</v>
      </c>
      <c r="N401" s="3">
        <f>J401/(VLOOKUP($AW401,'5_Weighting'!$F$12:$G$20,2,FALSE)/(VLOOKUP($AW401,'5_Weighting'!$F$12:$H$21,3,FALSE)))</f>
        <v>0.49141516406590308</v>
      </c>
      <c r="O401" s="3">
        <f>N401*$Y401</f>
        <v>0.13590676060439427</v>
      </c>
      <c r="P401" s="3">
        <f>J401/(VLOOKUP($AW401,'5_Weighting'!$J$12:$K$22,2,FALSE)/VLOOKUP($AW401,'5_Weighting'!$J$12:$L$22,3,FALSE))</f>
        <v>0.81355392914951741</v>
      </c>
      <c r="Q401" s="3">
        <f>P401*$Y401</f>
        <v>0.22499810175344881</v>
      </c>
      <c r="R401" s="3">
        <f>J401/(VLOOKUP($AW401,'5_Weighting'!$N$12:$O$23,2,FALSE)/VLOOKUP($AW401,'5_Weighting'!$N$12:$P$23,3,FALSE))</f>
        <v>0.14488156991578988</v>
      </c>
      <c r="S401" s="3">
        <f>R401*$Y401</f>
        <v>4.0068736739050675E-2</v>
      </c>
      <c r="T401" s="3">
        <f>J401/(VLOOKUP($AW401,'5_Weighting'!$R$12:$S$23,2,FALSE)/(VLOOKUP($AW401,'5_Weighting'!$R$12:$T$23,3,FALSE)))</f>
        <v>0.76516108797573057</v>
      </c>
      <c r="U401" s="3">
        <f>T401*$Y401</f>
        <v>0.21161448081274398</v>
      </c>
      <c r="V401" s="3">
        <f>J401/(VLOOKUP($AW401,'5_Weighting'!$V$12:$W$23,2,FALSE)/(VLOOKUP($AW401,'5_Weighting'!$V$12:$X$23,3,FALSE)))</f>
        <v>0.13579557224469496</v>
      </c>
      <c r="W401" s="3">
        <f>V401*$Y401</f>
        <v>3.7555895051137322E-2</v>
      </c>
      <c r="X401" s="3" t="s">
        <v>354</v>
      </c>
      <c r="Y401" s="6">
        <v>0.27656199999999997</v>
      </c>
      <c r="Z401" s="3" t="s">
        <v>355</v>
      </c>
      <c r="AA401" s="3">
        <v>5.4016015624999997E-2</v>
      </c>
      <c r="AB401" s="3" t="s">
        <v>26</v>
      </c>
      <c r="AC401" s="3" t="s">
        <v>5</v>
      </c>
      <c r="AD401" s="3" t="s">
        <v>6</v>
      </c>
      <c r="AE401" s="3" t="s">
        <v>5</v>
      </c>
      <c r="AF401" s="3" t="s">
        <v>7</v>
      </c>
      <c r="AG401" s="3" t="s">
        <v>356</v>
      </c>
      <c r="AH401" s="3" t="s">
        <v>28</v>
      </c>
      <c r="AI401" s="3" t="s">
        <v>10</v>
      </c>
      <c r="AJ401" s="3" t="s">
        <v>11</v>
      </c>
      <c r="AK401" s="4" t="s">
        <v>108</v>
      </c>
      <c r="AL401" s="4" t="s">
        <v>357</v>
      </c>
      <c r="AM401" s="4">
        <v>2010</v>
      </c>
      <c r="AN401" s="3" t="s">
        <v>14</v>
      </c>
      <c r="AO401" s="3" t="s">
        <v>14</v>
      </c>
      <c r="AP401" s="3">
        <v>473</v>
      </c>
      <c r="AQ401" s="3">
        <v>1</v>
      </c>
      <c r="AR401" s="3">
        <v>0</v>
      </c>
      <c r="AS401" s="3">
        <v>0</v>
      </c>
      <c r="AT401" s="3">
        <v>0</v>
      </c>
      <c r="AU401" s="4" t="s">
        <v>15</v>
      </c>
      <c r="AV401" s="4" t="s">
        <v>556</v>
      </c>
      <c r="AW401" s="4" t="s">
        <v>42</v>
      </c>
      <c r="AX401" s="4" t="s">
        <v>33</v>
      </c>
      <c r="AY401" s="4"/>
      <c r="AZ401" s="3">
        <v>0.96699999999999997</v>
      </c>
      <c r="BA401" s="3"/>
      <c r="BB401" s="3"/>
      <c r="BC401" s="3" t="s">
        <v>20</v>
      </c>
      <c r="BD401" s="3">
        <v>5.12</v>
      </c>
      <c r="BE401" s="3"/>
    </row>
    <row r="402" spans="1:57" hidden="1" x14ac:dyDescent="0.25">
      <c r="A402" s="2">
        <v>65</v>
      </c>
      <c r="B402" s="3" t="s">
        <v>351</v>
      </c>
      <c r="C402" s="3">
        <v>65.7</v>
      </c>
      <c r="D402" s="3" t="s">
        <v>775</v>
      </c>
      <c r="E402" s="3" t="s">
        <v>353</v>
      </c>
      <c r="F402" s="3"/>
      <c r="G402" s="3"/>
      <c r="H402" s="3" t="str">
        <f>IF(Y402&lt;'2 - Outliers'!$F$11,"Low outlier",IF(Y402&gt;'2 - Outliers'!$F$12,"High outlier",""))</f>
        <v/>
      </c>
      <c r="I402" s="3">
        <f>IF(AA402="",VLOOKUP(AW402,'3 -Impute_SE'!$B$10:$C$21,2,FALSE),AA402)</f>
        <v>4.4792586490939042E-2</v>
      </c>
      <c r="J402" s="3">
        <f>1/I402</f>
        <v>22.325122935293923</v>
      </c>
      <c r="K402" s="3">
        <f>J402*Y402</f>
        <v>6.0699999999999994</v>
      </c>
      <c r="L402" s="3">
        <f>J402/(VLOOKUP($AW402,'5_Weighting'!$B$9:$C$20,2,FALSE)/VLOOKUP($AW402,'5_Weighting'!$B$9:$D$20,3,FALSE))</f>
        <v>0.24627692726496353</v>
      </c>
      <c r="M402" s="3">
        <f>L402*Y402</f>
        <v>6.6960480030998193E-2</v>
      </c>
      <c r="N402" s="3">
        <f>J402/(VLOOKUP($AW402,'5_Weighting'!$F$12:$G$20,2,FALSE)/(VLOOKUP($AW402,'5_Weighting'!$F$12:$H$21,3,FALSE)))</f>
        <v>0.59260451918567647</v>
      </c>
      <c r="O402" s="3">
        <f>N402*$Y402</f>
        <v>0.16112383532591276</v>
      </c>
      <c r="P402" s="3">
        <f>J402/(VLOOKUP($AW402,'5_Weighting'!$J$12:$K$22,2,FALSE)/VLOOKUP($AW402,'5_Weighting'!$J$12:$L$22,3,FALSE))</f>
        <v>0.98107622692451479</v>
      </c>
      <c r="Q402" s="3">
        <f>P402*$Y402</f>
        <v>0.26674579641473323</v>
      </c>
      <c r="R402" s="3">
        <f>J402/(VLOOKUP($AW402,'5_Weighting'!$N$12:$O$23,2,FALSE)/VLOOKUP($AW402,'5_Weighting'!$N$12:$P$23,3,FALSE))</f>
        <v>0.17471474092992861</v>
      </c>
      <c r="S402" s="3">
        <f>R402*$Y402</f>
        <v>4.7503365626179218E-2</v>
      </c>
      <c r="T402" s="3">
        <f>J402/(VLOOKUP($AW402,'5_Weighting'!$R$12:$S$23,2,FALSE)/(VLOOKUP($AW402,'5_Weighting'!$R$12:$T$23,3,FALSE)))</f>
        <v>0.92271861309236458</v>
      </c>
      <c r="U402" s="3">
        <f>T402*$Y402</f>
        <v>0.25087888643229611</v>
      </c>
      <c r="V402" s="3">
        <f>J402/(VLOOKUP($AW402,'5_Weighting'!$V$12:$W$23,2,FALSE)/(VLOOKUP($AW402,'5_Weighting'!$V$12:$X$23,3,FALSE)))</f>
        <v>0.16375780741438234</v>
      </c>
      <c r="W402" s="3">
        <f>V402*$Y402</f>
        <v>4.452427401570383E-2</v>
      </c>
      <c r="X402" s="3" t="s">
        <v>354</v>
      </c>
      <c r="Y402" s="6">
        <v>0.27189099999999999</v>
      </c>
      <c r="Z402" s="3" t="s">
        <v>355</v>
      </c>
      <c r="AA402" s="3">
        <v>4.4792586490939042E-2</v>
      </c>
      <c r="AB402" s="3" t="s">
        <v>26</v>
      </c>
      <c r="AC402" s="3" t="s">
        <v>5</v>
      </c>
      <c r="AD402" s="3" t="s">
        <v>6</v>
      </c>
      <c r="AE402" s="3" t="s">
        <v>5</v>
      </c>
      <c r="AF402" s="3" t="s">
        <v>7</v>
      </c>
      <c r="AG402" s="3" t="s">
        <v>356</v>
      </c>
      <c r="AH402" s="3" t="s">
        <v>28</v>
      </c>
      <c r="AI402" s="3" t="s">
        <v>10</v>
      </c>
      <c r="AJ402" s="3" t="s">
        <v>11</v>
      </c>
      <c r="AK402" s="4" t="s">
        <v>108</v>
      </c>
      <c r="AL402" s="4" t="s">
        <v>357</v>
      </c>
      <c r="AM402" s="4">
        <v>2010</v>
      </c>
      <c r="AN402" s="3" t="s">
        <v>14</v>
      </c>
      <c r="AO402" s="3" t="s">
        <v>14</v>
      </c>
      <c r="AP402" s="3">
        <v>473</v>
      </c>
      <c r="AQ402" s="3">
        <v>1</v>
      </c>
      <c r="AR402" s="3">
        <v>0</v>
      </c>
      <c r="AS402" s="3">
        <v>0</v>
      </c>
      <c r="AT402" s="3">
        <v>0</v>
      </c>
      <c r="AU402" s="4" t="s">
        <v>15</v>
      </c>
      <c r="AV402" s="4" t="s">
        <v>771</v>
      </c>
      <c r="AW402" s="4" t="s">
        <v>42</v>
      </c>
      <c r="AX402" s="4" t="s">
        <v>33</v>
      </c>
      <c r="AY402" s="4"/>
      <c r="AZ402" s="3">
        <v>2.8029999999999999</v>
      </c>
      <c r="BA402" s="3"/>
      <c r="BB402" s="3"/>
      <c r="BC402" s="3" t="s">
        <v>20</v>
      </c>
      <c r="BD402" s="3">
        <v>6.07</v>
      </c>
      <c r="BE402" s="3"/>
    </row>
    <row r="403" spans="1:57" hidden="1" x14ac:dyDescent="0.25">
      <c r="A403" s="2">
        <v>65</v>
      </c>
      <c r="B403" s="3" t="s">
        <v>351</v>
      </c>
      <c r="C403" s="3">
        <v>65.7</v>
      </c>
      <c r="D403" s="3" t="s">
        <v>447</v>
      </c>
      <c r="E403" s="3" t="s">
        <v>353</v>
      </c>
      <c r="F403" s="3"/>
      <c r="G403" s="3"/>
      <c r="H403" s="3" t="str">
        <f>IF(Y403&lt;'2 - Outliers'!$F$11,"Low outlier",IF(Y403&gt;'2 - Outliers'!$F$12,"High outlier",""))</f>
        <v/>
      </c>
      <c r="I403" s="3">
        <f>IF(AA403="",VLOOKUP(AW403,'3 -Impute_SE'!$B$10:$C$21,2,FALSE),AA403)</f>
        <v>9.2879256965944269E-3</v>
      </c>
      <c r="J403" s="3">
        <f>1/I403</f>
        <v>107.66666666666667</v>
      </c>
      <c r="K403" s="3">
        <f>J403*Y403</f>
        <v>3.23</v>
      </c>
      <c r="L403" s="3">
        <f>J403/(VLOOKUP($AW403,'5_Weighting'!$B$9:$C$20,2,FALSE)/VLOOKUP($AW403,'5_Weighting'!$B$9:$D$20,3,FALSE))</f>
        <v>1.2555229258721075</v>
      </c>
      <c r="M403" s="3">
        <f>L403*Y403</f>
        <v>3.766568777616322E-2</v>
      </c>
      <c r="N403" s="3">
        <f>J403/(VLOOKUP($AW403,'5_Weighting'!$F$12:$G$20,2,FALSE)/(VLOOKUP($AW403,'5_Weighting'!$F$12:$H$21,3,FALSE)))</f>
        <v>0.66788413067623065</v>
      </c>
      <c r="O403" s="3">
        <f>N403*$Y403</f>
        <v>2.003652392028692E-2</v>
      </c>
      <c r="P403" s="3">
        <f>J403/(VLOOKUP($AW403,'5_Weighting'!$J$12:$K$22,2,FALSE)/VLOOKUP($AW403,'5_Weighting'!$J$12:$L$22,3,FALSE))</f>
        <v>0.66788413067623065</v>
      </c>
      <c r="Q403" s="3">
        <f>P403*$Y403</f>
        <v>2.003652392028692E-2</v>
      </c>
      <c r="R403" s="3">
        <f>J403/(VLOOKUP($AW403,'5_Weighting'!$N$12:$O$23,2,FALSE)/VLOOKUP($AW403,'5_Weighting'!$N$12:$P$23,3,FALSE))</f>
        <v>1.9943616120737633</v>
      </c>
      <c r="S403" s="3">
        <f>R403*$Y403</f>
        <v>5.9830848362212898E-2</v>
      </c>
      <c r="T403" s="3">
        <f>J403/(VLOOKUP($AW403,'5_Weighting'!$R$12:$S$23,2,FALSE)/(VLOOKUP($AW403,'5_Weighting'!$R$12:$T$23,3,FALSE)))</f>
        <v>7.6457651852822561</v>
      </c>
      <c r="U403" s="3">
        <f>T403*$Y403</f>
        <v>0.22937295555846768</v>
      </c>
      <c r="V403" s="3">
        <f>J403/(VLOOKUP($AW403,'5_Weighting'!$V$12:$W$23,2,FALSE)/(VLOOKUP($AW403,'5_Weighting'!$V$12:$X$23,3,FALSE)))</f>
        <v>2.0433368291511447</v>
      </c>
      <c r="W403" s="3">
        <f>V403*$Y403</f>
        <v>6.1300104874534335E-2</v>
      </c>
      <c r="X403" s="3" t="s">
        <v>354</v>
      </c>
      <c r="Y403" s="6">
        <v>0.03</v>
      </c>
      <c r="Z403" s="3" t="s">
        <v>355</v>
      </c>
      <c r="AA403" s="3">
        <v>9.2879256965944269E-3</v>
      </c>
      <c r="AB403" s="3" t="s">
        <v>26</v>
      </c>
      <c r="AC403" s="3" t="s">
        <v>5</v>
      </c>
      <c r="AD403" s="3" t="s">
        <v>6</v>
      </c>
      <c r="AE403" s="3" t="s">
        <v>5</v>
      </c>
      <c r="AF403" s="3" t="s">
        <v>7</v>
      </c>
      <c r="AG403" s="3" t="s">
        <v>356</v>
      </c>
      <c r="AH403" s="3" t="s">
        <v>28</v>
      </c>
      <c r="AI403" s="3" t="s">
        <v>10</v>
      </c>
      <c r="AJ403" s="3" t="s">
        <v>11</v>
      </c>
      <c r="AK403" s="4" t="s">
        <v>108</v>
      </c>
      <c r="AL403" s="4" t="s">
        <v>357</v>
      </c>
      <c r="AM403" s="4">
        <v>2010</v>
      </c>
      <c r="AN403" s="3" t="s">
        <v>14</v>
      </c>
      <c r="AO403" s="3" t="s">
        <v>14</v>
      </c>
      <c r="AP403" s="3">
        <v>473</v>
      </c>
      <c r="AQ403" s="3">
        <v>1</v>
      </c>
      <c r="AR403" s="3">
        <v>0</v>
      </c>
      <c r="AS403" s="3">
        <v>0</v>
      </c>
      <c r="AT403" s="3">
        <v>0</v>
      </c>
      <c r="AU403" s="4" t="s">
        <v>15</v>
      </c>
      <c r="AV403" s="4" t="s">
        <v>87</v>
      </c>
      <c r="AW403" s="4" t="s">
        <v>88</v>
      </c>
      <c r="AX403" s="4" t="s">
        <v>33</v>
      </c>
      <c r="AY403" s="4"/>
      <c r="AZ403" s="3">
        <v>3</v>
      </c>
      <c r="BA403" s="3"/>
      <c r="BB403" s="3"/>
      <c r="BC403" s="3" t="s">
        <v>20</v>
      </c>
      <c r="BD403" s="3">
        <v>3.23</v>
      </c>
      <c r="BE403" s="3"/>
    </row>
    <row r="404" spans="1:57" hidden="1" x14ac:dyDescent="0.25">
      <c r="A404" s="2">
        <v>65</v>
      </c>
      <c r="B404" s="3" t="s">
        <v>351</v>
      </c>
      <c r="C404" s="3">
        <v>65.7</v>
      </c>
      <c r="D404" s="3" t="s">
        <v>684</v>
      </c>
      <c r="E404" s="3" t="s">
        <v>353</v>
      </c>
      <c r="F404" s="3"/>
      <c r="G404" s="3"/>
      <c r="H404" s="3" t="str">
        <f>IF(Y404&lt;'2 - Outliers'!$F$11,"Low outlier",IF(Y404&gt;'2 - Outliers'!$F$12,"High outlier",""))</f>
        <v/>
      </c>
      <c r="I404" s="3">
        <f>IF(AA404="",VLOOKUP(AW404,'3 -Impute_SE'!$B$10:$C$21,2,FALSE),AA404)</f>
        <v>1.8147846889952156E-2</v>
      </c>
      <c r="J404" s="3">
        <f>1/I404</f>
        <v>55.102955522159817</v>
      </c>
      <c r="K404" s="3">
        <f>J404*Y404</f>
        <v>2.09</v>
      </c>
      <c r="L404" s="3">
        <f>J404/(VLOOKUP($AW404,'5_Weighting'!$B$9:$C$20,2,FALSE)/VLOOKUP($AW404,'5_Weighting'!$B$9:$D$20,3,FALSE))</f>
        <v>0.56142760847908435</v>
      </c>
      <c r="M404" s="3">
        <f>L404*Y404</f>
        <v>2.1294387762003191E-2</v>
      </c>
      <c r="N404" s="3">
        <f>J404/(VLOOKUP($AW404,'5_Weighting'!$F$12:$G$20,2,FALSE)/(VLOOKUP($AW404,'5_Weighting'!$F$12:$H$21,3,FALSE)))</f>
        <v>0.64086010227142065</v>
      </c>
      <c r="O404" s="3">
        <f>N404*$Y404</f>
        <v>2.4307182819052718E-2</v>
      </c>
      <c r="P404" s="3">
        <f>J404/(VLOOKUP($AW404,'5_Weighting'!$J$12:$K$22,2,FALSE)/VLOOKUP($AW404,'5_Weighting'!$J$12:$L$22,3,FALSE))</f>
        <v>0.97321127055774459</v>
      </c>
      <c r="Q404" s="3">
        <f>P404*$Y404</f>
        <v>3.6912930280984697E-2</v>
      </c>
      <c r="R404" s="3">
        <f>J404/(VLOOKUP($AW404,'5_Weighting'!$N$12:$O$23,2,FALSE)/VLOOKUP($AW404,'5_Weighting'!$N$12:$P$23,3,FALSE))</f>
        <v>0.50274592917687688</v>
      </c>
      <c r="S404" s="3">
        <f>R404*$Y404</f>
        <v>1.9068650347749766E-2</v>
      </c>
      <c r="T404" s="3">
        <f>J404/(VLOOKUP($AW404,'5_Weighting'!$R$12:$S$23,2,FALSE)/(VLOOKUP($AW404,'5_Weighting'!$R$12:$T$23,3,FALSE)))</f>
        <v>1.4677011563029647</v>
      </c>
      <c r="U404" s="3">
        <f>T404*$Y404</f>
        <v>5.5668437157415158E-2</v>
      </c>
      <c r="V404" s="3">
        <f>J404/(VLOOKUP($AW404,'5_Weighting'!$V$12:$W$23,2,FALSE)/(VLOOKUP($AW404,'5_Weighting'!$V$12:$X$23,3,FALSE)))</f>
        <v>0.47879962479956156</v>
      </c>
      <c r="W404" s="3">
        <f>V404*$Y404</f>
        <v>1.8160390969022572E-2</v>
      </c>
      <c r="X404" s="3" t="s">
        <v>354</v>
      </c>
      <c r="Y404" s="6">
        <v>3.7929000000000004E-2</v>
      </c>
      <c r="Z404" s="3" t="s">
        <v>355</v>
      </c>
      <c r="AA404" s="3">
        <v>1.8147846889952156E-2</v>
      </c>
      <c r="AB404" s="3" t="s">
        <v>26</v>
      </c>
      <c r="AC404" s="3" t="s">
        <v>5</v>
      </c>
      <c r="AD404" s="3" t="s">
        <v>6</v>
      </c>
      <c r="AE404" s="3" t="s">
        <v>5</v>
      </c>
      <c r="AF404" s="3" t="s">
        <v>7</v>
      </c>
      <c r="AG404" s="3" t="s">
        <v>356</v>
      </c>
      <c r="AH404" s="3" t="s">
        <v>28</v>
      </c>
      <c r="AI404" s="3" t="s">
        <v>10</v>
      </c>
      <c r="AJ404" s="3" t="s">
        <v>11</v>
      </c>
      <c r="AK404" s="4" t="s">
        <v>108</v>
      </c>
      <c r="AL404" s="4" t="s">
        <v>357</v>
      </c>
      <c r="AM404" s="4">
        <v>2010</v>
      </c>
      <c r="AN404" s="3" t="s">
        <v>14</v>
      </c>
      <c r="AO404" s="3" t="s">
        <v>14</v>
      </c>
      <c r="AP404" s="3">
        <v>473</v>
      </c>
      <c r="AQ404" s="3">
        <v>1</v>
      </c>
      <c r="AR404" s="3">
        <v>0</v>
      </c>
      <c r="AS404" s="3">
        <v>0</v>
      </c>
      <c r="AT404" s="3">
        <v>0</v>
      </c>
      <c r="AU404" s="4" t="s">
        <v>15</v>
      </c>
      <c r="AV404" s="4" t="s">
        <v>634</v>
      </c>
      <c r="AW404" s="4" t="s">
        <v>17</v>
      </c>
      <c r="AX404" s="4" t="s">
        <v>33</v>
      </c>
      <c r="AY404" s="4"/>
      <c r="AZ404" s="3">
        <v>0.80700000000000005</v>
      </c>
      <c r="BA404" s="3"/>
      <c r="BB404" s="3"/>
      <c r="BC404" s="3" t="s">
        <v>20</v>
      </c>
      <c r="BD404" s="3">
        <v>2.09</v>
      </c>
      <c r="BE404" s="3"/>
    </row>
    <row r="405" spans="1:57" hidden="1" x14ac:dyDescent="0.25">
      <c r="A405" s="2">
        <v>65</v>
      </c>
      <c r="B405" s="3" t="s">
        <v>351</v>
      </c>
      <c r="C405" s="3">
        <v>65.7</v>
      </c>
      <c r="D405" s="3" t="s">
        <v>373</v>
      </c>
      <c r="E405" s="3" t="s">
        <v>353</v>
      </c>
      <c r="F405" s="3"/>
      <c r="G405" s="3"/>
      <c r="H405" s="3" t="str">
        <f>IF(Y405&lt;'2 - Outliers'!$F$11,"Low outlier",IF(Y405&gt;'2 - Outliers'!$F$12,"High outlier",""))</f>
        <v/>
      </c>
      <c r="I405" s="3">
        <f>IF(AA405="",VLOOKUP(AW405,'3 -Impute_SE'!$B$10:$C$21,2,FALSE),AA405)</f>
        <v>8.4648648648648656E-2</v>
      </c>
      <c r="J405" s="3">
        <f>1/I405</f>
        <v>11.813537675606641</v>
      </c>
      <c r="K405" s="3">
        <f>J405*Y405</f>
        <v>0.37</v>
      </c>
      <c r="L405" s="3">
        <f>J405/(VLOOKUP($AW405,'5_Weighting'!$B$9:$C$20,2,FALSE)/VLOOKUP($AW405,'5_Weighting'!$B$9:$D$20,3,FALSE))</f>
        <v>0.72339205075389157</v>
      </c>
      <c r="M405" s="3">
        <f>L405*Y405</f>
        <v>2.2656639029611885E-2</v>
      </c>
      <c r="N405" s="3">
        <f>J405/(VLOOKUP($AW405,'5_Weighting'!$F$12:$G$20,2,FALSE)/(VLOOKUP($AW405,'5_Weighting'!$F$12:$H$21,3,FALSE)))</f>
        <v>2.8303350607749009</v>
      </c>
      <c r="O405" s="3">
        <f>N405*$Y405</f>
        <v>8.8646094103469894E-2</v>
      </c>
      <c r="P405" s="3">
        <f>J405/(VLOOKUP($AW405,'5_Weighting'!$J$12:$K$22,2,FALSE)/VLOOKUP($AW405,'5_Weighting'!$J$12:$L$22,3,FALSE))</f>
        <v>1.9936993615626768</v>
      </c>
      <c r="Q405" s="3">
        <f>P405*$Y405</f>
        <v>6.2442664004143042E-2</v>
      </c>
      <c r="R405" s="3">
        <f>J405/(VLOOKUP($AW405,'5_Weighting'!$N$12:$O$23,2,FALSE)/VLOOKUP($AW405,'5_Weighting'!$N$12:$P$23,3,FALSE))</f>
        <v>0.45549395012413163</v>
      </c>
      <c r="S405" s="3">
        <f>R405*$Y405</f>
        <v>1.4266070517887803E-2</v>
      </c>
      <c r="T405" s="3">
        <f>J405/(VLOOKUP($AW405,'5_Weighting'!$R$12:$S$23,2,FALSE)/(VLOOKUP($AW405,'5_Weighting'!$R$12:$T$23,3,FALSE)))</f>
        <v>0.72157617272368157</v>
      </c>
      <c r="U405" s="3">
        <f>T405*$Y405</f>
        <v>2.2599765729705706E-2</v>
      </c>
      <c r="V405" s="3">
        <f>J405/(VLOOKUP($AW405,'5_Weighting'!$V$12:$W$23,2,FALSE)/(VLOOKUP($AW405,'5_Weighting'!$V$12:$X$23,3,FALSE)))</f>
        <v>0.60788182463481133</v>
      </c>
      <c r="W405" s="3">
        <f>V405*$Y405</f>
        <v>1.9038858747562292E-2</v>
      </c>
      <c r="X405" s="3" t="s">
        <v>367</v>
      </c>
      <c r="Y405" s="6">
        <v>3.1320000000000001E-2</v>
      </c>
      <c r="Z405" s="3" t="s">
        <v>355</v>
      </c>
      <c r="AA405" s="3">
        <v>8.4648648648648656E-2</v>
      </c>
      <c r="AB405" s="3" t="s">
        <v>26</v>
      </c>
      <c r="AC405" s="3" t="s">
        <v>53</v>
      </c>
      <c r="AD405" s="3" t="s">
        <v>6</v>
      </c>
      <c r="AE405" s="3" t="s">
        <v>54</v>
      </c>
      <c r="AF405" s="3" t="s">
        <v>7</v>
      </c>
      <c r="AG405" s="3" t="s">
        <v>356</v>
      </c>
      <c r="AH405" s="3" t="s">
        <v>28</v>
      </c>
      <c r="AI405" s="3" t="s">
        <v>10</v>
      </c>
      <c r="AJ405" s="3" t="s">
        <v>11</v>
      </c>
      <c r="AK405" s="4" t="s">
        <v>108</v>
      </c>
      <c r="AL405" s="4" t="s">
        <v>357</v>
      </c>
      <c r="AM405" s="4">
        <v>2010</v>
      </c>
      <c r="AN405" s="3" t="s">
        <v>14</v>
      </c>
      <c r="AO405" s="3" t="s">
        <v>14</v>
      </c>
      <c r="AP405" s="3">
        <v>473</v>
      </c>
      <c r="AQ405" s="3">
        <v>1</v>
      </c>
      <c r="AR405" s="3">
        <v>0</v>
      </c>
      <c r="AS405" s="3">
        <v>0</v>
      </c>
      <c r="AT405" s="3">
        <v>0</v>
      </c>
      <c r="AU405" s="4" t="s">
        <v>346</v>
      </c>
      <c r="AV405" s="4" t="s">
        <v>364</v>
      </c>
      <c r="AW405" s="4" t="s">
        <v>348</v>
      </c>
      <c r="AX405" s="4" t="s">
        <v>33</v>
      </c>
      <c r="AY405" s="4"/>
      <c r="AZ405" s="3">
        <v>5.8000000000000003E-2</v>
      </c>
      <c r="BA405" s="3"/>
      <c r="BB405" s="3"/>
      <c r="BC405" s="3" t="s">
        <v>20</v>
      </c>
      <c r="BD405" s="3">
        <v>0.37</v>
      </c>
      <c r="BE405" s="3"/>
    </row>
    <row r="406" spans="1:57" hidden="1" x14ac:dyDescent="0.25">
      <c r="A406" s="2">
        <v>65</v>
      </c>
      <c r="B406" s="3" t="s">
        <v>351</v>
      </c>
      <c r="C406" s="3">
        <v>65.7</v>
      </c>
      <c r="D406" s="3" t="s">
        <v>717</v>
      </c>
      <c r="E406" s="3" t="s">
        <v>353</v>
      </c>
      <c r="F406" s="3"/>
      <c r="G406" s="3"/>
      <c r="H406" s="3" t="str">
        <f>IF(Y406&lt;'2 - Outliers'!$F$11,"Low outlier",IF(Y406&gt;'2 - Outliers'!$F$12,"High outlier",""))</f>
        <v/>
      </c>
      <c r="I406" s="3">
        <f>IF(AA406="",VLOOKUP(AW406,'3 -Impute_SE'!$B$10:$C$21,2,FALSE),AA406)</f>
        <v>7.2499999999999995E-2</v>
      </c>
      <c r="J406" s="3">
        <f>1/I406</f>
        <v>13.793103448275863</v>
      </c>
      <c r="K406" s="3">
        <f>J406*Y406</f>
        <v>-0.45000000000000007</v>
      </c>
      <c r="L406" s="3">
        <f>J406/(VLOOKUP($AW406,'5_Weighting'!$B$9:$C$20,2,FALSE)/VLOOKUP($AW406,'5_Weighting'!$B$9:$D$20,3,FALSE))</f>
        <v>1.2305680530694383</v>
      </c>
      <c r="M406" s="3">
        <f>L406*Y406</f>
        <v>-4.0147282731390427E-2</v>
      </c>
      <c r="N406" s="3" t="e">
        <f>J406/(VLOOKUP($AW406,'5_Weighting'!$F$12:$G$20,2,FALSE)/(VLOOKUP($AW406,'5_Weighting'!$F$12:$H$21,3,FALSE)))</f>
        <v>#N/A</v>
      </c>
      <c r="O406" s="3" t="e">
        <f>N406*$Y406</f>
        <v>#N/A</v>
      </c>
      <c r="P406" s="3" t="e">
        <f>J406/(VLOOKUP($AW406,'5_Weighting'!$J$12:$K$22,2,FALSE)/VLOOKUP($AW406,'5_Weighting'!$J$12:$L$22,3,FALSE))</f>
        <v>#N/A</v>
      </c>
      <c r="Q406" s="3" t="e">
        <f>P406*$Y406</f>
        <v>#N/A</v>
      </c>
      <c r="R406" s="3">
        <f>J406/(VLOOKUP($AW406,'5_Weighting'!$N$12:$O$23,2,FALSE)/VLOOKUP($AW406,'5_Weighting'!$N$12:$P$23,3,FALSE))</f>
        <v>1.2305680530694383</v>
      </c>
      <c r="S406" s="3">
        <f>R406*$Y406</f>
        <v>-4.0147282731390427E-2</v>
      </c>
      <c r="T406" s="3">
        <f>J406/(VLOOKUP($AW406,'5_Weighting'!$R$12:$S$23,2,FALSE)/(VLOOKUP($AW406,'5_Weighting'!$R$12:$T$23,3,FALSE)))</f>
        <v>1.2581362281236552</v>
      </c>
      <c r="U406" s="3">
        <f>T406*$Y406</f>
        <v>-4.1046694442534254E-2</v>
      </c>
      <c r="V406" s="3">
        <f>J406/(VLOOKUP($AW406,'5_Weighting'!$V$12:$W$23,2,FALSE)/(VLOOKUP($AW406,'5_Weighting'!$V$12:$X$23,3,FALSE)))</f>
        <v>1.227206746711589</v>
      </c>
      <c r="W406" s="3">
        <f>V406*$Y406</f>
        <v>-4.0037620111465597E-2</v>
      </c>
      <c r="X406" s="3" t="s">
        <v>367</v>
      </c>
      <c r="Y406" s="6">
        <v>-3.2625000000000001E-2</v>
      </c>
      <c r="Z406" s="3" t="s">
        <v>355</v>
      </c>
      <c r="AA406" s="3">
        <v>7.2499999999999995E-2</v>
      </c>
      <c r="AB406" s="3" t="s">
        <v>26</v>
      </c>
      <c r="AC406" s="3" t="s">
        <v>53</v>
      </c>
      <c r="AD406" s="3" t="s">
        <v>143</v>
      </c>
      <c r="AE406" s="3" t="s">
        <v>54</v>
      </c>
      <c r="AF406" s="3" t="s">
        <v>7</v>
      </c>
      <c r="AG406" s="3" t="s">
        <v>356</v>
      </c>
      <c r="AH406" s="3" t="s">
        <v>28</v>
      </c>
      <c r="AI406" s="3" t="s">
        <v>10</v>
      </c>
      <c r="AJ406" s="3" t="s">
        <v>11</v>
      </c>
      <c r="AK406" s="4" t="s">
        <v>108</v>
      </c>
      <c r="AL406" s="4" t="s">
        <v>357</v>
      </c>
      <c r="AM406" s="4">
        <v>2010</v>
      </c>
      <c r="AN406" s="3" t="s">
        <v>14</v>
      </c>
      <c r="AO406" s="3" t="s">
        <v>14</v>
      </c>
      <c r="AP406" s="3">
        <v>473</v>
      </c>
      <c r="AQ406" s="3">
        <v>1</v>
      </c>
      <c r="AR406" s="3">
        <v>0</v>
      </c>
      <c r="AS406" s="3">
        <v>0</v>
      </c>
      <c r="AT406" s="3">
        <v>0</v>
      </c>
      <c r="AU406" s="4" t="s">
        <v>346</v>
      </c>
      <c r="AV406" s="4" t="s">
        <v>432</v>
      </c>
      <c r="AW406" s="4" t="s">
        <v>707</v>
      </c>
      <c r="AX406" s="4" t="s">
        <v>33</v>
      </c>
      <c r="AY406" s="4"/>
      <c r="AZ406" s="3">
        <v>-7.4999999999999997E-2</v>
      </c>
      <c r="BA406" s="3"/>
      <c r="BB406" s="3"/>
      <c r="BC406" s="3" t="s">
        <v>20</v>
      </c>
      <c r="BD406" s="3">
        <v>-0.45</v>
      </c>
      <c r="BE406" s="3"/>
    </row>
    <row r="407" spans="1:57" hidden="1" x14ac:dyDescent="0.25">
      <c r="A407" s="2">
        <v>65</v>
      </c>
      <c r="B407" s="3" t="s">
        <v>351</v>
      </c>
      <c r="C407" s="3">
        <v>65.7</v>
      </c>
      <c r="D407" s="3" t="s">
        <v>352</v>
      </c>
      <c r="E407" s="3" t="s">
        <v>353</v>
      </c>
      <c r="F407" s="3"/>
      <c r="G407" s="3"/>
      <c r="H407" s="3" t="str">
        <f>IF(Y407&lt;'2 - Outliers'!$F$11,"Low outlier",IF(Y407&gt;'2 - Outliers'!$F$12,"High outlier",""))</f>
        <v/>
      </c>
      <c r="I407" s="3">
        <f>IF(AA407="",VLOOKUP(AW407,'3 -Impute_SE'!$B$10:$C$21,2,FALSE),AA407)</f>
        <v>4.2483690280065892E-2</v>
      </c>
      <c r="J407" s="3">
        <f>1/I407</f>
        <v>23.538444833951203</v>
      </c>
      <c r="K407" s="3">
        <f>J407*Y407</f>
        <v>6.07</v>
      </c>
      <c r="L407" s="3">
        <f>J407/(VLOOKUP($AW407,'5_Weighting'!$B$9:$C$20,2,FALSE)/VLOOKUP($AW407,'5_Weighting'!$B$9:$D$20,3,FALSE))</f>
        <v>1.4413568862736892</v>
      </c>
      <c r="M407" s="3">
        <f>L407*Y407</f>
        <v>0.37169134840471385</v>
      </c>
      <c r="N407" s="3">
        <f>J407/(VLOOKUP($AW407,'5_Weighting'!$F$12:$G$20,2,FALSE)/(VLOOKUP($AW407,'5_Weighting'!$F$12:$H$21,3,FALSE)))</f>
        <v>5.6394356643237122</v>
      </c>
      <c r="O407" s="3">
        <f>N407*$Y407</f>
        <v>1.4542751113731416</v>
      </c>
      <c r="P407" s="3">
        <f>J407/(VLOOKUP($AW407,'5_Weighting'!$J$12:$K$22,2,FALSE)/VLOOKUP($AW407,'5_Weighting'!$J$12:$L$22,3,FALSE))</f>
        <v>3.9724410863418149</v>
      </c>
      <c r="Q407" s="3">
        <f>P407*$Y407</f>
        <v>1.0243972175814819</v>
      </c>
      <c r="R407" s="3">
        <f>J407/(VLOOKUP($AW407,'5_Weighting'!$N$12:$O$23,2,FALSE)/VLOOKUP($AW407,'5_Weighting'!$N$12:$P$23,3,FALSE))</f>
        <v>0.90757057806097219</v>
      </c>
      <c r="S407" s="3">
        <f>R407*$Y407</f>
        <v>0.23404067038805126</v>
      </c>
      <c r="T407" s="3">
        <f>J407/(VLOOKUP($AW407,'5_Weighting'!$R$12:$S$23,2,FALSE)/(VLOOKUP($AW407,'5_Weighting'!$R$12:$T$23,3,FALSE)))</f>
        <v>1.4377387537537802</v>
      </c>
      <c r="U407" s="3">
        <f>T407*$Y407</f>
        <v>0.37075831886300981</v>
      </c>
      <c r="V407" s="3">
        <f>J407/(VLOOKUP($AW407,'5_Weighting'!$V$12:$W$23,2,FALSE)/(VLOOKUP($AW407,'5_Weighting'!$V$12:$X$23,3,FALSE)))</f>
        <v>1.2112030441375252</v>
      </c>
      <c r="W407" s="3">
        <f>V407*$Y407</f>
        <v>0.31234019621000847</v>
      </c>
      <c r="X407" s="3" t="s">
        <v>354</v>
      </c>
      <c r="Y407" s="6">
        <v>0.25787599999999999</v>
      </c>
      <c r="Z407" s="3" t="s">
        <v>355</v>
      </c>
      <c r="AA407" s="3">
        <v>4.2483690280065892E-2</v>
      </c>
      <c r="AB407" s="3" t="s">
        <v>26</v>
      </c>
      <c r="AC407" s="3" t="s">
        <v>5</v>
      </c>
      <c r="AD407" s="3" t="s">
        <v>6</v>
      </c>
      <c r="AE407" s="3" t="s">
        <v>5</v>
      </c>
      <c r="AF407" s="3" t="s">
        <v>7</v>
      </c>
      <c r="AG407" s="3" t="s">
        <v>356</v>
      </c>
      <c r="AH407" s="3" t="s">
        <v>28</v>
      </c>
      <c r="AI407" s="3" t="s">
        <v>10</v>
      </c>
      <c r="AJ407" s="3" t="s">
        <v>11</v>
      </c>
      <c r="AK407" s="3" t="s">
        <v>108</v>
      </c>
      <c r="AL407" s="3" t="s">
        <v>357</v>
      </c>
      <c r="AM407" s="3">
        <v>2010</v>
      </c>
      <c r="AN407" s="3" t="s">
        <v>14</v>
      </c>
      <c r="AO407" s="3" t="s">
        <v>14</v>
      </c>
      <c r="AP407" s="3">
        <v>473</v>
      </c>
      <c r="AQ407" s="3">
        <v>1</v>
      </c>
      <c r="AR407" s="3">
        <v>0</v>
      </c>
      <c r="AS407" s="3">
        <v>0</v>
      </c>
      <c r="AT407" s="3">
        <v>0</v>
      </c>
      <c r="AU407" s="3" t="s">
        <v>346</v>
      </c>
      <c r="AV407" s="3" t="s">
        <v>358</v>
      </c>
      <c r="AW407" s="3" t="s">
        <v>348</v>
      </c>
      <c r="AX407" s="3" t="s">
        <v>33</v>
      </c>
      <c r="AY407" s="4"/>
      <c r="AZ407" s="3">
        <v>2.8029999999999999</v>
      </c>
      <c r="BA407" s="3"/>
      <c r="BB407" s="3"/>
      <c r="BC407" s="3" t="s">
        <v>20</v>
      </c>
      <c r="BD407" s="3">
        <v>6.07</v>
      </c>
      <c r="BE407" s="3"/>
    </row>
    <row r="408" spans="1:57" hidden="1" x14ac:dyDescent="0.25">
      <c r="A408" s="2">
        <v>65</v>
      </c>
      <c r="B408" s="3" t="s">
        <v>351</v>
      </c>
      <c r="C408" s="3">
        <v>65.7</v>
      </c>
      <c r="D408" s="3" t="s">
        <v>382</v>
      </c>
      <c r="E408" s="3" t="s">
        <v>353</v>
      </c>
      <c r="F408" s="3"/>
      <c r="G408" s="3"/>
      <c r="H408" s="3" t="str">
        <f>IF(Y408&lt;'2 - Outliers'!$F$11,"Low outlier",IF(Y408&gt;'2 - Outliers'!$F$12,"High outlier",""))</f>
        <v/>
      </c>
      <c r="I408" s="3">
        <f>IF(AA408="",VLOOKUP(AW408,'3 -Impute_SE'!$B$10:$C$21,2,FALSE),AA408)</f>
        <v>2.9177777777777778E-2</v>
      </c>
      <c r="J408" s="3">
        <f>1/I408</f>
        <v>34.272658035034269</v>
      </c>
      <c r="K408" s="3">
        <f>J408*Y408</f>
        <v>0.35999999999999993</v>
      </c>
      <c r="L408" s="3">
        <f>J408/(VLOOKUP($AW408,'5_Weighting'!$B$9:$C$20,2,FALSE)/VLOOKUP($AW408,'5_Weighting'!$B$9:$D$20,3,FALSE))</f>
        <v>2.0986574099597264</v>
      </c>
      <c r="M408" s="3">
        <f>L408*Y408</f>
        <v>2.2044297434216965E-2</v>
      </c>
      <c r="N408" s="3">
        <f>J408/(VLOOKUP($AW408,'5_Weighting'!$F$12:$G$20,2,FALSE)/(VLOOKUP($AW408,'5_Weighting'!$F$12:$H$21,3,FALSE)))</f>
        <v>8.2111818090532207</v>
      </c>
      <c r="O408" s="3">
        <f>N408*$Y408</f>
        <v>8.6250253722295028E-2</v>
      </c>
      <c r="P408" s="3">
        <f>J408/(VLOOKUP($AW408,'5_Weighting'!$J$12:$K$22,2,FALSE)/VLOOKUP($AW408,'5_Weighting'!$J$12:$L$22,3,FALSE))</f>
        <v>5.7839893789473997</v>
      </c>
      <c r="Q408" s="3">
        <f>P408*$Y408</f>
        <v>6.0755024436463481E-2</v>
      </c>
      <c r="R408" s="3">
        <f>J408/(VLOOKUP($AW408,'5_Weighting'!$N$12:$O$23,2,FALSE)/VLOOKUP($AW408,'5_Weighting'!$N$12:$P$23,3,FALSE))</f>
        <v>1.3214490712520348</v>
      </c>
      <c r="S408" s="3">
        <f>R408*$Y408</f>
        <v>1.3880501044431373E-2</v>
      </c>
      <c r="T408" s="3">
        <f>J408/(VLOOKUP($AW408,'5_Weighting'!$R$12:$S$23,2,FALSE)/(VLOOKUP($AW408,'5_Weighting'!$R$12:$T$23,3,FALSE)))</f>
        <v>2.0933893041245684</v>
      </c>
      <c r="U408" s="3">
        <f>T408*$Y408</f>
        <v>2.1988961250524464E-2</v>
      </c>
      <c r="V408" s="3">
        <f>J408/(VLOOKUP($AW408,'5_Weighting'!$V$12:$W$23,2,FALSE)/(VLOOKUP($AW408,'5_Weighting'!$V$12:$X$23,3,FALSE)))</f>
        <v>1.7635467438716845</v>
      </c>
      <c r="W408" s="3">
        <f>V408*$Y408</f>
        <v>1.8524294997628175E-2</v>
      </c>
      <c r="X408" s="3" t="s">
        <v>367</v>
      </c>
      <c r="Y408" s="6">
        <v>1.0503999999999999E-2</v>
      </c>
      <c r="Z408" s="3" t="s">
        <v>355</v>
      </c>
      <c r="AA408" s="3">
        <v>2.9177777777777778E-2</v>
      </c>
      <c r="AB408" s="3" t="s">
        <v>26</v>
      </c>
      <c r="AC408" s="3" t="s">
        <v>53</v>
      </c>
      <c r="AD408" s="3" t="s">
        <v>6</v>
      </c>
      <c r="AE408" s="3" t="s">
        <v>54</v>
      </c>
      <c r="AF408" s="3" t="s">
        <v>7</v>
      </c>
      <c r="AG408" s="3" t="s">
        <v>356</v>
      </c>
      <c r="AH408" s="3" t="s">
        <v>28</v>
      </c>
      <c r="AI408" s="3" t="s">
        <v>10</v>
      </c>
      <c r="AJ408" s="3" t="s">
        <v>11</v>
      </c>
      <c r="AK408" s="4" t="s">
        <v>108</v>
      </c>
      <c r="AL408" s="4" t="s">
        <v>357</v>
      </c>
      <c r="AM408" s="4">
        <v>2010</v>
      </c>
      <c r="AN408" s="3" t="s">
        <v>14</v>
      </c>
      <c r="AO408" s="3" t="s">
        <v>14</v>
      </c>
      <c r="AP408" s="3">
        <v>473</v>
      </c>
      <c r="AQ408" s="3">
        <v>1</v>
      </c>
      <c r="AR408" s="3">
        <v>0</v>
      </c>
      <c r="AS408" s="3">
        <v>0</v>
      </c>
      <c r="AT408" s="3">
        <v>0</v>
      </c>
      <c r="AU408" s="4" t="s">
        <v>346</v>
      </c>
      <c r="AV408" s="4" t="s">
        <v>376</v>
      </c>
      <c r="AW408" s="4" t="s">
        <v>348</v>
      </c>
      <c r="AX408" s="4" t="s">
        <v>33</v>
      </c>
      <c r="AY408" s="4"/>
      <c r="AZ408" s="3">
        <v>5.1999999999999998E-2</v>
      </c>
      <c r="BA408" s="3"/>
      <c r="BB408" s="3"/>
      <c r="BC408" s="3" t="s">
        <v>20</v>
      </c>
      <c r="BD408" s="3">
        <v>0.36</v>
      </c>
      <c r="BE408" s="3"/>
    </row>
    <row r="409" spans="1:57" hidden="1" x14ac:dyDescent="0.25">
      <c r="A409" s="2">
        <v>65</v>
      </c>
      <c r="B409" s="3" t="s">
        <v>351</v>
      </c>
      <c r="C409" s="3">
        <v>65.7</v>
      </c>
      <c r="D409" s="3" t="s">
        <v>728</v>
      </c>
      <c r="E409" s="3" t="s">
        <v>353</v>
      </c>
      <c r="F409" s="3"/>
      <c r="G409" s="3"/>
      <c r="H409" s="3" t="str">
        <f>IF(Y409&lt;'2 - Outliers'!$F$11,"Low outlier",IF(Y409&gt;'2 - Outliers'!$F$12,"High outlier",""))</f>
        <v/>
      </c>
      <c r="I409" s="3">
        <f>IF(AA409="",VLOOKUP(AW409,'3 -Impute_SE'!$B$10:$C$21,2,FALSE),AA409)</f>
        <v>0.11194594594594597</v>
      </c>
      <c r="J409" s="3">
        <f>1/I409</f>
        <v>8.9328826653790419</v>
      </c>
      <c r="K409" s="3">
        <f>J409*Y409</f>
        <v>0.36999999999999994</v>
      </c>
      <c r="L409" s="3">
        <f>J409/(VLOOKUP($AW409,'5_Weighting'!$B$9:$C$20,2,FALSE)/VLOOKUP($AW409,'5_Weighting'!$B$9:$D$20,3,FALSE))</f>
        <v>0.11784718041150022</v>
      </c>
      <c r="M409" s="3">
        <f>L409*Y409</f>
        <v>4.8812302126443399E-3</v>
      </c>
      <c r="N409" s="3">
        <f>J409/(VLOOKUP($AW409,'5_Weighting'!$F$12:$G$20,2,FALSE)/(VLOOKUP($AW409,'5_Weighting'!$F$12:$H$21,3,FALSE)))</f>
        <v>0.77600039984268188</v>
      </c>
      <c r="O409" s="3">
        <f>N409*$Y409</f>
        <v>3.214193656148389E-2</v>
      </c>
      <c r="P409" s="3">
        <f>J409/(VLOOKUP($AW409,'5_Weighting'!$J$12:$K$22,2,FALSE)/VLOOKUP($AW409,'5_Weighting'!$J$12:$L$22,3,FALSE))</f>
        <v>0.94459168242148017</v>
      </c>
      <c r="Q409" s="3">
        <f>P409*$Y409</f>
        <v>3.9124987485897711E-2</v>
      </c>
      <c r="R409" s="3">
        <f>J409/(VLOOKUP($AW409,'5_Weighting'!$N$12:$O$23,2,FALSE)/VLOOKUP($AW409,'5_Weighting'!$N$12:$P$23,3,FALSE))</f>
        <v>8.9920618357278617E-2</v>
      </c>
      <c r="S409" s="3">
        <f>R409*$Y409</f>
        <v>3.7245120123584807E-3</v>
      </c>
      <c r="T409" s="3">
        <f>J409/(VLOOKUP($AW409,'5_Weighting'!$R$12:$S$23,2,FALSE)/(VLOOKUP($AW409,'5_Weighting'!$R$12:$T$23,3,FALSE)))</f>
        <v>6.6294834644820402E-2</v>
      </c>
      <c r="U409" s="3">
        <f>T409*$Y409</f>
        <v>2.7459320509884613E-3</v>
      </c>
      <c r="V409" s="3">
        <f>J409/(VLOOKUP($AW409,'5_Weighting'!$V$12:$W$23,2,FALSE)/(VLOOKUP($AW409,'5_Weighting'!$V$12:$X$23,3,FALSE)))</f>
        <v>7.2919069051337312E-2</v>
      </c>
      <c r="W409" s="3">
        <f>V409*$Y409</f>
        <v>3.0203078401063919E-3</v>
      </c>
      <c r="X409" s="3" t="s">
        <v>367</v>
      </c>
      <c r="Y409" s="6">
        <v>4.1420000000000005E-2</v>
      </c>
      <c r="Z409" s="3" t="s">
        <v>355</v>
      </c>
      <c r="AA409" s="3">
        <v>0.11194594594594597</v>
      </c>
      <c r="AB409" s="3" t="s">
        <v>26</v>
      </c>
      <c r="AC409" s="3" t="s">
        <v>53</v>
      </c>
      <c r="AD409" s="3" t="s">
        <v>6</v>
      </c>
      <c r="AE409" s="3" t="s">
        <v>54</v>
      </c>
      <c r="AF409" s="3" t="s">
        <v>7</v>
      </c>
      <c r="AG409" s="3" t="s">
        <v>356</v>
      </c>
      <c r="AH409" s="3" t="s">
        <v>28</v>
      </c>
      <c r="AI409" s="3" t="s">
        <v>10</v>
      </c>
      <c r="AJ409" s="3" t="s">
        <v>11</v>
      </c>
      <c r="AK409" s="4" t="s">
        <v>108</v>
      </c>
      <c r="AL409" s="4" t="s">
        <v>357</v>
      </c>
      <c r="AM409" s="4">
        <v>2010</v>
      </c>
      <c r="AN409" s="3" t="s">
        <v>14</v>
      </c>
      <c r="AO409" s="3" t="s">
        <v>14</v>
      </c>
      <c r="AP409" s="3">
        <v>473</v>
      </c>
      <c r="AQ409" s="3">
        <v>1</v>
      </c>
      <c r="AR409" s="3">
        <v>0</v>
      </c>
      <c r="AS409" s="3">
        <v>0</v>
      </c>
      <c r="AT409" s="3">
        <v>0</v>
      </c>
      <c r="AU409" s="4" t="s">
        <v>346</v>
      </c>
      <c r="AV409" s="4" t="s">
        <v>723</v>
      </c>
      <c r="AW409" s="4" t="s">
        <v>642</v>
      </c>
      <c r="AX409" s="4" t="s">
        <v>33</v>
      </c>
      <c r="AY409" s="4"/>
      <c r="AZ409" s="3">
        <v>7.5999999999999998E-2</v>
      </c>
      <c r="BA409" s="3"/>
      <c r="BB409" s="3"/>
      <c r="BC409" s="3" t="s">
        <v>20</v>
      </c>
      <c r="BD409" s="3">
        <v>0.37</v>
      </c>
      <c r="BE409" s="3"/>
    </row>
    <row r="410" spans="1:57" hidden="1" x14ac:dyDescent="0.25">
      <c r="A410" s="2">
        <v>65</v>
      </c>
      <c r="B410" s="3" t="s">
        <v>351</v>
      </c>
      <c r="C410" s="3">
        <v>65.8</v>
      </c>
      <c r="D410" s="3" t="s">
        <v>772</v>
      </c>
      <c r="E410" s="3" t="s">
        <v>394</v>
      </c>
      <c r="F410" s="3"/>
      <c r="G410" s="3" t="s">
        <v>1960</v>
      </c>
      <c r="H410" s="3" t="str">
        <f>IF(Y410&lt;'2 - Outliers'!$F$11,"Low outlier",IF(Y410&gt;'2 - Outliers'!$F$12,"High outlier",""))</f>
        <v/>
      </c>
      <c r="I410" s="3">
        <f>IF(AA410="",VLOOKUP(AW410,'3 -Impute_SE'!$B$10:$C$21,2,FALSE),AA410)</f>
        <v>4.9771103327495618E-2</v>
      </c>
      <c r="J410" s="3">
        <f>1/I410</f>
        <v>20.091979746158422</v>
      </c>
      <c r="K410" s="3">
        <f>J410*Y410</f>
        <v>5.71</v>
      </c>
      <c r="L410" s="3">
        <f>J410/(VLOOKUP($AW410,'5_Weighting'!$B$9:$C$20,2,FALSE)/VLOOKUP($AW410,'5_Weighting'!$B$9:$D$20,3,FALSE))</f>
        <v>0.22164227488893926</v>
      </c>
      <c r="M410" s="3">
        <f>L410*Y410</f>
        <v>6.2989183027512302E-2</v>
      </c>
      <c r="N410" s="3">
        <f>J410/(VLOOKUP($AW410,'5_Weighting'!$F$12:$G$20,2,FALSE)/(VLOOKUP($AW410,'5_Weighting'!$F$12:$H$21,3,FALSE)))</f>
        <v>0.53332732059169752</v>
      </c>
      <c r="O410" s="3">
        <f>N410*$Y410</f>
        <v>0.15156789122091627</v>
      </c>
      <c r="P410" s="3">
        <f>J410/(VLOOKUP($AW410,'5_Weighting'!$J$12:$K$22,2,FALSE)/VLOOKUP($AW410,'5_Weighting'!$J$12:$L$22,3,FALSE))</f>
        <v>0.88294087956140344</v>
      </c>
      <c r="Q410" s="3">
        <f>P410*$Y410</f>
        <v>0.25092561738519392</v>
      </c>
      <c r="R410" s="3">
        <f>J410/(VLOOKUP($AW410,'5_Weighting'!$N$12:$O$23,2,FALSE)/VLOOKUP($AW410,'5_Weighting'!$N$12:$P$23,3,FALSE))</f>
        <v>0.15723832949514846</v>
      </c>
      <c r="S410" s="3">
        <f>R410*$Y410</f>
        <v>4.4686032574214725E-2</v>
      </c>
      <c r="T410" s="3">
        <f>J410/(VLOOKUP($AW410,'5_Weighting'!$R$12:$S$23,2,FALSE)/(VLOOKUP($AW410,'5_Weighting'!$R$12:$T$23,3,FALSE)))</f>
        <v>0.83042067626630522</v>
      </c>
      <c r="U410" s="3">
        <f>T410*$Y410</f>
        <v>0.23599974325015005</v>
      </c>
      <c r="V410" s="3">
        <f>J410/(VLOOKUP($AW410,'5_Weighting'!$V$12:$W$23,2,FALSE)/(VLOOKUP($AW410,'5_Weighting'!$V$12:$X$23,3,FALSE)))</f>
        <v>0.14737739896802785</v>
      </c>
      <c r="W410" s="3">
        <f>V410*$Y410</f>
        <v>4.1883625144920736E-2</v>
      </c>
      <c r="X410" s="3" t="s">
        <v>354</v>
      </c>
      <c r="Y410" s="6">
        <v>0.28419299999999997</v>
      </c>
      <c r="Z410" s="3" t="s">
        <v>355</v>
      </c>
      <c r="AA410" s="3">
        <v>4.9771103327495618E-2</v>
      </c>
      <c r="AB410" s="3" t="s">
        <v>26</v>
      </c>
      <c r="AC410" s="3" t="s">
        <v>5</v>
      </c>
      <c r="AD410" s="3" t="s">
        <v>6</v>
      </c>
      <c r="AE410" s="3" t="s">
        <v>5</v>
      </c>
      <c r="AF410" s="3" t="s">
        <v>7</v>
      </c>
      <c r="AG410" s="3" t="s">
        <v>356</v>
      </c>
      <c r="AH410" s="3" t="s">
        <v>28</v>
      </c>
      <c r="AI410" s="3" t="s">
        <v>10</v>
      </c>
      <c r="AJ410" s="3" t="s">
        <v>11</v>
      </c>
      <c r="AK410" s="3" t="s">
        <v>108</v>
      </c>
      <c r="AL410" s="3" t="s">
        <v>357</v>
      </c>
      <c r="AM410" s="3">
        <v>2010</v>
      </c>
      <c r="AN410" s="3" t="s">
        <v>14</v>
      </c>
      <c r="AO410" s="3" t="s">
        <v>14</v>
      </c>
      <c r="AP410" s="3">
        <v>473</v>
      </c>
      <c r="AQ410" s="3">
        <v>1</v>
      </c>
      <c r="AR410" s="3">
        <v>0</v>
      </c>
      <c r="AS410" s="3">
        <v>0</v>
      </c>
      <c r="AT410" s="3">
        <v>0</v>
      </c>
      <c r="AU410" s="3" t="s">
        <v>15</v>
      </c>
      <c r="AV410" s="3" t="s">
        <v>556</v>
      </c>
      <c r="AW410" s="3" t="s">
        <v>42</v>
      </c>
      <c r="AX410" s="3" t="s">
        <v>33</v>
      </c>
      <c r="AY410" s="4"/>
      <c r="AZ410" s="3">
        <v>1.0409999999999999</v>
      </c>
      <c r="BA410" s="3"/>
      <c r="BB410" s="3"/>
      <c r="BC410" s="3" t="s">
        <v>20</v>
      </c>
      <c r="BD410" s="3">
        <v>5.71</v>
      </c>
      <c r="BE410" s="3"/>
    </row>
    <row r="411" spans="1:57" hidden="1" x14ac:dyDescent="0.25">
      <c r="A411" s="2">
        <v>65</v>
      </c>
      <c r="B411" s="3" t="s">
        <v>351</v>
      </c>
      <c r="C411" s="3">
        <v>65.8</v>
      </c>
      <c r="D411" s="3" t="s">
        <v>887</v>
      </c>
      <c r="E411" s="3" t="s">
        <v>394</v>
      </c>
      <c r="F411" s="3"/>
      <c r="G411" s="3" t="s">
        <v>1960</v>
      </c>
      <c r="H411" s="3" t="str">
        <f>IF(Y411&lt;'2 - Outliers'!$F$11,"Low outlier",IF(Y411&gt;'2 - Outliers'!$F$12,"High outlier",""))</f>
        <v/>
      </c>
      <c r="I411" s="3">
        <f>IF(AA411="",VLOOKUP(AW411,'3 -Impute_SE'!$B$10:$C$21,2,FALSE),AA411)</f>
        <v>3.8117676767676759E-2</v>
      </c>
      <c r="J411" s="3">
        <f>1/I411</f>
        <v>26.234547454056425</v>
      </c>
      <c r="K411" s="3">
        <f>J411*Y411</f>
        <v>1.9800000000000002</v>
      </c>
      <c r="L411" s="3">
        <f>J411/(VLOOKUP($AW411,'5_Weighting'!$B$9:$C$20,2,FALSE)/VLOOKUP($AW411,'5_Weighting'!$B$9:$D$20,3,FALSE))</f>
        <v>0.28940327692250739</v>
      </c>
      <c r="M411" s="3">
        <f>L411*Y411</f>
        <v>2.1842133519172396E-2</v>
      </c>
      <c r="N411" s="3">
        <f>J411/(VLOOKUP($AW411,'5_Weighting'!$F$12:$G$20,2,FALSE)/(VLOOKUP($AW411,'5_Weighting'!$F$12:$H$21,3,FALSE)))</f>
        <v>0.69637741414122423</v>
      </c>
      <c r="O411" s="3">
        <f>N411*$Y411</f>
        <v>5.2557692577480608E-2</v>
      </c>
      <c r="P411" s="3">
        <f>J411/(VLOOKUP($AW411,'5_Weighting'!$J$12:$K$22,2,FALSE)/VLOOKUP($AW411,'5_Weighting'!$J$12:$L$22,3,FALSE))</f>
        <v>1.1528756596725527</v>
      </c>
      <c r="Q411" s="3">
        <f>P411*$Y411</f>
        <v>8.7010984662466553E-2</v>
      </c>
      <c r="R411" s="3">
        <f>J411/(VLOOKUP($AW411,'5_Weighting'!$N$12:$O$23,2,FALSE)/VLOOKUP($AW411,'5_Weighting'!$N$12:$P$23,3,FALSE))</f>
        <v>0.20530960457123421</v>
      </c>
      <c r="S411" s="3">
        <f>R411*$Y411</f>
        <v>1.5495331785804756E-2</v>
      </c>
      <c r="T411" s="3">
        <f>J411/(VLOOKUP($AW411,'5_Weighting'!$R$12:$S$23,2,FALSE)/(VLOOKUP($AW411,'5_Weighting'!$R$12:$T$23,3,FALSE)))</f>
        <v>1.0842988552436417</v>
      </c>
      <c r="U411" s="3">
        <f>T411*$Y411</f>
        <v>8.1835287501803355E-2</v>
      </c>
      <c r="V411" s="3">
        <f>J411/(VLOOKUP($AW411,'5_Weighting'!$V$12:$W$23,2,FALSE)/(VLOOKUP($AW411,'5_Weighting'!$V$12:$X$23,3,FALSE)))</f>
        <v>0.19243396697238774</v>
      </c>
      <c r="W411" s="3">
        <f>V411*$Y411</f>
        <v>1.4523568789307016E-2</v>
      </c>
      <c r="X411" s="3" t="s">
        <v>354</v>
      </c>
      <c r="Y411" s="6">
        <v>7.5472999999999985E-2</v>
      </c>
      <c r="Z411" s="3" t="s">
        <v>355</v>
      </c>
      <c r="AA411" s="3">
        <v>3.8117676767676759E-2</v>
      </c>
      <c r="AB411" s="3" t="s">
        <v>26</v>
      </c>
      <c r="AC411" s="3" t="s">
        <v>5</v>
      </c>
      <c r="AD411" s="3" t="s">
        <v>6</v>
      </c>
      <c r="AE411" s="3" t="s">
        <v>5</v>
      </c>
      <c r="AF411" s="3" t="s">
        <v>7</v>
      </c>
      <c r="AG411" s="3" t="s">
        <v>356</v>
      </c>
      <c r="AH411" s="3" t="s">
        <v>28</v>
      </c>
      <c r="AI411" s="3" t="s">
        <v>10</v>
      </c>
      <c r="AJ411" s="3" t="s">
        <v>11</v>
      </c>
      <c r="AK411" s="4" t="s">
        <v>108</v>
      </c>
      <c r="AL411" s="4" t="s">
        <v>357</v>
      </c>
      <c r="AM411" s="4">
        <v>2010</v>
      </c>
      <c r="AN411" s="3" t="s">
        <v>14</v>
      </c>
      <c r="AO411" s="3" t="s">
        <v>14</v>
      </c>
      <c r="AP411" s="3">
        <v>473</v>
      </c>
      <c r="AQ411" s="3">
        <v>1</v>
      </c>
      <c r="AR411" s="3">
        <v>0</v>
      </c>
      <c r="AS411" s="3">
        <v>0</v>
      </c>
      <c r="AT411" s="3">
        <v>0</v>
      </c>
      <c r="AU411" s="4" t="s">
        <v>15</v>
      </c>
      <c r="AV411" s="4" t="s">
        <v>771</v>
      </c>
      <c r="AW411" s="4" t="s">
        <v>42</v>
      </c>
      <c r="AX411" s="4" t="s">
        <v>33</v>
      </c>
      <c r="AY411" s="4"/>
      <c r="AZ411" s="3">
        <v>1.0629999999999999</v>
      </c>
      <c r="BA411" s="3"/>
      <c r="BB411" s="3"/>
      <c r="BC411" s="3" t="s">
        <v>20</v>
      </c>
      <c r="BD411" s="3">
        <v>1.98</v>
      </c>
      <c r="BE411" s="3"/>
    </row>
    <row r="412" spans="1:57" hidden="1" x14ac:dyDescent="0.25">
      <c r="A412" s="2">
        <v>65</v>
      </c>
      <c r="B412" s="3" t="s">
        <v>351</v>
      </c>
      <c r="C412" s="3">
        <v>65.8</v>
      </c>
      <c r="D412" s="3" t="s">
        <v>453</v>
      </c>
      <c r="E412" s="3" t="s">
        <v>394</v>
      </c>
      <c r="F412" s="3"/>
      <c r="G412" s="3" t="s">
        <v>1960</v>
      </c>
      <c r="H412" s="3" t="str">
        <f>IF(Y412&lt;'2 - Outliers'!$F$11,"Low outlier",IF(Y412&gt;'2 - Outliers'!$F$12,"High outlier",""))</f>
        <v/>
      </c>
      <c r="I412" s="3">
        <f>IF(AA412="",VLOOKUP(AW412,'3 -Impute_SE'!$B$10:$C$21,2,FALSE),AA412)</f>
        <v>9.7159999999999989E-3</v>
      </c>
      <c r="J412" s="3">
        <f>1/I412</f>
        <v>102.92301358583781</v>
      </c>
      <c r="K412" s="3">
        <f>J412*Y412</f>
        <v>0.5</v>
      </c>
      <c r="L412" s="3">
        <f>J412/(VLOOKUP($AW412,'5_Weighting'!$B$9:$C$20,2,FALSE)/VLOOKUP($AW412,'5_Weighting'!$B$9:$D$20,3,FALSE))</f>
        <v>1.2002062212711988</v>
      </c>
      <c r="M412" s="3">
        <f>L412*Y412</f>
        <v>5.8306018229354831E-3</v>
      </c>
      <c r="N412" s="3">
        <f>J412/(VLOOKUP($AW412,'5_Weighting'!$F$12:$G$20,2,FALSE)/(VLOOKUP($AW412,'5_Weighting'!$F$12:$H$21,3,FALSE)))</f>
        <v>0.63845802590113154</v>
      </c>
      <c r="O412" s="3">
        <f>N412*$Y412</f>
        <v>3.1016290898276968E-3</v>
      </c>
      <c r="P412" s="3">
        <f>J412/(VLOOKUP($AW412,'5_Weighting'!$J$12:$K$22,2,FALSE)/VLOOKUP($AW412,'5_Weighting'!$J$12:$L$22,3,FALSE))</f>
        <v>0.63845802590113154</v>
      </c>
      <c r="Q412" s="3">
        <f>P412*$Y412</f>
        <v>3.1016290898276968E-3</v>
      </c>
      <c r="R412" s="3">
        <f>J412/(VLOOKUP($AW412,'5_Weighting'!$N$12:$O$23,2,FALSE)/VLOOKUP($AW412,'5_Weighting'!$N$12:$P$23,3,FALSE))</f>
        <v>1.9064926374106006</v>
      </c>
      <c r="S412" s="3">
        <f>R412*$Y412</f>
        <v>9.2617412325406972E-3</v>
      </c>
      <c r="T412" s="3">
        <f>J412/(VLOOKUP($AW412,'5_Weighting'!$R$12:$S$23,2,FALSE)/(VLOOKUP($AW412,'5_Weighting'!$R$12:$T$23,3,FALSE)))</f>
        <v>7.308902731011746</v>
      </c>
      <c r="U412" s="3">
        <f>T412*$Y412</f>
        <v>3.5506649467255055E-2</v>
      </c>
      <c r="V412" s="3">
        <f>J412/(VLOOKUP($AW412,'5_Weighting'!$V$12:$W$23,2,FALSE)/(VLOOKUP($AW412,'5_Weighting'!$V$12:$X$23,3,FALSE)))</f>
        <v>1.9533100702213559</v>
      </c>
      <c r="W412" s="3">
        <f>V412*$Y412</f>
        <v>9.4891803211353456E-3</v>
      </c>
      <c r="X412" s="3" t="s">
        <v>367</v>
      </c>
      <c r="Y412" s="6">
        <v>4.8579999999999995E-3</v>
      </c>
      <c r="Z412" s="3" t="s">
        <v>355</v>
      </c>
      <c r="AA412" s="3">
        <v>9.7159999999999989E-3</v>
      </c>
      <c r="AB412" s="3" t="s">
        <v>26</v>
      </c>
      <c r="AC412" s="3" t="s">
        <v>53</v>
      </c>
      <c r="AD412" s="3" t="s">
        <v>6</v>
      </c>
      <c r="AE412" s="3" t="s">
        <v>54</v>
      </c>
      <c r="AF412" s="3" t="s">
        <v>7</v>
      </c>
      <c r="AG412" s="3" t="s">
        <v>356</v>
      </c>
      <c r="AH412" s="3" t="s">
        <v>28</v>
      </c>
      <c r="AI412" s="3" t="s">
        <v>10</v>
      </c>
      <c r="AJ412" s="3" t="s">
        <v>11</v>
      </c>
      <c r="AK412" s="4" t="s">
        <v>108</v>
      </c>
      <c r="AL412" s="4" t="s">
        <v>357</v>
      </c>
      <c r="AM412" s="4">
        <v>2010</v>
      </c>
      <c r="AN412" s="3" t="s">
        <v>14</v>
      </c>
      <c r="AO412" s="3" t="s">
        <v>14</v>
      </c>
      <c r="AP412" s="3">
        <v>473</v>
      </c>
      <c r="AQ412" s="3">
        <v>1</v>
      </c>
      <c r="AR412" s="3">
        <v>0</v>
      </c>
      <c r="AS412" s="3">
        <v>0</v>
      </c>
      <c r="AT412" s="3">
        <v>0</v>
      </c>
      <c r="AU412" s="4" t="s">
        <v>15</v>
      </c>
      <c r="AV412" s="4" t="s">
        <v>87</v>
      </c>
      <c r="AW412" s="4" t="s">
        <v>88</v>
      </c>
      <c r="AX412" s="4" t="s">
        <v>33</v>
      </c>
      <c r="AY412" s="4"/>
      <c r="AZ412" s="3">
        <v>0.69399999999999995</v>
      </c>
      <c r="BA412" s="3"/>
      <c r="BB412" s="3"/>
      <c r="BC412" s="3" t="s">
        <v>20</v>
      </c>
      <c r="BD412" s="3">
        <v>0.5</v>
      </c>
      <c r="BE412" s="3"/>
    </row>
    <row r="413" spans="1:57" hidden="1" x14ac:dyDescent="0.25">
      <c r="A413" s="2">
        <v>65</v>
      </c>
      <c r="B413" s="3" t="s">
        <v>351</v>
      </c>
      <c r="C413" s="3">
        <v>65.8</v>
      </c>
      <c r="D413" s="3" t="s">
        <v>681</v>
      </c>
      <c r="E413" s="3" t="s">
        <v>394</v>
      </c>
      <c r="F413" s="3"/>
      <c r="G413" s="3" t="s">
        <v>1960</v>
      </c>
      <c r="H413" s="3" t="str">
        <f>IF(Y413&lt;'2 - Outliers'!$F$11,"Low outlier",IF(Y413&gt;'2 - Outliers'!$F$12,"High outlier",""))</f>
        <v/>
      </c>
      <c r="I413" s="3">
        <f>IF(AA413="",VLOOKUP(AW413,'3 -Impute_SE'!$B$10:$C$21,2,FALSE),AA413)</f>
        <v>1.8416494845360825E-2</v>
      </c>
      <c r="J413" s="3">
        <f>1/I413</f>
        <v>54.29914912673533</v>
      </c>
      <c r="K413" s="3">
        <f>J413*Y413</f>
        <v>2.91</v>
      </c>
      <c r="L413" s="3">
        <f>J413/(VLOOKUP($AW413,'5_Weighting'!$B$9:$C$20,2,FALSE)/VLOOKUP($AW413,'5_Weighting'!$B$9:$D$20,3,FALSE))</f>
        <v>0.55323786442657386</v>
      </c>
      <c r="M413" s="3">
        <f>L413*Y413</f>
        <v>2.964912363034895E-2</v>
      </c>
      <c r="N413" s="3">
        <f>J413/(VLOOKUP($AW413,'5_Weighting'!$F$12:$G$20,2,FALSE)/(VLOOKUP($AW413,'5_Weighting'!$F$12:$H$21,3,FALSE)))</f>
        <v>0.63151164820218297</v>
      </c>
      <c r="O413" s="3">
        <f>N413*$Y413</f>
        <v>3.3843972250451396E-2</v>
      </c>
      <c r="P413" s="3">
        <f>J413/(VLOOKUP($AW413,'5_Weighting'!$J$12:$K$22,2,FALSE)/VLOOKUP($AW413,'5_Weighting'!$J$12:$L$22,3,FALSE))</f>
        <v>0.95901469188132649</v>
      </c>
      <c r="Q413" s="3">
        <f>P413*$Y413</f>
        <v>5.1395515367304058E-2</v>
      </c>
      <c r="R413" s="3">
        <f>J413/(VLOOKUP($AW413,'5_Weighting'!$N$12:$O$23,2,FALSE)/VLOOKUP($AW413,'5_Weighting'!$N$12:$P$23,3,FALSE))</f>
        <v>0.49541219563542493</v>
      </c>
      <c r="S413" s="3">
        <f>R413*$Y413</f>
        <v>2.6550130388493697E-2</v>
      </c>
      <c r="T413" s="3">
        <f>J413/(VLOOKUP($AW413,'5_Weighting'!$R$12:$S$23,2,FALSE)/(VLOOKUP($AW413,'5_Weighting'!$R$12:$T$23,3,FALSE)))</f>
        <v>1.446291277924775</v>
      </c>
      <c r="U413" s="3">
        <f>T413*$Y413</f>
        <v>7.7509642166544546E-2</v>
      </c>
      <c r="V413" s="3">
        <f>J413/(VLOOKUP($AW413,'5_Weighting'!$V$12:$W$23,2,FALSE)/(VLOOKUP($AW413,'5_Weighting'!$V$12:$X$23,3,FALSE)))</f>
        <v>0.47181520451041825</v>
      </c>
      <c r="W413" s="3">
        <f>V413*$Y413</f>
        <v>2.528552044012234E-2</v>
      </c>
      <c r="X413" s="3" t="s">
        <v>354</v>
      </c>
      <c r="Y413" s="6">
        <v>5.3592000000000008E-2</v>
      </c>
      <c r="Z413" s="3" t="s">
        <v>355</v>
      </c>
      <c r="AA413" s="3">
        <v>1.8416494845360825E-2</v>
      </c>
      <c r="AB413" s="3" t="s">
        <v>26</v>
      </c>
      <c r="AC413" s="3" t="s">
        <v>5</v>
      </c>
      <c r="AD413" s="3" t="s">
        <v>6</v>
      </c>
      <c r="AE413" s="3" t="s">
        <v>5</v>
      </c>
      <c r="AF413" s="3" t="s">
        <v>7</v>
      </c>
      <c r="AG413" s="3" t="s">
        <v>356</v>
      </c>
      <c r="AH413" s="3" t="s">
        <v>28</v>
      </c>
      <c r="AI413" s="3" t="s">
        <v>10</v>
      </c>
      <c r="AJ413" s="3" t="s">
        <v>11</v>
      </c>
      <c r="AK413" s="4" t="s">
        <v>108</v>
      </c>
      <c r="AL413" s="4" t="s">
        <v>357</v>
      </c>
      <c r="AM413" s="4">
        <v>2010</v>
      </c>
      <c r="AN413" s="3" t="s">
        <v>14</v>
      </c>
      <c r="AO413" s="3" t="s">
        <v>14</v>
      </c>
      <c r="AP413" s="3">
        <v>473</v>
      </c>
      <c r="AQ413" s="3">
        <v>1</v>
      </c>
      <c r="AR413" s="3">
        <v>0</v>
      </c>
      <c r="AS413" s="3">
        <v>0</v>
      </c>
      <c r="AT413" s="3">
        <v>0</v>
      </c>
      <c r="AU413" s="4" t="s">
        <v>15</v>
      </c>
      <c r="AV413" s="4" t="s">
        <v>634</v>
      </c>
      <c r="AW413" s="4" t="s">
        <v>17</v>
      </c>
      <c r="AX413" s="4" t="s">
        <v>33</v>
      </c>
      <c r="AY413" s="4"/>
      <c r="AZ413" s="3">
        <v>1.6240000000000001</v>
      </c>
      <c r="BA413" s="3"/>
      <c r="BB413" s="3"/>
      <c r="BC413" s="3" t="s">
        <v>20</v>
      </c>
      <c r="BD413" s="3">
        <v>2.91</v>
      </c>
      <c r="BE413" s="3"/>
    </row>
    <row r="414" spans="1:57" hidden="1" x14ac:dyDescent="0.25">
      <c r="A414" s="2">
        <v>65</v>
      </c>
      <c r="B414" s="3" t="s">
        <v>351</v>
      </c>
      <c r="C414" s="3">
        <v>65.8</v>
      </c>
      <c r="D414" s="3" t="s">
        <v>404</v>
      </c>
      <c r="E414" s="3" t="s">
        <v>394</v>
      </c>
      <c r="F414" s="3"/>
      <c r="G414" s="3" t="s">
        <v>1960</v>
      </c>
      <c r="H414" s="3" t="str">
        <f>IF(Y414&lt;'2 - Outliers'!$F$11,"Low outlier",IF(Y414&gt;'2 - Outliers'!$F$12,"High outlier",""))</f>
        <v/>
      </c>
      <c r="I414" s="3">
        <f>IF(AA414="",VLOOKUP(AW414,'3 -Impute_SE'!$B$10:$C$21,2,FALSE),AA414)</f>
        <v>8.6099999999999996E-2</v>
      </c>
      <c r="J414" s="3">
        <f>1/I414</f>
        <v>11.614401858304298</v>
      </c>
      <c r="K414" s="3">
        <f>J414*Y414</f>
        <v>-1.4</v>
      </c>
      <c r="L414" s="3">
        <f>J414/(VLOOKUP($AW414,'5_Weighting'!$B$9:$C$20,2,FALSE)/VLOOKUP($AW414,'5_Weighting'!$B$9:$D$20,3,FALSE))</f>
        <v>0.71119813634717277</v>
      </c>
      <c r="M414" s="3">
        <f>L414*Y414</f>
        <v>-8.5727823355288196E-2</v>
      </c>
      <c r="N414" s="3">
        <f>J414/(VLOOKUP($AW414,'5_Weighting'!$F$12:$G$20,2,FALSE)/(VLOOKUP($AW414,'5_Weighting'!$F$12:$H$21,3,FALSE)))</f>
        <v>2.7826252975317796</v>
      </c>
      <c r="O414" s="3">
        <f>N414*$Y414</f>
        <v>-0.33541765336448071</v>
      </c>
      <c r="P414" s="3">
        <f>J414/(VLOOKUP($AW414,'5_Weighting'!$J$12:$K$22,2,FALSE)/VLOOKUP($AW414,'5_Weighting'!$J$12:$L$22,3,FALSE))</f>
        <v>1.9600924131005131</v>
      </c>
      <c r="Q414" s="3">
        <f>P414*$Y414</f>
        <v>-0.23626953947513585</v>
      </c>
      <c r="R414" s="3">
        <f>J414/(VLOOKUP($AW414,'5_Weighting'!$N$12:$O$23,2,FALSE)/VLOOKUP($AW414,'5_Weighting'!$N$12:$P$23,3,FALSE))</f>
        <v>0.44781588090177366</v>
      </c>
      <c r="S414" s="3">
        <f>R414*$Y414</f>
        <v>-5.3979726283899791E-2</v>
      </c>
      <c r="T414" s="3">
        <f>J414/(VLOOKUP($AW414,'5_Weighting'!$R$12:$S$23,2,FALSE)/(VLOOKUP($AW414,'5_Weighting'!$R$12:$T$23,3,FALSE)))</f>
        <v>0.70941286780631274</v>
      </c>
      <c r="U414" s="3">
        <f>T414*$Y414</f>
        <v>-8.5512627085372939E-2</v>
      </c>
      <c r="V414" s="3">
        <f>J414/(VLOOKUP($AW414,'5_Weighting'!$V$12:$W$23,2,FALSE)/(VLOOKUP($AW414,'5_Weighting'!$V$12:$X$23,3,FALSE)))</f>
        <v>0.59763501734508251</v>
      </c>
      <c r="W414" s="3">
        <f>V414*$Y414</f>
        <v>-7.2038924990776243E-2</v>
      </c>
      <c r="X414" s="3" t="s">
        <v>367</v>
      </c>
      <c r="Y414" s="6">
        <v>-0.12053999999999999</v>
      </c>
      <c r="Z414" s="3" t="s">
        <v>355</v>
      </c>
      <c r="AA414" s="3">
        <v>8.6099999999999996E-2</v>
      </c>
      <c r="AB414" s="3" t="s">
        <v>26</v>
      </c>
      <c r="AC414" s="3" t="s">
        <v>53</v>
      </c>
      <c r="AD414" s="3" t="s">
        <v>143</v>
      </c>
      <c r="AE414" s="3" t="s">
        <v>54</v>
      </c>
      <c r="AF414" s="3" t="s">
        <v>7</v>
      </c>
      <c r="AG414" s="3" t="s">
        <v>356</v>
      </c>
      <c r="AH414" s="3" t="s">
        <v>28</v>
      </c>
      <c r="AI414" s="3" t="s">
        <v>10</v>
      </c>
      <c r="AJ414" s="3" t="s">
        <v>11</v>
      </c>
      <c r="AK414" s="4" t="s">
        <v>108</v>
      </c>
      <c r="AL414" s="4" t="s">
        <v>357</v>
      </c>
      <c r="AM414" s="4">
        <v>2010</v>
      </c>
      <c r="AN414" s="3" t="s">
        <v>14</v>
      </c>
      <c r="AO414" s="3" t="s">
        <v>14</v>
      </c>
      <c r="AP414" s="3">
        <v>473</v>
      </c>
      <c r="AQ414" s="3">
        <v>1</v>
      </c>
      <c r="AR414" s="3">
        <v>0</v>
      </c>
      <c r="AS414" s="3">
        <v>0</v>
      </c>
      <c r="AT414" s="3">
        <v>0</v>
      </c>
      <c r="AU414" s="4" t="s">
        <v>346</v>
      </c>
      <c r="AV414" s="4" t="s">
        <v>364</v>
      </c>
      <c r="AW414" s="4" t="s">
        <v>348</v>
      </c>
      <c r="AX414" s="4" t="s">
        <v>33</v>
      </c>
      <c r="AY414" s="4"/>
      <c r="AZ414" s="3">
        <v>-0.246</v>
      </c>
      <c r="BA414" s="3"/>
      <c r="BB414" s="3"/>
      <c r="BC414" s="3" t="s">
        <v>20</v>
      </c>
      <c r="BD414" s="3">
        <v>-1.4</v>
      </c>
      <c r="BE414" s="3"/>
    </row>
    <row r="415" spans="1:57" hidden="1" x14ac:dyDescent="0.25">
      <c r="A415" s="2">
        <v>65</v>
      </c>
      <c r="B415" s="3" t="s">
        <v>351</v>
      </c>
      <c r="C415" s="3">
        <v>65.8</v>
      </c>
      <c r="D415" s="3" t="s">
        <v>714</v>
      </c>
      <c r="E415" s="3" t="s">
        <v>394</v>
      </c>
      <c r="F415" s="3"/>
      <c r="G415" s="3" t="s">
        <v>1960</v>
      </c>
      <c r="H415" s="3" t="str">
        <f>IF(Y415&lt;'2 - Outliers'!$F$11,"Low outlier",IF(Y415&gt;'2 - Outliers'!$F$12,"High outlier",""))</f>
        <v/>
      </c>
      <c r="I415" s="3">
        <f>IF(AA415="",VLOOKUP(AW415,'3 -Impute_SE'!$B$10:$C$21,2,FALSE),AA415)</f>
        <v>7.4228947368421047E-2</v>
      </c>
      <c r="J415" s="3">
        <f>1/I415</f>
        <v>13.471833232885455</v>
      </c>
      <c r="K415" s="3">
        <f>J415*Y415</f>
        <v>1.52</v>
      </c>
      <c r="L415" s="3">
        <f>J415/(VLOOKUP($AW415,'5_Weighting'!$B$9:$C$20,2,FALSE)/VLOOKUP($AW415,'5_Weighting'!$B$9:$D$20,3,FALSE))</f>
        <v>1.2019055504684308</v>
      </c>
      <c r="M415" s="3">
        <f>L415*Y415</f>
        <v>0.1356085994482521</v>
      </c>
      <c r="N415" s="3" t="e">
        <f>J415/(VLOOKUP($AW415,'5_Weighting'!$F$12:$G$20,2,FALSE)/(VLOOKUP($AW415,'5_Weighting'!$F$12:$H$21,3,FALSE)))</f>
        <v>#N/A</v>
      </c>
      <c r="O415" s="3" t="e">
        <f>N415*$Y415</f>
        <v>#N/A</v>
      </c>
      <c r="P415" s="3" t="e">
        <f>J415/(VLOOKUP($AW415,'5_Weighting'!$J$12:$K$22,2,FALSE)/VLOOKUP($AW415,'5_Weighting'!$J$12:$L$22,3,FALSE))</f>
        <v>#N/A</v>
      </c>
      <c r="Q415" s="3" t="e">
        <f>P415*$Y415</f>
        <v>#N/A</v>
      </c>
      <c r="R415" s="3">
        <f>J415/(VLOOKUP($AW415,'5_Weighting'!$N$12:$O$23,2,FALSE)/VLOOKUP($AW415,'5_Weighting'!$N$12:$P$23,3,FALSE))</f>
        <v>1.2019055504684308</v>
      </c>
      <c r="S415" s="3">
        <f>R415*$Y415</f>
        <v>0.1356085994482521</v>
      </c>
      <c r="T415" s="3">
        <f>J415/(VLOOKUP($AW415,'5_Weighting'!$R$12:$S$23,2,FALSE)/(VLOOKUP($AW415,'5_Weighting'!$R$12:$T$23,3,FALSE)))</f>
        <v>1.2288316050911725</v>
      </c>
      <c r="U415" s="3">
        <f>T415*$Y415</f>
        <v>0.13864661233922682</v>
      </c>
      <c r="V415" s="3">
        <f>J415/(VLOOKUP($AW415,'5_Weighting'!$V$12:$W$23,2,FALSE)/(VLOOKUP($AW415,'5_Weighting'!$V$12:$X$23,3,FALSE)))</f>
        <v>1.198622535962856</v>
      </c>
      <c r="W415" s="3">
        <f>V415*$Y415</f>
        <v>0.1352381834876171</v>
      </c>
      <c r="X415" s="3" t="s">
        <v>367</v>
      </c>
      <c r="Y415" s="6">
        <v>0.112828</v>
      </c>
      <c r="Z415" s="3" t="s">
        <v>355</v>
      </c>
      <c r="AA415" s="3">
        <v>7.4228947368421047E-2</v>
      </c>
      <c r="AB415" s="3" t="s">
        <v>26</v>
      </c>
      <c r="AC415" s="3" t="s">
        <v>53</v>
      </c>
      <c r="AD415" s="3" t="s">
        <v>6</v>
      </c>
      <c r="AE415" s="3" t="s">
        <v>54</v>
      </c>
      <c r="AF415" s="3" t="s">
        <v>7</v>
      </c>
      <c r="AG415" s="3" t="s">
        <v>356</v>
      </c>
      <c r="AH415" s="3" t="s">
        <v>28</v>
      </c>
      <c r="AI415" s="3" t="s">
        <v>10</v>
      </c>
      <c r="AJ415" s="3" t="s">
        <v>11</v>
      </c>
      <c r="AK415" s="4" t="s">
        <v>108</v>
      </c>
      <c r="AL415" s="4" t="s">
        <v>357</v>
      </c>
      <c r="AM415" s="4">
        <v>2010</v>
      </c>
      <c r="AN415" s="3" t="s">
        <v>14</v>
      </c>
      <c r="AO415" s="3" t="s">
        <v>14</v>
      </c>
      <c r="AP415" s="3">
        <v>473</v>
      </c>
      <c r="AQ415" s="3">
        <v>1</v>
      </c>
      <c r="AR415" s="3">
        <v>0</v>
      </c>
      <c r="AS415" s="3">
        <v>0</v>
      </c>
      <c r="AT415" s="3">
        <v>0</v>
      </c>
      <c r="AU415" s="4" t="s">
        <v>346</v>
      </c>
      <c r="AV415" s="4" t="s">
        <v>432</v>
      </c>
      <c r="AW415" s="4" t="s">
        <v>707</v>
      </c>
      <c r="AX415" s="4" t="s">
        <v>33</v>
      </c>
      <c r="AY415" s="4"/>
      <c r="AZ415" s="3">
        <v>0.26800000000000002</v>
      </c>
      <c r="BA415" s="3"/>
      <c r="BB415" s="3"/>
      <c r="BC415" s="3" t="s">
        <v>20</v>
      </c>
      <c r="BD415" s="3">
        <v>1.52</v>
      </c>
      <c r="BE415" s="3"/>
    </row>
    <row r="416" spans="1:57" hidden="1" x14ac:dyDescent="0.25">
      <c r="A416" s="2">
        <v>65</v>
      </c>
      <c r="B416" s="3" t="s">
        <v>351</v>
      </c>
      <c r="C416" s="3">
        <v>65.8</v>
      </c>
      <c r="D416" s="3" t="s">
        <v>393</v>
      </c>
      <c r="E416" s="3" t="s">
        <v>394</v>
      </c>
      <c r="F416" s="3"/>
      <c r="G416" s="3" t="s">
        <v>1960</v>
      </c>
      <c r="H416" s="3" t="str">
        <f>IF(Y416&lt;'2 - Outliers'!$F$11,"Low outlier",IF(Y416&gt;'2 - Outliers'!$F$12,"High outlier",""))</f>
        <v/>
      </c>
      <c r="I416" s="3">
        <f>IF(AA416="",VLOOKUP(AW416,'3 -Impute_SE'!$B$10:$C$21,2,FALSE),AA416)</f>
        <v>2.3108E-2</v>
      </c>
      <c r="J416" s="3">
        <f>1/I416</f>
        <v>43.275056257573134</v>
      </c>
      <c r="K416" s="3">
        <f>J416*Y416</f>
        <v>-1.4999999999999998</v>
      </c>
      <c r="L416" s="3">
        <f>J416/(VLOOKUP($AW416,'5_Weighting'!$B$9:$C$20,2,FALSE)/VLOOKUP($AW416,'5_Weighting'!$B$9:$D$20,3,FALSE))</f>
        <v>2.6499116989567066</v>
      </c>
      <c r="M416" s="3">
        <f>L416*Y416</f>
        <v>-9.1851239309237359E-2</v>
      </c>
      <c r="N416" s="3">
        <f>J416/(VLOOKUP($AW416,'5_Weighting'!$F$12:$G$20,2,FALSE)/(VLOOKUP($AW416,'5_Weighting'!$F$12:$H$21,3,FALSE)))</f>
        <v>10.368012727950763</v>
      </c>
      <c r="O416" s="3">
        <f>N416*$Y416</f>
        <v>-0.35937605717622934</v>
      </c>
      <c r="P416" s="3">
        <f>J416/(VLOOKUP($AW416,'5_Weighting'!$J$12:$K$22,2,FALSE)/VLOOKUP($AW416,'5_Weighting'!$J$12:$L$22,3,FALSE))</f>
        <v>7.3032697233838562</v>
      </c>
      <c r="Q416" s="3">
        <f>P416*$Y416</f>
        <v>-0.25314593515193123</v>
      </c>
      <c r="R416" s="3">
        <f>J416/(VLOOKUP($AW416,'5_Weighting'!$N$12:$O$23,2,FALSE)/VLOOKUP($AW416,'5_Weighting'!$N$12:$P$23,3,FALSE))</f>
        <v>1.6685540655029734</v>
      </c>
      <c r="S416" s="3">
        <f>R416*$Y416</f>
        <v>-5.7835421018464062E-2</v>
      </c>
      <c r="T416" s="3">
        <f>J416/(VLOOKUP($AW416,'5_Weighting'!$R$12:$S$23,2,FALSE)/(VLOOKUP($AW416,'5_Weighting'!$R$12:$T$23,3,FALSE)))</f>
        <v>2.6432598198945616</v>
      </c>
      <c r="U416" s="3">
        <f>T416*$Y416</f>
        <v>-9.1620671877185283E-2</v>
      </c>
      <c r="V416" s="3">
        <f>J416/(VLOOKUP($AW416,'5_Weighting'!$V$12:$W$23,2,FALSE)/(VLOOKUP($AW416,'5_Weighting'!$V$12:$X$23,3,FALSE)))</f>
        <v>2.2267775226506665</v>
      </c>
      <c r="W416" s="3">
        <f>V416*$Y416</f>
        <v>-7.7184562490117403E-2</v>
      </c>
      <c r="X416" s="3" t="s">
        <v>367</v>
      </c>
      <c r="Y416" s="6">
        <v>-3.4661999999999998E-2</v>
      </c>
      <c r="Z416" s="3" t="s">
        <v>355</v>
      </c>
      <c r="AA416" s="3">
        <v>2.3108E-2</v>
      </c>
      <c r="AB416" s="3" t="s">
        <v>26</v>
      </c>
      <c r="AC416" s="3" t="s">
        <v>53</v>
      </c>
      <c r="AD416" s="3" t="s">
        <v>143</v>
      </c>
      <c r="AE416" s="3" t="s">
        <v>54</v>
      </c>
      <c r="AF416" s="3" t="s">
        <v>7</v>
      </c>
      <c r="AG416" s="3" t="s">
        <v>356</v>
      </c>
      <c r="AH416" s="3" t="s">
        <v>28</v>
      </c>
      <c r="AI416" s="3" t="s">
        <v>10</v>
      </c>
      <c r="AJ416" s="3" t="s">
        <v>11</v>
      </c>
      <c r="AK416" s="4" t="s">
        <v>108</v>
      </c>
      <c r="AL416" s="4" t="s">
        <v>357</v>
      </c>
      <c r="AM416" s="4">
        <v>2010</v>
      </c>
      <c r="AN416" s="3" t="s">
        <v>14</v>
      </c>
      <c r="AO416" s="3" t="s">
        <v>14</v>
      </c>
      <c r="AP416" s="3">
        <v>473</v>
      </c>
      <c r="AQ416" s="3">
        <v>1</v>
      </c>
      <c r="AR416" s="3">
        <v>0</v>
      </c>
      <c r="AS416" s="3">
        <v>0</v>
      </c>
      <c r="AT416" s="3">
        <v>0</v>
      </c>
      <c r="AU416" s="4" t="s">
        <v>346</v>
      </c>
      <c r="AV416" s="4" t="s">
        <v>358</v>
      </c>
      <c r="AW416" s="4" t="s">
        <v>348</v>
      </c>
      <c r="AX416" s="4" t="s">
        <v>33</v>
      </c>
      <c r="AY416" s="4"/>
      <c r="AZ416" s="3">
        <v>-0.318</v>
      </c>
      <c r="BA416" s="3"/>
      <c r="BB416" s="3"/>
      <c r="BC416" s="3" t="s">
        <v>20</v>
      </c>
      <c r="BD416" s="3">
        <v>-1.5</v>
      </c>
      <c r="BE416" s="3"/>
    </row>
    <row r="417" spans="1:57" hidden="1" x14ac:dyDescent="0.25">
      <c r="A417" s="2">
        <v>65</v>
      </c>
      <c r="B417" s="3" t="s">
        <v>351</v>
      </c>
      <c r="C417" s="3">
        <v>65.8</v>
      </c>
      <c r="D417" s="3" t="s">
        <v>395</v>
      </c>
      <c r="E417" s="3" t="s">
        <v>394</v>
      </c>
      <c r="F417" s="3"/>
      <c r="G417" s="3" t="s">
        <v>1960</v>
      </c>
      <c r="H417" s="3" t="str">
        <f>IF(Y417&lt;'2 - Outliers'!$F$11,"Low outlier",IF(Y417&gt;'2 - Outliers'!$F$12,"High outlier",""))</f>
        <v/>
      </c>
      <c r="I417" s="3">
        <f>IF(AA417="",VLOOKUP(AW417,'3 -Impute_SE'!$B$10:$C$21,2,FALSE),AA417)</f>
        <v>3.7514285714285708E-2</v>
      </c>
      <c r="J417" s="3">
        <f>1/I417</f>
        <v>26.656511805026661</v>
      </c>
      <c r="K417" s="3">
        <f>J417*Y417</f>
        <v>-1.1200000000000001</v>
      </c>
      <c r="L417" s="3">
        <f>J417/(VLOOKUP($AW417,'5_Weighting'!$B$9:$C$20,2,FALSE)/VLOOKUP($AW417,'5_Weighting'!$B$9:$D$20,3,FALSE))</f>
        <v>1.6322890966353432</v>
      </c>
      <c r="M417" s="3">
        <f>L417*Y417</f>
        <v>-6.8582258684230568E-2</v>
      </c>
      <c r="N417" s="3">
        <f>J417/(VLOOKUP($AW417,'5_Weighting'!$F$12:$G$20,2,FALSE)/(VLOOKUP($AW417,'5_Weighting'!$F$12:$H$21,3,FALSE)))</f>
        <v>6.3864747403747293</v>
      </c>
      <c r="O417" s="3">
        <f>N417*$Y417</f>
        <v>-0.26833412269158463</v>
      </c>
      <c r="P417" s="3">
        <f>J417/(VLOOKUP($AW417,'5_Weighting'!$J$12:$K$22,2,FALSE)/VLOOKUP($AW417,'5_Weighting'!$J$12:$L$22,3,FALSE))</f>
        <v>4.498658405847979</v>
      </c>
      <c r="Q417" s="3">
        <f>P417*$Y417</f>
        <v>-0.18901563158010867</v>
      </c>
      <c r="R417" s="3">
        <f>J417/(VLOOKUP($AW417,'5_Weighting'!$N$12:$O$23,2,FALSE)/VLOOKUP($AW417,'5_Weighting'!$N$12:$P$23,3,FALSE))</f>
        <v>1.0277937220849163</v>
      </c>
      <c r="S417" s="3">
        <f>R417*$Y417</f>
        <v>-4.3183781027119839E-2</v>
      </c>
      <c r="T417" s="3">
        <f>J417/(VLOOKUP($AW417,'5_Weighting'!$R$12:$S$23,2,FALSE)/(VLOOKUP($AW417,'5_Weighting'!$R$12:$T$23,3,FALSE)))</f>
        <v>1.6281916809857759</v>
      </c>
      <c r="U417" s="3">
        <f>T417*$Y417</f>
        <v>-6.8410101668298362E-2</v>
      </c>
      <c r="V417" s="3">
        <f>J417/(VLOOKUP($AW417,'5_Weighting'!$V$12:$W$23,2,FALSE)/(VLOOKUP($AW417,'5_Weighting'!$V$12:$X$23,3,FALSE)))</f>
        <v>1.3716474674557551</v>
      </c>
      <c r="W417" s="3">
        <f>V417*$Y417</f>
        <v>-5.7631139992621004E-2</v>
      </c>
      <c r="X417" s="3" t="s">
        <v>367</v>
      </c>
      <c r="Y417" s="6">
        <v>-4.2015999999999998E-2</v>
      </c>
      <c r="Z417" s="3" t="s">
        <v>355</v>
      </c>
      <c r="AA417" s="3">
        <v>3.7514285714285708E-2</v>
      </c>
      <c r="AB417" s="3" t="s">
        <v>26</v>
      </c>
      <c r="AC417" s="3" t="s">
        <v>53</v>
      </c>
      <c r="AD417" s="3" t="s">
        <v>143</v>
      </c>
      <c r="AE417" s="3" t="s">
        <v>54</v>
      </c>
      <c r="AF417" s="3" t="s">
        <v>7</v>
      </c>
      <c r="AG417" s="3" t="s">
        <v>356</v>
      </c>
      <c r="AH417" s="3" t="s">
        <v>28</v>
      </c>
      <c r="AI417" s="3" t="s">
        <v>10</v>
      </c>
      <c r="AJ417" s="3" t="s">
        <v>11</v>
      </c>
      <c r="AK417" s="4" t="s">
        <v>108</v>
      </c>
      <c r="AL417" s="4" t="s">
        <v>357</v>
      </c>
      <c r="AM417" s="4">
        <v>2010</v>
      </c>
      <c r="AN417" s="3" t="s">
        <v>14</v>
      </c>
      <c r="AO417" s="3" t="s">
        <v>14</v>
      </c>
      <c r="AP417" s="3">
        <v>473</v>
      </c>
      <c r="AQ417" s="3">
        <v>1</v>
      </c>
      <c r="AR417" s="3">
        <v>0</v>
      </c>
      <c r="AS417" s="3">
        <v>0</v>
      </c>
      <c r="AT417" s="3">
        <v>0</v>
      </c>
      <c r="AU417" s="4" t="s">
        <v>346</v>
      </c>
      <c r="AV417" s="4" t="s">
        <v>376</v>
      </c>
      <c r="AW417" s="4" t="s">
        <v>348</v>
      </c>
      <c r="AX417" s="4" t="s">
        <v>33</v>
      </c>
      <c r="AY417" s="4"/>
      <c r="AZ417" s="3">
        <v>-0.20200000000000001</v>
      </c>
      <c r="BA417" s="3"/>
      <c r="BB417" s="3"/>
      <c r="BC417" s="3" t="s">
        <v>20</v>
      </c>
      <c r="BD417" s="3">
        <v>-1.1200000000000001</v>
      </c>
      <c r="BE417" s="3"/>
    </row>
    <row r="418" spans="1:57" hidden="1" x14ac:dyDescent="0.25">
      <c r="A418" s="2">
        <v>65</v>
      </c>
      <c r="B418" s="3" t="s">
        <v>351</v>
      </c>
      <c r="C418" s="3">
        <v>65.8</v>
      </c>
      <c r="D418" s="3" t="s">
        <v>724</v>
      </c>
      <c r="E418" s="3" t="s">
        <v>394</v>
      </c>
      <c r="F418" s="3"/>
      <c r="G418" s="3" t="s">
        <v>1960</v>
      </c>
      <c r="H418" s="3" t="str">
        <f>IF(Y418&lt;'2 - Outliers'!$F$11,"Low outlier",IF(Y418&gt;'2 - Outliers'!$F$12,"High outlier",""))</f>
        <v/>
      </c>
      <c r="I418" s="3">
        <f>IF(AA418="",VLOOKUP(AW418,'3 -Impute_SE'!$B$10:$C$21,2,FALSE),AA418)</f>
        <v>9.6463709677419351E-2</v>
      </c>
      <c r="J418" s="3">
        <f>1/I418</f>
        <v>10.366592818626426</v>
      </c>
      <c r="K418" s="3">
        <f>J418*Y418</f>
        <v>2.48</v>
      </c>
      <c r="L418" s="3">
        <f>J418/(VLOOKUP($AW418,'5_Weighting'!$B$9:$C$20,2,FALSE)/VLOOKUP($AW418,'5_Weighting'!$B$9:$D$20,3,FALSE))</f>
        <v>0.1367614218066518</v>
      </c>
      <c r="M418" s="3">
        <f>L418*Y418</f>
        <v>3.2717434938805308E-2</v>
      </c>
      <c r="N418" s="3">
        <f>J418/(VLOOKUP($AW418,'5_Weighting'!$F$12:$G$20,2,FALSE)/(VLOOKUP($AW418,'5_Weighting'!$F$12:$H$21,3,FALSE)))</f>
        <v>0.90054694252709477</v>
      </c>
      <c r="O418" s="3">
        <f>N418*$Y418</f>
        <v>0.21543784506075689</v>
      </c>
      <c r="P418" s="3">
        <f>J418/(VLOOKUP($AW418,'5_Weighting'!$J$12:$K$22,2,FALSE)/VLOOKUP($AW418,'5_Weighting'!$J$12:$L$22,3,FALSE))</f>
        <v>1.0961967954058272</v>
      </c>
      <c r="Q418" s="3">
        <f>P418*$Y418</f>
        <v>0.26224315936493603</v>
      </c>
      <c r="R418" s="3">
        <f>J418/(VLOOKUP($AW418,'5_Weighting'!$N$12:$O$23,2,FALSE)/VLOOKUP($AW418,'5_Weighting'!$N$12:$P$23,3,FALSE))</f>
        <v>0.10435270129784673</v>
      </c>
      <c r="S418" s="3">
        <f>R418*$Y418</f>
        <v>2.496429673148387E-2</v>
      </c>
      <c r="T418" s="3">
        <f>J418/(VLOOKUP($AW418,'5_Weighting'!$R$12:$S$23,2,FALSE)/(VLOOKUP($AW418,'5_Weighting'!$R$12:$T$23,3,FALSE)))</f>
        <v>7.6935025622197617E-2</v>
      </c>
      <c r="U418" s="3">
        <f>T418*$Y418</f>
        <v>1.8405166179598337E-2</v>
      </c>
      <c r="V418" s="3">
        <f>J418/(VLOOKUP($AW418,'5_Weighting'!$V$12:$W$23,2,FALSE)/(VLOOKUP($AW418,'5_Weighting'!$V$12:$X$23,3,FALSE)))</f>
        <v>8.4622436662940587E-2</v>
      </c>
      <c r="W418" s="3">
        <f>V418*$Y418</f>
        <v>2.0244225522875275E-2</v>
      </c>
      <c r="X418" s="3" t="s">
        <v>354</v>
      </c>
      <c r="Y418" s="6">
        <v>0.23923</v>
      </c>
      <c r="Z418" s="3" t="s">
        <v>355</v>
      </c>
      <c r="AA418" s="3">
        <v>9.6463709677419351E-2</v>
      </c>
      <c r="AB418" s="3" t="s">
        <v>26</v>
      </c>
      <c r="AC418" s="3" t="s">
        <v>5</v>
      </c>
      <c r="AD418" s="3" t="s">
        <v>6</v>
      </c>
      <c r="AE418" s="3" t="s">
        <v>5</v>
      </c>
      <c r="AF418" s="3" t="s">
        <v>7</v>
      </c>
      <c r="AG418" s="3" t="s">
        <v>356</v>
      </c>
      <c r="AH418" s="3" t="s">
        <v>28</v>
      </c>
      <c r="AI418" s="3" t="s">
        <v>10</v>
      </c>
      <c r="AJ418" s="3" t="s">
        <v>11</v>
      </c>
      <c r="AK418" s="4" t="s">
        <v>108</v>
      </c>
      <c r="AL418" s="4" t="s">
        <v>357</v>
      </c>
      <c r="AM418" s="4">
        <v>2010</v>
      </c>
      <c r="AN418" s="3" t="s">
        <v>14</v>
      </c>
      <c r="AO418" s="3" t="s">
        <v>14</v>
      </c>
      <c r="AP418" s="3">
        <v>473</v>
      </c>
      <c r="AQ418" s="3">
        <v>1</v>
      </c>
      <c r="AR418" s="3">
        <v>0</v>
      </c>
      <c r="AS418" s="3">
        <v>0</v>
      </c>
      <c r="AT418" s="3">
        <v>0</v>
      </c>
      <c r="AU418" s="4" t="s">
        <v>346</v>
      </c>
      <c r="AV418" s="4" t="s">
        <v>723</v>
      </c>
      <c r="AW418" s="4" t="s">
        <v>642</v>
      </c>
      <c r="AX418" s="4" t="s">
        <v>33</v>
      </c>
      <c r="AY418" s="4"/>
      <c r="AZ418" s="3">
        <v>0.47</v>
      </c>
      <c r="BA418" s="3"/>
      <c r="BB418" s="3"/>
      <c r="BC418" s="3" t="s">
        <v>20</v>
      </c>
      <c r="BD418" s="3">
        <v>2.48</v>
      </c>
      <c r="BE418" s="3"/>
    </row>
    <row r="419" spans="1:57" hidden="1" x14ac:dyDescent="0.25">
      <c r="A419" s="2">
        <v>65</v>
      </c>
      <c r="B419" s="3" t="s">
        <v>351</v>
      </c>
      <c r="C419" s="3">
        <v>65.900000000000006</v>
      </c>
      <c r="D419" s="3" t="s">
        <v>859</v>
      </c>
      <c r="E419" s="3" t="s">
        <v>366</v>
      </c>
      <c r="F419" s="3"/>
      <c r="G419" s="3" t="s">
        <v>1960</v>
      </c>
      <c r="H419" s="3" t="str">
        <f>IF(Y419&lt;'2 - Outliers'!$F$11,"Low outlier",IF(Y419&gt;'2 - Outliers'!$F$12,"High outlier",""))</f>
        <v/>
      </c>
      <c r="I419" s="3">
        <f>IF(AA419="",VLOOKUP(AW419,'3 -Impute_SE'!$B$10:$C$21,2,FALSE),AA419)</f>
        <v>4.2832281553398056E-2</v>
      </c>
      <c r="J419" s="3">
        <f>1/I419</f>
        <v>23.346876788557765</v>
      </c>
      <c r="K419" s="3">
        <f>J419*Y419</f>
        <v>4.12</v>
      </c>
      <c r="L419" s="3">
        <f>J419/(VLOOKUP($AW419,'5_Weighting'!$B$9:$C$20,2,FALSE)/VLOOKUP($AW419,'5_Weighting'!$B$9:$D$20,3,FALSE))</f>
        <v>0.25754828286431591</v>
      </c>
      <c r="M419" s="3">
        <f>L419*Y419</f>
        <v>4.5449287928782958E-2</v>
      </c>
      <c r="N419" s="3">
        <f>J419/(VLOOKUP($AW419,'5_Weighting'!$F$12:$G$20,2,FALSE)/(VLOOKUP($AW419,'5_Weighting'!$F$12:$H$21,3,FALSE)))</f>
        <v>0.61972624893804884</v>
      </c>
      <c r="O419" s="3">
        <f>N419*$Y419</f>
        <v>0.10936247142384853</v>
      </c>
      <c r="P419" s="3">
        <f>J419/(VLOOKUP($AW419,'5_Weighting'!$J$12:$K$22,2,FALSE)/VLOOKUP($AW419,'5_Weighting'!$J$12:$L$22,3,FALSE))</f>
        <v>1.0259771404877251</v>
      </c>
      <c r="Q419" s="3">
        <f>P419*$Y419</f>
        <v>0.18105316000472835</v>
      </c>
      <c r="R419" s="3">
        <f>J419/(VLOOKUP($AW419,'5_Weighting'!$N$12:$O$23,2,FALSE)/VLOOKUP($AW419,'5_Weighting'!$N$12:$P$23,3,FALSE))</f>
        <v>0.18271091010151838</v>
      </c>
      <c r="S419" s="3">
        <f>R419*$Y419</f>
        <v>3.2242811594704844E-2</v>
      </c>
      <c r="T419" s="3">
        <f>J419/(VLOOKUP($AW419,'5_Weighting'!$R$12:$S$23,2,FALSE)/(VLOOKUP($AW419,'5_Weighting'!$R$12:$T$23,3,FALSE)))</f>
        <v>0.96494867386909289</v>
      </c>
      <c r="U419" s="3">
        <f>T419*$Y419</f>
        <v>0.17028352752900494</v>
      </c>
      <c r="V419" s="3">
        <f>J419/(VLOOKUP($AW419,'5_Weighting'!$V$12:$W$23,2,FALSE)/(VLOOKUP($AW419,'5_Weighting'!$V$12:$X$23,3,FALSE)))</f>
        <v>0.17125251063338079</v>
      </c>
      <c r="W419" s="3">
        <f>V419*$Y419</f>
        <v>3.0220759298962074E-2</v>
      </c>
      <c r="X419" s="3" t="s">
        <v>354</v>
      </c>
      <c r="Y419" s="6">
        <v>0.17646899999999999</v>
      </c>
      <c r="Z419" s="3" t="s">
        <v>355</v>
      </c>
      <c r="AA419" s="3">
        <v>4.2832281553398056E-2</v>
      </c>
      <c r="AB419" s="3" t="s">
        <v>26</v>
      </c>
      <c r="AC419" s="3" t="s">
        <v>5</v>
      </c>
      <c r="AD419" s="3" t="s">
        <v>6</v>
      </c>
      <c r="AE419" s="3" t="s">
        <v>5</v>
      </c>
      <c r="AF419" s="3" t="s">
        <v>7</v>
      </c>
      <c r="AG419" s="3" t="s">
        <v>356</v>
      </c>
      <c r="AH419" s="3" t="s">
        <v>28</v>
      </c>
      <c r="AI419" s="3" t="s">
        <v>10</v>
      </c>
      <c r="AJ419" s="3" t="s">
        <v>11</v>
      </c>
      <c r="AK419" s="3" t="s">
        <v>108</v>
      </c>
      <c r="AL419" s="3" t="s">
        <v>357</v>
      </c>
      <c r="AM419" s="3">
        <v>2010</v>
      </c>
      <c r="AN419" s="3" t="s">
        <v>14</v>
      </c>
      <c r="AO419" s="3" t="s">
        <v>14</v>
      </c>
      <c r="AP419" s="3">
        <v>473</v>
      </c>
      <c r="AQ419" s="3">
        <v>1</v>
      </c>
      <c r="AR419" s="3">
        <v>0</v>
      </c>
      <c r="AS419" s="3">
        <v>0</v>
      </c>
      <c r="AT419" s="3">
        <v>0</v>
      </c>
      <c r="AU419" s="3" t="s">
        <v>15</v>
      </c>
      <c r="AV419" s="3" t="s">
        <v>556</v>
      </c>
      <c r="AW419" s="3" t="s">
        <v>42</v>
      </c>
      <c r="AX419" s="3" t="s">
        <v>33</v>
      </c>
      <c r="AY419" s="4"/>
      <c r="AZ419" s="3">
        <v>0.997</v>
      </c>
      <c r="BA419" s="3"/>
      <c r="BB419" s="3"/>
      <c r="BC419" s="3" t="s">
        <v>20</v>
      </c>
      <c r="BD419" s="3">
        <v>4.12</v>
      </c>
      <c r="BE419" s="3"/>
    </row>
    <row r="420" spans="1:57" hidden="1" x14ac:dyDescent="0.25">
      <c r="A420" s="2">
        <v>65</v>
      </c>
      <c r="B420" s="3" t="s">
        <v>351</v>
      </c>
      <c r="C420" s="3">
        <v>65.900000000000006</v>
      </c>
      <c r="D420" s="3" t="s">
        <v>888</v>
      </c>
      <c r="E420" s="3" t="s">
        <v>366</v>
      </c>
      <c r="F420" s="3"/>
      <c r="G420" s="3" t="s">
        <v>1960</v>
      </c>
      <c r="H420" s="3" t="str">
        <f>IF(Y420&lt;'2 - Outliers'!$F$11,"Low outlier",IF(Y420&gt;'2 - Outliers'!$F$12,"High outlier",""))</f>
        <v/>
      </c>
      <c r="I420" s="3">
        <f>IF(AA420="",VLOOKUP(AW420,'3 -Impute_SE'!$B$10:$C$21,2,FALSE),AA420)</f>
        <v>3.1050399999999995E-2</v>
      </c>
      <c r="J420" s="3">
        <f>1/I420</f>
        <v>32.205704274341073</v>
      </c>
      <c r="K420" s="3">
        <f>J420*Y420</f>
        <v>1.2499999999999998</v>
      </c>
      <c r="L420" s="3">
        <f>J420/(VLOOKUP($AW420,'5_Weighting'!$B$9:$C$20,2,FALSE)/VLOOKUP($AW420,'5_Weighting'!$B$9:$D$20,3,FALSE))</f>
        <v>0.35527338022178728</v>
      </c>
      <c r="M420" s="3">
        <f>L420*Y420</f>
        <v>1.3789225706548227E-2</v>
      </c>
      <c r="N420" s="3">
        <f>J420/(VLOOKUP($AW420,'5_Weighting'!$F$12:$G$20,2,FALSE)/(VLOOKUP($AW420,'5_Weighting'!$F$12:$H$21,3,FALSE)))</f>
        <v>0.85487752752124802</v>
      </c>
      <c r="O420" s="3">
        <f>N420*$Y420</f>
        <v>3.3180361475682194E-2</v>
      </c>
      <c r="P420" s="3">
        <f>J420/(VLOOKUP($AW420,'5_Weighting'!$J$12:$K$22,2,FALSE)/VLOOKUP($AW420,'5_Weighting'!$J$12:$L$22,3,FALSE))</f>
        <v>1.4152777983124365</v>
      </c>
      <c r="Q420" s="3">
        <f>P420*$Y420</f>
        <v>5.4931177185900591E-2</v>
      </c>
      <c r="R420" s="3">
        <f>J420/(VLOOKUP($AW420,'5_Weighting'!$N$12:$O$23,2,FALSE)/VLOOKUP($AW420,'5_Weighting'!$N$12:$P$23,3,FALSE))</f>
        <v>0.25203943087193198</v>
      </c>
      <c r="S420" s="3">
        <f>R420*$Y420</f>
        <v>9.7824064304322944E-3</v>
      </c>
      <c r="T420" s="3">
        <f>J420/(VLOOKUP($AW420,'5_Weighting'!$R$12:$S$23,2,FALSE)/(VLOOKUP($AW420,'5_Weighting'!$R$12:$T$23,3,FALSE)))</f>
        <v>1.3310924588327064</v>
      </c>
      <c r="U420" s="3">
        <f>T420*$Y420</f>
        <v>5.166369160467383E-2</v>
      </c>
      <c r="V420" s="3">
        <f>J420/(VLOOKUP($AW420,'5_Weighting'!$V$12:$W$23,2,FALSE)/(VLOOKUP($AW420,'5_Weighting'!$V$12:$X$23,3,FALSE)))</f>
        <v>0.23623321284670279</v>
      </c>
      <c r="W420" s="3">
        <f>V420*$Y420</f>
        <v>9.1689196902190739E-3</v>
      </c>
      <c r="X420" s="3" t="s">
        <v>367</v>
      </c>
      <c r="Y420" s="6">
        <v>3.8812999999999993E-2</v>
      </c>
      <c r="Z420" s="3" t="s">
        <v>355</v>
      </c>
      <c r="AA420" s="3">
        <v>3.1050399999999995E-2</v>
      </c>
      <c r="AB420" s="3" t="s">
        <v>26</v>
      </c>
      <c r="AC420" s="3" t="s">
        <v>53</v>
      </c>
      <c r="AD420" s="3" t="s">
        <v>6</v>
      </c>
      <c r="AE420" s="3" t="s">
        <v>54</v>
      </c>
      <c r="AF420" s="3" t="s">
        <v>7</v>
      </c>
      <c r="AG420" s="3" t="s">
        <v>356</v>
      </c>
      <c r="AH420" s="3" t="s">
        <v>28</v>
      </c>
      <c r="AI420" s="3" t="s">
        <v>10</v>
      </c>
      <c r="AJ420" s="3" t="s">
        <v>11</v>
      </c>
      <c r="AK420" s="4" t="s">
        <v>108</v>
      </c>
      <c r="AL420" s="4" t="s">
        <v>357</v>
      </c>
      <c r="AM420" s="4">
        <v>2010</v>
      </c>
      <c r="AN420" s="3" t="s">
        <v>14</v>
      </c>
      <c r="AO420" s="3" t="s">
        <v>14</v>
      </c>
      <c r="AP420" s="3">
        <v>473</v>
      </c>
      <c r="AQ420" s="3">
        <v>1</v>
      </c>
      <c r="AR420" s="3">
        <v>0</v>
      </c>
      <c r="AS420" s="3">
        <v>0</v>
      </c>
      <c r="AT420" s="3">
        <v>0</v>
      </c>
      <c r="AU420" s="4" t="s">
        <v>15</v>
      </c>
      <c r="AV420" s="4" t="s">
        <v>771</v>
      </c>
      <c r="AW420" s="4" t="s">
        <v>42</v>
      </c>
      <c r="AX420" s="4" t="s">
        <v>33</v>
      </c>
      <c r="AY420" s="4"/>
      <c r="AZ420" s="3">
        <v>1.0489999999999999</v>
      </c>
      <c r="BA420" s="3"/>
      <c r="BB420" s="3"/>
      <c r="BC420" s="3" t="s">
        <v>20</v>
      </c>
      <c r="BD420" s="3">
        <v>1.25</v>
      </c>
      <c r="BE420" s="3"/>
    </row>
    <row r="421" spans="1:57" hidden="1" x14ac:dyDescent="0.25">
      <c r="A421" s="2">
        <v>65</v>
      </c>
      <c r="B421" s="3" t="s">
        <v>351</v>
      </c>
      <c r="C421" s="3">
        <v>65.900000000000006</v>
      </c>
      <c r="D421" s="3" t="s">
        <v>452</v>
      </c>
      <c r="E421" s="3" t="s">
        <v>366</v>
      </c>
      <c r="F421" s="3"/>
      <c r="G421" s="3" t="s">
        <v>1960</v>
      </c>
      <c r="H421" s="3" t="str">
        <f>IF(Y421&lt;'2 - Outliers'!$F$11,"Low outlier",IF(Y421&gt;'2 - Outliers'!$F$12,"High outlier",""))</f>
        <v/>
      </c>
      <c r="I421" s="3">
        <f>IF(AA421="",VLOOKUP(AW421,'3 -Impute_SE'!$B$10:$C$21,2,FALSE),AA421)</f>
        <v>1.0218181818181817E-2</v>
      </c>
      <c r="J421" s="3">
        <f>1/I421</f>
        <v>97.864768683274036</v>
      </c>
      <c r="K421" s="3">
        <f>J421*Y421</f>
        <v>0.55000000000000004</v>
      </c>
      <c r="L421" s="3">
        <f>J421/(VLOOKUP($AW421,'5_Weighting'!$B$9:$C$20,2,FALSE)/VLOOKUP($AW421,'5_Weighting'!$B$9:$D$20,3,FALSE))</f>
        <v>1.141220997371714</v>
      </c>
      <c r="M421" s="3">
        <f>L421*Y421</f>
        <v>6.413662005229033E-3</v>
      </c>
      <c r="N421" s="3">
        <f>J421/(VLOOKUP($AW421,'5_Weighting'!$F$12:$G$20,2,FALSE)/(VLOOKUP($AW421,'5_Weighting'!$F$12:$H$21,3,FALSE)))</f>
        <v>0.60708042683460262</v>
      </c>
      <c r="O421" s="3">
        <f>N421*$Y421</f>
        <v>3.4117919988104666E-3</v>
      </c>
      <c r="P421" s="3">
        <f>J421/(VLOOKUP($AW421,'5_Weighting'!$J$12:$K$22,2,FALSE)/VLOOKUP($AW421,'5_Weighting'!$J$12:$L$22,3,FALSE))</f>
        <v>0.60708042683460262</v>
      </c>
      <c r="Q421" s="3">
        <f>P421*$Y421</f>
        <v>3.4117919988104666E-3</v>
      </c>
      <c r="R421" s="3">
        <f>J421/(VLOOKUP($AW421,'5_Weighting'!$N$12:$O$23,2,FALSE)/VLOOKUP($AW421,'5_Weighting'!$N$12:$P$23,3,FALSE))</f>
        <v>1.8127963266538731</v>
      </c>
      <c r="S421" s="3">
        <f>R421*$Y421</f>
        <v>1.0187915355794767E-2</v>
      </c>
      <c r="T421" s="3">
        <f>J421/(VLOOKUP($AW421,'5_Weighting'!$R$12:$S$23,2,FALSE)/(VLOOKUP($AW421,'5_Weighting'!$R$12:$T$23,3,FALSE)))</f>
        <v>6.9497000736620231</v>
      </c>
      <c r="U421" s="3">
        <f>T421*$Y421</f>
        <v>3.9057314413980568E-2</v>
      </c>
      <c r="V421" s="3">
        <f>J421/(VLOOKUP($AW421,'5_Weighting'!$V$12:$W$23,2,FALSE)/(VLOOKUP($AW421,'5_Weighting'!$V$12:$X$23,3,FALSE)))</f>
        <v>1.8573128742435734</v>
      </c>
      <c r="W421" s="3">
        <f>V421*$Y421</f>
        <v>1.0438098353248883E-2</v>
      </c>
      <c r="X421" s="3" t="s">
        <v>367</v>
      </c>
      <c r="Y421" s="6">
        <v>5.62E-3</v>
      </c>
      <c r="Z421" s="3" t="s">
        <v>355</v>
      </c>
      <c r="AA421" s="3">
        <v>1.0218181818181817E-2</v>
      </c>
      <c r="AB421" s="3" t="s">
        <v>26</v>
      </c>
      <c r="AC421" s="3" t="s">
        <v>53</v>
      </c>
      <c r="AD421" s="3" t="s">
        <v>6</v>
      </c>
      <c r="AE421" s="3" t="s">
        <v>54</v>
      </c>
      <c r="AF421" s="3" t="s">
        <v>7</v>
      </c>
      <c r="AG421" s="3" t="s">
        <v>356</v>
      </c>
      <c r="AH421" s="3" t="s">
        <v>28</v>
      </c>
      <c r="AI421" s="3" t="s">
        <v>10</v>
      </c>
      <c r="AJ421" s="3" t="s">
        <v>11</v>
      </c>
      <c r="AK421" s="4" t="s">
        <v>108</v>
      </c>
      <c r="AL421" s="4" t="s">
        <v>357</v>
      </c>
      <c r="AM421" s="4">
        <v>2010</v>
      </c>
      <c r="AN421" s="3" t="s">
        <v>14</v>
      </c>
      <c r="AO421" s="3" t="s">
        <v>14</v>
      </c>
      <c r="AP421" s="3">
        <v>473</v>
      </c>
      <c r="AQ421" s="3">
        <v>1</v>
      </c>
      <c r="AR421" s="3">
        <v>0</v>
      </c>
      <c r="AS421" s="3">
        <v>0</v>
      </c>
      <c r="AT421" s="3">
        <v>0</v>
      </c>
      <c r="AU421" s="4" t="s">
        <v>15</v>
      </c>
      <c r="AV421" s="4" t="s">
        <v>87</v>
      </c>
      <c r="AW421" s="4" t="s">
        <v>88</v>
      </c>
      <c r="AX421" s="4" t="s">
        <v>33</v>
      </c>
      <c r="AY421" s="4"/>
      <c r="AZ421" s="3">
        <v>1.405</v>
      </c>
      <c r="BA421" s="3"/>
      <c r="BB421" s="3"/>
      <c r="BC421" s="3" t="s">
        <v>20</v>
      </c>
      <c r="BD421" s="3">
        <v>0.55000000000000004</v>
      </c>
      <c r="BE421" s="3"/>
    </row>
    <row r="422" spans="1:57" hidden="1" x14ac:dyDescent="0.25">
      <c r="A422" s="2">
        <v>65</v>
      </c>
      <c r="B422" s="3" t="s">
        <v>351</v>
      </c>
      <c r="C422" s="3">
        <v>65.900000000000006</v>
      </c>
      <c r="D422" s="3" t="s">
        <v>685</v>
      </c>
      <c r="E422" s="3" t="s">
        <v>366</v>
      </c>
      <c r="F422" s="3"/>
      <c r="G422" s="3" t="s">
        <v>1960</v>
      </c>
      <c r="H422" s="3" t="str">
        <f>IF(Y422&lt;'2 - Outliers'!$F$11,"Low outlier",IF(Y422&gt;'2 - Outliers'!$F$12,"High outlier",""))</f>
        <v/>
      </c>
      <c r="I422" s="3">
        <f>IF(AA422="",VLOOKUP(AW422,'3 -Impute_SE'!$B$10:$C$21,2,FALSE),AA422)</f>
        <v>1.6048E-2</v>
      </c>
      <c r="J422" s="3">
        <f>1/I422</f>
        <v>62.31306081754736</v>
      </c>
      <c r="K422" s="3">
        <f>J422*Y422</f>
        <v>1.5</v>
      </c>
      <c r="L422" s="3">
        <f>J422/(VLOOKUP($AW422,'5_Weighting'!$B$9:$C$20,2,FALSE)/VLOOKUP($AW422,'5_Weighting'!$B$9:$D$20,3,FALSE))</f>
        <v>0.63488922473021114</v>
      </c>
      <c r="M422" s="3">
        <f>L422*Y422</f>
        <v>1.5283053417705642E-2</v>
      </c>
      <c r="N422" s="3">
        <f>J422/(VLOOKUP($AW422,'5_Weighting'!$F$12:$G$20,2,FALSE)/(VLOOKUP($AW422,'5_Weighting'!$F$12:$H$21,3,FALSE)))</f>
        <v>0.72471529249132738</v>
      </c>
      <c r="O422" s="3">
        <f>N422*$Y422</f>
        <v>1.7445346520851234E-2</v>
      </c>
      <c r="P422" s="3">
        <f>J422/(VLOOKUP($AW422,'5_Weighting'!$J$12:$K$22,2,FALSE)/VLOOKUP($AW422,'5_Weighting'!$J$12:$L$22,3,FALSE))</f>
        <v>1.1005539088769785</v>
      </c>
      <c r="Q422" s="3">
        <f>P422*$Y422</f>
        <v>2.6492533694486627E-2</v>
      </c>
      <c r="R422" s="3">
        <f>J422/(VLOOKUP($AW422,'5_Weighting'!$N$12:$O$23,2,FALSE)/VLOOKUP($AW422,'5_Weighting'!$N$12:$P$23,3,FALSE))</f>
        <v>0.56852917168797934</v>
      </c>
      <c r="S422" s="3">
        <f>R422*$Y422</f>
        <v>1.3685634220873039E-2</v>
      </c>
      <c r="T422" s="3">
        <f>J422/(VLOOKUP($AW422,'5_Weighting'!$R$12:$S$23,2,FALSE)/(VLOOKUP($AW422,'5_Weighting'!$R$12:$T$23,3,FALSE)))</f>
        <v>1.6597467512956097</v>
      </c>
      <c r="U422" s="3">
        <f>T422*$Y422</f>
        <v>3.9953423797187915E-2</v>
      </c>
      <c r="V422" s="3">
        <f>J422/(VLOOKUP($AW422,'5_Weighting'!$V$12:$W$23,2,FALSE)/(VLOOKUP($AW422,'5_Weighting'!$V$12:$X$23,3,FALSE)))</f>
        <v>0.54144954398236433</v>
      </c>
      <c r="W422" s="3">
        <f>V422*$Y422</f>
        <v>1.3033773422743474E-2</v>
      </c>
      <c r="X422" s="3" t="s">
        <v>367</v>
      </c>
      <c r="Y422" s="6">
        <v>2.4072E-2</v>
      </c>
      <c r="Z422" s="3" t="s">
        <v>355</v>
      </c>
      <c r="AA422" s="3">
        <v>1.6048E-2</v>
      </c>
      <c r="AB422" s="3" t="s">
        <v>26</v>
      </c>
      <c r="AC422" s="3" t="s">
        <v>53</v>
      </c>
      <c r="AD422" s="3" t="s">
        <v>6</v>
      </c>
      <c r="AE422" s="3" t="s">
        <v>54</v>
      </c>
      <c r="AF422" s="3" t="s">
        <v>7</v>
      </c>
      <c r="AG422" s="3" t="s">
        <v>356</v>
      </c>
      <c r="AH422" s="3" t="s">
        <v>28</v>
      </c>
      <c r="AI422" s="3" t="s">
        <v>10</v>
      </c>
      <c r="AJ422" s="3" t="s">
        <v>11</v>
      </c>
      <c r="AK422" s="4" t="s">
        <v>108</v>
      </c>
      <c r="AL422" s="4" t="s">
        <v>357</v>
      </c>
      <c r="AM422" s="4">
        <v>2010</v>
      </c>
      <c r="AN422" s="3" t="s">
        <v>14</v>
      </c>
      <c r="AO422" s="3" t="s">
        <v>14</v>
      </c>
      <c r="AP422" s="3">
        <v>473</v>
      </c>
      <c r="AQ422" s="3">
        <v>1</v>
      </c>
      <c r="AR422" s="3">
        <v>0</v>
      </c>
      <c r="AS422" s="3">
        <v>0</v>
      </c>
      <c r="AT422" s="3">
        <v>0</v>
      </c>
      <c r="AU422" s="4" t="s">
        <v>15</v>
      </c>
      <c r="AV422" s="4" t="s">
        <v>634</v>
      </c>
      <c r="AW422" s="4" t="s">
        <v>17</v>
      </c>
      <c r="AX422" s="4" t="s">
        <v>33</v>
      </c>
      <c r="AY422" s="4"/>
      <c r="AZ422" s="3">
        <v>1.4159999999999999</v>
      </c>
      <c r="BA422" s="3"/>
      <c r="BB422" s="3"/>
      <c r="BC422" s="3" t="s">
        <v>20</v>
      </c>
      <c r="BD422" s="3">
        <v>1.5</v>
      </c>
      <c r="BE422" s="3"/>
    </row>
    <row r="423" spans="1:57" hidden="1" x14ac:dyDescent="0.25">
      <c r="A423" s="2">
        <v>65</v>
      </c>
      <c r="B423" s="3" t="s">
        <v>351</v>
      </c>
      <c r="C423" s="3">
        <v>65.900000000000006</v>
      </c>
      <c r="D423" s="3" t="s">
        <v>365</v>
      </c>
      <c r="E423" s="3" t="s">
        <v>366</v>
      </c>
      <c r="F423" s="3"/>
      <c r="G423" s="3" t="s">
        <v>1960</v>
      </c>
      <c r="H423" s="3" t="str">
        <f>IF(Y423&lt;'2 - Outliers'!$F$11,"Low outlier",IF(Y423&gt;'2 - Outliers'!$F$12,"High outlier",""))</f>
        <v/>
      </c>
      <c r="I423" s="3">
        <f>IF(AA423="",VLOOKUP(AW423,'3 -Impute_SE'!$B$10:$C$21,2,FALSE),AA423)</f>
        <v>7.9687499999999994E-2</v>
      </c>
      <c r="J423" s="3">
        <f>1/I423</f>
        <v>12.549019607843139</v>
      </c>
      <c r="K423" s="3">
        <f>J423*Y423</f>
        <v>1.52</v>
      </c>
      <c r="L423" s="3">
        <f>J423/(VLOOKUP($AW423,'5_Weighting'!$B$9:$C$20,2,FALSE)/VLOOKUP($AW423,'5_Weighting'!$B$9:$D$20,3,FALSE))</f>
        <v>0.76842866873087479</v>
      </c>
      <c r="M423" s="3">
        <f>L423*Y423</f>
        <v>9.3075922500027192E-2</v>
      </c>
      <c r="N423" s="3">
        <f>J423/(VLOOKUP($AW423,'5_Weighting'!$F$12:$G$20,2,FALSE)/(VLOOKUP($AW423,'5_Weighting'!$F$12:$H$21,3,FALSE)))</f>
        <v>3.0065447920625727</v>
      </c>
      <c r="O423" s="3">
        <f>N423*$Y423</f>
        <v>0.36416773793857909</v>
      </c>
      <c r="P423" s="3">
        <f>J423/(VLOOKUP($AW423,'5_Weighting'!$J$12:$K$22,2,FALSE)/VLOOKUP($AW423,'5_Weighting'!$J$12:$L$22,3,FALSE))</f>
        <v>2.1178222025782487</v>
      </c>
      <c r="Q423" s="3">
        <f>P423*$Y423</f>
        <v>0.25652121428729036</v>
      </c>
      <c r="R423" s="3">
        <f>J423/(VLOOKUP($AW423,'5_Weighting'!$N$12:$O$23,2,FALSE)/VLOOKUP($AW423,'5_Weighting'!$N$12:$P$23,3,FALSE))</f>
        <v>0.48385188825904585</v>
      </c>
      <c r="S423" s="3">
        <f>R423*$Y423</f>
        <v>5.860655996537692E-2</v>
      </c>
      <c r="T423" s="3">
        <f>J423/(VLOOKUP($AW423,'5_Weighting'!$R$12:$S$23,2,FALSE)/(VLOOKUP($AW423,'5_Weighting'!$R$12:$T$23,3,FALSE)))</f>
        <v>0.76649973858037379</v>
      </c>
      <c r="U423" s="3">
        <f>T423*$Y423</f>
        <v>9.2842280835547755E-2</v>
      </c>
      <c r="V423" s="3">
        <f>J423/(VLOOKUP($AW423,'5_Weighting'!$V$12:$W$23,2,FALSE)/(VLOOKUP($AW423,'5_Weighting'!$V$12:$X$23,3,FALSE)))</f>
        <v>0.64572705874085157</v>
      </c>
      <c r="W423" s="3">
        <f>V423*$Y423</f>
        <v>7.8213689989985638E-2</v>
      </c>
      <c r="X423" s="3" t="s">
        <v>367</v>
      </c>
      <c r="Y423" s="6">
        <v>0.12112499999999998</v>
      </c>
      <c r="Z423" s="3" t="s">
        <v>355</v>
      </c>
      <c r="AA423" s="3">
        <v>7.9687499999999994E-2</v>
      </c>
      <c r="AB423" s="3" t="s">
        <v>26</v>
      </c>
      <c r="AC423" s="3" t="s">
        <v>53</v>
      </c>
      <c r="AD423" s="3" t="s">
        <v>6</v>
      </c>
      <c r="AE423" s="3" t="s">
        <v>54</v>
      </c>
      <c r="AF423" s="3" t="s">
        <v>7</v>
      </c>
      <c r="AG423" s="3" t="s">
        <v>356</v>
      </c>
      <c r="AH423" s="3" t="s">
        <v>28</v>
      </c>
      <c r="AI423" s="3" t="s">
        <v>10</v>
      </c>
      <c r="AJ423" s="3" t="s">
        <v>11</v>
      </c>
      <c r="AK423" s="4" t="s">
        <v>108</v>
      </c>
      <c r="AL423" s="4" t="s">
        <v>357</v>
      </c>
      <c r="AM423" s="4">
        <v>2010</v>
      </c>
      <c r="AN423" s="3" t="s">
        <v>14</v>
      </c>
      <c r="AO423" s="3" t="s">
        <v>14</v>
      </c>
      <c r="AP423" s="3">
        <v>473</v>
      </c>
      <c r="AQ423" s="3">
        <v>1</v>
      </c>
      <c r="AR423" s="3">
        <v>0</v>
      </c>
      <c r="AS423" s="3">
        <v>0</v>
      </c>
      <c r="AT423" s="3">
        <v>0</v>
      </c>
      <c r="AU423" s="4" t="s">
        <v>346</v>
      </c>
      <c r="AV423" s="4" t="s">
        <v>364</v>
      </c>
      <c r="AW423" s="4" t="s">
        <v>348</v>
      </c>
      <c r="AX423" s="4" t="s">
        <v>33</v>
      </c>
      <c r="AY423" s="4"/>
      <c r="AZ423" s="3">
        <v>0.28499999999999998</v>
      </c>
      <c r="BA423" s="3"/>
      <c r="BB423" s="3"/>
      <c r="BC423" s="3" t="s">
        <v>20</v>
      </c>
      <c r="BD423" s="3">
        <v>1.52</v>
      </c>
      <c r="BE423" s="3"/>
    </row>
    <row r="424" spans="1:57" hidden="1" x14ac:dyDescent="0.25">
      <c r="A424" s="2">
        <v>65</v>
      </c>
      <c r="B424" s="3" t="s">
        <v>351</v>
      </c>
      <c r="C424" s="3">
        <v>65.900000000000006</v>
      </c>
      <c r="D424" s="3" t="s">
        <v>715</v>
      </c>
      <c r="E424" s="3" t="s">
        <v>366</v>
      </c>
      <c r="F424" s="3"/>
      <c r="G424" s="3" t="s">
        <v>1960</v>
      </c>
      <c r="H424" s="3" t="str">
        <f>IF(Y424&lt;'2 - Outliers'!$F$11,"Low outlier",IF(Y424&gt;'2 - Outliers'!$F$12,"High outlier",""))</f>
        <v/>
      </c>
      <c r="I424" s="3">
        <f>IF(AA424="",VLOOKUP(AW424,'3 -Impute_SE'!$B$10:$C$21,2,FALSE),AA424)</f>
        <v>7.85E-2</v>
      </c>
      <c r="J424" s="3">
        <f>1/I424</f>
        <v>12.738853503184714</v>
      </c>
      <c r="K424" s="3">
        <f>J424*Y424</f>
        <v>0.75</v>
      </c>
      <c r="L424" s="3">
        <f>J424/(VLOOKUP($AW424,'5_Weighting'!$B$9:$C$20,2,FALSE)/VLOOKUP($AW424,'5_Weighting'!$B$9:$D$20,3,FALSE))</f>
        <v>1.1365118961469336</v>
      </c>
      <c r="M424" s="3">
        <f>L424*Y424</f>
        <v>6.6912137885650716E-2</v>
      </c>
      <c r="N424" s="3" t="e">
        <f>J424/(VLOOKUP($AW424,'5_Weighting'!$F$12:$G$20,2,FALSE)/(VLOOKUP($AW424,'5_Weighting'!$F$12:$H$21,3,FALSE)))</f>
        <v>#N/A</v>
      </c>
      <c r="O424" s="3" t="e">
        <f>N424*$Y424</f>
        <v>#N/A</v>
      </c>
      <c r="P424" s="3" t="e">
        <f>J424/(VLOOKUP($AW424,'5_Weighting'!$J$12:$K$22,2,FALSE)/VLOOKUP($AW424,'5_Weighting'!$J$12:$L$22,3,FALSE))</f>
        <v>#N/A</v>
      </c>
      <c r="Q424" s="3" t="e">
        <f>P424*$Y424</f>
        <v>#N/A</v>
      </c>
      <c r="R424" s="3">
        <f>J424/(VLOOKUP($AW424,'5_Weighting'!$N$12:$O$23,2,FALSE)/VLOOKUP($AW424,'5_Weighting'!$N$12:$P$23,3,FALSE))</f>
        <v>1.1365118961469336</v>
      </c>
      <c r="S424" s="3">
        <f>R424*$Y424</f>
        <v>6.6912137885650716E-2</v>
      </c>
      <c r="T424" s="3">
        <f>J424/(VLOOKUP($AW424,'5_Weighting'!$R$12:$S$23,2,FALSE)/(VLOOKUP($AW424,'5_Weighting'!$R$12:$T$23,3,FALSE)))</f>
        <v>1.1619729495409554</v>
      </c>
      <c r="U424" s="3">
        <f>T424*$Y424</f>
        <v>6.8411157404223752E-2</v>
      </c>
      <c r="V424" s="3">
        <f>J424/(VLOOKUP($AW424,'5_Weighting'!$V$12:$W$23,2,FALSE)/(VLOOKUP($AW424,'5_Weighting'!$V$12:$X$23,3,FALSE)))</f>
        <v>1.1334075049247161</v>
      </c>
      <c r="W424" s="3">
        <f>V424*$Y424</f>
        <v>6.6729366852442656E-2</v>
      </c>
      <c r="X424" s="3" t="s">
        <v>367</v>
      </c>
      <c r="Y424" s="6">
        <v>5.8874999999999997E-2</v>
      </c>
      <c r="Z424" s="3" t="s">
        <v>355</v>
      </c>
      <c r="AA424" s="3">
        <v>7.85E-2</v>
      </c>
      <c r="AB424" s="3" t="s">
        <v>26</v>
      </c>
      <c r="AC424" s="3" t="s">
        <v>53</v>
      </c>
      <c r="AD424" s="3" t="s">
        <v>6</v>
      </c>
      <c r="AE424" s="3" t="s">
        <v>54</v>
      </c>
      <c r="AF424" s="3" t="s">
        <v>7</v>
      </c>
      <c r="AG424" s="3" t="s">
        <v>356</v>
      </c>
      <c r="AH424" s="3" t="s">
        <v>28</v>
      </c>
      <c r="AI424" s="3" t="s">
        <v>10</v>
      </c>
      <c r="AJ424" s="3" t="s">
        <v>11</v>
      </c>
      <c r="AK424" s="4" t="s">
        <v>108</v>
      </c>
      <c r="AL424" s="4" t="s">
        <v>357</v>
      </c>
      <c r="AM424" s="4">
        <v>2010</v>
      </c>
      <c r="AN424" s="3" t="s">
        <v>14</v>
      </c>
      <c r="AO424" s="3" t="s">
        <v>14</v>
      </c>
      <c r="AP424" s="3">
        <v>473</v>
      </c>
      <c r="AQ424" s="3">
        <v>1</v>
      </c>
      <c r="AR424" s="3">
        <v>0</v>
      </c>
      <c r="AS424" s="3">
        <v>0</v>
      </c>
      <c r="AT424" s="3">
        <v>0</v>
      </c>
      <c r="AU424" s="4" t="s">
        <v>346</v>
      </c>
      <c r="AV424" s="4" t="s">
        <v>432</v>
      </c>
      <c r="AW424" s="4" t="s">
        <v>707</v>
      </c>
      <c r="AX424" s="4" t="s">
        <v>33</v>
      </c>
      <c r="AY424" s="4"/>
      <c r="AZ424" s="3">
        <v>0.125</v>
      </c>
      <c r="BA424" s="3"/>
      <c r="BB424" s="3"/>
      <c r="BC424" s="3" t="s">
        <v>20</v>
      </c>
      <c r="BD424" s="3">
        <v>0.75</v>
      </c>
      <c r="BE424" s="3"/>
    </row>
    <row r="425" spans="1:57" hidden="1" x14ac:dyDescent="0.25">
      <c r="A425" s="2">
        <v>65</v>
      </c>
      <c r="B425" s="3" t="s">
        <v>351</v>
      </c>
      <c r="C425" s="3">
        <v>65.900000000000006</v>
      </c>
      <c r="D425" s="3" t="s">
        <v>383</v>
      </c>
      <c r="E425" s="3" t="s">
        <v>366</v>
      </c>
      <c r="F425" s="3"/>
      <c r="G425" s="3" t="s">
        <v>1960</v>
      </c>
      <c r="H425" s="3" t="str">
        <f>IF(Y425&lt;'2 - Outliers'!$F$11,"Low outlier",IF(Y425&gt;'2 - Outliers'!$F$12,"High outlier",""))</f>
        <v/>
      </c>
      <c r="I425" s="3">
        <f>IF(AA425="",VLOOKUP(AW425,'3 -Impute_SE'!$B$10:$C$21,2,FALSE),AA425)</f>
        <v>5.0820000000000004E-2</v>
      </c>
      <c r="J425" s="3">
        <f>1/I425</f>
        <v>19.677292404565129</v>
      </c>
      <c r="K425" s="3">
        <f>J425*Y425</f>
        <v>0.2</v>
      </c>
      <c r="L425" s="3">
        <f>J425/(VLOOKUP($AW425,'5_Weighting'!$B$9:$C$20,2,FALSE)/VLOOKUP($AW425,'5_Weighting'!$B$9:$D$20,3,FALSE))</f>
        <v>1.204922462406367</v>
      </c>
      <c r="M425" s="3">
        <f>L425*Y425</f>
        <v>1.2246831907898315E-2</v>
      </c>
      <c r="N425" s="3">
        <f>J425/(VLOOKUP($AW425,'5_Weighting'!$F$12:$G$20,2,FALSE)/(VLOOKUP($AW425,'5_Weighting'!$F$12:$H$21,3,FALSE)))</f>
        <v>4.7143651735042544</v>
      </c>
      <c r="O425" s="3">
        <f>N425*$Y425</f>
        <v>4.7916807623497246E-2</v>
      </c>
      <c r="P425" s="3">
        <f>J425/(VLOOKUP($AW425,'5_Weighting'!$J$12:$K$22,2,FALSE)/VLOOKUP($AW425,'5_Weighting'!$J$12:$L$22,3,FALSE))</f>
        <v>3.3208177246744222</v>
      </c>
      <c r="Q425" s="3">
        <f>P425*$Y425</f>
        <v>3.3752791353590827E-2</v>
      </c>
      <c r="R425" s="3">
        <f>J425/(VLOOKUP($AW425,'5_Weighting'!$N$12:$O$23,2,FALSE)/VLOOKUP($AW425,'5_Weighting'!$N$12:$P$23,3,FALSE))</f>
        <v>0.75869632714763291</v>
      </c>
      <c r="S425" s="3">
        <f>R425*$Y425</f>
        <v>7.7113894691285415E-3</v>
      </c>
      <c r="T425" s="3">
        <f>J425/(VLOOKUP($AW425,'5_Weighting'!$R$12:$S$23,2,FALSE)/(VLOOKUP($AW425,'5_Weighting'!$R$12:$T$23,3,FALSE)))</f>
        <v>1.2018978338867281</v>
      </c>
      <c r="U425" s="3">
        <f>T425*$Y425</f>
        <v>1.2216089583624705E-2</v>
      </c>
      <c r="V425" s="3">
        <f>J425/(VLOOKUP($AW425,'5_Weighting'!$V$12:$W$23,2,FALSE)/(VLOOKUP($AW425,'5_Weighting'!$V$12:$X$23,3,FALSE)))</f>
        <v>1.0125221368243131</v>
      </c>
      <c r="W425" s="3">
        <f>V425*$Y425</f>
        <v>1.029127499868232E-2</v>
      </c>
      <c r="X425" s="3" t="s">
        <v>367</v>
      </c>
      <c r="Y425" s="6">
        <v>1.0164000000000001E-2</v>
      </c>
      <c r="Z425" s="3" t="s">
        <v>355</v>
      </c>
      <c r="AA425" s="3">
        <v>5.0820000000000004E-2</v>
      </c>
      <c r="AB425" s="3" t="s">
        <v>26</v>
      </c>
      <c r="AC425" s="3" t="s">
        <v>53</v>
      </c>
      <c r="AD425" s="3" t="s">
        <v>6</v>
      </c>
      <c r="AE425" s="3" t="s">
        <v>54</v>
      </c>
      <c r="AF425" s="3" t="s">
        <v>7</v>
      </c>
      <c r="AG425" s="3" t="s">
        <v>356</v>
      </c>
      <c r="AH425" s="3" t="s">
        <v>28</v>
      </c>
      <c r="AI425" s="3" t="s">
        <v>10</v>
      </c>
      <c r="AJ425" s="3" t="s">
        <v>11</v>
      </c>
      <c r="AK425" s="4" t="s">
        <v>108</v>
      </c>
      <c r="AL425" s="4" t="s">
        <v>357</v>
      </c>
      <c r="AM425" s="4">
        <v>2010</v>
      </c>
      <c r="AN425" s="3" t="s">
        <v>14</v>
      </c>
      <c r="AO425" s="3" t="s">
        <v>14</v>
      </c>
      <c r="AP425" s="3">
        <v>473</v>
      </c>
      <c r="AQ425" s="3">
        <v>1</v>
      </c>
      <c r="AR425" s="3">
        <v>0</v>
      </c>
      <c r="AS425" s="3">
        <v>0</v>
      </c>
      <c r="AT425" s="3">
        <v>0</v>
      </c>
      <c r="AU425" s="4" t="s">
        <v>346</v>
      </c>
      <c r="AV425" s="4" t="s">
        <v>358</v>
      </c>
      <c r="AW425" s="4" t="s">
        <v>348</v>
      </c>
      <c r="AX425" s="4" t="s">
        <v>33</v>
      </c>
      <c r="AY425" s="4"/>
      <c r="AZ425" s="3">
        <v>4.2000000000000003E-2</v>
      </c>
      <c r="BA425" s="3"/>
      <c r="BB425" s="3"/>
      <c r="BC425" s="3" t="s">
        <v>20</v>
      </c>
      <c r="BD425" s="3">
        <v>0.2</v>
      </c>
      <c r="BE425" s="3"/>
    </row>
    <row r="426" spans="1:57" hidden="1" x14ac:dyDescent="0.25">
      <c r="A426" s="2">
        <v>65</v>
      </c>
      <c r="B426" s="3" t="s">
        <v>351</v>
      </c>
      <c r="C426" s="3">
        <v>65.900000000000006</v>
      </c>
      <c r="D426" s="3" t="s">
        <v>405</v>
      </c>
      <c r="E426" s="3" t="s">
        <v>366</v>
      </c>
      <c r="F426" s="3"/>
      <c r="G426" s="3" t="s">
        <v>1960</v>
      </c>
      <c r="H426" s="3" t="str">
        <f>IF(Y426&lt;'2 - Outliers'!$F$11,"Low outlier",IF(Y426&gt;'2 - Outliers'!$F$12,"High outlier",""))</f>
        <v/>
      </c>
      <c r="I426" s="3">
        <f>IF(AA426="",VLOOKUP(AW426,'3 -Impute_SE'!$B$10:$C$21,2,FALSE),AA426)</f>
        <v>6.0101449275362324E-2</v>
      </c>
      <c r="J426" s="3">
        <f>1/I426</f>
        <v>16.63853387991319</v>
      </c>
      <c r="K426" s="3">
        <f>J426*Y426</f>
        <v>-2.0700000000000003</v>
      </c>
      <c r="L426" s="3">
        <f>J426/(VLOOKUP($AW426,'5_Weighting'!$B$9:$C$20,2,FALSE)/VLOOKUP($AW426,'5_Weighting'!$B$9:$D$20,3,FALSE))</f>
        <v>1.0188466381058401</v>
      </c>
      <c r="M426" s="3">
        <f>L426*Y426</f>
        <v>-0.12675471024674756</v>
      </c>
      <c r="N426" s="3">
        <f>J426/(VLOOKUP($AW426,'5_Weighting'!$F$12:$G$20,2,FALSE)/(VLOOKUP($AW426,'5_Weighting'!$F$12:$H$21,3,FALSE)))</f>
        <v>3.9863271353042076</v>
      </c>
      <c r="O426" s="3">
        <f>N426*$Y426</f>
        <v>-0.4959389589031965</v>
      </c>
      <c r="P426" s="3">
        <f>J426/(VLOOKUP($AW426,'5_Weighting'!$J$12:$K$22,2,FALSE)/VLOOKUP($AW426,'5_Weighting'!$J$12:$L$22,3,FALSE))</f>
        <v>2.8079848123918101</v>
      </c>
      <c r="Q426" s="3">
        <f>P426*$Y426</f>
        <v>-0.34934139050966512</v>
      </c>
      <c r="R426" s="3">
        <f>J426/(VLOOKUP($AW426,'5_Weighting'!$N$12:$O$23,2,FALSE)/VLOOKUP($AW426,'5_Weighting'!$N$12:$P$23,3,FALSE))</f>
        <v>0.64153107471650517</v>
      </c>
      <c r="S426" s="3">
        <f>R426*$Y426</f>
        <v>-7.981288100548041E-2</v>
      </c>
      <c r="T426" s="3">
        <f>J426/(VLOOKUP($AW426,'5_Weighting'!$R$12:$S$23,2,FALSE)/(VLOOKUP($AW426,'5_Weighting'!$R$12:$T$23,3,FALSE)))</f>
        <v>1.0162891020859715</v>
      </c>
      <c r="U426" s="3">
        <f>T426*$Y426</f>
        <v>-0.12643652719051571</v>
      </c>
      <c r="V426" s="3">
        <f>J426/(VLOOKUP($AW426,'5_Weighting'!$V$12:$W$23,2,FALSE)/(VLOOKUP($AW426,'5_Weighting'!$V$12:$X$23,3,FALSE)))</f>
        <v>0.85615863866539677</v>
      </c>
      <c r="W426" s="3">
        <f>V426*$Y426</f>
        <v>-0.10651469623636202</v>
      </c>
      <c r="X426" s="3" t="s">
        <v>367</v>
      </c>
      <c r="Y426" s="6">
        <v>-0.12441000000000001</v>
      </c>
      <c r="Z426" s="3" t="s">
        <v>355</v>
      </c>
      <c r="AA426" s="3">
        <v>6.0101449275362324E-2</v>
      </c>
      <c r="AB426" s="3" t="s">
        <v>26</v>
      </c>
      <c r="AC426" s="3" t="s">
        <v>5</v>
      </c>
      <c r="AD426" s="3" t="s">
        <v>143</v>
      </c>
      <c r="AE426" s="3" t="s">
        <v>53</v>
      </c>
      <c r="AF426" s="3" t="s">
        <v>7</v>
      </c>
      <c r="AG426" s="3" t="s">
        <v>356</v>
      </c>
      <c r="AH426" s="3" t="s">
        <v>28</v>
      </c>
      <c r="AI426" s="3" t="s">
        <v>10</v>
      </c>
      <c r="AJ426" s="3" t="s">
        <v>11</v>
      </c>
      <c r="AK426" s="4" t="s">
        <v>108</v>
      </c>
      <c r="AL426" s="4" t="s">
        <v>357</v>
      </c>
      <c r="AM426" s="4">
        <v>2010</v>
      </c>
      <c r="AN426" s="3" t="s">
        <v>14</v>
      </c>
      <c r="AO426" s="3" t="s">
        <v>14</v>
      </c>
      <c r="AP426" s="3">
        <v>473</v>
      </c>
      <c r="AQ426" s="3">
        <v>1</v>
      </c>
      <c r="AR426" s="3">
        <v>0</v>
      </c>
      <c r="AS426" s="3">
        <v>0</v>
      </c>
      <c r="AT426" s="3">
        <v>0</v>
      </c>
      <c r="AU426" s="4" t="s">
        <v>346</v>
      </c>
      <c r="AV426" s="4" t="s">
        <v>376</v>
      </c>
      <c r="AW426" s="3" t="s">
        <v>348</v>
      </c>
      <c r="AX426" s="4" t="s">
        <v>33</v>
      </c>
      <c r="AY426" s="4"/>
      <c r="AZ426" s="3">
        <v>-0.39</v>
      </c>
      <c r="BA426" s="3"/>
      <c r="BB426" s="3"/>
      <c r="BC426" s="3" t="s">
        <v>20</v>
      </c>
      <c r="BD426" s="3">
        <v>-2.0699999999999998</v>
      </c>
      <c r="BE426" s="3"/>
    </row>
    <row r="427" spans="1:57" hidden="1" x14ac:dyDescent="0.25">
      <c r="A427" s="2">
        <v>65</v>
      </c>
      <c r="B427" s="3" t="s">
        <v>351</v>
      </c>
      <c r="C427" s="3">
        <v>65.900000000000006</v>
      </c>
      <c r="D427" s="3" t="s">
        <v>747</v>
      </c>
      <c r="E427" s="3" t="s">
        <v>366</v>
      </c>
      <c r="F427" s="3"/>
      <c r="G427" s="3" t="s">
        <v>1960</v>
      </c>
      <c r="H427" s="3" t="str">
        <f>IF(Y427&lt;'2 - Outliers'!$F$11,"Low outlier",IF(Y427&gt;'2 - Outliers'!$F$12,"High outlier",""))</f>
        <v/>
      </c>
      <c r="I427" s="3">
        <f>IF(AA427="",VLOOKUP(AW427,'3 -Impute_SE'!$B$10:$C$21,2,FALSE),AA427)</f>
        <v>9.889908256880732E-2</v>
      </c>
      <c r="J427" s="3">
        <f>1/I427</f>
        <v>10.111317254174399</v>
      </c>
      <c r="K427" s="3">
        <f>J427*Y427</f>
        <v>-1.0900000000000001</v>
      </c>
      <c r="L427" s="3">
        <f>J427/(VLOOKUP($AW427,'5_Weighting'!$B$9:$C$20,2,FALSE)/VLOOKUP($AW427,'5_Weighting'!$B$9:$D$20,3,FALSE))</f>
        <v>0.13339369532623807</v>
      </c>
      <c r="M427" s="3">
        <f>L427*Y427</f>
        <v>-1.4379840356168462E-2</v>
      </c>
      <c r="N427" s="3">
        <f>J427/(VLOOKUP($AW427,'5_Weighting'!$F$12:$G$20,2,FALSE)/(VLOOKUP($AW427,'5_Weighting'!$F$12:$H$21,3,FALSE)))</f>
        <v>0.87837112901813785</v>
      </c>
      <c r="O427" s="3">
        <f>N427*$Y427</f>
        <v>-9.4688407708155259E-2</v>
      </c>
      <c r="P427" s="3">
        <f>J427/(VLOOKUP($AW427,'5_Weighting'!$J$12:$K$22,2,FALSE)/VLOOKUP($AW427,'5_Weighting'!$J$12:$L$22,3,FALSE))</f>
        <v>1.0692031379338245</v>
      </c>
      <c r="Q427" s="3">
        <f>P427*$Y427</f>
        <v>-0.11526009826926627</v>
      </c>
      <c r="R427" s="3">
        <f>J427/(VLOOKUP($AW427,'5_Weighting'!$N$12:$O$23,2,FALSE)/VLOOKUP($AW427,'5_Weighting'!$N$12:$P$23,3,FALSE))</f>
        <v>0.10178303398362196</v>
      </c>
      <c r="S427" s="3">
        <f>R427*$Y427</f>
        <v>-1.0972211063434446E-2</v>
      </c>
      <c r="T427" s="3">
        <f>J427/(VLOOKUP($AW427,'5_Weighting'!$R$12:$S$23,2,FALSE)/(VLOOKUP($AW427,'5_Weighting'!$R$12:$T$23,3,FALSE)))</f>
        <v>7.5040513853919258E-2</v>
      </c>
      <c r="U427" s="3">
        <f>T427*$Y427</f>
        <v>-8.0893673934524946E-3</v>
      </c>
      <c r="V427" s="3">
        <f>J427/(VLOOKUP($AW427,'5_Weighting'!$V$12:$W$23,2,FALSE)/(VLOOKUP($AW427,'5_Weighting'!$V$12:$X$23,3,FALSE)))</f>
        <v>8.2538623720502621E-2</v>
      </c>
      <c r="W427" s="3">
        <f>V427*$Y427</f>
        <v>-8.8976636370701814E-3</v>
      </c>
      <c r="X427" s="3" t="s">
        <v>367</v>
      </c>
      <c r="Y427" s="6">
        <v>-0.10779999999999999</v>
      </c>
      <c r="Z427" s="3" t="s">
        <v>355</v>
      </c>
      <c r="AA427" s="3">
        <v>9.889908256880732E-2</v>
      </c>
      <c r="AB427" s="3" t="s">
        <v>26</v>
      </c>
      <c r="AC427" s="3" t="s">
        <v>53</v>
      </c>
      <c r="AD427" s="3" t="s">
        <v>143</v>
      </c>
      <c r="AE427" s="3" t="s">
        <v>54</v>
      </c>
      <c r="AF427" s="3" t="s">
        <v>7</v>
      </c>
      <c r="AG427" s="3" t="s">
        <v>356</v>
      </c>
      <c r="AH427" s="3" t="s">
        <v>28</v>
      </c>
      <c r="AI427" s="3" t="s">
        <v>10</v>
      </c>
      <c r="AJ427" s="3" t="s">
        <v>11</v>
      </c>
      <c r="AK427" s="4" t="s">
        <v>108</v>
      </c>
      <c r="AL427" s="4" t="s">
        <v>357</v>
      </c>
      <c r="AM427" s="4">
        <v>2010</v>
      </c>
      <c r="AN427" s="3" t="s">
        <v>14</v>
      </c>
      <c r="AO427" s="3" t="s">
        <v>14</v>
      </c>
      <c r="AP427" s="3">
        <v>473</v>
      </c>
      <c r="AQ427" s="3">
        <v>1</v>
      </c>
      <c r="AR427" s="3">
        <v>0</v>
      </c>
      <c r="AS427" s="3">
        <v>0</v>
      </c>
      <c r="AT427" s="3">
        <v>0</v>
      </c>
      <c r="AU427" s="4" t="s">
        <v>346</v>
      </c>
      <c r="AV427" s="4" t="s">
        <v>723</v>
      </c>
      <c r="AW427" s="4" t="s">
        <v>642</v>
      </c>
      <c r="AX427" s="4" t="s">
        <v>33</v>
      </c>
      <c r="AY427" s="4"/>
      <c r="AZ427" s="3">
        <v>-0.22</v>
      </c>
      <c r="BA427" s="3"/>
      <c r="BB427" s="3"/>
      <c r="BC427" s="3" t="s">
        <v>20</v>
      </c>
      <c r="BD427" s="3">
        <v>-1.0900000000000001</v>
      </c>
      <c r="BE427" s="3"/>
    </row>
    <row r="428" spans="1:57" hidden="1" x14ac:dyDescent="0.25">
      <c r="A428" s="2">
        <v>66</v>
      </c>
      <c r="B428" s="3" t="s">
        <v>957</v>
      </c>
      <c r="C428" s="3">
        <v>66.099999999999994</v>
      </c>
      <c r="D428" s="3" t="s">
        <v>958</v>
      </c>
      <c r="E428" s="3" t="s">
        <v>959</v>
      </c>
      <c r="F428" s="3"/>
      <c r="G428" s="3"/>
      <c r="H428" s="3" t="str">
        <f>IF(Y428&lt;'2 - Outliers'!$F$11,"Low outlier",IF(Y428&gt;'2 - Outliers'!$F$12,"High outlier",""))</f>
        <v/>
      </c>
      <c r="I428" s="3">
        <f>IF(AA428="",VLOOKUP(AW428,'3 -Impute_SE'!$B$10:$C$21,2,FALSE),AA428)</f>
        <v>0.13900000000000001</v>
      </c>
      <c r="J428" s="3">
        <f>1/I428</f>
        <v>7.1942446043165464</v>
      </c>
      <c r="K428" s="3">
        <f>J428*Y428</f>
        <v>2.3453237410071943</v>
      </c>
      <c r="L428" s="3">
        <f>J428/(VLOOKUP($AW428,'5_Weighting'!$B$9:$C$20,2,FALSE)/VLOOKUP($AW428,'5_Weighting'!$B$9:$D$20,3,FALSE))</f>
        <v>7.9362450109630084E-2</v>
      </c>
      <c r="M428" s="3">
        <f>L428*Y428</f>
        <v>2.587215873573941E-2</v>
      </c>
      <c r="N428" s="3">
        <f>J428/(VLOOKUP($AW428,'5_Weighting'!$F$12:$G$20,2,FALSE)/(VLOOKUP($AW428,'5_Weighting'!$F$12:$H$21,3,FALSE)))</f>
        <v>0.19096610921255941</v>
      </c>
      <c r="O428" s="3">
        <f>N428*$Y428</f>
        <v>6.2254951603294369E-2</v>
      </c>
      <c r="P428" s="3">
        <f>J428/(VLOOKUP($AW428,'5_Weighting'!$J$12:$K$22,2,FALSE)/VLOOKUP($AW428,'5_Weighting'!$J$12:$L$22,3,FALSE))</f>
        <v>0.31615066006273718</v>
      </c>
      <c r="Q428" s="3">
        <f>P428*$Y428</f>
        <v>0.10306511518045232</v>
      </c>
      <c r="R428" s="3">
        <f>J428/(VLOOKUP($AW428,'5_Weighting'!$N$12:$O$23,2,FALSE)/VLOOKUP($AW428,'5_Weighting'!$N$12:$P$23,3,FALSE))</f>
        <v>5.6301619743495221E-2</v>
      </c>
      <c r="S428" s="3">
        <f>R428*$Y428</f>
        <v>1.8354328036379444E-2</v>
      </c>
      <c r="T428" s="3">
        <f>J428/(VLOOKUP($AW428,'5_Weighting'!$R$12:$S$23,2,FALSE)/(VLOOKUP($AW428,'5_Weighting'!$R$12:$T$23,3,FALSE)))</f>
        <v>0.29734498765279899</v>
      </c>
      <c r="U428" s="3">
        <f>T428*$Y428</f>
        <v>9.6934465974812478E-2</v>
      </c>
      <c r="V428" s="3">
        <f>J428/(VLOOKUP($AW428,'5_Weighting'!$V$12:$W$23,2,FALSE)/(VLOOKUP($AW428,'5_Weighting'!$V$12:$X$23,3,FALSE)))</f>
        <v>5.2770760807016259E-2</v>
      </c>
      <c r="W428" s="3">
        <f>V428*$Y428</f>
        <v>1.72032680230873E-2</v>
      </c>
      <c r="X428" s="3" t="s">
        <v>960</v>
      </c>
      <c r="Y428" s="6">
        <v>0.32600000000000001</v>
      </c>
      <c r="Z428" s="3" t="s">
        <v>157</v>
      </c>
      <c r="AA428" s="3">
        <v>0.13900000000000001</v>
      </c>
      <c r="AB428" s="3" t="s">
        <v>26</v>
      </c>
      <c r="AC428" s="3" t="s">
        <v>5</v>
      </c>
      <c r="AD428" s="3" t="s">
        <v>6</v>
      </c>
      <c r="AE428" s="3" t="s">
        <v>5</v>
      </c>
      <c r="AF428" s="3" t="s">
        <v>7</v>
      </c>
      <c r="AG428" s="3" t="s">
        <v>961</v>
      </c>
      <c r="AH428" s="3" t="s">
        <v>28</v>
      </c>
      <c r="AI428" s="3" t="s">
        <v>10</v>
      </c>
      <c r="AJ428" s="3" t="s">
        <v>11</v>
      </c>
      <c r="AK428" s="4" t="s">
        <v>12</v>
      </c>
      <c r="AL428" s="4" t="s">
        <v>13</v>
      </c>
      <c r="AM428" s="4" t="s">
        <v>962</v>
      </c>
      <c r="AN428" s="3" t="s">
        <v>1953</v>
      </c>
      <c r="AO428" s="3" t="s">
        <v>14</v>
      </c>
      <c r="AP428" s="3">
        <v>54</v>
      </c>
      <c r="AQ428" s="3">
        <v>1</v>
      </c>
      <c r="AR428" s="3">
        <v>0</v>
      </c>
      <c r="AS428" s="3">
        <v>1</v>
      </c>
      <c r="AT428" s="3">
        <v>1</v>
      </c>
      <c r="AU428" s="4" t="s">
        <v>15</v>
      </c>
      <c r="AV428" s="4" t="s">
        <v>41</v>
      </c>
      <c r="AW428" s="4" t="s">
        <v>42</v>
      </c>
      <c r="AX428" s="4" t="s">
        <v>33</v>
      </c>
      <c r="AY428" s="4"/>
      <c r="AZ428" s="3">
        <v>0.32600000000000001</v>
      </c>
      <c r="BA428" s="3"/>
      <c r="BB428" s="3"/>
      <c r="BC428" s="3" t="s">
        <v>20</v>
      </c>
      <c r="BD428" s="3">
        <v>2.3453237410071943</v>
      </c>
      <c r="BE428" s="3" t="s">
        <v>91</v>
      </c>
    </row>
    <row r="429" spans="1:57" hidden="1" x14ac:dyDescent="0.25">
      <c r="A429" s="2">
        <v>67</v>
      </c>
      <c r="B429" s="3" t="s">
        <v>247</v>
      </c>
      <c r="C429" s="3">
        <v>67.099999999999994</v>
      </c>
      <c r="D429" s="3" t="s">
        <v>248</v>
      </c>
      <c r="E429" s="3" t="s">
        <v>249</v>
      </c>
      <c r="F429" s="3"/>
      <c r="G429" s="3"/>
      <c r="H429" s="3" t="str">
        <f>IF(Y429&lt;'2 - Outliers'!$F$11,"Low outlier",IF(Y429&gt;'2 - Outliers'!$F$12,"High outlier",""))</f>
        <v/>
      </c>
      <c r="I429" s="3">
        <f>IF(AA429="",VLOOKUP(AW429,'3 -Impute_SE'!$B$10:$C$21,2,FALSE),AA429)</f>
        <v>4.2394822006472495E-2</v>
      </c>
      <c r="J429" s="3">
        <f>1/I429</f>
        <v>23.587786259541982</v>
      </c>
      <c r="K429" s="3">
        <f>J429*Y429</f>
        <v>3.09</v>
      </c>
      <c r="L429" s="3">
        <f>J429/(VLOOKUP($AW429,'5_Weighting'!$B$9:$C$20,2,FALSE)/VLOOKUP($AW429,'5_Weighting'!$B$9:$D$20,3,FALSE))</f>
        <v>0.9805328192076942</v>
      </c>
      <c r="M429" s="3">
        <f>L429*Y429</f>
        <v>0.12844979931620795</v>
      </c>
      <c r="N429" s="3">
        <f>J429/(VLOOKUP($AW429,'5_Weighting'!$F$12:$G$20,2,FALSE)/(VLOOKUP($AW429,'5_Weighting'!$F$12:$H$21,3,FALSE)))</f>
        <v>0.82410697119482501</v>
      </c>
      <c r="O429" s="3">
        <f>N429*$Y429</f>
        <v>0.10795801322652208</v>
      </c>
      <c r="P429" s="3">
        <f>J429/(VLOOKUP($AW429,'5_Weighting'!$J$12:$K$22,2,FALSE)/VLOOKUP($AW429,'5_Weighting'!$J$12:$L$22,3,FALSE))</f>
        <v>0.84367743699010322</v>
      </c>
      <c r="Q429" s="3">
        <f>P429*$Y429</f>
        <v>0.11052174424570353</v>
      </c>
      <c r="R429" s="3">
        <f>J429/(VLOOKUP($AW429,'5_Weighting'!$N$12:$O$23,2,FALSE)/VLOOKUP($AW429,'5_Weighting'!$N$12:$P$23,3,FALSE))</f>
        <v>1.0994269962074552</v>
      </c>
      <c r="S429" s="3">
        <f>R429*$Y429</f>
        <v>0.14402493650317663</v>
      </c>
      <c r="T429" s="3">
        <f>J429/(VLOOKUP($AW429,'5_Weighting'!$R$12:$S$23,2,FALSE)/(VLOOKUP($AW429,'5_Weighting'!$R$12:$T$23,3,FALSE)))</f>
        <v>0.9271860615730485</v>
      </c>
      <c r="U429" s="3">
        <f>T429*$Y429</f>
        <v>0.12146137406606936</v>
      </c>
      <c r="V429" s="3">
        <f>J429/(VLOOKUP($AW429,'5_Weighting'!$V$12:$W$23,2,FALSE)/(VLOOKUP($AW429,'5_Weighting'!$V$12:$X$23,3,FALSE)))</f>
        <v>1.0828019246590521</v>
      </c>
      <c r="W429" s="3">
        <f>V429*$Y429</f>
        <v>0.14184705213033583</v>
      </c>
      <c r="X429" s="3" t="s">
        <v>250</v>
      </c>
      <c r="Y429" s="6">
        <v>0.13100000000000001</v>
      </c>
      <c r="Z429" s="3" t="s">
        <v>157</v>
      </c>
      <c r="AA429" s="3">
        <v>4.2394822006472495E-2</v>
      </c>
      <c r="AB429" s="3" t="s">
        <v>26</v>
      </c>
      <c r="AC429" s="3" t="s">
        <v>5</v>
      </c>
      <c r="AD429" s="3" t="s">
        <v>6</v>
      </c>
      <c r="AE429" s="3" t="s">
        <v>5</v>
      </c>
      <c r="AF429" s="3" t="s">
        <v>7</v>
      </c>
      <c r="AG429" s="3" t="s">
        <v>251</v>
      </c>
      <c r="AH429" s="3" t="s">
        <v>28</v>
      </c>
      <c r="AI429" s="3" t="s">
        <v>10</v>
      </c>
      <c r="AJ429" s="3" t="s">
        <v>11</v>
      </c>
      <c r="AK429" s="4" t="s">
        <v>252</v>
      </c>
      <c r="AL429" s="4" t="s">
        <v>253</v>
      </c>
      <c r="AM429" s="4">
        <v>2012</v>
      </c>
      <c r="AN429" s="3" t="s">
        <v>14</v>
      </c>
      <c r="AO429" s="3" t="s">
        <v>14</v>
      </c>
      <c r="AP429" s="3">
        <v>1232</v>
      </c>
      <c r="AQ429" s="3">
        <v>1</v>
      </c>
      <c r="AR429" s="3">
        <v>0</v>
      </c>
      <c r="AS429" s="3">
        <v>1</v>
      </c>
      <c r="AT429" s="3">
        <v>1</v>
      </c>
      <c r="AU429" s="4" t="s">
        <v>15</v>
      </c>
      <c r="AV429" s="4" t="s">
        <v>254</v>
      </c>
      <c r="AW429" s="4" t="s">
        <v>32</v>
      </c>
      <c r="AX429" s="4" t="s">
        <v>33</v>
      </c>
      <c r="AY429" s="4"/>
      <c r="AZ429" s="3">
        <v>0.13100000000000001</v>
      </c>
      <c r="BA429" s="3"/>
      <c r="BB429" s="3"/>
      <c r="BC429" s="3" t="s">
        <v>20</v>
      </c>
      <c r="BD429" s="3">
        <v>3.09</v>
      </c>
      <c r="BE429" s="3"/>
    </row>
    <row r="430" spans="1:57" hidden="1" x14ac:dyDescent="0.25">
      <c r="A430" s="2">
        <v>67</v>
      </c>
      <c r="B430" s="3" t="s">
        <v>247</v>
      </c>
      <c r="C430" s="3">
        <v>67.2</v>
      </c>
      <c r="D430" s="3" t="s">
        <v>255</v>
      </c>
      <c r="E430" s="3" t="s">
        <v>256</v>
      </c>
      <c r="F430" s="3"/>
      <c r="G430" s="3"/>
      <c r="H430" s="3" t="str">
        <f>IF(Y430&lt;'2 - Outliers'!$F$11,"Low outlier",IF(Y430&gt;'2 - Outliers'!$F$12,"High outlier",""))</f>
        <v/>
      </c>
      <c r="I430" s="3">
        <f>IF(AA430="",VLOOKUP(AW430,'3 -Impute_SE'!$B$10:$C$21,2,FALSE),AA430)</f>
        <v>4.2481203007518793E-2</v>
      </c>
      <c r="J430" s="3">
        <f>1/I430</f>
        <v>23.539823008849559</v>
      </c>
      <c r="K430" s="3">
        <f>J430*Y430</f>
        <v>2.66</v>
      </c>
      <c r="L430" s="3">
        <f>J430/(VLOOKUP($AW430,'5_Weighting'!$B$9:$C$20,2,FALSE)/VLOOKUP($AW430,'5_Weighting'!$B$9:$D$20,3,FALSE))</f>
        <v>0.97853901017015554</v>
      </c>
      <c r="M430" s="3">
        <f>L430*Y430</f>
        <v>0.11057490814922757</v>
      </c>
      <c r="N430" s="3">
        <f>J430/(VLOOKUP($AW430,'5_Weighting'!$F$12:$G$20,2,FALSE)/(VLOOKUP($AW430,'5_Weighting'!$F$12:$H$21,3,FALSE)))</f>
        <v>0.82243123745610669</v>
      </c>
      <c r="O430" s="3">
        <f>N430*$Y430</f>
        <v>9.2934729832540058E-2</v>
      </c>
      <c r="P430" s="3">
        <f>J430/(VLOOKUP($AW430,'5_Weighting'!$J$12:$K$22,2,FALSE)/VLOOKUP($AW430,'5_Weighting'!$J$12:$L$22,3,FALSE))</f>
        <v>0.84196190879391541</v>
      </c>
      <c r="Q430" s="3">
        <f>P430*$Y430</f>
        <v>9.5141695693712447E-2</v>
      </c>
      <c r="R430" s="3">
        <f>J430/(VLOOKUP($AW430,'5_Weighting'!$N$12:$O$23,2,FALSE)/VLOOKUP($AW430,'5_Weighting'!$N$12:$P$23,3,FALSE))</f>
        <v>1.097191428526076</v>
      </c>
      <c r="S430" s="3">
        <f>R430*$Y430</f>
        <v>0.12398263142344659</v>
      </c>
      <c r="T430" s="3">
        <f>J430/(VLOOKUP($AW430,'5_Weighting'!$R$12:$S$23,2,FALSE)/(VLOOKUP($AW430,'5_Weighting'!$R$12:$T$23,3,FALSE)))</f>
        <v>0.92530072748444747</v>
      </c>
      <c r="U430" s="3">
        <f>T430*$Y430</f>
        <v>0.10455898220574257</v>
      </c>
      <c r="V430" s="3">
        <f>J430/(VLOOKUP($AW430,'5_Weighting'!$V$12:$W$23,2,FALSE)/(VLOOKUP($AW430,'5_Weighting'!$V$12:$X$23,3,FALSE)))</f>
        <v>1.0806001622896968</v>
      </c>
      <c r="W430" s="3">
        <f>V430*$Y430</f>
        <v>0.12210781833873574</v>
      </c>
      <c r="X430" s="3" t="s">
        <v>250</v>
      </c>
      <c r="Y430" s="6">
        <v>0.113</v>
      </c>
      <c r="Z430" s="3" t="s">
        <v>157</v>
      </c>
      <c r="AA430" s="3">
        <v>4.2481203007518793E-2</v>
      </c>
      <c r="AB430" s="3" t="s">
        <v>26</v>
      </c>
      <c r="AC430" s="3" t="s">
        <v>5</v>
      </c>
      <c r="AD430" s="3" t="s">
        <v>6</v>
      </c>
      <c r="AE430" s="3" t="s">
        <v>5</v>
      </c>
      <c r="AF430" s="3" t="s">
        <v>7</v>
      </c>
      <c r="AG430" s="3" t="s">
        <v>251</v>
      </c>
      <c r="AH430" s="3" t="s">
        <v>28</v>
      </c>
      <c r="AI430" s="3" t="s">
        <v>10</v>
      </c>
      <c r="AJ430" s="3" t="s">
        <v>11</v>
      </c>
      <c r="AK430" s="4" t="s">
        <v>252</v>
      </c>
      <c r="AL430" s="4" t="s">
        <v>253</v>
      </c>
      <c r="AM430" s="4">
        <v>2013</v>
      </c>
      <c r="AN430" s="3" t="s">
        <v>14</v>
      </c>
      <c r="AO430" s="3" t="s">
        <v>14</v>
      </c>
      <c r="AP430" s="3">
        <v>1284</v>
      </c>
      <c r="AQ430" s="3">
        <v>1</v>
      </c>
      <c r="AR430" s="3">
        <v>0</v>
      </c>
      <c r="AS430" s="3">
        <v>1</v>
      </c>
      <c r="AT430" s="3">
        <v>1</v>
      </c>
      <c r="AU430" s="4" t="s">
        <v>15</v>
      </c>
      <c r="AV430" s="4" t="s">
        <v>254</v>
      </c>
      <c r="AW430" s="4" t="s">
        <v>32</v>
      </c>
      <c r="AX430" s="4" t="s">
        <v>33</v>
      </c>
      <c r="AY430" s="4"/>
      <c r="AZ430" s="3">
        <v>0.113</v>
      </c>
      <c r="BA430" s="3"/>
      <c r="BB430" s="3"/>
      <c r="BC430" s="3" t="s">
        <v>20</v>
      </c>
      <c r="BD430" s="3">
        <v>2.66</v>
      </c>
      <c r="BE430" s="3"/>
    </row>
    <row r="431" spans="1:57" hidden="1" x14ac:dyDescent="0.25">
      <c r="A431" s="2">
        <v>69</v>
      </c>
      <c r="B431" s="3" t="s">
        <v>61</v>
      </c>
      <c r="C431" s="3">
        <v>69.099999999999994</v>
      </c>
      <c r="D431" s="3" t="s">
        <v>92</v>
      </c>
      <c r="E431" s="3" t="s">
        <v>63</v>
      </c>
      <c r="F431" s="3"/>
      <c r="G431" s="3"/>
      <c r="H431" s="3" t="str">
        <f>IF(Y431&lt;'2 - Outliers'!$F$11,"Low outlier",IF(Y431&gt;'2 - Outliers'!$F$12,"High outlier",""))</f>
        <v/>
      </c>
      <c r="I431" s="3">
        <f>IF(AA431="",VLOOKUP(AW431,'3 -Impute_SE'!$B$10:$C$21,2,FALSE),AA431)</f>
        <v>0.15267175572519082</v>
      </c>
      <c r="J431" s="3">
        <f>1/I431</f>
        <v>6.5500000000000007</v>
      </c>
      <c r="K431" s="3">
        <f>J431*Y431</f>
        <v>3.93</v>
      </c>
      <c r="L431" s="3">
        <f>J431/(VLOOKUP($AW431,'5_Weighting'!$B$9:$C$20,2,FALSE)/VLOOKUP($AW431,'5_Weighting'!$B$9:$D$20,3,FALSE))</f>
        <v>7.2255542702312728E-2</v>
      </c>
      <c r="M431" s="3">
        <f>L431*Y431</f>
        <v>4.3353325621387634E-2</v>
      </c>
      <c r="N431" s="3">
        <f>J431/(VLOOKUP($AW431,'5_Weighting'!$F$12:$G$20,2,FALSE)/(VLOOKUP($AW431,'5_Weighting'!$F$12:$H$21,3,FALSE)))</f>
        <v>0.17386509413257473</v>
      </c>
      <c r="O431" s="3">
        <f>N431*$Y431</f>
        <v>0.10431905647954483</v>
      </c>
      <c r="P431" s="3">
        <f>J431/(VLOOKUP($AW431,'5_Weighting'!$J$12:$K$22,2,FALSE)/VLOOKUP($AW431,'5_Weighting'!$J$12:$L$22,3,FALSE))</f>
        <v>0.28783936845411912</v>
      </c>
      <c r="Q431" s="3">
        <f>P431*$Y431</f>
        <v>0.17270362107247147</v>
      </c>
      <c r="R431" s="3">
        <f>J431/(VLOOKUP($AW431,'5_Weighting'!$N$12:$O$23,2,FALSE)/VLOOKUP($AW431,'5_Weighting'!$N$12:$P$23,3,FALSE))</f>
        <v>5.125980969546523E-2</v>
      </c>
      <c r="S431" s="3">
        <f>R431*$Y431</f>
        <v>3.0755885817279137E-2</v>
      </c>
      <c r="T431" s="3">
        <f>J431/(VLOOKUP($AW431,'5_Weighting'!$R$12:$S$23,2,FALSE)/(VLOOKUP($AW431,'5_Weighting'!$R$12:$T$23,3,FALSE)))</f>
        <v>0.27071774400849091</v>
      </c>
      <c r="U431" s="3">
        <f>T431*$Y431</f>
        <v>0.16243064640509455</v>
      </c>
      <c r="V431" s="3">
        <f>J431/(VLOOKUP($AW431,'5_Weighting'!$V$12:$W$23,2,FALSE)/(VLOOKUP($AW431,'5_Weighting'!$V$12:$X$23,3,FALSE)))</f>
        <v>4.8045139176747957E-2</v>
      </c>
      <c r="W431" s="3">
        <f>V431*$Y431</f>
        <v>2.8827083506048772E-2</v>
      </c>
      <c r="X431" s="3" t="s">
        <v>64</v>
      </c>
      <c r="Y431" s="6">
        <v>0.6</v>
      </c>
      <c r="Z431" s="3" t="s">
        <v>4</v>
      </c>
      <c r="AA431" s="3">
        <v>0.15267175572519082</v>
      </c>
      <c r="AB431" s="3" t="s">
        <v>26</v>
      </c>
      <c r="AC431" s="3" t="s">
        <v>5</v>
      </c>
      <c r="AD431" s="3" t="s">
        <v>6</v>
      </c>
      <c r="AE431" s="3" t="s">
        <v>5</v>
      </c>
      <c r="AF431" s="3" t="s">
        <v>7</v>
      </c>
      <c r="AG431" s="3" t="s">
        <v>65</v>
      </c>
      <c r="AH431" s="3" t="s">
        <v>28</v>
      </c>
      <c r="AI431" s="3" t="s">
        <v>10</v>
      </c>
      <c r="AJ431" s="3" t="s">
        <v>11</v>
      </c>
      <c r="AK431" s="4" t="s">
        <v>66</v>
      </c>
      <c r="AL431" s="4" t="s">
        <v>67</v>
      </c>
      <c r="AM431" s="4">
        <v>2009</v>
      </c>
      <c r="AN431" s="3" t="s">
        <v>30</v>
      </c>
      <c r="AO431" s="3" t="s">
        <v>14</v>
      </c>
      <c r="AP431" s="3">
        <v>236</v>
      </c>
      <c r="AQ431" s="3">
        <v>0</v>
      </c>
      <c r="AR431" s="3">
        <v>0</v>
      </c>
      <c r="AS431" s="3">
        <v>1</v>
      </c>
      <c r="AT431" s="3">
        <v>1</v>
      </c>
      <c r="AU431" s="4" t="s">
        <v>15</v>
      </c>
      <c r="AV431" s="4" t="s">
        <v>41</v>
      </c>
      <c r="AW431" s="4" t="s">
        <v>42</v>
      </c>
      <c r="AX431" s="4" t="s">
        <v>33</v>
      </c>
      <c r="AY431" s="4"/>
      <c r="AZ431" s="3">
        <v>0.59599999999999997</v>
      </c>
      <c r="BA431" s="3"/>
      <c r="BB431" s="3"/>
      <c r="BC431" s="3" t="s">
        <v>20</v>
      </c>
      <c r="BD431" s="3">
        <v>3.93</v>
      </c>
      <c r="BE431" s="3"/>
    </row>
    <row r="432" spans="1:57" hidden="1" x14ac:dyDescent="0.25">
      <c r="A432" s="2">
        <v>69</v>
      </c>
      <c r="B432" s="3" t="s">
        <v>61</v>
      </c>
      <c r="C432" s="3">
        <v>69.099999999999994</v>
      </c>
      <c r="D432" s="3" t="s">
        <v>62</v>
      </c>
      <c r="E432" s="3" t="s">
        <v>63</v>
      </c>
      <c r="F432" s="3"/>
      <c r="G432" s="3"/>
      <c r="H432" s="3" t="str">
        <f>IF(Y432&lt;'2 - Outliers'!$F$11,"Low outlier",IF(Y432&gt;'2 - Outliers'!$F$12,"High outlier",""))</f>
        <v/>
      </c>
      <c r="I432" s="3">
        <f>IF(AA432="",VLOOKUP(AW432,'3 -Impute_SE'!$B$10:$C$21,2,FALSE),AA432)</f>
        <v>0.2010178117048346</v>
      </c>
      <c r="J432" s="3">
        <f>1/I432</f>
        <v>4.9746835443037973</v>
      </c>
      <c r="K432" s="3">
        <f>J432*Y432</f>
        <v>3.93</v>
      </c>
      <c r="L432" s="3">
        <f>J432/(VLOOKUP($AW432,'5_Weighting'!$B$9:$C$20,2,FALSE)/VLOOKUP($AW432,'5_Weighting'!$B$9:$D$20,3,FALSE))</f>
        <v>5.4877627368845099E-2</v>
      </c>
      <c r="M432" s="3">
        <f>L432*Y432</f>
        <v>4.3353325621387627E-2</v>
      </c>
      <c r="N432" s="3">
        <f>J432/(VLOOKUP($AW432,'5_Weighting'!$F$12:$G$20,2,FALSE)/(VLOOKUP($AW432,'5_Weighting'!$F$12:$H$21,3,FALSE)))</f>
        <v>0.13204943858170232</v>
      </c>
      <c r="O432" s="3">
        <f>N432*$Y432</f>
        <v>0.10431905647954483</v>
      </c>
      <c r="P432" s="3">
        <f>J432/(VLOOKUP($AW432,'5_Weighting'!$J$12:$K$22,2,FALSE)/VLOOKUP($AW432,'5_Weighting'!$J$12:$L$22,3,FALSE))</f>
        <v>0.21861217857274867</v>
      </c>
      <c r="Q432" s="3">
        <f>P432*$Y432</f>
        <v>0.17270362107247145</v>
      </c>
      <c r="R432" s="3">
        <f>J432/(VLOOKUP($AW432,'5_Weighting'!$N$12:$O$23,2,FALSE)/VLOOKUP($AW432,'5_Weighting'!$N$12:$P$23,3,FALSE))</f>
        <v>3.8931501034530552E-2</v>
      </c>
      <c r="S432" s="3">
        <f>R432*$Y432</f>
        <v>3.0755885817279137E-2</v>
      </c>
      <c r="T432" s="3">
        <f>J432/(VLOOKUP($AW432,'5_Weighting'!$R$12:$S$23,2,FALSE)/(VLOOKUP($AW432,'5_Weighting'!$R$12:$T$23,3,FALSE)))</f>
        <v>0.2056084131710057</v>
      </c>
      <c r="U432" s="3">
        <f>T432*$Y432</f>
        <v>0.1624306464050945</v>
      </c>
      <c r="V432" s="3">
        <f>J432/(VLOOKUP($AW432,'5_Weighting'!$V$12:$W$23,2,FALSE)/(VLOOKUP($AW432,'5_Weighting'!$V$12:$X$23,3,FALSE)))</f>
        <v>3.6489979121580723E-2</v>
      </c>
      <c r="W432" s="3">
        <f>V432*$Y432</f>
        <v>2.8827083506048772E-2</v>
      </c>
      <c r="X432" s="3" t="s">
        <v>64</v>
      </c>
      <c r="Y432" s="6">
        <v>0.79</v>
      </c>
      <c r="Z432" s="3" t="s">
        <v>4</v>
      </c>
      <c r="AA432" s="3">
        <v>0.2010178117048346</v>
      </c>
      <c r="AB432" s="3" t="s">
        <v>26</v>
      </c>
      <c r="AC432" s="3" t="s">
        <v>5</v>
      </c>
      <c r="AD432" s="3" t="s">
        <v>6</v>
      </c>
      <c r="AE432" s="3" t="s">
        <v>5</v>
      </c>
      <c r="AF432" s="3" t="s">
        <v>7</v>
      </c>
      <c r="AG432" s="3" t="s">
        <v>65</v>
      </c>
      <c r="AH432" s="3" t="s">
        <v>28</v>
      </c>
      <c r="AI432" s="3" t="s">
        <v>10</v>
      </c>
      <c r="AJ432" s="3" t="s">
        <v>11</v>
      </c>
      <c r="AK432" s="4" t="s">
        <v>66</v>
      </c>
      <c r="AL432" s="4" t="s">
        <v>67</v>
      </c>
      <c r="AM432" s="4">
        <v>2009</v>
      </c>
      <c r="AN432" s="3" t="str">
        <f>IF(AM432&lt;2010,"Pre-2010",IF(AM432&lt;2018,"2010 - 2017","2018 - 2019"))</f>
        <v>Pre-2010</v>
      </c>
      <c r="AO432" s="3" t="s">
        <v>30</v>
      </c>
      <c r="AP432" s="3">
        <v>236</v>
      </c>
      <c r="AQ432" s="3">
        <v>0</v>
      </c>
      <c r="AR432" s="3">
        <v>0</v>
      </c>
      <c r="AS432" s="3">
        <v>1</v>
      </c>
      <c r="AT432" s="3">
        <v>1</v>
      </c>
      <c r="AU432" s="4" t="s">
        <v>15</v>
      </c>
      <c r="AV432" s="4" t="s">
        <v>41</v>
      </c>
      <c r="AW432" s="4" t="s">
        <v>42</v>
      </c>
      <c r="AX432" s="4" t="s">
        <v>33</v>
      </c>
      <c r="AY432" s="4"/>
      <c r="AZ432" s="3">
        <v>0.59599999999999997</v>
      </c>
      <c r="BA432" s="3"/>
      <c r="BB432" s="3"/>
      <c r="BC432" s="3" t="s">
        <v>20</v>
      </c>
      <c r="BD432" s="3">
        <v>3.93</v>
      </c>
      <c r="BE432" s="3"/>
    </row>
    <row r="433" spans="1:57" hidden="1" x14ac:dyDescent="0.25">
      <c r="A433" s="2">
        <v>69</v>
      </c>
      <c r="B433" s="3" t="s">
        <v>61</v>
      </c>
      <c r="C433" s="3">
        <v>69.099999999999994</v>
      </c>
      <c r="D433" s="3" t="s">
        <v>793</v>
      </c>
      <c r="E433" s="3" t="s">
        <v>794</v>
      </c>
      <c r="F433" s="3"/>
      <c r="G433" s="3"/>
      <c r="H433" s="3" t="str">
        <f>IF(Y433&lt;'2 - Outliers'!$F$11,"Low outlier",IF(Y433&gt;'2 - Outliers'!$F$12,"High outlier",""))</f>
        <v/>
      </c>
      <c r="I433" s="3">
        <f>IF(AA433="",VLOOKUP(AW433,'3 -Impute_SE'!$B$10:$C$21,2,FALSE),AA433)</f>
        <v>0.11666666666666667</v>
      </c>
      <c r="J433" s="3">
        <f>1/I433</f>
        <v>8.5714285714285712</v>
      </c>
      <c r="K433" s="3">
        <f>J433*Y433</f>
        <v>-0.24</v>
      </c>
      <c r="L433" s="3">
        <f>J433/(VLOOKUP($AW433,'5_Weighting'!$B$9:$C$20,2,FALSE)/VLOOKUP($AW433,'5_Weighting'!$B$9:$D$20,3,FALSE))</f>
        <v>0.11307869218481097</v>
      </c>
      <c r="M433" s="3">
        <f>L433*Y433</f>
        <v>-3.1662033811747071E-3</v>
      </c>
      <c r="N433" s="3">
        <f>J433/(VLOOKUP($AW433,'5_Weighting'!$F$12:$G$20,2,FALSE)/(VLOOKUP($AW433,'5_Weighting'!$F$12:$H$21,3,FALSE)))</f>
        <v>0.74460084698418272</v>
      </c>
      <c r="O433" s="3">
        <f>N433*$Y433</f>
        <v>-2.0848823715557116E-2</v>
      </c>
      <c r="P433" s="3">
        <f>J433/(VLOOKUP($AW433,'5_Weighting'!$J$12:$K$22,2,FALSE)/VLOOKUP($AW433,'5_Weighting'!$J$12:$L$22,3,FALSE))</f>
        <v>0.90637036646867297</v>
      </c>
      <c r="Q433" s="3">
        <f>P433*$Y433</f>
        <v>-2.5378370261122843E-2</v>
      </c>
      <c r="R433" s="3">
        <f>J433/(VLOOKUP($AW433,'5_Weighting'!$N$12:$O$23,2,FALSE)/VLOOKUP($AW433,'5_Weighting'!$N$12:$P$23,3,FALSE))</f>
        <v>8.6282131560428132E-2</v>
      </c>
      <c r="S433" s="3">
        <f>R433*$Y433</f>
        <v>-2.4158996836919876E-3</v>
      </c>
      <c r="T433" s="3">
        <f>J433/(VLOOKUP($AW433,'5_Weighting'!$R$12:$S$23,2,FALSE)/(VLOOKUP($AW433,'5_Weighting'!$R$12:$T$23,3,FALSE)))</f>
        <v>6.3612325505524203E-2</v>
      </c>
      <c r="U433" s="3">
        <f>T433*$Y433</f>
        <v>-1.7811451141546777E-3</v>
      </c>
      <c r="V433" s="3">
        <f>J433/(VLOOKUP($AW433,'5_Weighting'!$V$12:$W$23,2,FALSE)/(VLOOKUP($AW433,'5_Weighting'!$V$12:$X$23,3,FALSE)))</f>
        <v>6.996852139242607E-2</v>
      </c>
      <c r="W433" s="3">
        <f>V433*$Y433</f>
        <v>-1.9591185989879301E-3</v>
      </c>
      <c r="X433" s="3" t="s">
        <v>266</v>
      </c>
      <c r="Y433" s="6">
        <v>-2.8000000000000001E-2</v>
      </c>
      <c r="Z433" s="3" t="s">
        <v>157</v>
      </c>
      <c r="AA433" s="3">
        <v>0.11666666666666667</v>
      </c>
      <c r="AB433" s="3" t="s">
        <v>26</v>
      </c>
      <c r="AC433" s="3" t="s">
        <v>53</v>
      </c>
      <c r="AD433" s="3" t="s">
        <v>143</v>
      </c>
      <c r="AE433" s="3" t="s">
        <v>54</v>
      </c>
      <c r="AF433" s="3" t="s">
        <v>7</v>
      </c>
      <c r="AG433" s="3" t="s">
        <v>65</v>
      </c>
      <c r="AH433" s="3" t="s">
        <v>28</v>
      </c>
      <c r="AI433" s="3" t="s">
        <v>10</v>
      </c>
      <c r="AJ433" s="3" t="s">
        <v>11</v>
      </c>
      <c r="AK433" s="3" t="s">
        <v>66</v>
      </c>
      <c r="AL433" s="3" t="s">
        <v>67</v>
      </c>
      <c r="AM433" s="3">
        <v>2009</v>
      </c>
      <c r="AN433" s="3" t="s">
        <v>30</v>
      </c>
      <c r="AO433" s="3" t="s">
        <v>14</v>
      </c>
      <c r="AP433" s="3">
        <v>236</v>
      </c>
      <c r="AQ433" s="3">
        <v>0</v>
      </c>
      <c r="AR433" s="3">
        <v>0</v>
      </c>
      <c r="AS433" s="3">
        <v>1</v>
      </c>
      <c r="AT433" s="3">
        <v>1</v>
      </c>
      <c r="AU433" s="3" t="s">
        <v>346</v>
      </c>
      <c r="AV433" s="3" t="s">
        <v>795</v>
      </c>
      <c r="AW433" s="3" t="s">
        <v>642</v>
      </c>
      <c r="AX433" s="3" t="s">
        <v>796</v>
      </c>
      <c r="AY433" s="4"/>
      <c r="AZ433" s="3">
        <v>-2.8000000000000001E-2</v>
      </c>
      <c r="BA433" s="3"/>
      <c r="BB433" s="3"/>
      <c r="BC433" s="3" t="s">
        <v>20</v>
      </c>
      <c r="BD433" s="3">
        <v>-0.24</v>
      </c>
      <c r="BE433" s="3"/>
    </row>
    <row r="434" spans="1:57" hidden="1" x14ac:dyDescent="0.25">
      <c r="A434" s="2">
        <v>7</v>
      </c>
      <c r="B434" s="3" t="s">
        <v>599</v>
      </c>
      <c r="C434" s="3">
        <v>7.1</v>
      </c>
      <c r="D434" s="3" t="s">
        <v>657</v>
      </c>
      <c r="E434" s="3" t="s">
        <v>658</v>
      </c>
      <c r="F434" s="3"/>
      <c r="G434" s="3"/>
      <c r="H434" s="3" t="str">
        <f>IF(Y434&lt;'2 - Outliers'!$F$11,"Low outlier",IF(Y434&gt;'2 - Outliers'!$F$12,"High outlier",""))</f>
        <v/>
      </c>
      <c r="I434" s="3">
        <f>IF(AA434="",VLOOKUP(AW434,'3 -Impute_SE'!$B$10:$C$21,2,FALSE),AA434)</f>
        <v>7.504076738609114E-2</v>
      </c>
      <c r="J434" s="3">
        <f>1/I434</f>
        <v>13.326089735395627</v>
      </c>
      <c r="K434" s="3">
        <f>J434*Y434</f>
        <v>3.7905300000000004</v>
      </c>
      <c r="L434" s="3">
        <f>J434/(VLOOKUP($AW434,'5_Weighting'!$B$9:$C$20,2,FALSE)/VLOOKUP($AW434,'5_Weighting'!$B$9:$D$20,3,FALSE))</f>
        <v>0.13577556085012682</v>
      </c>
      <c r="M434" s="3">
        <f>L434*Y434</f>
        <v>3.8620581647610515E-2</v>
      </c>
      <c r="N434" s="3">
        <f>J434/(VLOOKUP($AW434,'5_Weighting'!$F$12:$G$20,2,FALSE)/(VLOOKUP($AW434,'5_Weighting'!$F$12:$H$21,3,FALSE)))</f>
        <v>0.15498550213462362</v>
      </c>
      <c r="O434" s="3">
        <f>N434*$Y434</f>
        <v>4.4084739565121482E-2</v>
      </c>
      <c r="P434" s="3">
        <f>J434/(VLOOKUP($AW434,'5_Weighting'!$J$12:$K$22,2,FALSE)/VLOOKUP($AW434,'5_Weighting'!$J$12:$L$22,3,FALSE))</f>
        <v>0.23536125422048068</v>
      </c>
      <c r="Q434" s="3">
        <f>P434*$Y434</f>
        <v>6.6947162496641593E-2</v>
      </c>
      <c r="R434" s="3">
        <f>J434/(VLOOKUP($AW434,'5_Weighting'!$N$12:$O$23,2,FALSE)/VLOOKUP($AW434,'5_Weighting'!$N$12:$P$23,3,FALSE))</f>
        <v>0.12158399314210355</v>
      </c>
      <c r="S434" s="3">
        <f>R434*$Y434</f>
        <v>3.4583871388830588E-2</v>
      </c>
      <c r="T434" s="3">
        <f>J434/(VLOOKUP($AW434,'5_Weighting'!$R$12:$S$23,2,FALSE)/(VLOOKUP($AW434,'5_Weighting'!$R$12:$T$23,3,FALSE)))</f>
        <v>0.35494860717174481</v>
      </c>
      <c r="U434" s="3">
        <f>T434*$Y434</f>
        <v>0.10096310100396981</v>
      </c>
      <c r="V434" s="3">
        <f>J434/(VLOOKUP($AW434,'5_Weighting'!$V$12:$W$23,2,FALSE)/(VLOOKUP($AW434,'5_Weighting'!$V$12:$X$23,3,FALSE)))</f>
        <v>0.11579282281486275</v>
      </c>
      <c r="W434" s="3">
        <f>V434*$Y434</f>
        <v>3.2936606114741217E-2</v>
      </c>
      <c r="X434" s="3" t="s">
        <v>602</v>
      </c>
      <c r="Y434" s="6">
        <v>0.28444428000000005</v>
      </c>
      <c r="Z434" s="3" t="s">
        <v>459</v>
      </c>
      <c r="AA434" s="3">
        <v>7.504076738609114E-2</v>
      </c>
      <c r="AB434" s="3" t="s">
        <v>26</v>
      </c>
      <c r="AC434" s="3" t="s">
        <v>5</v>
      </c>
      <c r="AD434" s="3" t="s">
        <v>6</v>
      </c>
      <c r="AE434" s="3" t="s">
        <v>5</v>
      </c>
      <c r="AF434" s="3" t="s">
        <v>55</v>
      </c>
      <c r="AG434" s="3" t="s">
        <v>603</v>
      </c>
      <c r="AH434" s="3" t="s">
        <v>56</v>
      </c>
      <c r="AI434" s="3" t="s">
        <v>57</v>
      </c>
      <c r="AJ434" s="3" t="s">
        <v>39</v>
      </c>
      <c r="AK434" s="4" t="s">
        <v>12</v>
      </c>
      <c r="AL434" s="4" t="s">
        <v>328</v>
      </c>
      <c r="AM434" s="4" t="s">
        <v>604</v>
      </c>
      <c r="AN434" s="3" t="s">
        <v>1953</v>
      </c>
      <c r="AO434" s="3" t="s">
        <v>30</v>
      </c>
      <c r="AP434" s="3">
        <v>2127</v>
      </c>
      <c r="AQ434" s="3">
        <v>1</v>
      </c>
      <c r="AR434" s="3">
        <v>0</v>
      </c>
      <c r="AS434" s="3">
        <v>1</v>
      </c>
      <c r="AT434" s="3">
        <v>1</v>
      </c>
      <c r="AU434" s="4" t="s">
        <v>15</v>
      </c>
      <c r="AV434" s="4" t="s">
        <v>16</v>
      </c>
      <c r="AW434" s="4" t="s">
        <v>17</v>
      </c>
      <c r="AX434" s="4" t="s">
        <v>58</v>
      </c>
      <c r="AY434" s="4" t="s">
        <v>59</v>
      </c>
      <c r="AZ434" s="3">
        <v>4.0000000000000001E-3</v>
      </c>
      <c r="BA434" s="3">
        <v>1.0040080106773419</v>
      </c>
      <c r="BB434" s="3"/>
      <c r="BC434" s="3" t="s">
        <v>60</v>
      </c>
      <c r="BD434" s="3">
        <v>4.17</v>
      </c>
      <c r="BE434" s="3"/>
    </row>
    <row r="435" spans="1:57" hidden="1" x14ac:dyDescent="0.25">
      <c r="A435" s="2">
        <v>7</v>
      </c>
      <c r="B435" s="3" t="s">
        <v>599</v>
      </c>
      <c r="C435" s="3">
        <v>7.2</v>
      </c>
      <c r="D435" s="3" t="s">
        <v>950</v>
      </c>
      <c r="E435" s="3" t="s">
        <v>660</v>
      </c>
      <c r="F435" s="3"/>
      <c r="G435" s="3"/>
      <c r="H435" s="3" t="str">
        <f>IF(Y435&lt;'2 - Outliers'!$F$11,"Low outlier",IF(Y435&gt;'2 - Outliers'!$F$12,"High outlier",""))</f>
        <v/>
      </c>
      <c r="I435" s="3">
        <f>IF(AA435="",VLOOKUP(AW435,'3 -Impute_SE'!$B$10:$C$21,2,FALSE),AA435)</f>
        <v>8.5705714285714274E-2</v>
      </c>
      <c r="J435" s="3">
        <f>1/I435</f>
        <v>11.667833450011669</v>
      </c>
      <c r="K435" s="3">
        <f>J435*Y435</f>
        <v>0.49699999999999994</v>
      </c>
      <c r="L435" s="3">
        <f>J435/(VLOOKUP($AW435,'5_Weighting'!$B$9:$C$20,2,FALSE)/VLOOKUP($AW435,'5_Weighting'!$B$9:$D$20,3,FALSE))</f>
        <v>0.12871231115889936</v>
      </c>
      <c r="M435" s="3">
        <f>L435*Y435</f>
        <v>5.4825961409235751E-3</v>
      </c>
      <c r="N435" s="3">
        <f>J435/(VLOOKUP($AW435,'5_Weighting'!$F$12:$G$20,2,FALSE)/(VLOOKUP($AW435,'5_Weighting'!$F$12:$H$21,3,FALSE)))</f>
        <v>0.30971434520755464</v>
      </c>
      <c r="O435" s="3">
        <f>N435*$Y435</f>
        <v>1.3192511722731242E-2</v>
      </c>
      <c r="P435" s="3">
        <f>J435/(VLOOKUP($AW435,'5_Weighting'!$J$12:$K$22,2,FALSE)/VLOOKUP($AW435,'5_Weighting'!$J$12:$L$22,3,FALSE))</f>
        <v>0.51274226129453504</v>
      </c>
      <c r="Q435" s="3">
        <f>P435*$Y435</f>
        <v>2.1840636049114074E-2</v>
      </c>
      <c r="R435" s="3">
        <f>J435/(VLOOKUP($AW435,'5_Weighting'!$N$12:$O$23,2,FALSE)/VLOOKUP($AW435,'5_Weighting'!$N$12:$P$23,3,FALSE))</f>
        <v>9.131159117648574E-2</v>
      </c>
      <c r="S435" s="3">
        <f>R435*$Y435</f>
        <v>3.8894847967398801E-3</v>
      </c>
      <c r="T435" s="3">
        <f>J435/(VLOOKUP($AW435,'5_Weighting'!$R$12:$S$23,2,FALSE)/(VLOOKUP($AW435,'5_Weighting'!$R$12:$T$23,3,FALSE)))</f>
        <v>0.48224267924488023</v>
      </c>
      <c r="U435" s="3">
        <f>T435*$Y435</f>
        <v>2.054148378201831E-2</v>
      </c>
      <c r="V435" s="3">
        <f>J435/(VLOOKUP($AW435,'5_Weighting'!$V$12:$W$23,2,FALSE)/(VLOOKUP($AW435,'5_Weighting'!$V$12:$X$23,3,FALSE)))</f>
        <v>8.5585142289606994E-2</v>
      </c>
      <c r="W435" s="3">
        <f>V435*$Y435</f>
        <v>3.6455624688311035E-3</v>
      </c>
      <c r="X435" s="3" t="s">
        <v>602</v>
      </c>
      <c r="Y435" s="6">
        <v>4.2595739999999993E-2</v>
      </c>
      <c r="Z435" s="3" t="s">
        <v>459</v>
      </c>
      <c r="AA435" s="3">
        <v>8.5705714285714274E-2</v>
      </c>
      <c r="AB435" s="3" t="s">
        <v>26</v>
      </c>
      <c r="AC435" s="3" t="s">
        <v>53</v>
      </c>
      <c r="AD435" s="3" t="s">
        <v>6</v>
      </c>
      <c r="AE435" s="3" t="s">
        <v>54</v>
      </c>
      <c r="AF435" s="3" t="s">
        <v>55</v>
      </c>
      <c r="AG435" s="3" t="s">
        <v>603</v>
      </c>
      <c r="AH435" s="3" t="s">
        <v>56</v>
      </c>
      <c r="AI435" s="3" t="s">
        <v>57</v>
      </c>
      <c r="AJ435" s="3" t="s">
        <v>39</v>
      </c>
      <c r="AK435" s="4" t="s">
        <v>12</v>
      </c>
      <c r="AL435" s="4" t="s">
        <v>328</v>
      </c>
      <c r="AM435" s="4" t="s">
        <v>604</v>
      </c>
      <c r="AN435" s="3" t="s">
        <v>1953</v>
      </c>
      <c r="AO435" s="3" t="s">
        <v>30</v>
      </c>
      <c r="AP435" s="3">
        <v>2127</v>
      </c>
      <c r="AQ435" s="3">
        <v>1</v>
      </c>
      <c r="AR435" s="3">
        <v>0</v>
      </c>
      <c r="AS435" s="3">
        <v>1</v>
      </c>
      <c r="AT435" s="3">
        <v>1</v>
      </c>
      <c r="AU435" s="4" t="s">
        <v>15</v>
      </c>
      <c r="AV435" s="4" t="s">
        <v>194</v>
      </c>
      <c r="AW435" s="4" t="s">
        <v>42</v>
      </c>
      <c r="AX435" s="4" t="s">
        <v>58</v>
      </c>
      <c r="AY435" s="4" t="s">
        <v>59</v>
      </c>
      <c r="AZ435" s="3">
        <v>1.0999999999999999E-2</v>
      </c>
      <c r="BA435" s="6">
        <v>1.0110607224447195</v>
      </c>
      <c r="BB435" s="3"/>
      <c r="BC435" s="3" t="s">
        <v>60</v>
      </c>
      <c r="BD435" s="3">
        <v>0.497</v>
      </c>
      <c r="BE435" s="3"/>
    </row>
    <row r="436" spans="1:57" hidden="1" x14ac:dyDescent="0.25">
      <c r="A436" s="2">
        <v>7</v>
      </c>
      <c r="B436" s="3" t="s">
        <v>599</v>
      </c>
      <c r="C436" s="3">
        <v>7.2</v>
      </c>
      <c r="D436" s="3" t="s">
        <v>659</v>
      </c>
      <c r="E436" s="3" t="s">
        <v>660</v>
      </c>
      <c r="F436" s="3"/>
      <c r="G436" s="3"/>
      <c r="H436" s="3" t="str">
        <f>IF(Y436&lt;'2 - Outliers'!$F$11,"Low outlier",IF(Y436&gt;'2 - Outliers'!$F$12,"High outlier",""))</f>
        <v/>
      </c>
      <c r="I436" s="3">
        <f>IF(AA436="",VLOOKUP(AW436,'3 -Impute_SE'!$B$10:$C$21,2,FALSE),AA436)</f>
        <v>7.1158509006004012E-2</v>
      </c>
      <c r="J436" s="3">
        <f>1/I436</f>
        <v>14.053133124467585</v>
      </c>
      <c r="K436" s="3">
        <f>J436*Y436</f>
        <v>2.9979999999999998</v>
      </c>
      <c r="L436" s="3">
        <f>J436/(VLOOKUP($AW436,'5_Weighting'!$B$9:$C$20,2,FALSE)/VLOOKUP($AW436,'5_Weighting'!$B$9:$D$20,3,FALSE))</f>
        <v>0.14318318948491113</v>
      </c>
      <c r="M436" s="3">
        <f>L436*Y436</f>
        <v>3.0545729430854342E-2</v>
      </c>
      <c r="N436" s="3">
        <f>J436/(VLOOKUP($AW436,'5_Weighting'!$F$12:$G$20,2,FALSE)/(VLOOKUP($AW436,'5_Weighting'!$F$12:$H$21,3,FALSE)))</f>
        <v>0.16344118470665986</v>
      </c>
      <c r="O436" s="3">
        <f>N436*$Y436</f>
        <v>3.4867432579674659E-2</v>
      </c>
      <c r="P436" s="3">
        <f>J436/(VLOOKUP($AW436,'5_Weighting'!$J$12:$K$22,2,FALSE)/VLOOKUP($AW436,'5_Weighting'!$J$12:$L$22,3,FALSE))</f>
        <v>0.24820206854204241</v>
      </c>
      <c r="Q436" s="3">
        <f>P436*$Y436</f>
        <v>5.294974401071393E-2</v>
      </c>
      <c r="R436" s="3">
        <f>J436/(VLOOKUP($AW436,'5_Weighting'!$N$12:$O$23,2,FALSE)/VLOOKUP($AW436,'5_Weighting'!$N$12:$P$23,3,FALSE))</f>
        <v>0.12821735973246534</v>
      </c>
      <c r="S436" s="3">
        <f>R436*$Y436</f>
        <v>2.7353020929451577E-2</v>
      </c>
      <c r="T436" s="3">
        <f>J436/(VLOOKUP($AW436,'5_Weighting'!$R$12:$S$23,2,FALSE)/(VLOOKUP($AW436,'5_Weighting'!$R$12:$T$23,3,FALSE)))</f>
        <v>0.374313855600102</v>
      </c>
      <c r="U436" s="3">
        <f>T436*$Y436</f>
        <v>7.9853576362646242E-2</v>
      </c>
      <c r="V436" s="3">
        <f>J436/(VLOOKUP($AW436,'5_Weighting'!$V$12:$W$23,2,FALSE)/(VLOOKUP($AW436,'5_Weighting'!$V$12:$X$23,3,FALSE)))</f>
        <v>0.12211023534930771</v>
      </c>
      <c r="W436" s="3">
        <f>V436*$Y436</f>
        <v>2.6050168480923286E-2</v>
      </c>
      <c r="X436" s="3" t="s">
        <v>602</v>
      </c>
      <c r="Y436" s="6">
        <v>0.21333321000000002</v>
      </c>
      <c r="Z436" s="3" t="s">
        <v>459</v>
      </c>
      <c r="AA436" s="3">
        <v>7.1158509006004012E-2</v>
      </c>
      <c r="AB436" s="3" t="s">
        <v>26</v>
      </c>
      <c r="AC436" s="3" t="s">
        <v>5</v>
      </c>
      <c r="AD436" s="3" t="s">
        <v>6</v>
      </c>
      <c r="AE436" s="3" t="s">
        <v>5</v>
      </c>
      <c r="AF436" s="3" t="s">
        <v>55</v>
      </c>
      <c r="AG436" s="3" t="s">
        <v>603</v>
      </c>
      <c r="AH436" s="3" t="s">
        <v>56</v>
      </c>
      <c r="AI436" s="3" t="s">
        <v>57</v>
      </c>
      <c r="AJ436" s="3" t="s">
        <v>39</v>
      </c>
      <c r="AK436" s="3" t="s">
        <v>12</v>
      </c>
      <c r="AL436" s="3" t="s">
        <v>328</v>
      </c>
      <c r="AM436" s="3" t="s">
        <v>604</v>
      </c>
      <c r="AN436" s="3" t="s">
        <v>1953</v>
      </c>
      <c r="AO436" s="3" t="s">
        <v>30</v>
      </c>
      <c r="AP436" s="3">
        <v>2127</v>
      </c>
      <c r="AQ436" s="3">
        <v>1</v>
      </c>
      <c r="AR436" s="3">
        <v>0</v>
      </c>
      <c r="AS436" s="3">
        <v>1</v>
      </c>
      <c r="AT436" s="3">
        <v>1</v>
      </c>
      <c r="AU436" s="3" t="s">
        <v>15</v>
      </c>
      <c r="AV436" s="3" t="s">
        <v>16</v>
      </c>
      <c r="AW436" s="3" t="s">
        <v>17</v>
      </c>
      <c r="AX436" s="3" t="s">
        <v>58</v>
      </c>
      <c r="AY436" s="4" t="s">
        <v>59</v>
      </c>
      <c r="AZ436" s="3">
        <v>3.0000000000000001E-3</v>
      </c>
      <c r="BA436" s="3">
        <v>1.0030045045033771</v>
      </c>
      <c r="BB436" s="3"/>
      <c r="BC436" s="3" t="s">
        <v>60</v>
      </c>
      <c r="BD436" s="3">
        <v>2.9980000000000002</v>
      </c>
      <c r="BE436" s="3"/>
    </row>
    <row r="437" spans="1:57" hidden="1" x14ac:dyDescent="0.25">
      <c r="A437" s="2">
        <v>7</v>
      </c>
      <c r="B437" s="3" t="s">
        <v>599</v>
      </c>
      <c r="C437" s="3">
        <v>7.3</v>
      </c>
      <c r="D437" s="3" t="s">
        <v>949</v>
      </c>
      <c r="E437" s="3" t="s">
        <v>601</v>
      </c>
      <c r="F437" s="3"/>
      <c r="G437" s="3"/>
      <c r="H437" s="3" t="str">
        <f>IF(Y437&lt;'2 - Outliers'!$F$11,"Low outlier",IF(Y437&gt;'2 - Outliers'!$F$12,"High outlier",""))</f>
        <v/>
      </c>
      <c r="I437" s="3">
        <f>IF(AA437="",VLOOKUP(AW437,'3 -Impute_SE'!$B$10:$C$21,2,FALSE),AA437)</f>
        <v>8.7111538461538435E-2</v>
      </c>
      <c r="J437" s="3">
        <f>1/I437</f>
        <v>11.479535520332027</v>
      </c>
      <c r="K437" s="3">
        <f>J437*Y437</f>
        <v>0.93600000000000005</v>
      </c>
      <c r="L437" s="3">
        <f>J437/(VLOOKUP($AW437,'5_Weighting'!$B$9:$C$20,2,FALSE)/VLOOKUP($AW437,'5_Weighting'!$B$9:$D$20,3,FALSE))</f>
        <v>0.1266351250369567</v>
      </c>
      <c r="M437" s="3">
        <f>L437*Y437</f>
        <v>1.0325372209063315E-2</v>
      </c>
      <c r="N437" s="3">
        <f>J437/(VLOOKUP($AW437,'5_Weighting'!$F$12:$G$20,2,FALSE)/(VLOOKUP($AW437,'5_Weighting'!$F$12:$H$21,3,FALSE)))</f>
        <v>0.30471611051004016</v>
      </c>
      <c r="O437" s="3">
        <f>N437*$Y437</f>
        <v>2.4845454672990833E-2</v>
      </c>
      <c r="P437" s="3">
        <f>J437/(VLOOKUP($AW437,'5_Weighting'!$J$12:$K$22,2,FALSE)/VLOOKUP($AW437,'5_Weighting'!$J$12:$L$22,3,FALSE))</f>
        <v>0.50446751974335846</v>
      </c>
      <c r="Q437" s="3">
        <f>P437*$Y437</f>
        <v>4.1132465476802361E-2</v>
      </c>
      <c r="R437" s="3">
        <f>J437/(VLOOKUP($AW437,'5_Weighting'!$N$12:$O$23,2,FALSE)/VLOOKUP($AW437,'5_Weighting'!$N$12:$P$23,3,FALSE))</f>
        <v>8.9837985673977563E-2</v>
      </c>
      <c r="S437" s="3">
        <f>R437*$Y437</f>
        <v>7.3250659351077026E-3</v>
      </c>
      <c r="T437" s="3">
        <f>J437/(VLOOKUP($AW437,'5_Weighting'!$R$12:$S$23,2,FALSE)/(VLOOKUP($AW437,'5_Weighting'!$R$12:$T$23,3,FALSE)))</f>
        <v>0.47446014630986616</v>
      </c>
      <c r="U437" s="3">
        <f>T437*$Y437</f>
        <v>3.8685772273579763E-2</v>
      </c>
      <c r="V437" s="3">
        <f>J437/(VLOOKUP($AW437,'5_Weighting'!$V$12:$W$23,2,FALSE)/(VLOOKUP($AW437,'5_Weighting'!$V$12:$X$23,3,FALSE)))</f>
        <v>8.4203951413553274E-2</v>
      </c>
      <c r="W437" s="3">
        <f>V437*$Y437</f>
        <v>6.8656870640360435E-3</v>
      </c>
      <c r="X437" s="3" t="s">
        <v>602</v>
      </c>
      <c r="Y437" s="6">
        <v>8.1536399999999981E-2</v>
      </c>
      <c r="Z437" s="3" t="s">
        <v>459</v>
      </c>
      <c r="AA437" s="3">
        <v>8.7111538461538435E-2</v>
      </c>
      <c r="AB437" s="3" t="s">
        <v>26</v>
      </c>
      <c r="AC437" s="3" t="s">
        <v>53</v>
      </c>
      <c r="AD437" s="3" t="s">
        <v>6</v>
      </c>
      <c r="AE437" s="3" t="s">
        <v>54</v>
      </c>
      <c r="AF437" s="3" t="s">
        <v>55</v>
      </c>
      <c r="AG437" s="3" t="s">
        <v>603</v>
      </c>
      <c r="AH437" s="3" t="s">
        <v>56</v>
      </c>
      <c r="AI437" s="3" t="s">
        <v>57</v>
      </c>
      <c r="AJ437" s="3" t="s">
        <v>39</v>
      </c>
      <c r="AK437" s="4" t="s">
        <v>12</v>
      </c>
      <c r="AL437" s="4" t="s">
        <v>328</v>
      </c>
      <c r="AM437" s="4" t="s">
        <v>604</v>
      </c>
      <c r="AN437" s="3" t="s">
        <v>1953</v>
      </c>
      <c r="AO437" s="3" t="s">
        <v>30</v>
      </c>
      <c r="AP437" s="3">
        <v>2127</v>
      </c>
      <c r="AQ437" s="3">
        <v>1</v>
      </c>
      <c r="AR437" s="3">
        <v>0</v>
      </c>
      <c r="AS437" s="3">
        <v>1</v>
      </c>
      <c r="AT437" s="3">
        <v>1</v>
      </c>
      <c r="AU437" s="4" t="s">
        <v>15</v>
      </c>
      <c r="AV437" s="4" t="s">
        <v>194</v>
      </c>
      <c r="AW437" s="4" t="s">
        <v>42</v>
      </c>
      <c r="AX437" s="4" t="s">
        <v>58</v>
      </c>
      <c r="AY437" s="4" t="s">
        <v>59</v>
      </c>
      <c r="AZ437" s="3">
        <v>2.1999999999999999E-2</v>
      </c>
      <c r="BA437" s="3">
        <v>1.0222437844704382</v>
      </c>
      <c r="BB437" s="3"/>
      <c r="BC437" s="3" t="s">
        <v>60</v>
      </c>
      <c r="BD437" s="3">
        <v>0.93600000000000005</v>
      </c>
      <c r="BE437" s="3"/>
    </row>
    <row r="438" spans="1:57" hidden="1" x14ac:dyDescent="0.25">
      <c r="A438" s="2">
        <v>7</v>
      </c>
      <c r="B438" s="3" t="s">
        <v>599</v>
      </c>
      <c r="C438" s="3">
        <v>7.3</v>
      </c>
      <c r="D438" s="3" t="s">
        <v>600</v>
      </c>
      <c r="E438" s="3" t="s">
        <v>601</v>
      </c>
      <c r="F438" s="3"/>
      <c r="G438" s="3"/>
      <c r="H438" s="3" t="str">
        <f>IF(Y438&lt;'2 - Outliers'!$F$11,"Low outlier",IF(Y438&gt;'2 - Outliers'!$F$12,"High outlier",""))</f>
        <v/>
      </c>
      <c r="I438" s="3">
        <f>IF(AA438="",VLOOKUP(AW438,'3 -Impute_SE'!$B$10:$C$21,2,FALSE),AA438)</f>
        <v>6.6174137092853677E-2</v>
      </c>
      <c r="J438" s="3">
        <f>1/I438</f>
        <v>15.111643973488135</v>
      </c>
      <c r="K438" s="3">
        <f>J438*Y438</f>
        <v>6.1709999999999994</v>
      </c>
      <c r="L438" s="3">
        <f>J438/(VLOOKUP($AW438,'5_Weighting'!$B$9:$C$20,2,FALSE)/VLOOKUP($AW438,'5_Weighting'!$B$9:$D$20,3,FALSE))</f>
        <v>0.15396804138411249</v>
      </c>
      <c r="M438" s="3">
        <f>L438*Y438</f>
        <v>6.2874481760441012E-2</v>
      </c>
      <c r="N438" s="3">
        <f>J438/(VLOOKUP($AW438,'5_Weighting'!$F$12:$G$20,2,FALSE)/(VLOOKUP($AW438,'5_Weighting'!$F$12:$H$21,3,FALSE)))</f>
        <v>0.17575191041148916</v>
      </c>
      <c r="O438" s="3">
        <f>N438*$Y438</f>
        <v>7.1770155586781959E-2</v>
      </c>
      <c r="P438" s="3">
        <f>J438/(VLOOKUP($AW438,'5_Weighting'!$J$12:$K$22,2,FALSE)/VLOOKUP($AW438,'5_Weighting'!$J$12:$L$22,3,FALSE))</f>
        <v>0.26689715809781345</v>
      </c>
      <c r="Q438" s="3">
        <f>P438*$Y438</f>
        <v>0.10899028361911796</v>
      </c>
      <c r="R438" s="3">
        <f>J438/(VLOOKUP($AW438,'5_Weighting'!$N$12:$O$23,2,FALSE)/VLOOKUP($AW438,'5_Weighting'!$N$12:$P$23,3,FALSE))</f>
        <v>0.13787495459814603</v>
      </c>
      <c r="S438" s="3">
        <f>R438*$Y438</f>
        <v>5.6302699184671672E-2</v>
      </c>
      <c r="T438" s="3">
        <f>J438/(VLOOKUP($AW438,'5_Weighting'!$R$12:$S$23,2,FALSE)/(VLOOKUP($AW438,'5_Weighting'!$R$12:$T$23,3,FALSE)))</f>
        <v>0.40250794396332812</v>
      </c>
      <c r="U438" s="3">
        <f>T438*$Y438</f>
        <v>0.16436838550163105</v>
      </c>
      <c r="V438" s="3">
        <f>J438/(VLOOKUP($AW438,'5_Weighting'!$V$12:$W$23,2,FALSE)/(VLOOKUP($AW438,'5_Weighting'!$V$12:$X$23,3,FALSE)))</f>
        <v>0.13130782906374083</v>
      </c>
      <c r="W438" s="3">
        <f>V438*$Y438</f>
        <v>5.3620943861166649E-2</v>
      </c>
      <c r="X438" s="3" t="s">
        <v>602</v>
      </c>
      <c r="Y438" s="6">
        <v>0.40836060000000002</v>
      </c>
      <c r="Z438" s="3" t="s">
        <v>459</v>
      </c>
      <c r="AA438" s="3">
        <v>6.6174137092853677E-2</v>
      </c>
      <c r="AB438" s="3" t="s">
        <v>26</v>
      </c>
      <c r="AC438" s="3" t="s">
        <v>5</v>
      </c>
      <c r="AD438" s="3" t="s">
        <v>6</v>
      </c>
      <c r="AE438" s="3" t="s">
        <v>5</v>
      </c>
      <c r="AF438" s="3" t="s">
        <v>55</v>
      </c>
      <c r="AG438" s="3" t="s">
        <v>603</v>
      </c>
      <c r="AH438" s="3" t="s">
        <v>56</v>
      </c>
      <c r="AI438" s="3" t="s">
        <v>57</v>
      </c>
      <c r="AJ438" s="3" t="s">
        <v>39</v>
      </c>
      <c r="AK438" s="3" t="s">
        <v>12</v>
      </c>
      <c r="AL438" s="3" t="s">
        <v>328</v>
      </c>
      <c r="AM438" s="3" t="s">
        <v>604</v>
      </c>
      <c r="AN438" s="3" t="s">
        <v>1953</v>
      </c>
      <c r="AO438" s="3" t="s">
        <v>30</v>
      </c>
      <c r="AP438" s="3">
        <v>2127</v>
      </c>
      <c r="AQ438" s="3">
        <v>1</v>
      </c>
      <c r="AR438" s="3">
        <v>0</v>
      </c>
      <c r="AS438" s="3">
        <v>1</v>
      </c>
      <c r="AT438" s="3">
        <v>1</v>
      </c>
      <c r="AU438" s="3" t="s">
        <v>15</v>
      </c>
      <c r="AV438" s="3" t="s">
        <v>16</v>
      </c>
      <c r="AW438" s="3" t="s">
        <v>17</v>
      </c>
      <c r="AX438" s="3" t="s">
        <v>58</v>
      </c>
      <c r="AY438" s="4" t="s">
        <v>59</v>
      </c>
      <c r="AZ438" s="3">
        <v>6.0000000000000001E-3</v>
      </c>
      <c r="BA438" s="3">
        <v>1.0060180360540649</v>
      </c>
      <c r="BB438" s="3"/>
      <c r="BC438" s="3" t="s">
        <v>60</v>
      </c>
      <c r="BD438" s="3">
        <v>6.1710000000000003</v>
      </c>
      <c r="BE438" s="3"/>
    </row>
    <row r="439" spans="1:57" hidden="1" x14ac:dyDescent="0.25">
      <c r="A439" s="2">
        <v>7</v>
      </c>
      <c r="B439" s="3" t="s">
        <v>599</v>
      </c>
      <c r="C439" s="3">
        <v>7.3</v>
      </c>
      <c r="D439" s="3" t="s">
        <v>947</v>
      </c>
      <c r="E439" s="3" t="s">
        <v>601</v>
      </c>
      <c r="F439" s="3"/>
      <c r="G439" s="3"/>
      <c r="H439" s="3" t="str">
        <f>IF(Y439&lt;'2 - Outliers'!$F$11,"Low outlier",IF(Y439&gt;'2 - Outliers'!$F$12,"High outlier",""))</f>
        <v/>
      </c>
      <c r="I439" s="3">
        <f>IF(AA439="",VLOOKUP(AW439,'3 -Impute_SE'!$B$10:$C$21,2,FALSE),AA439)</f>
        <v>8.4747657713928809E-2</v>
      </c>
      <c r="J439" s="3">
        <f>1/I439</f>
        <v>11.799736145812602</v>
      </c>
      <c r="K439" s="3">
        <f>J439*Y439</f>
        <v>1.601</v>
      </c>
      <c r="L439" s="3">
        <f>J439/(VLOOKUP($AW439,'5_Weighting'!$B$9:$C$20,2,FALSE)/VLOOKUP($AW439,'5_Weighting'!$B$9:$D$20,3,FALSE))</f>
        <v>0.13016737999386035</v>
      </c>
      <c r="M439" s="3">
        <f>L439*Y439</f>
        <v>1.766124028494697E-2</v>
      </c>
      <c r="N439" s="3">
        <f>J439/(VLOOKUP($AW439,'5_Weighting'!$F$12:$G$20,2,FALSE)/(VLOOKUP($AW439,'5_Weighting'!$F$12:$H$21,3,FALSE)))</f>
        <v>0.31321560850858815</v>
      </c>
      <c r="O439" s="3">
        <f>N439*$Y439</f>
        <v>4.2497406978053757E-2</v>
      </c>
      <c r="P439" s="3">
        <f>J439/(VLOOKUP($AW439,'5_Weighting'!$J$12:$K$22,2,FALSE)/VLOOKUP($AW439,'5_Weighting'!$J$12:$L$22,3,FALSE))</f>
        <v>0.51853871757800618</v>
      </c>
      <c r="Q439" s="3">
        <f>P439*$Y439</f>
        <v>7.0355851739701464E-2</v>
      </c>
      <c r="R439" s="3">
        <f>J439/(VLOOKUP($AW439,'5_Weighting'!$N$12:$O$23,2,FALSE)/VLOOKUP($AW439,'5_Weighting'!$N$12:$P$23,3,FALSE))</f>
        <v>9.2343851800161261E-2</v>
      </c>
      <c r="S439" s="3">
        <f>R439*$Y439</f>
        <v>1.2529306156097682E-2</v>
      </c>
      <c r="T439" s="3">
        <f>J439/(VLOOKUP($AW439,'5_Weighting'!$R$12:$S$23,2,FALSE)/(VLOOKUP($AW439,'5_Weighting'!$R$12:$T$23,3,FALSE)))</f>
        <v>0.48769434340302786</v>
      </c>
      <c r="U439" s="3">
        <f>T439*$Y439</f>
        <v>6.6170856207266232E-2</v>
      </c>
      <c r="V439" s="3">
        <f>J439/(VLOOKUP($AW439,'5_Weighting'!$V$12:$W$23,2,FALSE)/(VLOOKUP($AW439,'5_Weighting'!$V$12:$X$23,3,FALSE)))</f>
        <v>8.6552666469384726E-2</v>
      </c>
      <c r="W439" s="3">
        <f>V439*$Y439</f>
        <v>1.1743552339232591E-2</v>
      </c>
      <c r="X439" s="3" t="s">
        <v>602</v>
      </c>
      <c r="Y439" s="6">
        <v>0.13568100000000002</v>
      </c>
      <c r="Z439" s="3" t="s">
        <v>459</v>
      </c>
      <c r="AA439" s="3">
        <v>8.4747657713928809E-2</v>
      </c>
      <c r="AB439" s="3" t="s">
        <v>26</v>
      </c>
      <c r="AC439" s="3" t="s">
        <v>53</v>
      </c>
      <c r="AD439" s="3" t="s">
        <v>6</v>
      </c>
      <c r="AE439" s="3" t="s">
        <v>54</v>
      </c>
      <c r="AF439" s="3" t="s">
        <v>55</v>
      </c>
      <c r="AG439" s="3" t="s">
        <v>603</v>
      </c>
      <c r="AH439" s="3" t="s">
        <v>56</v>
      </c>
      <c r="AI439" s="3" t="s">
        <v>57</v>
      </c>
      <c r="AJ439" s="3" t="s">
        <v>39</v>
      </c>
      <c r="AK439" s="4" t="s">
        <v>12</v>
      </c>
      <c r="AL439" s="4" t="s">
        <v>328</v>
      </c>
      <c r="AM439" s="4" t="s">
        <v>604</v>
      </c>
      <c r="AN439" s="3" t="s">
        <v>1953</v>
      </c>
      <c r="AO439" s="3" t="s">
        <v>30</v>
      </c>
      <c r="AP439" s="3">
        <v>2127</v>
      </c>
      <c r="AQ439" s="3">
        <v>1</v>
      </c>
      <c r="AR439" s="3">
        <v>0</v>
      </c>
      <c r="AS439" s="3">
        <v>1</v>
      </c>
      <c r="AT439" s="3">
        <v>1</v>
      </c>
      <c r="AU439" s="4" t="s">
        <v>15</v>
      </c>
      <c r="AV439" s="4" t="s">
        <v>194</v>
      </c>
      <c r="AW439" s="4" t="s">
        <v>42</v>
      </c>
      <c r="AX439" s="4" t="s">
        <v>58</v>
      </c>
      <c r="AY439" s="4" t="s">
        <v>59</v>
      </c>
      <c r="AZ439" s="3">
        <v>3.5000000000000003E-2</v>
      </c>
      <c r="BA439" s="6">
        <v>1.0356197087996233</v>
      </c>
      <c r="BB439" s="3"/>
      <c r="BC439" s="3" t="s">
        <v>60</v>
      </c>
      <c r="BD439" s="3">
        <v>1.601</v>
      </c>
      <c r="BE439" s="3"/>
    </row>
    <row r="440" spans="1:57" hidden="1" x14ac:dyDescent="0.25">
      <c r="A440" s="2">
        <v>7</v>
      </c>
      <c r="B440" s="3" t="s">
        <v>599</v>
      </c>
      <c r="C440" s="3">
        <v>7.3</v>
      </c>
      <c r="D440" s="3" t="s">
        <v>636</v>
      </c>
      <c r="E440" s="3" t="s">
        <v>601</v>
      </c>
      <c r="F440" s="3"/>
      <c r="G440" s="3"/>
      <c r="H440" s="3" t="str">
        <f>IF(Y440&lt;'2 - Outliers'!$F$11,"Low outlier",IF(Y440&gt;'2 - Outliers'!$F$12,"High outlier",""))</f>
        <v/>
      </c>
      <c r="I440" s="3">
        <f>IF(AA440="",VLOOKUP(AW440,'3 -Impute_SE'!$B$10:$C$21,2,FALSE),AA440)</f>
        <v>4.6323073919833424E-2</v>
      </c>
      <c r="J440" s="3">
        <f>1/I440</f>
        <v>21.587513853907819</v>
      </c>
      <c r="K440" s="3">
        <f>J440*Y440</f>
        <v>7.6840000000000002</v>
      </c>
      <c r="L440" s="3">
        <f>J440/(VLOOKUP($AW440,'5_Weighting'!$B$9:$C$20,2,FALSE)/VLOOKUP($AW440,'5_Weighting'!$B$9:$D$20,3,FALSE))</f>
        <v>0.21994875158982252</v>
      </c>
      <c r="M440" s="3">
        <f>L440*Y440</f>
        <v>7.8289988307766775E-2</v>
      </c>
      <c r="N440" s="3">
        <f>J440/(VLOOKUP($AW440,'5_Weighting'!$F$12:$G$20,2,FALSE)/(VLOOKUP($AW440,'5_Weighting'!$F$12:$H$21,3,FALSE)))</f>
        <v>0.25106777313673234</v>
      </c>
      <c r="O440" s="3">
        <f>N440*$Y440</f>
        <v>8.936669511081391E-2</v>
      </c>
      <c r="P440" s="3">
        <f>J440/(VLOOKUP($AW440,'5_Weighting'!$J$12:$K$22,2,FALSE)/VLOOKUP($AW440,'5_Weighting'!$J$12:$L$22,3,FALSE))</f>
        <v>0.38127195876989983</v>
      </c>
      <c r="Q440" s="3">
        <f>P440*$Y440</f>
        <v>0.13571241927229016</v>
      </c>
      <c r="R440" s="3">
        <f>J440/(VLOOKUP($AW440,'5_Weighting'!$N$12:$O$23,2,FALSE)/VLOOKUP($AW440,'5_Weighting'!$N$12:$P$23,3,FALSE))</f>
        <v>0.19695921222840776</v>
      </c>
      <c r="S440" s="3">
        <f>R440*$Y440</f>
        <v>7.0106942235458949E-2</v>
      </c>
      <c r="T440" s="3">
        <f>J440/(VLOOKUP($AW440,'5_Weighting'!$R$12:$S$23,2,FALSE)/(VLOOKUP($AW440,'5_Weighting'!$R$12:$T$23,3,FALSE)))</f>
        <v>0.57499672648856293</v>
      </c>
      <c r="U440" s="3">
        <f>T440*$Y440</f>
        <v>0.20466807230506129</v>
      </c>
      <c r="V440" s="3">
        <f>J440/(VLOOKUP($AW440,'5_Weighting'!$V$12:$W$23,2,FALSE)/(VLOOKUP($AW440,'5_Weighting'!$V$12:$X$23,3,FALSE)))</f>
        <v>0.18757784288811349</v>
      </c>
      <c r="W440" s="3">
        <f>V440*$Y440</f>
        <v>6.6767676653573901E-2</v>
      </c>
      <c r="X440" s="3" t="s">
        <v>602</v>
      </c>
      <c r="Y440" s="6">
        <v>0.35594650000000005</v>
      </c>
      <c r="Z440" s="3" t="s">
        <v>459</v>
      </c>
      <c r="AA440" s="3">
        <v>4.6323073919833424E-2</v>
      </c>
      <c r="AB440" s="3" t="s">
        <v>26</v>
      </c>
      <c r="AC440" s="3" t="s">
        <v>5</v>
      </c>
      <c r="AD440" s="3" t="s">
        <v>6</v>
      </c>
      <c r="AE440" s="3" t="s">
        <v>5</v>
      </c>
      <c r="AF440" s="3" t="s">
        <v>55</v>
      </c>
      <c r="AG440" s="3" t="s">
        <v>603</v>
      </c>
      <c r="AH440" s="3" t="s">
        <v>56</v>
      </c>
      <c r="AI440" s="3" t="s">
        <v>57</v>
      </c>
      <c r="AJ440" s="3" t="s">
        <v>39</v>
      </c>
      <c r="AK440" s="4" t="s">
        <v>12</v>
      </c>
      <c r="AL440" s="4" t="s">
        <v>328</v>
      </c>
      <c r="AM440" s="4" t="s">
        <v>604</v>
      </c>
      <c r="AN440" s="3" t="s">
        <v>1953</v>
      </c>
      <c r="AO440" s="3" t="s">
        <v>30</v>
      </c>
      <c r="AP440" s="3">
        <v>2127</v>
      </c>
      <c r="AQ440" s="3">
        <v>1</v>
      </c>
      <c r="AR440" s="3">
        <v>0</v>
      </c>
      <c r="AS440" s="3">
        <v>1</v>
      </c>
      <c r="AT440" s="3">
        <v>1</v>
      </c>
      <c r="AU440" s="4" t="s">
        <v>15</v>
      </c>
      <c r="AV440" s="4" t="s">
        <v>16</v>
      </c>
      <c r="AW440" s="4" t="s">
        <v>17</v>
      </c>
      <c r="AX440" s="4" t="s">
        <v>58</v>
      </c>
      <c r="AY440" s="4" t="s">
        <v>59</v>
      </c>
      <c r="AZ440" s="3">
        <v>5.0000000000000001E-3</v>
      </c>
      <c r="BA440" s="3">
        <v>1.005012520859401</v>
      </c>
      <c r="BB440" s="3"/>
      <c r="BC440" s="3" t="s">
        <v>60</v>
      </c>
      <c r="BD440" s="3">
        <v>7.6840000000000002</v>
      </c>
      <c r="BE440" s="3"/>
    </row>
    <row r="441" spans="1:57" hidden="1" x14ac:dyDescent="0.25">
      <c r="A441" s="2">
        <v>7</v>
      </c>
      <c r="B441" s="3" t="s">
        <v>599</v>
      </c>
      <c r="C441" s="3">
        <v>7.3</v>
      </c>
      <c r="D441" s="3" t="s">
        <v>948</v>
      </c>
      <c r="E441" s="3" t="s">
        <v>601</v>
      </c>
      <c r="F441" s="3"/>
      <c r="G441" s="3"/>
      <c r="H441" s="3" t="str">
        <f>IF(Y441&lt;'2 - Outliers'!$F$11,"Low outlier",IF(Y441&gt;'2 - Outliers'!$F$12,"High outlier",""))</f>
        <v/>
      </c>
      <c r="I441" s="3">
        <f>IF(AA441="",VLOOKUP(AW441,'3 -Impute_SE'!$B$10:$C$21,2,FALSE),AA441)</f>
        <v>8.0089053803339499E-2</v>
      </c>
      <c r="J441" s="3">
        <f>1/I441</f>
        <v>12.486100815418832</v>
      </c>
      <c r="K441" s="3">
        <f>J441*Y441</f>
        <v>1.6170000000000002</v>
      </c>
      <c r="L441" s="3">
        <f>J441/(VLOOKUP($AW441,'5_Weighting'!$B$9:$C$20,2,FALSE)/VLOOKUP($AW441,'5_Weighting'!$B$9:$D$20,3,FALSE))</f>
        <v>0.13773892987082093</v>
      </c>
      <c r="M441" s="3">
        <f>L441*Y441</f>
        <v>1.783774237399079E-2</v>
      </c>
      <c r="N441" s="3">
        <f>J441/(VLOOKUP($AW441,'5_Weighting'!$F$12:$G$20,2,FALSE)/(VLOOKUP($AW441,'5_Weighting'!$F$12:$H$21,3,FALSE)))</f>
        <v>0.33143467078192568</v>
      </c>
      <c r="O441" s="3">
        <f>N441*$Y441</f>
        <v>4.2922115604942496E-2</v>
      </c>
      <c r="P441" s="3">
        <f>J441/(VLOOKUP($AW441,'5_Weighting'!$J$12:$K$22,2,FALSE)/VLOOKUP($AW441,'5_Weighting'!$J$12:$L$22,3,FALSE))</f>
        <v>0.54870097300223175</v>
      </c>
      <c r="Q441" s="3">
        <f>P441*$Y441</f>
        <v>7.1058970807681004E-2</v>
      </c>
      <c r="R441" s="3">
        <f>J441/(VLOOKUP($AW441,'5_Weighting'!$N$12:$O$23,2,FALSE)/VLOOKUP($AW441,'5_Weighting'!$N$12:$P$23,3,FALSE))</f>
        <v>9.7715290326223281E-2</v>
      </c>
      <c r="S441" s="3">
        <f>R441*$Y441</f>
        <v>1.2654520958407217E-2</v>
      </c>
      <c r="T441" s="3">
        <f>J441/(VLOOKUP($AW441,'5_Weighting'!$R$12:$S$23,2,FALSE)/(VLOOKUP($AW441,'5_Weighting'!$R$12:$T$23,3,FALSE)))</f>
        <v>0.51606244949813196</v>
      </c>
      <c r="U441" s="3">
        <f>T441*$Y441</f>
        <v>6.6832151459806075E-2</v>
      </c>
      <c r="V441" s="3">
        <f>J441/(VLOOKUP($AW441,'5_Weighting'!$V$12:$W$23,2,FALSE)/(VLOOKUP($AW441,'5_Weighting'!$V$12:$X$23,3,FALSE)))</f>
        <v>9.1587244496443343E-2</v>
      </c>
      <c r="W441" s="3">
        <f>V441*$Y441</f>
        <v>1.1860914511267397E-2</v>
      </c>
      <c r="X441" s="3" t="s">
        <v>602</v>
      </c>
      <c r="Y441" s="6">
        <v>0.12950399999999998</v>
      </c>
      <c r="Z441" s="3" t="s">
        <v>459</v>
      </c>
      <c r="AA441" s="3">
        <v>8.0089053803339499E-2</v>
      </c>
      <c r="AB441" s="3" t="s">
        <v>26</v>
      </c>
      <c r="AC441" s="3" t="s">
        <v>53</v>
      </c>
      <c r="AD441" s="3" t="s">
        <v>6</v>
      </c>
      <c r="AE441" s="3" t="s">
        <v>54</v>
      </c>
      <c r="AF441" s="3" t="s">
        <v>55</v>
      </c>
      <c r="AG441" s="3" t="s">
        <v>603</v>
      </c>
      <c r="AH441" s="3" t="s">
        <v>56</v>
      </c>
      <c r="AI441" s="3" t="s">
        <v>57</v>
      </c>
      <c r="AJ441" s="3" t="s">
        <v>39</v>
      </c>
      <c r="AK441" s="4" t="s">
        <v>12</v>
      </c>
      <c r="AL441" s="4" t="s">
        <v>328</v>
      </c>
      <c r="AM441" s="4" t="s">
        <v>604</v>
      </c>
      <c r="AN441" s="3" t="s">
        <v>1953</v>
      </c>
      <c r="AO441" s="3" t="s">
        <v>30</v>
      </c>
      <c r="AP441" s="3">
        <v>2127</v>
      </c>
      <c r="AQ441" s="3">
        <v>1</v>
      </c>
      <c r="AR441" s="3">
        <v>0</v>
      </c>
      <c r="AS441" s="3">
        <v>1</v>
      </c>
      <c r="AT441" s="3">
        <v>1</v>
      </c>
      <c r="AU441" s="4" t="s">
        <v>15</v>
      </c>
      <c r="AV441" s="4" t="s">
        <v>194</v>
      </c>
      <c r="AW441" s="4" t="s">
        <v>42</v>
      </c>
      <c r="AX441" s="4" t="s">
        <v>58</v>
      </c>
      <c r="AY441" s="4" t="s">
        <v>59</v>
      </c>
      <c r="AZ441" s="3">
        <v>3.2000000000000001E-2</v>
      </c>
      <c r="BA441" s="3">
        <v>1.0325175053051183</v>
      </c>
      <c r="BB441" s="3"/>
      <c r="BC441" s="3" t="s">
        <v>60</v>
      </c>
      <c r="BD441" s="3">
        <v>1.617</v>
      </c>
      <c r="BE441" s="3"/>
    </row>
    <row r="442" spans="1:57" hidden="1" x14ac:dyDescent="0.25">
      <c r="A442" s="2">
        <v>7</v>
      </c>
      <c r="B442" s="3" t="s">
        <v>599</v>
      </c>
      <c r="C442" s="3">
        <v>7.3</v>
      </c>
      <c r="D442" s="3" t="s">
        <v>605</v>
      </c>
      <c r="E442" s="3" t="s">
        <v>601</v>
      </c>
      <c r="F442" s="3"/>
      <c r="G442" s="3"/>
      <c r="H442" s="3" t="str">
        <f>IF(Y442&lt;'2 - Outliers'!$F$11,"Low outlier",IF(Y442&gt;'2 - Outliers'!$F$12,"High outlier",""))</f>
        <v/>
      </c>
      <c r="I442" s="3">
        <f>IF(AA442="",VLOOKUP(AW442,'3 -Impute_SE'!$B$10:$C$21,2,FALSE),AA442)</f>
        <v>4.430577083581734E-2</v>
      </c>
      <c r="J442" s="3">
        <f>1/I442</f>
        <v>22.570423245894357</v>
      </c>
      <c r="K442" s="3">
        <f>J442*Y442</f>
        <v>8.3870000000000005</v>
      </c>
      <c r="L442" s="3">
        <f>J442/(VLOOKUP($AW442,'5_Weighting'!$B$9:$C$20,2,FALSE)/VLOOKUP($AW442,'5_Weighting'!$B$9:$D$20,3,FALSE))</f>
        <v>0.22996332275148576</v>
      </c>
      <c r="M442" s="3">
        <f>L442*Y442</f>
        <v>8.545264600953148E-2</v>
      </c>
      <c r="N442" s="3">
        <f>J442/(VLOOKUP($AW442,'5_Weighting'!$F$12:$G$20,2,FALSE)/(VLOOKUP($AW442,'5_Weighting'!$F$12:$H$21,3,FALSE)))</f>
        <v>0.2624992364312686</v>
      </c>
      <c r="O442" s="3">
        <f>N442*$Y442</f>
        <v>9.7542747513586187E-2</v>
      </c>
      <c r="P442" s="3">
        <f>J442/(VLOOKUP($AW442,'5_Weighting'!$J$12:$K$22,2,FALSE)/VLOOKUP($AW442,'5_Weighting'!$J$12:$L$22,3,FALSE))</f>
        <v>0.39863179889378697</v>
      </c>
      <c r="Q442" s="3">
        <f>P442*$Y442</f>
        <v>0.14812858673043955</v>
      </c>
      <c r="R442" s="3">
        <f>J442/(VLOOKUP($AW442,'5_Weighting'!$N$12:$O$23,2,FALSE)/VLOOKUP($AW442,'5_Weighting'!$N$12:$P$23,3,FALSE))</f>
        <v>0.20592703783573343</v>
      </c>
      <c r="S442" s="3">
        <f>R442*$Y442</f>
        <v>7.6520942806974787E-2</v>
      </c>
      <c r="T442" s="3">
        <f>J442/(VLOOKUP($AW442,'5_Weighting'!$R$12:$S$23,2,FALSE)/(VLOOKUP($AW442,'5_Weighting'!$R$12:$T$23,3,FALSE)))</f>
        <v>0.60117712348341257</v>
      </c>
      <c r="U442" s="3">
        <f>T442*$Y442</f>
        <v>0.22339291025801</v>
      </c>
      <c r="V442" s="3">
        <f>J442/(VLOOKUP($AW442,'5_Weighting'!$V$12:$W$23,2,FALSE)/(VLOOKUP($AW442,'5_Weighting'!$V$12:$X$23,3,FALSE)))</f>
        <v>0.19611852176160624</v>
      </c>
      <c r="W442" s="3">
        <f>V442*$Y442</f>
        <v>7.2876171797699674E-2</v>
      </c>
      <c r="X442" s="3" t="s">
        <v>602</v>
      </c>
      <c r="Y442" s="6">
        <v>0.37159250000000005</v>
      </c>
      <c r="Z442" s="3" t="s">
        <v>459</v>
      </c>
      <c r="AA442" s="3">
        <v>4.430577083581734E-2</v>
      </c>
      <c r="AB442" s="3" t="s">
        <v>26</v>
      </c>
      <c r="AC442" s="3" t="s">
        <v>5</v>
      </c>
      <c r="AD442" s="3" t="s">
        <v>6</v>
      </c>
      <c r="AE442" s="3" t="s">
        <v>5</v>
      </c>
      <c r="AF442" s="3" t="s">
        <v>55</v>
      </c>
      <c r="AG442" s="3" t="s">
        <v>603</v>
      </c>
      <c r="AH442" s="3" t="s">
        <v>56</v>
      </c>
      <c r="AI442" s="3" t="s">
        <v>57</v>
      </c>
      <c r="AJ442" s="3" t="s">
        <v>39</v>
      </c>
      <c r="AK442" s="3" t="s">
        <v>12</v>
      </c>
      <c r="AL442" s="3" t="s">
        <v>328</v>
      </c>
      <c r="AM442" s="3" t="s">
        <v>604</v>
      </c>
      <c r="AN442" s="3" t="s">
        <v>1953</v>
      </c>
      <c r="AO442" s="3" t="s">
        <v>30</v>
      </c>
      <c r="AP442" s="3">
        <v>2127</v>
      </c>
      <c r="AQ442" s="3">
        <v>1</v>
      </c>
      <c r="AR442" s="3">
        <v>0</v>
      </c>
      <c r="AS442" s="3">
        <v>1</v>
      </c>
      <c r="AT442" s="3">
        <v>1</v>
      </c>
      <c r="AU442" s="3" t="s">
        <v>15</v>
      </c>
      <c r="AV442" s="3" t="s">
        <v>16</v>
      </c>
      <c r="AW442" s="3" t="s">
        <v>17</v>
      </c>
      <c r="AX442" s="3" t="s">
        <v>58</v>
      </c>
      <c r="AY442" s="4" t="s">
        <v>59</v>
      </c>
      <c r="AZ442" s="3">
        <v>5.0000000000000001E-3</v>
      </c>
      <c r="BA442" s="3">
        <v>1.005012520859401</v>
      </c>
      <c r="BB442" s="3"/>
      <c r="BC442" s="3" t="s">
        <v>60</v>
      </c>
      <c r="BD442" s="3">
        <v>8.3870000000000005</v>
      </c>
      <c r="BE442" s="3"/>
    </row>
    <row r="443" spans="1:57" hidden="1" x14ac:dyDescent="0.25">
      <c r="A443" s="2">
        <v>70</v>
      </c>
      <c r="B443" s="3" t="s">
        <v>177</v>
      </c>
      <c r="C443" s="3">
        <v>70.099999999999994</v>
      </c>
      <c r="D443" s="3" t="s">
        <v>278</v>
      </c>
      <c r="E443" s="3" t="s">
        <v>279</v>
      </c>
      <c r="F443" s="3"/>
      <c r="G443" s="3"/>
      <c r="H443" s="3" t="str">
        <f>IF(Y443&lt;'2 - Outliers'!$F$11,"Low outlier",IF(Y443&gt;'2 - Outliers'!$F$12,"High outlier",""))</f>
        <v/>
      </c>
      <c r="I443" s="3">
        <f>IF(AA443="",VLOOKUP(AW443,'3 -Impute_SE'!$B$10:$C$21,2,FALSE),AA443)</f>
        <v>3.4387203231752414E-2</v>
      </c>
      <c r="J443" s="3">
        <f>1/I443</f>
        <v>29.080585392784176</v>
      </c>
      <c r="K443" s="3">
        <f>J443*Y443</f>
        <v>6.0200000000000005</v>
      </c>
      <c r="L443" s="3">
        <f>J443/(VLOOKUP($AW443,'5_Weighting'!$B$9:$C$20,2,FALSE)/VLOOKUP($AW443,'5_Weighting'!$B$9:$D$20,3,FALSE))</f>
        <v>0.32079900452772037</v>
      </c>
      <c r="M443" s="3">
        <f>L443*Y443</f>
        <v>6.6408911002736271E-2</v>
      </c>
      <c r="N443" s="3">
        <f>J443/(VLOOKUP($AW443,'5_Weighting'!$F$12:$G$20,2,FALSE)/(VLOOKUP($AW443,'5_Weighting'!$F$12:$H$21,3,FALSE)))</f>
        <v>0.77192346820561808</v>
      </c>
      <c r="O443" s="3">
        <f>N443*$Y443</f>
        <v>0.15979662086688548</v>
      </c>
      <c r="P443" s="3">
        <f>J443/(VLOOKUP($AW443,'5_Weighting'!$J$12:$K$22,2,FALSE)/VLOOKUP($AW443,'5_Weighting'!$J$12:$L$22,3,FALSE))</f>
        <v>1.2779446311045921</v>
      </c>
      <c r="Q443" s="3">
        <f>P443*$Y443</f>
        <v>0.26454854932729727</v>
      </c>
      <c r="R443" s="3">
        <f>J443/(VLOOKUP($AW443,'5_Weighting'!$N$12:$O$23,2,FALSE)/VLOOKUP($AW443,'5_Weighting'!$N$12:$P$23,3,FALSE))</f>
        <v>0.22758248443768592</v>
      </c>
      <c r="S443" s="3">
        <f>R443*$Y443</f>
        <v>4.7112069368961937E-2</v>
      </c>
      <c r="T443" s="3">
        <f>J443/(VLOOKUP($AW443,'5_Weighting'!$R$12:$S$23,2,FALSE)/(VLOOKUP($AW443,'5_Weighting'!$R$12:$T$23,3,FALSE)))</f>
        <v>1.2019283163329473</v>
      </c>
      <c r="U443" s="3">
        <f>T443*$Y443</f>
        <v>0.24881233876810915</v>
      </c>
      <c r="V443" s="3">
        <f>J443/(VLOOKUP($AW443,'5_Weighting'!$V$12:$W$23,2,FALSE)/(VLOOKUP($AW443,'5_Weighting'!$V$12:$X$23,3,FALSE)))</f>
        <v>0.21331004160879682</v>
      </c>
      <c r="W443" s="3">
        <f>V443*$Y443</f>
        <v>4.4157517228095064E-2</v>
      </c>
      <c r="X443" s="3" t="s">
        <v>226</v>
      </c>
      <c r="Y443" s="6">
        <v>0.20701096345514952</v>
      </c>
      <c r="Z443" s="3" t="s">
        <v>25</v>
      </c>
      <c r="AA443" s="3">
        <v>3.4387203231752414E-2</v>
      </c>
      <c r="AB443" s="3" t="s">
        <v>26</v>
      </c>
      <c r="AC443" s="3" t="s">
        <v>5</v>
      </c>
      <c r="AD443" s="3" t="s">
        <v>6</v>
      </c>
      <c r="AE443" s="3" t="s">
        <v>5</v>
      </c>
      <c r="AF443" s="3" t="s">
        <v>7</v>
      </c>
      <c r="AG443" s="3" t="s">
        <v>48</v>
      </c>
      <c r="AH443" s="3" t="s">
        <v>28</v>
      </c>
      <c r="AI443" s="10" t="s">
        <v>10</v>
      </c>
      <c r="AJ443" s="3" t="s">
        <v>182</v>
      </c>
      <c r="AK443" s="11" t="s">
        <v>12</v>
      </c>
      <c r="AL443" s="11" t="s">
        <v>13</v>
      </c>
      <c r="AM443" s="4">
        <v>2009</v>
      </c>
      <c r="AN443" s="3" t="s">
        <v>30</v>
      </c>
      <c r="AO443" s="3" t="s">
        <v>14</v>
      </c>
      <c r="AP443" s="3">
        <v>1449</v>
      </c>
      <c r="AQ443" s="3">
        <v>0</v>
      </c>
      <c r="AR443" s="3">
        <v>0</v>
      </c>
      <c r="AS443" s="3">
        <v>0</v>
      </c>
      <c r="AT443" s="3">
        <v>0</v>
      </c>
      <c r="AU443" s="4" t="s">
        <v>15</v>
      </c>
      <c r="AV443" s="4" t="s">
        <v>41</v>
      </c>
      <c r="AW443" s="3" t="s">
        <v>42</v>
      </c>
      <c r="AX443" s="4" t="s">
        <v>33</v>
      </c>
      <c r="AY443" s="4"/>
      <c r="AZ443" s="3">
        <v>0.33800000000000002</v>
      </c>
      <c r="BA443" s="3"/>
      <c r="BB443" s="3"/>
      <c r="BC443" s="3" t="s">
        <v>20</v>
      </c>
      <c r="BD443" s="3">
        <v>6.02</v>
      </c>
      <c r="BE443" s="3"/>
    </row>
    <row r="444" spans="1:57" hidden="1" x14ac:dyDescent="0.25">
      <c r="A444" s="2">
        <v>70</v>
      </c>
      <c r="B444" s="3" t="s">
        <v>177</v>
      </c>
      <c r="C444" s="3" t="s">
        <v>178</v>
      </c>
      <c r="D444" s="3" t="s">
        <v>179</v>
      </c>
      <c r="E444" s="3" t="s">
        <v>180</v>
      </c>
      <c r="F444" s="3"/>
      <c r="G444" s="3"/>
      <c r="H444" s="3" t="str">
        <f>IF(Y444&lt;'2 - Outliers'!$F$11,"Low outlier",IF(Y444&gt;'2 - Outliers'!$F$12,"High outlier",""))</f>
        <v/>
      </c>
      <c r="I444" s="3">
        <f>IF(AA444="",VLOOKUP(AW444,'3 -Impute_SE'!$B$10:$C$21,2,FALSE),AA444)</f>
        <v>9.6625235229886391E-2</v>
      </c>
      <c r="J444" s="3">
        <f>1/I444</f>
        <v>10.349263291528814</v>
      </c>
      <c r="K444" s="3">
        <f>J444*Y444</f>
        <v>4.29</v>
      </c>
      <c r="L444" s="3">
        <f>J444/(VLOOKUP($AW444,'5_Weighting'!$B$9:$C$20,2,FALSE)/VLOOKUP($AW444,'5_Weighting'!$B$9:$D$20,3,FALSE))</f>
        <v>0.10544556247888999</v>
      </c>
      <c r="M444" s="3">
        <f>L444*Y444</f>
        <v>4.3709532774638134E-2</v>
      </c>
      <c r="N444" s="3">
        <f>J444/(VLOOKUP($AW444,'5_Weighting'!$F$12:$G$20,2,FALSE)/(VLOOKUP($AW444,'5_Weighting'!$F$12:$H$21,3,FALSE)))</f>
        <v>0.12036432290416371</v>
      </c>
      <c r="O444" s="3">
        <f>N444*$Y444</f>
        <v>4.9893691049634523E-2</v>
      </c>
      <c r="P444" s="3">
        <f>J444/(VLOOKUP($AW444,'5_Weighting'!$J$12:$K$22,2,FALSE)/VLOOKUP($AW444,'5_Weighting'!$J$12:$L$22,3,FALSE))</f>
        <v>0.18278547097596046</v>
      </c>
      <c r="Q444" s="3">
        <f>P444*$Y444</f>
        <v>7.5768646366231748E-2</v>
      </c>
      <c r="R444" s="3">
        <f>J444/(VLOOKUP($AW444,'5_Weighting'!$N$12:$O$23,2,FALSE)/VLOOKUP($AW444,'5_Weighting'!$N$12:$P$23,3,FALSE))</f>
        <v>9.4424154575581246E-2</v>
      </c>
      <c r="S444" s="3">
        <f>R444*$Y444</f>
        <v>3.9140913871696881E-2</v>
      </c>
      <c r="T444" s="3">
        <f>J444/(VLOOKUP($AW444,'5_Weighting'!$R$12:$S$23,2,FALSE)/(VLOOKUP($AW444,'5_Weighting'!$R$12:$T$23,3,FALSE)))</f>
        <v>0.27565900151675377</v>
      </c>
      <c r="U444" s="3">
        <f>T444*$Y444</f>
        <v>0.11426679205995742</v>
      </c>
      <c r="V444" s="3">
        <f>J444/(VLOOKUP($AW444,'5_Weighting'!$V$12:$W$23,2,FALSE)/(VLOOKUP($AW444,'5_Weighting'!$V$12:$X$23,3,FALSE)))</f>
        <v>8.9926635222735266E-2</v>
      </c>
      <c r="W444" s="3">
        <f>V444*$Y444</f>
        <v>3.7276591989046329E-2</v>
      </c>
      <c r="X444" s="3" t="s">
        <v>181</v>
      </c>
      <c r="Y444" s="6">
        <v>0.4145222591362126</v>
      </c>
      <c r="Z444" s="3" t="s">
        <v>25</v>
      </c>
      <c r="AA444" s="3">
        <v>9.6625235229886391E-2</v>
      </c>
      <c r="AB444" s="3" t="s">
        <v>26</v>
      </c>
      <c r="AC444" s="3" t="s">
        <v>5</v>
      </c>
      <c r="AD444" s="3" t="s">
        <v>6</v>
      </c>
      <c r="AE444" s="3" t="s">
        <v>5</v>
      </c>
      <c r="AF444" s="3" t="s">
        <v>7</v>
      </c>
      <c r="AG444" s="3" t="s">
        <v>48</v>
      </c>
      <c r="AH444" s="3" t="s">
        <v>28</v>
      </c>
      <c r="AI444" s="3" t="s">
        <v>10</v>
      </c>
      <c r="AJ444" s="3" t="s">
        <v>182</v>
      </c>
      <c r="AK444" s="11" t="s">
        <v>12</v>
      </c>
      <c r="AL444" s="11" t="s">
        <v>13</v>
      </c>
      <c r="AM444" s="4">
        <v>2009</v>
      </c>
      <c r="AN444" s="3" t="s">
        <v>30</v>
      </c>
      <c r="AO444" s="3" t="s">
        <v>14</v>
      </c>
      <c r="AP444" s="3">
        <v>1449</v>
      </c>
      <c r="AQ444" s="3">
        <v>0</v>
      </c>
      <c r="AR444" s="3">
        <v>0</v>
      </c>
      <c r="AS444" s="3">
        <v>0</v>
      </c>
      <c r="AT444" s="3">
        <v>0</v>
      </c>
      <c r="AU444" s="4" t="s">
        <v>15</v>
      </c>
      <c r="AV444" s="4" t="s">
        <v>183</v>
      </c>
      <c r="AW444" s="4" t="s">
        <v>17</v>
      </c>
      <c r="AX444" s="4" t="s">
        <v>33</v>
      </c>
      <c r="AY444" s="4"/>
      <c r="AZ444" s="3">
        <v>0.317</v>
      </c>
      <c r="BA444" s="3"/>
      <c r="BB444" s="3"/>
      <c r="BC444" s="3" t="s">
        <v>20</v>
      </c>
      <c r="BD444" s="3">
        <v>4.29</v>
      </c>
      <c r="BE444" s="3"/>
    </row>
    <row r="445" spans="1:57" hidden="1" x14ac:dyDescent="0.25">
      <c r="A445" s="2">
        <v>70</v>
      </c>
      <c r="B445" s="3" t="s">
        <v>177</v>
      </c>
      <c r="C445" s="3">
        <v>70.13</v>
      </c>
      <c r="D445" s="3" t="s">
        <v>969</v>
      </c>
      <c r="E445" s="3" t="s">
        <v>690</v>
      </c>
      <c r="F445" s="3"/>
      <c r="G445" s="3"/>
      <c r="H445" s="3" t="str">
        <f>IF(Y445&lt;'2 - Outliers'!$F$11,"Low outlier",IF(Y445&gt;'2 - Outliers'!$F$12,"High outlier",""))</f>
        <v/>
      </c>
      <c r="I445" s="3">
        <f>IF(AA445="",VLOOKUP(AW445,'3 -Impute_SE'!$B$10:$C$21,2,FALSE),AA445)</f>
        <v>4.0616740088105729E-2</v>
      </c>
      <c r="J445" s="3">
        <f>1/I445</f>
        <v>24.620390455531453</v>
      </c>
      <c r="K445" s="3">
        <f>J445*Y445</f>
        <v>2.27</v>
      </c>
      <c r="L445" s="3">
        <f>J445/(VLOOKUP($AW445,'5_Weighting'!$B$9:$C$20,2,FALSE)/VLOOKUP($AW445,'5_Weighting'!$B$9:$D$20,3,FALSE))</f>
        <v>0.2715968967797352</v>
      </c>
      <c r="M445" s="3">
        <f>L445*Y445</f>
        <v>2.5041233883091586E-2</v>
      </c>
      <c r="N445" s="3">
        <f>J445/(VLOOKUP($AW445,'5_Weighting'!$F$12:$G$20,2,FALSE)/(VLOOKUP($AW445,'5_Weighting'!$F$12:$H$21,3,FALSE)))</f>
        <v>0.65353076398957566</v>
      </c>
      <c r="O445" s="3">
        <f>N445*$Y445</f>
        <v>6.0255536439838879E-2</v>
      </c>
      <c r="P445" s="3">
        <f>J445/(VLOOKUP($AW445,'5_Weighting'!$J$12:$K$22,2,FALSE)/VLOOKUP($AW445,'5_Weighting'!$J$12:$L$22,3,FALSE))</f>
        <v>1.0819416243990831</v>
      </c>
      <c r="Q445" s="3">
        <f>P445*$Y445</f>
        <v>9.9755017769595472E-2</v>
      </c>
      <c r="R445" s="3">
        <f>J445/(VLOOKUP($AW445,'5_Weighting'!$N$12:$O$23,2,FALSE)/VLOOKUP($AW445,'5_Weighting'!$N$12:$P$23,3,FALSE))</f>
        <v>0.19267733272955581</v>
      </c>
      <c r="S445" s="3">
        <f>R445*$Y445</f>
        <v>1.7764850077665047E-2</v>
      </c>
      <c r="T445" s="3">
        <f>J445/(VLOOKUP($AW445,'5_Weighting'!$R$12:$S$23,2,FALSE)/(VLOOKUP($AW445,'5_Weighting'!$R$12:$T$23,3,FALSE)))</f>
        <v>1.0175842077449855</v>
      </c>
      <c r="U445" s="3">
        <f>T445*$Y445</f>
        <v>9.3821263954087672E-2</v>
      </c>
      <c r="V445" s="3">
        <f>J445/(VLOOKUP($AW445,'5_Weighting'!$V$12:$W$23,2,FALSE)/(VLOOKUP($AW445,'5_Weighting'!$V$12:$X$23,3,FALSE)))</f>
        <v>0.1805939062628833</v>
      </c>
      <c r="W445" s="3">
        <f>V445*$Y445</f>
        <v>1.6650758157437842E-2</v>
      </c>
      <c r="X445" s="3" t="s">
        <v>156</v>
      </c>
      <c r="Y445" s="6">
        <v>9.2200000000000004E-2</v>
      </c>
      <c r="Z445" s="3" t="s">
        <v>157</v>
      </c>
      <c r="AA445" s="3">
        <v>4.0616740088105729E-2</v>
      </c>
      <c r="AB445" s="3" t="s">
        <v>26</v>
      </c>
      <c r="AC445" s="3" t="s">
        <v>5</v>
      </c>
      <c r="AD445" s="3" t="s">
        <v>6</v>
      </c>
      <c r="AE445" s="3" t="s">
        <v>5</v>
      </c>
      <c r="AF445" s="3" t="s">
        <v>7</v>
      </c>
      <c r="AG445" s="3" t="s">
        <v>48</v>
      </c>
      <c r="AH445" s="3" t="s">
        <v>28</v>
      </c>
      <c r="AI445" s="3" t="s">
        <v>10</v>
      </c>
      <c r="AJ445" s="3" t="s">
        <v>182</v>
      </c>
      <c r="AK445" s="4" t="s">
        <v>12</v>
      </c>
      <c r="AL445" s="4" t="s">
        <v>13</v>
      </c>
      <c r="AM445" s="4">
        <v>2009</v>
      </c>
      <c r="AN445" s="3" t="s">
        <v>30</v>
      </c>
      <c r="AO445" s="3" t="s">
        <v>14</v>
      </c>
      <c r="AP445" s="3">
        <v>1449</v>
      </c>
      <c r="AQ445" s="3">
        <v>1</v>
      </c>
      <c r="AR445" s="3">
        <v>0</v>
      </c>
      <c r="AS445" s="3">
        <v>0</v>
      </c>
      <c r="AT445" s="3">
        <v>0</v>
      </c>
      <c r="AU445" s="4" t="s">
        <v>15</v>
      </c>
      <c r="AV445" s="4" t="s">
        <v>41</v>
      </c>
      <c r="AW445" s="4" t="s">
        <v>42</v>
      </c>
      <c r="AX445" s="4" t="s">
        <v>33</v>
      </c>
      <c r="AY445" s="4"/>
      <c r="AZ445" s="3">
        <v>9.2200000000000004E-2</v>
      </c>
      <c r="BA445" s="3"/>
      <c r="BB445" s="3"/>
      <c r="BC445" s="3" t="s">
        <v>20</v>
      </c>
      <c r="BD445" s="3">
        <v>2.27</v>
      </c>
      <c r="BE445" s="3"/>
    </row>
    <row r="446" spans="1:57" hidden="1" x14ac:dyDescent="0.25">
      <c r="A446" s="2">
        <v>70</v>
      </c>
      <c r="B446" s="3" t="s">
        <v>177</v>
      </c>
      <c r="C446" s="3">
        <v>70.13</v>
      </c>
      <c r="D446" s="3" t="s">
        <v>689</v>
      </c>
      <c r="E446" s="3" t="s">
        <v>690</v>
      </c>
      <c r="F446" s="3"/>
      <c r="G446" s="3"/>
      <c r="H446" s="3" t="str">
        <f>IF(Y446&lt;'2 - Outliers'!$F$11,"Low outlier",IF(Y446&gt;'2 - Outliers'!$F$12,"High outlier",""))</f>
        <v/>
      </c>
      <c r="I446" s="3">
        <f>IF(AA446="",VLOOKUP(AW446,'3 -Impute_SE'!$B$10:$C$21,2,FALSE),AA446)</f>
        <v>5.1030927835051552E-2</v>
      </c>
      <c r="J446" s="3">
        <f>1/I446</f>
        <v>19.595959595959595</v>
      </c>
      <c r="K446" s="3">
        <f>J446*Y446</f>
        <v>3.88</v>
      </c>
      <c r="L446" s="3">
        <f>J446/(VLOOKUP($AW446,'5_Weighting'!$B$9:$C$20,2,FALSE)/VLOOKUP($AW446,'5_Weighting'!$B$9:$D$20,3,FALSE))</f>
        <v>0.19965739818416797</v>
      </c>
      <c r="M446" s="3">
        <f>L446*Y446</f>
        <v>3.9532164840465261E-2</v>
      </c>
      <c r="N446" s="3">
        <f>J446/(VLOOKUP($AW446,'5_Weighting'!$F$12:$G$20,2,FALSE)/(VLOOKUP($AW446,'5_Weighting'!$F$12:$H$21,3,FALSE)))</f>
        <v>0.22790553704007671</v>
      </c>
      <c r="O446" s="3">
        <f>N446*$Y446</f>
        <v>4.5125296333935194E-2</v>
      </c>
      <c r="P446" s="3">
        <f>J446/(VLOOKUP($AW446,'5_Weighting'!$J$12:$K$22,2,FALSE)/VLOOKUP($AW446,'5_Weighting'!$J$12:$L$22,3,FALSE))</f>
        <v>0.34609774658117209</v>
      </c>
      <c r="Q446" s="3">
        <f>P446*$Y446</f>
        <v>6.8527353823072082E-2</v>
      </c>
      <c r="R446" s="3">
        <f>J446/(VLOOKUP($AW446,'5_Weighting'!$N$12:$O$23,2,FALSE)/VLOOKUP($AW446,'5_Weighting'!$N$12:$P$23,3,FALSE))</f>
        <v>0.17878875682487336</v>
      </c>
      <c r="S446" s="3">
        <f>R446*$Y446</f>
        <v>3.5400173851324927E-2</v>
      </c>
      <c r="T446" s="3">
        <f>J446/(VLOOKUP($AW446,'5_Weighting'!$R$12:$S$23,2,FALSE)/(VLOOKUP($AW446,'5_Weighting'!$R$12:$T$23,3,FALSE)))</f>
        <v>0.52195045229996329</v>
      </c>
      <c r="U446" s="3">
        <f>T446*$Y446</f>
        <v>0.10334618955539274</v>
      </c>
      <c r="V446" s="3">
        <f>J446/(VLOOKUP($AW446,'5_Weighting'!$V$12:$W$23,2,FALSE)/(VLOOKUP($AW446,'5_Weighting'!$V$12:$X$23,3,FALSE)))</f>
        <v>0.17027286491664873</v>
      </c>
      <c r="W446" s="3">
        <f>V446*$Y446</f>
        <v>3.3714027253496447E-2</v>
      </c>
      <c r="X446" s="3" t="s">
        <v>156</v>
      </c>
      <c r="Y446" s="6">
        <v>0.19800000000000001</v>
      </c>
      <c r="Z446" s="3" t="s">
        <v>157</v>
      </c>
      <c r="AA446" s="3">
        <v>5.1030927835051552E-2</v>
      </c>
      <c r="AB446" s="3" t="s">
        <v>26</v>
      </c>
      <c r="AC446" s="3" t="s">
        <v>5</v>
      </c>
      <c r="AD446" s="3" t="s">
        <v>6</v>
      </c>
      <c r="AE446" s="3" t="s">
        <v>5</v>
      </c>
      <c r="AF446" s="3" t="s">
        <v>7</v>
      </c>
      <c r="AG446" s="3" t="s">
        <v>48</v>
      </c>
      <c r="AH446" s="3" t="s">
        <v>28</v>
      </c>
      <c r="AI446" s="3" t="s">
        <v>10</v>
      </c>
      <c r="AJ446" s="3" t="s">
        <v>182</v>
      </c>
      <c r="AK446" s="4" t="s">
        <v>12</v>
      </c>
      <c r="AL446" s="4" t="s">
        <v>13</v>
      </c>
      <c r="AM446" s="4">
        <v>2009</v>
      </c>
      <c r="AN446" s="3" t="s">
        <v>30</v>
      </c>
      <c r="AO446" s="3" t="s">
        <v>14</v>
      </c>
      <c r="AP446" s="3">
        <v>1449</v>
      </c>
      <c r="AQ446" s="3">
        <v>1</v>
      </c>
      <c r="AR446" s="3">
        <v>0</v>
      </c>
      <c r="AS446" s="3">
        <v>0</v>
      </c>
      <c r="AT446" s="3">
        <v>0</v>
      </c>
      <c r="AU446" s="4" t="s">
        <v>15</v>
      </c>
      <c r="AV446" s="4" t="s">
        <v>183</v>
      </c>
      <c r="AW446" s="4" t="s">
        <v>17</v>
      </c>
      <c r="AX446" s="4" t="s">
        <v>33</v>
      </c>
      <c r="AY446" s="4"/>
      <c r="AZ446" s="3">
        <v>0.19800000000000001</v>
      </c>
      <c r="BA446" s="3"/>
      <c r="BB446" s="3"/>
      <c r="BC446" s="3" t="s">
        <v>20</v>
      </c>
      <c r="BD446" s="3">
        <v>3.88</v>
      </c>
      <c r="BE446" s="3"/>
    </row>
    <row r="447" spans="1:57" hidden="1" x14ac:dyDescent="0.25">
      <c r="A447" s="2">
        <v>70</v>
      </c>
      <c r="B447" s="3" t="s">
        <v>177</v>
      </c>
      <c r="C447" s="3">
        <v>70.2</v>
      </c>
      <c r="D447" s="3" t="s">
        <v>217</v>
      </c>
      <c r="E447" s="3" t="s">
        <v>218</v>
      </c>
      <c r="F447" s="3"/>
      <c r="G447" s="3"/>
      <c r="H447" s="3" t="str">
        <f>IF(Y447&lt;'2 - Outliers'!$F$11,"Low outlier",IF(Y447&gt;'2 - Outliers'!$F$12,"High outlier",""))</f>
        <v/>
      </c>
      <c r="I447" s="3">
        <f>IF(AA447="",VLOOKUP(AW447,'3 -Impute_SE'!$B$10:$C$21,2,FALSE),AA447)</f>
        <v>6.8193791258575318E-2</v>
      </c>
      <c r="J447" s="3">
        <f>1/I447</f>
        <v>14.664091577020962</v>
      </c>
      <c r="K447" s="3">
        <f>J447*Y447</f>
        <v>4.62</v>
      </c>
      <c r="L447" s="3">
        <f>J447/(VLOOKUP($AW447,'5_Weighting'!$B$9:$C$20,2,FALSE)/VLOOKUP($AW447,'5_Weighting'!$B$9:$D$20,3,FALSE))</f>
        <v>0.16176517482962785</v>
      </c>
      <c r="M447" s="3">
        <f>L447*Y447</f>
        <v>5.0964978211402258E-2</v>
      </c>
      <c r="N447" s="3">
        <f>J447/(VLOOKUP($AW447,'5_Weighting'!$F$12:$G$20,2,FALSE)/(VLOOKUP($AW447,'5_Weighting'!$F$12:$H$21,3,FALSE)))</f>
        <v>0.38924788739044969</v>
      </c>
      <c r="O447" s="3">
        <f>N447*$Y447</f>
        <v>0.1226346160141214</v>
      </c>
      <c r="P447" s="3">
        <f>J447/(VLOOKUP($AW447,'5_Weighting'!$J$12:$K$22,2,FALSE)/VLOOKUP($AW447,'5_Weighting'!$J$12:$L$22,3,FALSE))</f>
        <v>0.64441265015008864</v>
      </c>
      <c r="Q447" s="3">
        <f>P447*$Y447</f>
        <v>0.20302563087908856</v>
      </c>
      <c r="R447" s="3">
        <f>J447/(VLOOKUP($AW447,'5_Weighting'!$N$12:$O$23,2,FALSE)/VLOOKUP($AW447,'5_Weighting'!$N$12:$P$23,3,FALSE))</f>
        <v>0.11476008299159832</v>
      </c>
      <c r="S447" s="3">
        <f>R447*$Y447</f>
        <v>3.6155774166877756E-2</v>
      </c>
      <c r="T447" s="3">
        <f>J447/(VLOOKUP($AW447,'5_Weighting'!$R$12:$S$23,2,FALSE)/(VLOOKUP($AW447,'5_Weighting'!$R$12:$T$23,3,FALSE)))</f>
        <v>0.60608088391832482</v>
      </c>
      <c r="U447" s="3">
        <f>T447*$Y447</f>
        <v>0.19094900417087446</v>
      </c>
      <c r="V447" s="3">
        <f>J447/(VLOOKUP($AW447,'5_Weighting'!$V$12:$W$23,2,FALSE)/(VLOOKUP($AW447,'5_Weighting'!$V$12:$X$23,3,FALSE)))</f>
        <v>0.10756310239977855</v>
      </c>
      <c r="W447" s="3">
        <f>V447*$Y447</f>
        <v>3.38883271750497E-2</v>
      </c>
      <c r="X447" s="3" t="s">
        <v>181</v>
      </c>
      <c r="Y447" s="6">
        <v>0.31505531561461797</v>
      </c>
      <c r="Z447" s="3" t="s">
        <v>25</v>
      </c>
      <c r="AA447" s="3">
        <v>6.8193791258575318E-2</v>
      </c>
      <c r="AB447" s="3" t="s">
        <v>26</v>
      </c>
      <c r="AC447" s="3" t="s">
        <v>5</v>
      </c>
      <c r="AD447" s="3" t="s">
        <v>6</v>
      </c>
      <c r="AE447" s="3" t="s">
        <v>5</v>
      </c>
      <c r="AF447" s="3" t="s">
        <v>7</v>
      </c>
      <c r="AG447" s="3" t="s">
        <v>48</v>
      </c>
      <c r="AH447" s="3" t="s">
        <v>28</v>
      </c>
      <c r="AI447" s="3" t="s">
        <v>10</v>
      </c>
      <c r="AJ447" s="3" t="s">
        <v>182</v>
      </c>
      <c r="AK447" s="4" t="s">
        <v>12</v>
      </c>
      <c r="AL447" s="4" t="s">
        <v>13</v>
      </c>
      <c r="AM447" s="4">
        <v>2009</v>
      </c>
      <c r="AN447" s="3" t="s">
        <v>30</v>
      </c>
      <c r="AO447" s="3" t="s">
        <v>14</v>
      </c>
      <c r="AP447" s="3">
        <v>1449</v>
      </c>
      <c r="AQ447" s="3">
        <v>0</v>
      </c>
      <c r="AR447" s="3">
        <v>0</v>
      </c>
      <c r="AS447" s="3">
        <v>0</v>
      </c>
      <c r="AT447" s="3">
        <v>0</v>
      </c>
      <c r="AU447" s="4" t="s">
        <v>15</v>
      </c>
      <c r="AV447" s="4" t="s">
        <v>41</v>
      </c>
      <c r="AW447" s="3" t="s">
        <v>42</v>
      </c>
      <c r="AX447" s="4" t="s">
        <v>33</v>
      </c>
      <c r="AY447" s="4"/>
      <c r="AZ447" s="3">
        <v>0.249</v>
      </c>
      <c r="BA447" s="3"/>
      <c r="BB447" s="3"/>
      <c r="BC447" s="3" t="s">
        <v>20</v>
      </c>
      <c r="BD447" s="3">
        <v>4.62</v>
      </c>
      <c r="BE447" s="3"/>
    </row>
    <row r="448" spans="1:57" hidden="1" x14ac:dyDescent="0.25">
      <c r="A448" s="2">
        <v>70</v>
      </c>
      <c r="B448" s="3" t="s">
        <v>177</v>
      </c>
      <c r="C448" s="3">
        <v>70.3</v>
      </c>
      <c r="D448" s="3" t="s">
        <v>210</v>
      </c>
      <c r="E448" s="3" t="s">
        <v>211</v>
      </c>
      <c r="F448" s="3"/>
      <c r="G448" s="3"/>
      <c r="H448" s="3" t="str">
        <f>IF(Y448&lt;'2 - Outliers'!$F$11,"Low outlier",IF(Y448&gt;'2 - Outliers'!$F$12,"High outlier",""))</f>
        <v/>
      </c>
      <c r="I448" s="3">
        <f>IF(AA448="",VLOOKUP(AW448,'3 -Impute_SE'!$B$10:$C$21,2,FALSE),AA448)</f>
        <v>9.0548314331017815E-2</v>
      </c>
      <c r="J448" s="3">
        <f>1/I448</f>
        <v>11.043827898819808</v>
      </c>
      <c r="K448" s="3">
        <f>J448*Y448</f>
        <v>3.52</v>
      </c>
      <c r="L448" s="3">
        <f>J448/(VLOOKUP($AW448,'5_Weighting'!$B$9:$C$20,2,FALSE)/VLOOKUP($AW448,'5_Weighting'!$B$9:$D$20,3,FALSE))</f>
        <v>0.12182866844888049</v>
      </c>
      <c r="M448" s="3">
        <f>L448*Y448</f>
        <v>3.8830459589639814E-2</v>
      </c>
      <c r="N448" s="3">
        <f>J448/(VLOOKUP($AW448,'5_Weighting'!$F$12:$G$20,2,FALSE)/(VLOOKUP($AW448,'5_Weighting'!$F$12:$H$21,3,FALSE)))</f>
        <v>0.29315056140645201</v>
      </c>
      <c r="O448" s="3">
        <f>N448*$Y448</f>
        <v>9.3435897915521066E-2</v>
      </c>
      <c r="P448" s="3">
        <f>J448/(VLOOKUP($AW448,'5_Weighting'!$J$12:$K$22,2,FALSE)/VLOOKUP($AW448,'5_Weighting'!$J$12:$L$22,3,FALSE))</f>
        <v>0.48532037369653047</v>
      </c>
      <c r="Q448" s="3">
        <f>P448*$Y448</f>
        <v>0.15468619495549607</v>
      </c>
      <c r="R448" s="3">
        <f>J448/(VLOOKUP($AW448,'5_Weighting'!$N$12:$O$23,2,FALSE)/VLOOKUP($AW448,'5_Weighting'!$N$12:$P$23,3,FALSE))</f>
        <v>8.6428170443201974E-2</v>
      </c>
      <c r="S448" s="3">
        <f>R448*$Y448</f>
        <v>2.7547256508097341E-2</v>
      </c>
      <c r="T448" s="3">
        <f>J448/(VLOOKUP($AW448,'5_Weighting'!$R$12:$S$23,2,FALSE)/(VLOOKUP($AW448,'5_Weighting'!$R$12:$T$23,3,FALSE)))</f>
        <v>0.4564519349597756</v>
      </c>
      <c r="U448" s="3">
        <f>T448*$Y448</f>
        <v>0.14548495555876148</v>
      </c>
      <c r="V448" s="3">
        <f>J448/(VLOOKUP($AW448,'5_Weighting'!$V$12:$W$23,2,FALSE)/(VLOOKUP($AW448,'5_Weighting'!$V$12:$X$23,3,FALSE)))</f>
        <v>8.1007976861503753E-2</v>
      </c>
      <c r="W448" s="3">
        <f>V448*$Y448</f>
        <v>2.5819677847656913E-2</v>
      </c>
      <c r="X448" s="3" t="s">
        <v>181</v>
      </c>
      <c r="Y448" s="6">
        <v>0.3187300664451827</v>
      </c>
      <c r="Z448" s="3" t="s">
        <v>25</v>
      </c>
      <c r="AA448" s="3">
        <v>9.0548314331017815E-2</v>
      </c>
      <c r="AB448" s="3" t="s">
        <v>26</v>
      </c>
      <c r="AC448" s="3" t="s">
        <v>5</v>
      </c>
      <c r="AD448" s="3" t="s">
        <v>6</v>
      </c>
      <c r="AE448" s="3" t="s">
        <v>5</v>
      </c>
      <c r="AF448" s="3" t="s">
        <v>7</v>
      </c>
      <c r="AG448" s="3" t="s">
        <v>48</v>
      </c>
      <c r="AH448" s="3" t="s">
        <v>28</v>
      </c>
      <c r="AI448" s="3" t="s">
        <v>10</v>
      </c>
      <c r="AJ448" s="3" t="s">
        <v>182</v>
      </c>
      <c r="AK448" s="4" t="s">
        <v>12</v>
      </c>
      <c r="AL448" s="4" t="s">
        <v>13</v>
      </c>
      <c r="AM448" s="4">
        <v>2009</v>
      </c>
      <c r="AN448" s="3" t="s">
        <v>30</v>
      </c>
      <c r="AO448" s="3" t="s">
        <v>14</v>
      </c>
      <c r="AP448" s="3">
        <v>1449</v>
      </c>
      <c r="AQ448" s="3">
        <v>0</v>
      </c>
      <c r="AR448" s="3">
        <v>0</v>
      </c>
      <c r="AS448" s="3">
        <v>0</v>
      </c>
      <c r="AT448" s="3">
        <v>0</v>
      </c>
      <c r="AU448" s="4" t="s">
        <v>15</v>
      </c>
      <c r="AV448" s="4" t="s">
        <v>41</v>
      </c>
      <c r="AW448" s="4" t="s">
        <v>42</v>
      </c>
      <c r="AX448" s="4" t="s">
        <v>33</v>
      </c>
      <c r="AY448" s="4"/>
      <c r="AZ448" s="3">
        <v>0.183</v>
      </c>
      <c r="BA448" s="3"/>
      <c r="BB448" s="3"/>
      <c r="BC448" s="3" t="s">
        <v>20</v>
      </c>
      <c r="BD448" s="3">
        <v>3.52</v>
      </c>
      <c r="BE448" s="3"/>
    </row>
    <row r="449" spans="1:57" hidden="1" x14ac:dyDescent="0.25">
      <c r="A449" s="2">
        <v>70</v>
      </c>
      <c r="B449" s="3" t="s">
        <v>177</v>
      </c>
      <c r="C449" s="3">
        <v>70.400000000000006</v>
      </c>
      <c r="D449" s="3" t="s">
        <v>219</v>
      </c>
      <c r="E449" s="3" t="s">
        <v>220</v>
      </c>
      <c r="F449" s="3"/>
      <c r="G449" s="3"/>
      <c r="H449" s="3" t="str">
        <f>IF(Y449&lt;'2 - Outliers'!$F$11,"Low outlier",IF(Y449&gt;'2 - Outliers'!$F$12,"High outlier",""))</f>
        <v/>
      </c>
      <c r="I449" s="3">
        <f>IF(AA449="",VLOOKUP(AW449,'3 -Impute_SE'!$B$10:$C$21,2,FALSE),AA449)</f>
        <v>0.10385725359911406</v>
      </c>
      <c r="J449" s="3">
        <f>1/I449</f>
        <v>9.6286004621301711</v>
      </c>
      <c r="K449" s="3">
        <f>J449*Y449</f>
        <v>3</v>
      </c>
      <c r="L449" s="3">
        <f>J449/(VLOOKUP($AW449,'5_Weighting'!$B$9:$C$20,2,FALSE)/VLOOKUP($AW449,'5_Weighting'!$B$9:$D$20,3,FALSE))</f>
        <v>0.10621675600839001</v>
      </c>
      <c r="M449" s="3">
        <f>L449*Y449</f>
        <v>3.3094141695715749E-2</v>
      </c>
      <c r="N449" s="3">
        <f>J449/(VLOOKUP($AW449,'5_Weighting'!$F$12:$G$20,2,FALSE)/(VLOOKUP($AW449,'5_Weighting'!$F$12:$H$21,3,FALSE)))</f>
        <v>0.2555843550707198</v>
      </c>
      <c r="O449" s="3">
        <f>N449*$Y449</f>
        <v>7.9632867541637273E-2</v>
      </c>
      <c r="P449" s="3">
        <f>J449/(VLOOKUP($AW449,'5_Weighting'!$J$12:$K$22,2,FALSE)/VLOOKUP($AW449,'5_Weighting'!$J$12:$L$22,3,FALSE))</f>
        <v>0.42312828643001338</v>
      </c>
      <c r="Q449" s="3">
        <f>P449*$Y449</f>
        <v>0.13183482524616141</v>
      </c>
      <c r="R449" s="3">
        <f>J449/(VLOOKUP($AW449,'5_Weighting'!$N$12:$O$23,2,FALSE)/VLOOKUP($AW449,'5_Weighting'!$N$12:$P$23,3,FALSE))</f>
        <v>7.5352706461444444E-2</v>
      </c>
      <c r="S449" s="3">
        <f>R449*$Y449</f>
        <v>2.3477775433037508E-2</v>
      </c>
      <c r="T449" s="3">
        <f>J449/(VLOOKUP($AW449,'5_Weighting'!$R$12:$S$23,2,FALSE)/(VLOOKUP($AW449,'5_Weighting'!$R$12:$T$23,3,FALSE)))</f>
        <v>0.39795923588809046</v>
      </c>
      <c r="U449" s="3">
        <f>T449*$Y449</f>
        <v>0.12399285985121719</v>
      </c>
      <c r="V449" s="3">
        <f>J449/(VLOOKUP($AW449,'5_Weighting'!$V$12:$W$23,2,FALSE)/(VLOOKUP($AW449,'5_Weighting'!$V$12:$X$23,3,FALSE)))</f>
        <v>7.0627091493182248E-2</v>
      </c>
      <c r="W449" s="3">
        <f>V449*$Y449</f>
        <v>2.2005407256525781E-2</v>
      </c>
      <c r="X449" s="3" t="s">
        <v>181</v>
      </c>
      <c r="Y449" s="6">
        <v>0.31157176079734217</v>
      </c>
      <c r="Z449" s="3" t="s">
        <v>25</v>
      </c>
      <c r="AA449" s="3">
        <v>0.10385725359911406</v>
      </c>
      <c r="AB449" s="3" t="s">
        <v>26</v>
      </c>
      <c r="AC449" s="3" t="s">
        <v>5</v>
      </c>
      <c r="AD449" s="3" t="s">
        <v>6</v>
      </c>
      <c r="AE449" s="3" t="s">
        <v>5</v>
      </c>
      <c r="AF449" s="3" t="s">
        <v>7</v>
      </c>
      <c r="AG449" s="3" t="s">
        <v>48</v>
      </c>
      <c r="AH449" s="3" t="s">
        <v>28</v>
      </c>
      <c r="AI449" s="3" t="s">
        <v>10</v>
      </c>
      <c r="AJ449" s="3" t="s">
        <v>182</v>
      </c>
      <c r="AK449" s="4" t="s">
        <v>12</v>
      </c>
      <c r="AL449" s="4" t="s">
        <v>13</v>
      </c>
      <c r="AM449" s="4">
        <v>2009</v>
      </c>
      <c r="AN449" s="3" t="s">
        <v>30</v>
      </c>
      <c r="AO449" s="3" t="s">
        <v>14</v>
      </c>
      <c r="AP449" s="3">
        <v>1449</v>
      </c>
      <c r="AQ449" s="3">
        <v>0</v>
      </c>
      <c r="AR449" s="3">
        <v>0</v>
      </c>
      <c r="AS449" s="3">
        <v>0</v>
      </c>
      <c r="AT449" s="3">
        <v>0</v>
      </c>
      <c r="AU449" s="4" t="s">
        <v>15</v>
      </c>
      <c r="AV449" s="4" t="s">
        <v>41</v>
      </c>
      <c r="AW449" s="4" t="s">
        <v>42</v>
      </c>
      <c r="AX449" s="4" t="s">
        <v>33</v>
      </c>
      <c r="AY449" s="4"/>
      <c r="AZ449" s="3">
        <v>0.14599999999999999</v>
      </c>
      <c r="BA449" s="3"/>
      <c r="BB449" s="3"/>
      <c r="BC449" s="3" t="s">
        <v>20</v>
      </c>
      <c r="BD449" s="3">
        <v>3</v>
      </c>
      <c r="BE449" s="3"/>
    </row>
    <row r="450" spans="1:57" hidden="1" x14ac:dyDescent="0.25">
      <c r="A450" s="2">
        <v>70</v>
      </c>
      <c r="B450" s="3" t="s">
        <v>177</v>
      </c>
      <c r="C450" s="3">
        <v>70.7</v>
      </c>
      <c r="D450" s="3" t="s">
        <v>224</v>
      </c>
      <c r="E450" s="3" t="s">
        <v>225</v>
      </c>
      <c r="F450" s="3"/>
      <c r="G450" s="3"/>
      <c r="H450" s="3" t="str">
        <f>IF(Y450&lt;'2 - Outliers'!$F$11,"Low outlier",IF(Y450&gt;'2 - Outliers'!$F$12,"High outlier",""))</f>
        <v/>
      </c>
      <c r="I450" s="3">
        <f>IF(AA450="",VLOOKUP(AW450,'3 -Impute_SE'!$B$10:$C$21,2,FALSE),AA450)</f>
        <v>6.5943130740668363E-2</v>
      </c>
      <c r="J450" s="3">
        <f>1/I450</f>
        <v>15.164581795981993</v>
      </c>
      <c r="K450" s="3">
        <f>J450*Y450</f>
        <v>4.25</v>
      </c>
      <c r="L450" s="3">
        <f>J450/(VLOOKUP($AW450,'5_Weighting'!$B$9:$C$20,2,FALSE)/VLOOKUP($AW450,'5_Weighting'!$B$9:$D$20,3,FALSE))</f>
        <v>0.15450740909677291</v>
      </c>
      <c r="M450" s="3">
        <f>L450*Y450</f>
        <v>4.3301984683499321E-2</v>
      </c>
      <c r="N450" s="3">
        <f>J450/(VLOOKUP($AW450,'5_Weighting'!$F$12:$G$20,2,FALSE)/(VLOOKUP($AW450,'5_Weighting'!$F$12:$H$21,3,FALSE)))</f>
        <v>0.17636758951646561</v>
      </c>
      <c r="O450" s="3">
        <f>N450*$Y450</f>
        <v>4.9428481809078495E-2</v>
      </c>
      <c r="P450" s="3">
        <f>J450/(VLOOKUP($AW450,'5_Weighting'!$J$12:$K$22,2,FALSE)/VLOOKUP($AW450,'5_Weighting'!$J$12:$L$22,3,FALSE))</f>
        <v>0.26783212946190099</v>
      </c>
      <c r="Q450" s="3">
        <f>P450*$Y450</f>
        <v>7.5062178801045445E-2</v>
      </c>
      <c r="R450" s="3">
        <f>J450/(VLOOKUP($AW450,'5_Weighting'!$N$12:$O$23,2,FALSE)/VLOOKUP($AW450,'5_Weighting'!$N$12:$P$23,3,FALSE))</f>
        <v>0.13835794638154633</v>
      </c>
      <c r="S450" s="3">
        <f>R450*$Y450</f>
        <v>3.8775963625806945E-2</v>
      </c>
      <c r="T450" s="3">
        <f>J450/(VLOOKUP($AW450,'5_Weighting'!$R$12:$S$23,2,FALSE)/(VLOOKUP($AW450,'5_Weighting'!$R$12:$T$23,3,FALSE)))</f>
        <v>0.40391797546799307</v>
      </c>
      <c r="U450" s="3">
        <f>T450*$Y450</f>
        <v>0.11320136742536577</v>
      </c>
      <c r="V450" s="3">
        <f>J450/(VLOOKUP($AW450,'5_Weighting'!$V$12:$W$23,2,FALSE)/(VLOOKUP($AW450,'5_Weighting'!$V$12:$X$23,3,FALSE)))</f>
        <v>0.13176781545299307</v>
      </c>
      <c r="W450" s="3">
        <f>V450*$Y450</f>
        <v>3.6929024697773177E-2</v>
      </c>
      <c r="X450" s="3" t="s">
        <v>226</v>
      </c>
      <c r="Y450" s="6">
        <v>0.28025830564784054</v>
      </c>
      <c r="Z450" s="3" t="s">
        <v>25</v>
      </c>
      <c r="AA450" s="3">
        <v>6.5943130740668363E-2</v>
      </c>
      <c r="AB450" s="3" t="s">
        <v>26</v>
      </c>
      <c r="AC450" s="3" t="s">
        <v>5</v>
      </c>
      <c r="AD450" s="3" t="s">
        <v>6</v>
      </c>
      <c r="AE450" s="3" t="s">
        <v>5</v>
      </c>
      <c r="AF450" s="3" t="s">
        <v>7</v>
      </c>
      <c r="AG450" s="3" t="s">
        <v>48</v>
      </c>
      <c r="AH450" s="3" t="s">
        <v>28</v>
      </c>
      <c r="AI450" s="3" t="s">
        <v>10</v>
      </c>
      <c r="AJ450" s="3" t="s">
        <v>182</v>
      </c>
      <c r="AK450" s="4" t="s">
        <v>12</v>
      </c>
      <c r="AL450" s="4" t="s">
        <v>13</v>
      </c>
      <c r="AM450" s="4">
        <v>2009</v>
      </c>
      <c r="AN450" s="3" t="s">
        <v>30</v>
      </c>
      <c r="AO450" s="3" t="s">
        <v>14</v>
      </c>
      <c r="AP450" s="3">
        <v>1449</v>
      </c>
      <c r="AQ450" s="3">
        <v>0</v>
      </c>
      <c r="AR450" s="3">
        <v>0</v>
      </c>
      <c r="AS450" s="3">
        <v>0</v>
      </c>
      <c r="AT450" s="3">
        <v>0</v>
      </c>
      <c r="AU450" s="4" t="s">
        <v>15</v>
      </c>
      <c r="AV450" s="4" t="s">
        <v>183</v>
      </c>
      <c r="AW450" s="4" t="s">
        <v>17</v>
      </c>
      <c r="AX450" s="4" t="s">
        <v>33</v>
      </c>
      <c r="AY450" s="4"/>
      <c r="AZ450" s="3">
        <v>0.68500000000000005</v>
      </c>
      <c r="BA450" s="3"/>
      <c r="BB450" s="3"/>
      <c r="BC450" s="3" t="s">
        <v>20</v>
      </c>
      <c r="BD450" s="3">
        <v>4.25</v>
      </c>
      <c r="BE450" s="3"/>
    </row>
    <row r="451" spans="1:57" hidden="1" x14ac:dyDescent="0.25">
      <c r="A451" s="2">
        <v>70</v>
      </c>
      <c r="B451" s="3" t="s">
        <v>177</v>
      </c>
      <c r="C451" s="3">
        <v>70.8</v>
      </c>
      <c r="D451" s="3" t="s">
        <v>212</v>
      </c>
      <c r="E451" s="3" t="s">
        <v>213</v>
      </c>
      <c r="F451" s="3"/>
      <c r="G451" s="3"/>
      <c r="H451" s="3" t="str">
        <f>IF(Y451&lt;'2 - Outliers'!$F$11,"Low outlier",IF(Y451&gt;'2 - Outliers'!$F$12,"High outlier",""))</f>
        <v/>
      </c>
      <c r="I451" s="3">
        <f>IF(AA451="",VLOOKUP(AW451,'3 -Impute_SE'!$B$10:$C$21,2,FALSE),AA451)</f>
        <v>6.5261764065138061E-2</v>
      </c>
      <c r="J451" s="3">
        <f>1/I451</f>
        <v>15.322907897523203</v>
      </c>
      <c r="K451" s="3">
        <f>J451*Y451</f>
        <v>4.88</v>
      </c>
      <c r="L451" s="3">
        <f>J451/(VLOOKUP($AW451,'5_Weighting'!$B$9:$C$20,2,FALSE)/VLOOKUP($AW451,'5_Weighting'!$B$9:$D$20,3,FALSE))</f>
        <v>0.15612054660828717</v>
      </c>
      <c r="M451" s="3">
        <f>L451*Y451</f>
        <v>4.9720867118935683E-2</v>
      </c>
      <c r="N451" s="3">
        <f>J451/(VLOOKUP($AW451,'5_Weighting'!$F$12:$G$20,2,FALSE)/(VLOOKUP($AW451,'5_Weighting'!$F$12:$H$21,3,FALSE)))</f>
        <v>0.17820895865292019</v>
      </c>
      <c r="O451" s="3">
        <f>N451*$Y451</f>
        <v>5.6755527347836003E-2</v>
      </c>
      <c r="P451" s="3">
        <f>J451/(VLOOKUP($AW451,'5_Weighting'!$J$12:$K$22,2,FALSE)/VLOOKUP($AW451,'5_Weighting'!$J$12:$L$22,3,FALSE))</f>
        <v>0.27062843584843244</v>
      </c>
      <c r="Q451" s="3">
        <f>P451*$Y451</f>
        <v>8.6189042952729805E-2</v>
      </c>
      <c r="R451" s="3">
        <f>J451/(VLOOKUP($AW451,'5_Weighting'!$N$12:$O$23,2,FALSE)/VLOOKUP($AW451,'5_Weighting'!$N$12:$P$23,3,FALSE))</f>
        <v>0.13980247512375285</v>
      </c>
      <c r="S451" s="3">
        <f>R451*$Y451</f>
        <v>4.452392999857361E-2</v>
      </c>
      <c r="T451" s="3">
        <f>J451/(VLOOKUP($AW451,'5_Weighting'!$R$12:$S$23,2,FALSE)/(VLOOKUP($AW451,'5_Weighting'!$R$12:$T$23,3,FALSE)))</f>
        <v>0.40813508869001475</v>
      </c>
      <c r="U451" s="3">
        <f>T451*$Y451</f>
        <v>0.12998180542018467</v>
      </c>
      <c r="V451" s="3">
        <f>J451/(VLOOKUP($AW451,'5_Weighting'!$V$12:$W$23,2,FALSE)/(VLOOKUP($AW451,'5_Weighting'!$V$12:$X$23,3,FALSE)))</f>
        <v>0.133143539809256</v>
      </c>
      <c r="W451" s="3">
        <f>V451*$Y451</f>
        <v>4.2403209535325427E-2</v>
      </c>
      <c r="X451" s="3" t="s">
        <v>181</v>
      </c>
      <c r="Y451" s="6">
        <v>0.31847740863787372</v>
      </c>
      <c r="Z451" s="3" t="s">
        <v>25</v>
      </c>
      <c r="AA451" s="3">
        <v>6.5261764065138061E-2</v>
      </c>
      <c r="AB451" s="3" t="s">
        <v>26</v>
      </c>
      <c r="AC451" s="3" t="s">
        <v>5</v>
      </c>
      <c r="AD451" s="3" t="s">
        <v>6</v>
      </c>
      <c r="AE451" s="3" t="s">
        <v>5</v>
      </c>
      <c r="AF451" s="3" t="s">
        <v>7</v>
      </c>
      <c r="AG451" s="3" t="s">
        <v>48</v>
      </c>
      <c r="AH451" s="3" t="s">
        <v>28</v>
      </c>
      <c r="AI451" s="3" t="s">
        <v>10</v>
      </c>
      <c r="AJ451" s="3" t="s">
        <v>182</v>
      </c>
      <c r="AK451" s="4" t="s">
        <v>12</v>
      </c>
      <c r="AL451" s="4" t="s">
        <v>13</v>
      </c>
      <c r="AM451" s="4">
        <v>2009</v>
      </c>
      <c r="AN451" s="3" t="s">
        <v>30</v>
      </c>
      <c r="AO451" s="3" t="s">
        <v>14</v>
      </c>
      <c r="AP451" s="3">
        <v>1449</v>
      </c>
      <c r="AQ451" s="3">
        <v>0</v>
      </c>
      <c r="AR451" s="3">
        <v>0</v>
      </c>
      <c r="AS451" s="3">
        <v>0</v>
      </c>
      <c r="AT451" s="3">
        <v>0</v>
      </c>
      <c r="AU451" s="4" t="s">
        <v>15</v>
      </c>
      <c r="AV451" s="4" t="s">
        <v>183</v>
      </c>
      <c r="AW451" s="4" t="s">
        <v>17</v>
      </c>
      <c r="AX451" s="4" t="s">
        <v>33</v>
      </c>
      <c r="AY451" s="4"/>
      <c r="AZ451" s="3">
        <v>0.42099999999999999</v>
      </c>
      <c r="BA451" s="3"/>
      <c r="BB451" s="3"/>
      <c r="BC451" s="3" t="s">
        <v>20</v>
      </c>
      <c r="BD451" s="3">
        <v>4.88</v>
      </c>
      <c r="BE451" s="3"/>
    </row>
    <row r="452" spans="1:57" hidden="1" x14ac:dyDescent="0.25">
      <c r="A452" s="2">
        <v>70</v>
      </c>
      <c r="B452" s="3" t="s">
        <v>177</v>
      </c>
      <c r="C452" s="3">
        <v>70.900000000000006</v>
      </c>
      <c r="D452" s="3" t="s">
        <v>206</v>
      </c>
      <c r="E452" s="3" t="s">
        <v>207</v>
      </c>
      <c r="F452" s="3"/>
      <c r="G452" s="3"/>
      <c r="H452" s="3" t="str">
        <f>IF(Y452&lt;'2 - Outliers'!$F$11,"Low outlier",IF(Y452&gt;'2 - Outliers'!$F$12,"High outlier",""))</f>
        <v/>
      </c>
      <c r="I452" s="3">
        <f>IF(AA452="",VLOOKUP(AW452,'3 -Impute_SE'!$B$10:$C$21,2,FALSE),AA452)</f>
        <v>6.9770556478405327E-2</v>
      </c>
      <c r="J452" s="3">
        <f>1/I452</f>
        <v>14.332693480945789</v>
      </c>
      <c r="K452" s="3">
        <f>J452*Y452</f>
        <v>4.8</v>
      </c>
      <c r="L452" s="3">
        <f>J452/(VLOOKUP($AW452,'5_Weighting'!$B$9:$C$20,2,FALSE)/VLOOKUP($AW452,'5_Weighting'!$B$9:$D$20,3,FALSE))</f>
        <v>0.14603154672593061</v>
      </c>
      <c r="M452" s="3">
        <f>L452*Y452</f>
        <v>4.8905770936658044E-2</v>
      </c>
      <c r="N452" s="3">
        <f>J452/(VLOOKUP($AW452,'5_Weighting'!$F$12:$G$20,2,FALSE)/(VLOOKUP($AW452,'5_Weighting'!$F$12:$H$21,3,FALSE)))</f>
        <v>0.16669253623482985</v>
      </c>
      <c r="O452" s="3">
        <f>N452*$Y452</f>
        <v>5.5825108866723941E-2</v>
      </c>
      <c r="P452" s="3">
        <f>J452/(VLOOKUP($AW452,'5_Weighting'!$J$12:$K$22,2,FALSE)/VLOOKUP($AW452,'5_Weighting'!$J$12:$L$22,3,FALSE))</f>
        <v>0.25313957665113673</v>
      </c>
      <c r="Q452" s="3">
        <f>P452*$Y452</f>
        <v>8.4776107822357186E-2</v>
      </c>
      <c r="R452" s="3">
        <f>J452/(VLOOKUP($AW452,'5_Weighting'!$N$12:$O$23,2,FALSE)/VLOOKUP($AW452,'5_Weighting'!$N$12:$P$23,3,FALSE))</f>
        <v>0.1307680002534104</v>
      </c>
      <c r="S452" s="3">
        <f>R452*$Y452</f>
        <v>4.3794029506793716E-2</v>
      </c>
      <c r="T452" s="3">
        <f>J452/(VLOOKUP($AW452,'5_Weighting'!$R$12:$S$23,2,FALSE)/(VLOOKUP($AW452,'5_Weighting'!$R$12:$T$23,3,FALSE)))</f>
        <v>0.38176011786627967</v>
      </c>
      <c r="U452" s="3">
        <f>T452*$Y452</f>
        <v>0.12785095615100128</v>
      </c>
      <c r="V452" s="3">
        <f>J452/(VLOOKUP($AW452,'5_Weighting'!$V$12:$W$23,2,FALSE)/(VLOOKUP($AW452,'5_Weighting'!$V$12:$X$23,3,FALSE)))</f>
        <v>0.12453938624551991</v>
      </c>
      <c r="W452" s="3">
        <f>V452*$Y452</f>
        <v>4.170807495277911E-2</v>
      </c>
      <c r="X452" s="3" t="s">
        <v>181</v>
      </c>
      <c r="Y452" s="6">
        <v>0.33489867109634552</v>
      </c>
      <c r="Z452" s="3" t="s">
        <v>25</v>
      </c>
      <c r="AA452" s="3">
        <v>6.9770556478405327E-2</v>
      </c>
      <c r="AB452" s="3" t="s">
        <v>26</v>
      </c>
      <c r="AC452" s="3" t="s">
        <v>5</v>
      </c>
      <c r="AD452" s="3" t="s">
        <v>6</v>
      </c>
      <c r="AE452" s="3" t="s">
        <v>5</v>
      </c>
      <c r="AF452" s="3" t="s">
        <v>7</v>
      </c>
      <c r="AG452" s="3" t="s">
        <v>48</v>
      </c>
      <c r="AH452" s="3" t="s">
        <v>28</v>
      </c>
      <c r="AI452" s="3" t="s">
        <v>10</v>
      </c>
      <c r="AJ452" s="3" t="s">
        <v>182</v>
      </c>
      <c r="AK452" s="4" t="s">
        <v>12</v>
      </c>
      <c r="AL452" s="4" t="s">
        <v>13</v>
      </c>
      <c r="AM452" s="4">
        <v>2009</v>
      </c>
      <c r="AN452" s="3" t="s">
        <v>30</v>
      </c>
      <c r="AO452" s="3" t="s">
        <v>14</v>
      </c>
      <c r="AP452" s="3">
        <v>1449</v>
      </c>
      <c r="AQ452" s="3">
        <v>0</v>
      </c>
      <c r="AR452" s="3">
        <v>0</v>
      </c>
      <c r="AS452" s="3">
        <v>0</v>
      </c>
      <c r="AT452" s="3">
        <v>0</v>
      </c>
      <c r="AU452" s="4" t="s">
        <v>15</v>
      </c>
      <c r="AV452" s="4" t="s">
        <v>183</v>
      </c>
      <c r="AW452" s="3" t="s">
        <v>17</v>
      </c>
      <c r="AX452" s="4" t="s">
        <v>33</v>
      </c>
      <c r="AY452" s="4"/>
      <c r="AZ452" s="3">
        <v>0.34200000000000003</v>
      </c>
      <c r="BA452" s="3"/>
      <c r="BB452" s="3"/>
      <c r="BC452" s="3" t="s">
        <v>20</v>
      </c>
      <c r="BD452" s="3">
        <v>4.8</v>
      </c>
      <c r="BE452" s="3"/>
    </row>
    <row r="453" spans="1:57" hidden="1" x14ac:dyDescent="0.25">
      <c r="A453" s="2">
        <v>71</v>
      </c>
      <c r="B453" s="3" t="s">
        <v>664</v>
      </c>
      <c r="C453" s="3">
        <v>71.099999999999994</v>
      </c>
      <c r="D453" s="3" t="s">
        <v>975</v>
      </c>
      <c r="E453" s="3" t="s">
        <v>561</v>
      </c>
      <c r="F453" s="3"/>
      <c r="G453" s="3"/>
      <c r="H453" s="3" t="str">
        <f>IF(Y453&lt;'2 - Outliers'!$F$11,"Low outlier",IF(Y453&gt;'2 - Outliers'!$F$12,"High outlier",""))</f>
        <v/>
      </c>
      <c r="I453" s="3">
        <f>IF(AA453="",VLOOKUP(AW453,'3 -Impute_SE'!$B$10:$C$21,2,FALSE),AA453)</f>
        <v>7.9815095923159343E-2</v>
      </c>
      <c r="J453" s="3">
        <f>1/I453</f>
        <v>12.528958193105893</v>
      </c>
      <c r="K453" s="3">
        <f>J453*Y453</f>
        <v>1.9169306035452016</v>
      </c>
      <c r="L453" s="3">
        <f>J453/(VLOOKUP($AW453,'5_Weighting'!$B$9:$C$20,2,FALSE)/VLOOKUP($AW453,'5_Weighting'!$B$9:$D$20,3,FALSE))</f>
        <v>0.13821170591411505</v>
      </c>
      <c r="M453" s="3">
        <f>L453*Y453</f>
        <v>2.1146391004859603E-2</v>
      </c>
      <c r="N453" s="3">
        <f>J453/(VLOOKUP($AW453,'5_Weighting'!$F$12:$G$20,2,FALSE)/(VLOOKUP($AW453,'5_Weighting'!$F$12:$H$21,3,FALSE)))</f>
        <v>0.33257228940877093</v>
      </c>
      <c r="O453" s="3">
        <f>N453*$Y453</f>
        <v>5.0883560279541953E-2</v>
      </c>
      <c r="P453" s="3">
        <f>J453/(VLOOKUP($AW453,'5_Weighting'!$J$12:$K$22,2,FALSE)/VLOOKUP($AW453,'5_Weighting'!$J$12:$L$22,3,FALSE))</f>
        <v>0.55058433796819262</v>
      </c>
      <c r="Q453" s="3">
        <f>P453*$Y453</f>
        <v>8.4239403709133465E-2</v>
      </c>
      <c r="R453" s="3">
        <f>J453/(VLOOKUP($AW453,'5_Weighting'!$N$12:$O$23,2,FALSE)/VLOOKUP($AW453,'5_Weighting'!$N$12:$P$23,3,FALSE))</f>
        <v>9.8050688955885174E-2</v>
      </c>
      <c r="S453" s="3">
        <f>R453*$Y453</f>
        <v>1.5001755410250431E-2</v>
      </c>
      <c r="T453" s="3">
        <f>J453/(VLOOKUP($AW453,'5_Weighting'!$R$12:$S$23,2,FALSE)/(VLOOKUP($AW453,'5_Weighting'!$R$12:$T$23,3,FALSE)))</f>
        <v>0.5178337857731794</v>
      </c>
      <c r="U453" s="3">
        <f>T453*$Y453</f>
        <v>7.9228569223296449E-2</v>
      </c>
      <c r="V453" s="3">
        <f>J453/(VLOOKUP($AW453,'5_Weighting'!$V$12:$W$23,2,FALSE)/(VLOOKUP($AW453,'5_Weighting'!$V$12:$X$23,3,FALSE)))</f>
        <v>9.1901609179760188E-2</v>
      </c>
      <c r="W453" s="3">
        <f>V453*$Y453</f>
        <v>1.4060946204503308E-2</v>
      </c>
      <c r="X453" s="3" t="s">
        <v>237</v>
      </c>
      <c r="Y453" s="6">
        <v>0.153</v>
      </c>
      <c r="Z453" s="3" t="s">
        <v>157</v>
      </c>
      <c r="AA453" s="3"/>
      <c r="AB453" s="3"/>
      <c r="AC453" s="3" t="s">
        <v>53</v>
      </c>
      <c r="AD453" s="3" t="s">
        <v>6</v>
      </c>
      <c r="AE453" s="3" t="s">
        <v>54</v>
      </c>
      <c r="AF453" s="3" t="s">
        <v>7</v>
      </c>
      <c r="AG453" s="3" t="s">
        <v>8</v>
      </c>
      <c r="AH453" s="3" t="s">
        <v>28</v>
      </c>
      <c r="AI453" s="3" t="s">
        <v>10</v>
      </c>
      <c r="AJ453" s="3" t="s">
        <v>11</v>
      </c>
      <c r="AK453" s="4" t="s">
        <v>12</v>
      </c>
      <c r="AL453" s="4" t="s">
        <v>670</v>
      </c>
      <c r="AM453" s="4">
        <v>2011</v>
      </c>
      <c r="AN453" s="3" t="s">
        <v>14</v>
      </c>
      <c r="AO453" s="3" t="s">
        <v>14</v>
      </c>
      <c r="AP453" s="3">
        <v>39</v>
      </c>
      <c r="AQ453" s="3">
        <v>1</v>
      </c>
      <c r="AR453" s="3">
        <v>0</v>
      </c>
      <c r="AS453" s="3">
        <v>1</v>
      </c>
      <c r="AT453" s="3">
        <v>1</v>
      </c>
      <c r="AU453" s="4" t="s">
        <v>15</v>
      </c>
      <c r="AV453" s="4" t="s">
        <v>41</v>
      </c>
      <c r="AW453" s="4" t="s">
        <v>42</v>
      </c>
      <c r="AX453" s="4" t="s">
        <v>33</v>
      </c>
      <c r="AY453" s="4"/>
      <c r="AZ453" s="3">
        <v>0.153</v>
      </c>
      <c r="BA453" s="3"/>
      <c r="BB453" s="3"/>
      <c r="BC453" s="3" t="s">
        <v>20</v>
      </c>
      <c r="BD453" s="3" t="s">
        <v>20</v>
      </c>
      <c r="BE453" s="3"/>
    </row>
    <row r="454" spans="1:57" hidden="1" x14ac:dyDescent="0.25">
      <c r="A454" s="2">
        <v>71</v>
      </c>
      <c r="B454" s="3" t="s">
        <v>664</v>
      </c>
      <c r="C454" s="3">
        <v>71.099999999999994</v>
      </c>
      <c r="D454" s="3" t="s">
        <v>669</v>
      </c>
      <c r="E454" s="3" t="s">
        <v>561</v>
      </c>
      <c r="F454" s="3"/>
      <c r="G454" s="3"/>
      <c r="H454" s="3" t="str">
        <f>IF(Y454&lt;'2 - Outliers'!$F$11,"Low outlier",IF(Y454&gt;'2 - Outliers'!$F$12,"High outlier",""))</f>
        <v/>
      </c>
      <c r="I454" s="3">
        <f>IF(AA454="",VLOOKUP(AW454,'3 -Impute_SE'!$B$10:$C$21,2,FALSE),AA454)</f>
        <v>4.9965372243354171E-2</v>
      </c>
      <c r="J454" s="3">
        <f>1/I454</f>
        <v>20.01386070195862</v>
      </c>
      <c r="K454" s="3">
        <f>J454*Y454</f>
        <v>1.1207761993096828</v>
      </c>
      <c r="L454" s="3">
        <f>J454/(VLOOKUP($AW454,'5_Weighting'!$B$9:$C$20,2,FALSE)/VLOOKUP($AW454,'5_Weighting'!$B$9:$D$20,3,FALSE))</f>
        <v>0.20391526813503555</v>
      </c>
      <c r="M454" s="3">
        <f>L454*Y454</f>
        <v>1.1419255015561991E-2</v>
      </c>
      <c r="N454" s="3">
        <f>J454/(VLOOKUP($AW454,'5_Weighting'!$F$12:$G$20,2,FALSE)/(VLOOKUP($AW454,'5_Weighting'!$F$12:$H$21,3,FALSE)))</f>
        <v>0.23276582344381003</v>
      </c>
      <c r="O454" s="3">
        <f>N454*$Y454</f>
        <v>1.3034886112853361E-2</v>
      </c>
      <c r="P454" s="3">
        <f>J454/(VLOOKUP($AW454,'5_Weighting'!$J$12:$K$22,2,FALSE)/VLOOKUP($AW454,'5_Weighting'!$J$12:$L$22,3,FALSE))</f>
        <v>0.353478586002267</v>
      </c>
      <c r="Q454" s="3">
        <f>P454*$Y454</f>
        <v>1.9794800816126952E-2</v>
      </c>
      <c r="R454" s="3">
        <f>J454/(VLOOKUP($AW454,'5_Weighting'!$N$12:$O$23,2,FALSE)/VLOOKUP($AW454,'5_Weighting'!$N$12:$P$23,3,FALSE))</f>
        <v>0.18260158460967399</v>
      </c>
      <c r="S454" s="3">
        <f>R454*$Y454</f>
        <v>1.0225688738141744E-2</v>
      </c>
      <c r="T454" s="3">
        <f>J454/(VLOOKUP($AW454,'5_Weighting'!$R$12:$S$23,2,FALSE)/(VLOOKUP($AW454,'5_Weighting'!$R$12:$T$23,3,FALSE)))</f>
        <v>0.53308150562882506</v>
      </c>
      <c r="U454" s="3">
        <f>T454*$Y454</f>
        <v>2.9852564315214204E-2</v>
      </c>
      <c r="V454" s="3">
        <f>J454/(VLOOKUP($AW454,'5_Weighting'!$V$12:$W$23,2,FALSE)/(VLOOKUP($AW454,'5_Weighting'!$V$12:$X$23,3,FALSE)))</f>
        <v>0.1739040838024522</v>
      </c>
      <c r="W454" s="3">
        <f>V454*$Y454</f>
        <v>9.738628692937323E-3</v>
      </c>
      <c r="X454" s="3" t="s">
        <v>237</v>
      </c>
      <c r="Y454" s="6">
        <v>5.6000000000000001E-2</v>
      </c>
      <c r="Z454" s="3" t="s">
        <v>157</v>
      </c>
      <c r="AA454" s="3"/>
      <c r="AB454" s="3"/>
      <c r="AC454" s="3" t="s">
        <v>53</v>
      </c>
      <c r="AD454" s="3" t="s">
        <v>6</v>
      </c>
      <c r="AE454" s="3" t="s">
        <v>54</v>
      </c>
      <c r="AF454" s="3" t="s">
        <v>7</v>
      </c>
      <c r="AG454" s="3" t="s">
        <v>8</v>
      </c>
      <c r="AH454" s="3" t="s">
        <v>28</v>
      </c>
      <c r="AI454" s="3" t="s">
        <v>10</v>
      </c>
      <c r="AJ454" s="3" t="s">
        <v>11</v>
      </c>
      <c r="AK454" s="4" t="s">
        <v>12</v>
      </c>
      <c r="AL454" s="4" t="s">
        <v>670</v>
      </c>
      <c r="AM454" s="4">
        <v>2011</v>
      </c>
      <c r="AN454" s="3" t="s">
        <v>14</v>
      </c>
      <c r="AO454" s="3" t="s">
        <v>14</v>
      </c>
      <c r="AP454" s="3">
        <v>39</v>
      </c>
      <c r="AQ454" s="3">
        <v>1</v>
      </c>
      <c r="AR454" s="3">
        <v>0</v>
      </c>
      <c r="AS454" s="3">
        <v>1</v>
      </c>
      <c r="AT454" s="3">
        <v>1</v>
      </c>
      <c r="AU454" s="4" t="s">
        <v>15</v>
      </c>
      <c r="AV454" s="4" t="s">
        <v>16</v>
      </c>
      <c r="AW454" s="4" t="s">
        <v>17</v>
      </c>
      <c r="AX454" s="4" t="s">
        <v>33</v>
      </c>
      <c r="AY454" s="4"/>
      <c r="AZ454" s="3">
        <v>5.6000000000000001E-2</v>
      </c>
      <c r="BA454" s="3"/>
      <c r="BB454" s="3"/>
      <c r="BC454" s="3" t="s">
        <v>20</v>
      </c>
      <c r="BD454" s="3" t="s">
        <v>20</v>
      </c>
      <c r="BE454" s="3"/>
    </row>
    <row r="455" spans="1:57" hidden="1" x14ac:dyDescent="0.25">
      <c r="A455" s="2">
        <v>71</v>
      </c>
      <c r="B455" s="3" t="s">
        <v>664</v>
      </c>
      <c r="C455" s="3">
        <v>71.2</v>
      </c>
      <c r="D455" s="3" t="s">
        <v>668</v>
      </c>
      <c r="E455" s="3" t="s">
        <v>666</v>
      </c>
      <c r="F455" s="3"/>
      <c r="G455" s="3"/>
      <c r="H455" s="3" t="str">
        <f>IF(Y455&lt;'2 - Outliers'!$F$11,"Low outlier",IF(Y455&gt;'2 - Outliers'!$F$12,"High outlier",""))</f>
        <v/>
      </c>
      <c r="I455" s="3">
        <f>IF(AA455="",VLOOKUP(AW455,'3 -Impute_SE'!$B$10:$C$21,2,FALSE),AA455)</f>
        <v>4.9965372243354171E-2</v>
      </c>
      <c r="J455" s="3">
        <f>1/I455</f>
        <v>20.01386070195862</v>
      </c>
      <c r="K455" s="3">
        <f>J455*Y455</f>
        <v>2.6058046633950127</v>
      </c>
      <c r="L455" s="3">
        <f>J455/(VLOOKUP($AW455,'5_Weighting'!$B$9:$C$20,2,FALSE)/VLOOKUP($AW455,'5_Weighting'!$B$9:$D$20,3,FALSE))</f>
        <v>0.20391526813503555</v>
      </c>
      <c r="M455" s="3">
        <f>L455*Y455</f>
        <v>2.6549767911181632E-2</v>
      </c>
      <c r="N455" s="3">
        <f>J455/(VLOOKUP($AW455,'5_Weighting'!$F$12:$G$20,2,FALSE)/(VLOOKUP($AW455,'5_Weighting'!$F$12:$H$21,3,FALSE)))</f>
        <v>0.23276582344381003</v>
      </c>
      <c r="O455" s="3">
        <f>N455*$Y455</f>
        <v>3.0306110212384069E-2</v>
      </c>
      <c r="P455" s="3">
        <f>J455/(VLOOKUP($AW455,'5_Weighting'!$J$12:$K$22,2,FALSE)/VLOOKUP($AW455,'5_Weighting'!$J$12:$L$22,3,FALSE))</f>
        <v>0.353478586002267</v>
      </c>
      <c r="Q455" s="3">
        <f>P455*$Y455</f>
        <v>4.6022911897495168E-2</v>
      </c>
      <c r="R455" s="3">
        <f>J455/(VLOOKUP($AW455,'5_Weighting'!$N$12:$O$23,2,FALSE)/VLOOKUP($AW455,'5_Weighting'!$N$12:$P$23,3,FALSE))</f>
        <v>0.18260158460967399</v>
      </c>
      <c r="S455" s="3">
        <f>R455*$Y455</f>
        <v>2.3774726316179554E-2</v>
      </c>
      <c r="T455" s="3">
        <f>J455/(VLOOKUP($AW455,'5_Weighting'!$R$12:$S$23,2,FALSE)/(VLOOKUP($AW455,'5_Weighting'!$R$12:$T$23,3,FALSE)))</f>
        <v>0.53308150562882506</v>
      </c>
      <c r="U455" s="3">
        <f>T455*$Y455</f>
        <v>6.9407212032873034E-2</v>
      </c>
      <c r="V455" s="3">
        <f>J455/(VLOOKUP($AW455,'5_Weighting'!$V$12:$W$23,2,FALSE)/(VLOOKUP($AW455,'5_Weighting'!$V$12:$X$23,3,FALSE)))</f>
        <v>0.1739040838024522</v>
      </c>
      <c r="W455" s="3">
        <f>V455*$Y455</f>
        <v>2.2642311711079277E-2</v>
      </c>
      <c r="X455" s="3">
        <v>5</v>
      </c>
      <c r="Y455" s="6">
        <v>0.13020000000000001</v>
      </c>
      <c r="Z455" s="3" t="s">
        <v>4</v>
      </c>
      <c r="AA455" s="3"/>
      <c r="AB455" s="3"/>
      <c r="AC455" s="3" t="s">
        <v>5</v>
      </c>
      <c r="AD455" s="3" t="s">
        <v>6</v>
      </c>
      <c r="AE455" s="3" t="s">
        <v>5</v>
      </c>
      <c r="AF455" s="3" t="s">
        <v>7</v>
      </c>
      <c r="AG455" s="3" t="s">
        <v>8</v>
      </c>
      <c r="AH455" s="3" t="s">
        <v>28</v>
      </c>
      <c r="AI455" s="3" t="s">
        <v>10</v>
      </c>
      <c r="AJ455" s="3" t="s">
        <v>11</v>
      </c>
      <c r="AK455" s="4" t="s">
        <v>12</v>
      </c>
      <c r="AL455" s="4" t="s">
        <v>667</v>
      </c>
      <c r="AM455" s="4">
        <v>2011</v>
      </c>
      <c r="AN455" s="3" t="s">
        <v>14</v>
      </c>
      <c r="AO455" s="3" t="s">
        <v>14</v>
      </c>
      <c r="AP455" s="3">
        <v>32</v>
      </c>
      <c r="AQ455" s="3">
        <v>1</v>
      </c>
      <c r="AR455" s="3">
        <v>0</v>
      </c>
      <c r="AS455" s="3">
        <v>1</v>
      </c>
      <c r="AT455" s="3">
        <v>1</v>
      </c>
      <c r="AU455" s="4" t="s">
        <v>15</v>
      </c>
      <c r="AV455" s="4" t="s">
        <v>16</v>
      </c>
      <c r="AW455" s="3" t="s">
        <v>17</v>
      </c>
      <c r="AX455" s="4" t="s">
        <v>33</v>
      </c>
      <c r="AY455" s="4"/>
      <c r="AZ455" s="3">
        <v>1.0000000000000001E-5</v>
      </c>
      <c r="BA455" s="3"/>
      <c r="BB455" s="3"/>
      <c r="BC455" s="3" t="s">
        <v>20</v>
      </c>
      <c r="BD455" s="3" t="s">
        <v>20</v>
      </c>
      <c r="BE455" s="3"/>
    </row>
    <row r="456" spans="1:57" hidden="1" x14ac:dyDescent="0.25">
      <c r="A456" s="2">
        <v>71</v>
      </c>
      <c r="B456" s="3" t="s">
        <v>664</v>
      </c>
      <c r="C456" s="3">
        <v>71.3</v>
      </c>
      <c r="D456" s="3" t="s">
        <v>665</v>
      </c>
      <c r="E456" s="3" t="s">
        <v>666</v>
      </c>
      <c r="F456" s="3"/>
      <c r="G456" s="3"/>
      <c r="H456" s="3" t="str">
        <f>IF(Y456&lt;'2 - Outliers'!$F$11,"Low outlier",IF(Y456&gt;'2 - Outliers'!$F$12,"High outlier",""))</f>
        <v/>
      </c>
      <c r="I456" s="3">
        <f>IF(AA456="",VLOOKUP(AW456,'3 -Impute_SE'!$B$10:$C$21,2,FALSE),AA456)</f>
        <v>4.9965372243354171E-2</v>
      </c>
      <c r="J456" s="3">
        <f>1/I456</f>
        <v>20.01386070195862</v>
      </c>
      <c r="K456" s="3">
        <f>J456*Y456</f>
        <v>3.6245101731247065</v>
      </c>
      <c r="L456" s="3">
        <f>J456/(VLOOKUP($AW456,'5_Weighting'!$B$9:$C$20,2,FALSE)/VLOOKUP($AW456,'5_Weighting'!$B$9:$D$20,3,FALSE))</f>
        <v>0.20391526813503555</v>
      </c>
      <c r="M456" s="3">
        <f>L456*Y456</f>
        <v>3.6929055059254944E-2</v>
      </c>
      <c r="N456" s="3">
        <f>J456/(VLOOKUP($AW456,'5_Weighting'!$F$12:$G$20,2,FALSE)/(VLOOKUP($AW456,'5_Weighting'!$F$12:$H$21,3,FALSE)))</f>
        <v>0.23276582344381003</v>
      </c>
      <c r="O456" s="3">
        <f>N456*$Y456</f>
        <v>4.2153890625673998E-2</v>
      </c>
      <c r="P456" s="3">
        <f>J456/(VLOOKUP($AW456,'5_Weighting'!$J$12:$K$22,2,FALSE)/VLOOKUP($AW456,'5_Weighting'!$J$12:$L$22,3,FALSE))</f>
        <v>0.353478586002267</v>
      </c>
      <c r="Q456" s="3">
        <f>P456*$Y456</f>
        <v>6.4014971925010558E-2</v>
      </c>
      <c r="R456" s="3">
        <f>J456/(VLOOKUP($AW456,'5_Weighting'!$N$12:$O$23,2,FALSE)/VLOOKUP($AW456,'5_Weighting'!$N$12:$P$23,3,FALSE))</f>
        <v>0.18260158460967399</v>
      </c>
      <c r="S456" s="3">
        <f>R456*$Y456</f>
        <v>3.3069146972811964E-2</v>
      </c>
      <c r="T456" s="3">
        <f>J456/(VLOOKUP($AW456,'5_Weighting'!$R$12:$S$23,2,FALSE)/(VLOOKUP($AW456,'5_Weighting'!$R$12:$T$23,3,FALSE)))</f>
        <v>0.53308150562882506</v>
      </c>
      <c r="U456" s="3">
        <f>T456*$Y456</f>
        <v>9.654106066938023E-2</v>
      </c>
      <c r="V456" s="3">
        <f>J456/(VLOOKUP($AW456,'5_Weighting'!$V$12:$W$23,2,FALSE)/(VLOOKUP($AW456,'5_Weighting'!$V$12:$X$23,3,FALSE)))</f>
        <v>0.1739040838024522</v>
      </c>
      <c r="W456" s="3">
        <f>V456*$Y456</f>
        <v>3.1494029576624095E-2</v>
      </c>
      <c r="X456" s="3">
        <v>5</v>
      </c>
      <c r="Y456" s="6">
        <v>0.18110000000000001</v>
      </c>
      <c r="Z456" s="3" t="s">
        <v>4</v>
      </c>
      <c r="AA456" s="3"/>
      <c r="AB456" s="3"/>
      <c r="AC456" s="3" t="s">
        <v>5</v>
      </c>
      <c r="AD456" s="3" t="s">
        <v>6</v>
      </c>
      <c r="AE456" s="3" t="s">
        <v>5</v>
      </c>
      <c r="AF456" s="3" t="s">
        <v>7</v>
      </c>
      <c r="AG456" s="3" t="s">
        <v>8</v>
      </c>
      <c r="AH456" s="3" t="s">
        <v>28</v>
      </c>
      <c r="AI456" s="3" t="s">
        <v>10</v>
      </c>
      <c r="AJ456" s="3" t="s">
        <v>11</v>
      </c>
      <c r="AK456" s="4" t="s">
        <v>12</v>
      </c>
      <c r="AL456" s="4" t="s">
        <v>667</v>
      </c>
      <c r="AM456" s="4">
        <v>2011</v>
      </c>
      <c r="AN456" s="3" t="s">
        <v>14</v>
      </c>
      <c r="AO456" s="3" t="s">
        <v>14</v>
      </c>
      <c r="AP456" s="3">
        <v>46</v>
      </c>
      <c r="AQ456" s="3">
        <v>1</v>
      </c>
      <c r="AR456" s="3">
        <v>0</v>
      </c>
      <c r="AS456" s="3">
        <v>1</v>
      </c>
      <c r="AT456" s="3">
        <v>1</v>
      </c>
      <c r="AU456" s="4" t="s">
        <v>15</v>
      </c>
      <c r="AV456" s="4" t="s">
        <v>16</v>
      </c>
      <c r="AW456" s="4" t="s">
        <v>17</v>
      </c>
      <c r="AX456" s="4" t="s">
        <v>33</v>
      </c>
      <c r="AY456" s="4"/>
      <c r="AZ456" s="3">
        <v>1.0000000000000001E-5</v>
      </c>
      <c r="BA456" s="3"/>
      <c r="BB456" s="3"/>
      <c r="BC456" s="3" t="s">
        <v>20</v>
      </c>
      <c r="BD456" s="3" t="s">
        <v>20</v>
      </c>
      <c r="BE456" s="3"/>
    </row>
    <row r="457" spans="1:57" hidden="1" x14ac:dyDescent="0.25">
      <c r="A457" s="2">
        <v>72</v>
      </c>
      <c r="B457" s="3" t="s">
        <v>274</v>
      </c>
      <c r="C457" s="3">
        <v>72.099999999999994</v>
      </c>
      <c r="D457" s="3" t="s">
        <v>449</v>
      </c>
      <c r="E457" s="3" t="s">
        <v>450</v>
      </c>
      <c r="F457" s="3"/>
      <c r="G457" s="3"/>
      <c r="H457" s="3" t="str">
        <f>IF(Y457&lt;'2 - Outliers'!$F$11,"Low outlier",IF(Y457&gt;'2 - Outliers'!$F$12,"High outlier",""))</f>
        <v/>
      </c>
      <c r="I457" s="3">
        <f>IF(AA457="",VLOOKUP(AW457,'3 -Impute_SE'!$B$10:$C$21,2,FALSE),AA457)</f>
        <v>1.4633995165389142E-2</v>
      </c>
      <c r="J457" s="3">
        <f>1/I457</f>
        <v>68.334039248905839</v>
      </c>
      <c r="K457" s="3">
        <f>J457*Y457</f>
        <v>2.0500211774671753</v>
      </c>
      <c r="L457" s="3">
        <f>J457/(VLOOKUP($AW457,'5_Weighting'!$B$9:$C$20,2,FALSE)/VLOOKUP($AW457,'5_Weighting'!$B$9:$D$20,3,FALSE))</f>
        <v>0.75381879251463035</v>
      </c>
      <c r="M457" s="3">
        <f>L457*Y457</f>
        <v>2.2614563775438908E-2</v>
      </c>
      <c r="N457" s="3">
        <f>J457/(VLOOKUP($AW457,'5_Weighting'!$F$12:$G$20,2,FALSE)/(VLOOKUP($AW457,'5_Weighting'!$F$12:$H$21,3,FALSE)))</f>
        <v>1.8138784986977206</v>
      </c>
      <c r="O457" s="3">
        <f>N457*$Y457</f>
        <v>5.4416354960931612E-2</v>
      </c>
      <c r="P457" s="3">
        <f>J457/(VLOOKUP($AW457,'5_Weighting'!$J$12:$K$22,2,FALSE)/VLOOKUP($AW457,'5_Weighting'!$J$12:$L$22,3,FALSE))</f>
        <v>3.0029353742479454</v>
      </c>
      <c r="Q457" s="3">
        <f>P457*$Y457</f>
        <v>9.0088061227438357E-2</v>
      </c>
      <c r="R457" s="3">
        <f>J457/(VLOOKUP($AW457,'5_Weighting'!$N$12:$O$23,2,FALSE)/VLOOKUP($AW457,'5_Weighting'!$N$12:$P$23,3,FALSE))</f>
        <v>0.53477707597272739</v>
      </c>
      <c r="S457" s="3">
        <f>R457*$Y457</f>
        <v>1.6043312279181821E-2</v>
      </c>
      <c r="T457" s="3">
        <f>J457/(VLOOKUP($AW457,'5_Weighting'!$R$12:$S$23,2,FALSE)/(VLOOKUP($AW457,'5_Weighting'!$R$12:$T$23,3,FALSE)))</f>
        <v>2.8243109838857188</v>
      </c>
      <c r="U457" s="3">
        <f>T457*$Y457</f>
        <v>8.4729329516571555E-2</v>
      </c>
      <c r="V457" s="3">
        <f>J457/(VLOOKUP($AW457,'5_Weighting'!$V$12:$W$23,2,FALSE)/(VLOOKUP($AW457,'5_Weighting'!$V$12:$X$23,3,FALSE)))</f>
        <v>0.50123945438519668</v>
      </c>
      <c r="W457" s="3">
        <f>V457*$Y457</f>
        <v>1.50371836315559E-2</v>
      </c>
      <c r="X457" s="3" t="s">
        <v>277</v>
      </c>
      <c r="Y457" s="6">
        <v>0.03</v>
      </c>
      <c r="Z457" s="3" t="s">
        <v>4</v>
      </c>
      <c r="AA457" s="3">
        <v>1.4633995165389142E-2</v>
      </c>
      <c r="AB457" s="3" t="s">
        <v>26</v>
      </c>
      <c r="AC457" s="3" t="s">
        <v>5</v>
      </c>
      <c r="AD457" s="3" t="s">
        <v>6</v>
      </c>
      <c r="AE457" s="3" t="s">
        <v>5</v>
      </c>
      <c r="AF457" s="3" t="s">
        <v>201</v>
      </c>
      <c r="AG457" s="3" t="s">
        <v>84</v>
      </c>
      <c r="AH457" s="3" t="s">
        <v>38</v>
      </c>
      <c r="AI457" s="3" t="s">
        <v>10</v>
      </c>
      <c r="AJ457" s="3" t="s">
        <v>11</v>
      </c>
      <c r="AK457" s="4" t="s">
        <v>12</v>
      </c>
      <c r="AL457" s="4" t="s">
        <v>40</v>
      </c>
      <c r="AM457" s="4">
        <v>2009</v>
      </c>
      <c r="AN457" s="3" t="s">
        <v>30</v>
      </c>
      <c r="AO457" s="3" t="s">
        <v>14</v>
      </c>
      <c r="AP457" s="3">
        <v>12851</v>
      </c>
      <c r="AQ457" s="3">
        <v>0</v>
      </c>
      <c r="AR457" s="3">
        <v>0</v>
      </c>
      <c r="AS457" s="3">
        <v>1</v>
      </c>
      <c r="AT457" s="3">
        <v>1</v>
      </c>
      <c r="AU457" s="4" t="s">
        <v>15</v>
      </c>
      <c r="AV457" s="4" t="s">
        <v>41</v>
      </c>
      <c r="AW457" s="4" t="s">
        <v>42</v>
      </c>
      <c r="AX457" s="4" t="s">
        <v>18</v>
      </c>
      <c r="AY457" s="4"/>
      <c r="AZ457" s="3">
        <v>4.8401E-3</v>
      </c>
      <c r="BA457" s="3"/>
      <c r="BB457" s="3">
        <v>1.004851832204716</v>
      </c>
      <c r="BC457" s="3" t="s">
        <v>19</v>
      </c>
      <c r="BD457" s="3">
        <v>2.0500211774671753</v>
      </c>
      <c r="BE457" s="3" t="s">
        <v>91</v>
      </c>
    </row>
    <row r="458" spans="1:57" hidden="1" x14ac:dyDescent="0.25">
      <c r="A458" s="2">
        <v>72</v>
      </c>
      <c r="B458" s="3" t="s">
        <v>274</v>
      </c>
      <c r="C458" s="3">
        <v>72.099999999999994</v>
      </c>
      <c r="D458" s="3" t="s">
        <v>526</v>
      </c>
      <c r="E458" s="3" t="s">
        <v>450</v>
      </c>
      <c r="F458" s="3"/>
      <c r="G458" s="3"/>
      <c r="H458" s="3" t="str">
        <f>IF(Y458&lt;'2 - Outliers'!$F$11,"Low outlier",IF(Y458&gt;'2 - Outliers'!$F$12,"High outlier",""))</f>
        <v/>
      </c>
      <c r="I458" s="3">
        <f>IF(AA458="",VLOOKUP(AW458,'3 -Impute_SE'!$B$10:$C$21,2,FALSE),AA458)</f>
        <v>4.9965372243354171E-2</v>
      </c>
      <c r="J458" s="3">
        <f>1/I458</f>
        <v>20.01386070195862</v>
      </c>
      <c r="K458" s="3">
        <f>J458*Y458</f>
        <v>0</v>
      </c>
      <c r="L458" s="3">
        <f>J458/(VLOOKUP($AW458,'5_Weighting'!$B$9:$C$20,2,FALSE)/VLOOKUP($AW458,'5_Weighting'!$B$9:$D$20,3,FALSE))</f>
        <v>0.20391526813503555</v>
      </c>
      <c r="M458" s="3">
        <f>L458*Y458</f>
        <v>0</v>
      </c>
      <c r="N458" s="3">
        <f>J458/(VLOOKUP($AW458,'5_Weighting'!$F$12:$G$20,2,FALSE)/(VLOOKUP($AW458,'5_Weighting'!$F$12:$H$21,3,FALSE)))</f>
        <v>0.23276582344381003</v>
      </c>
      <c r="O458" s="3">
        <f>N458*$Y458</f>
        <v>0</v>
      </c>
      <c r="P458" s="3">
        <f>J458/(VLOOKUP($AW458,'5_Weighting'!$J$12:$K$22,2,FALSE)/VLOOKUP($AW458,'5_Weighting'!$J$12:$L$22,3,FALSE))</f>
        <v>0.353478586002267</v>
      </c>
      <c r="Q458" s="3">
        <f>P458*$Y458</f>
        <v>0</v>
      </c>
      <c r="R458" s="3">
        <f>J458/(VLOOKUP($AW458,'5_Weighting'!$N$12:$O$23,2,FALSE)/VLOOKUP($AW458,'5_Weighting'!$N$12:$P$23,3,FALSE))</f>
        <v>0.18260158460967399</v>
      </c>
      <c r="S458" s="3">
        <f>R458*$Y458</f>
        <v>0</v>
      </c>
      <c r="T458" s="3">
        <f>J458/(VLOOKUP($AW458,'5_Weighting'!$R$12:$S$23,2,FALSE)/(VLOOKUP($AW458,'5_Weighting'!$R$12:$T$23,3,FALSE)))</f>
        <v>0.53308150562882506</v>
      </c>
      <c r="U458" s="3">
        <f>T458*$Y458</f>
        <v>0</v>
      </c>
      <c r="V458" s="3">
        <f>J458/(VLOOKUP($AW458,'5_Weighting'!$V$12:$W$23,2,FALSE)/(VLOOKUP($AW458,'5_Weighting'!$V$12:$X$23,3,FALSE)))</f>
        <v>0.1739040838024522</v>
      </c>
      <c r="W458" s="3">
        <f>V458*$Y458</f>
        <v>0</v>
      </c>
      <c r="X458" s="3" t="s">
        <v>1423</v>
      </c>
      <c r="Y458" s="6">
        <v>0</v>
      </c>
      <c r="Z458" s="3" t="s">
        <v>4</v>
      </c>
      <c r="AA458" s="3"/>
      <c r="AB458" s="3"/>
      <c r="AC458" s="3" t="s">
        <v>53</v>
      </c>
      <c r="AD458" s="3" t="s">
        <v>6</v>
      </c>
      <c r="AE458" s="3" t="s">
        <v>54</v>
      </c>
      <c r="AF458" s="3" t="s">
        <v>201</v>
      </c>
      <c r="AG458" s="3" t="s">
        <v>84</v>
      </c>
      <c r="AH458" s="3" t="s">
        <v>38</v>
      </c>
      <c r="AI458" s="3" t="s">
        <v>10</v>
      </c>
      <c r="AJ458" s="3" t="s">
        <v>11</v>
      </c>
      <c r="AK458" s="4" t="s">
        <v>12</v>
      </c>
      <c r="AL458" s="4" t="s">
        <v>40</v>
      </c>
      <c r="AM458" s="4">
        <v>2009</v>
      </c>
      <c r="AN458" s="3" t="s">
        <v>30</v>
      </c>
      <c r="AO458" s="3" t="s">
        <v>14</v>
      </c>
      <c r="AP458" s="3">
        <v>12851</v>
      </c>
      <c r="AQ458" s="3">
        <v>0</v>
      </c>
      <c r="AR458" s="3">
        <v>0</v>
      </c>
      <c r="AS458" s="3">
        <v>1</v>
      </c>
      <c r="AT458" s="3">
        <v>1</v>
      </c>
      <c r="AU458" s="4" t="s">
        <v>15</v>
      </c>
      <c r="AV458" s="4" t="s">
        <v>16</v>
      </c>
      <c r="AW458" s="4" t="s">
        <v>17</v>
      </c>
      <c r="AX458" s="4" t="s">
        <v>18</v>
      </c>
      <c r="AY458" s="4"/>
      <c r="AZ458" s="3">
        <v>6.0900000000000003E-5</v>
      </c>
      <c r="BA458" s="3"/>
      <c r="BB458" s="3">
        <v>1.0000609018544426</v>
      </c>
      <c r="BC458" s="3" t="s">
        <v>19</v>
      </c>
      <c r="BD458" s="3">
        <v>0.42058011049723759</v>
      </c>
      <c r="BE458" s="3" t="s">
        <v>91</v>
      </c>
    </row>
    <row r="459" spans="1:57" hidden="1" x14ac:dyDescent="0.25">
      <c r="A459" s="2">
        <v>72</v>
      </c>
      <c r="B459" s="3" t="s">
        <v>274</v>
      </c>
      <c r="C459" s="3">
        <v>72.2</v>
      </c>
      <c r="D459" s="3" t="s">
        <v>321</v>
      </c>
      <c r="E459" s="3" t="s">
        <v>322</v>
      </c>
      <c r="F459" s="3"/>
      <c r="G459" s="3"/>
      <c r="H459" s="3" t="str">
        <f>IF(Y459&lt;'2 - Outliers'!$F$11,"Low outlier",IF(Y459&gt;'2 - Outliers'!$F$12,"High outlier",""))</f>
        <v/>
      </c>
      <c r="I459" s="3">
        <f>IF(AA459="",VLOOKUP(AW459,'3 -Impute_SE'!$B$10:$C$21,2,FALSE),AA459)</f>
        <v>3.2161159794204051E-2</v>
      </c>
      <c r="J459" s="3">
        <f>1/I459</f>
        <v>31.093406033827666</v>
      </c>
      <c r="K459" s="3">
        <f>J459*Y459</f>
        <v>4.0421427843975968</v>
      </c>
      <c r="L459" s="3">
        <f>J459/(VLOOKUP($AW459,'5_Weighting'!$B$9:$C$20,2,FALSE)/VLOOKUP($AW459,'5_Weighting'!$B$9:$D$20,3,FALSE))</f>
        <v>0.34300319502863863</v>
      </c>
      <c r="M459" s="3">
        <f>L459*Y459</f>
        <v>4.4590415353723024E-2</v>
      </c>
      <c r="N459" s="3">
        <f>J459/(VLOOKUP($AW459,'5_Weighting'!$F$12:$G$20,2,FALSE)/(VLOOKUP($AW459,'5_Weighting'!$F$12:$H$21,3,FALSE)))</f>
        <v>0.82535236137004797</v>
      </c>
      <c r="O459" s="3">
        <f>N459*$Y459</f>
        <v>0.10729580697810624</v>
      </c>
      <c r="P459" s="3">
        <f>J459/(VLOOKUP($AW459,'5_Weighting'!$J$12:$K$22,2,FALSE)/VLOOKUP($AW459,'5_Weighting'!$J$12:$L$22,3,FALSE))</f>
        <v>1.3663979169258704</v>
      </c>
      <c r="Q459" s="3">
        <f>P459*$Y459</f>
        <v>0.17763172920036316</v>
      </c>
      <c r="R459" s="3">
        <f>J459/(VLOOKUP($AW459,'5_Weighting'!$N$12:$O$23,2,FALSE)/VLOOKUP($AW459,'5_Weighting'!$N$12:$P$23,3,FALSE))</f>
        <v>0.24333466810348645</v>
      </c>
      <c r="S459" s="3">
        <f>R459*$Y459</f>
        <v>3.1633506853453237E-2</v>
      </c>
      <c r="T459" s="3">
        <f>J459/(VLOOKUP($AW459,'5_Weighting'!$R$12:$S$23,2,FALSE)/(VLOOKUP($AW459,'5_Weighting'!$R$12:$T$23,3,FALSE)))</f>
        <v>1.2851201122164615</v>
      </c>
      <c r="U459" s="3">
        <f>T459*$Y459</f>
        <v>0.16706561458814001</v>
      </c>
      <c r="V459" s="3">
        <f>J459/(VLOOKUP($AW459,'5_Weighting'!$V$12:$W$23,2,FALSE)/(VLOOKUP($AW459,'5_Weighting'!$V$12:$X$23,3,FALSE)))</f>
        <v>0.22807435425563127</v>
      </c>
      <c r="W459" s="3">
        <f>V459*$Y459</f>
        <v>2.9649666053232066E-2</v>
      </c>
      <c r="X459" s="3" t="s">
        <v>277</v>
      </c>
      <c r="Y459" s="6">
        <v>0.13</v>
      </c>
      <c r="Z459" s="3" t="s">
        <v>4</v>
      </c>
      <c r="AA459" s="3">
        <v>3.2161159794204051E-2</v>
      </c>
      <c r="AB459" s="3" t="s">
        <v>26</v>
      </c>
      <c r="AC459" s="3" t="s">
        <v>5</v>
      </c>
      <c r="AD459" s="3" t="s">
        <v>6</v>
      </c>
      <c r="AE459" s="3" t="s">
        <v>5</v>
      </c>
      <c r="AF459" s="3" t="s">
        <v>201</v>
      </c>
      <c r="AG459" s="3" t="s">
        <v>84</v>
      </c>
      <c r="AH459" s="3" t="s">
        <v>38</v>
      </c>
      <c r="AI459" s="3" t="s">
        <v>10</v>
      </c>
      <c r="AJ459" s="3" t="s">
        <v>11</v>
      </c>
      <c r="AK459" s="4" t="s">
        <v>12</v>
      </c>
      <c r="AL459" s="4" t="s">
        <v>40</v>
      </c>
      <c r="AM459" s="4">
        <v>2009</v>
      </c>
      <c r="AN459" s="3" t="s">
        <v>30</v>
      </c>
      <c r="AO459" s="3" t="s">
        <v>14</v>
      </c>
      <c r="AP459" s="3">
        <v>10491</v>
      </c>
      <c r="AQ459" s="3">
        <v>0</v>
      </c>
      <c r="AR459" s="3">
        <v>0</v>
      </c>
      <c r="AS459" s="3">
        <v>1</v>
      </c>
      <c r="AT459" s="3">
        <v>1</v>
      </c>
      <c r="AU459" s="4" t="s">
        <v>15</v>
      </c>
      <c r="AV459" s="4" t="s">
        <v>41</v>
      </c>
      <c r="AW459" s="4" t="s">
        <v>42</v>
      </c>
      <c r="AX459" s="4" t="s">
        <v>18</v>
      </c>
      <c r="AY459" s="4"/>
      <c r="AZ459" s="3">
        <v>1.9844899999999999E-2</v>
      </c>
      <c r="BA459" s="3"/>
      <c r="BB459" s="3">
        <v>1.02004311906927</v>
      </c>
      <c r="BC459" s="3" t="s">
        <v>19</v>
      </c>
      <c r="BD459" s="3">
        <v>4.0421427843975968</v>
      </c>
      <c r="BE459" s="3" t="s">
        <v>91</v>
      </c>
    </row>
    <row r="460" spans="1:57" hidden="1" x14ac:dyDescent="0.25">
      <c r="A460" s="2">
        <v>72</v>
      </c>
      <c r="B460" s="3" t="s">
        <v>274</v>
      </c>
      <c r="C460" s="3">
        <v>72.2</v>
      </c>
      <c r="D460" s="3" t="s">
        <v>418</v>
      </c>
      <c r="E460" s="3" t="s">
        <v>322</v>
      </c>
      <c r="F460" s="3"/>
      <c r="G460" s="3"/>
      <c r="H460" s="3" t="str">
        <f>IF(Y460&lt;'2 - Outliers'!$F$11,"Low outlier",IF(Y460&gt;'2 - Outliers'!$F$12,"High outlier",""))</f>
        <v/>
      </c>
      <c r="I460" s="3">
        <f>IF(AA460="",VLOOKUP(AW460,'3 -Impute_SE'!$B$10:$C$21,2,FALSE),AA460)</f>
        <v>1.2348825587206395E-2</v>
      </c>
      <c r="J460" s="3">
        <f>1/I460</f>
        <v>80.979360582760023</v>
      </c>
      <c r="K460" s="3">
        <f>J460*Y460</f>
        <v>4.0489680291380017</v>
      </c>
      <c r="L460" s="3">
        <f>J460/(VLOOKUP($AW460,'5_Weighting'!$B$9:$C$20,2,FALSE)/VLOOKUP($AW460,'5_Weighting'!$B$9:$D$20,3,FALSE))</f>
        <v>0.82507459567864538</v>
      </c>
      <c r="M460" s="3">
        <f>L460*Y460</f>
        <v>4.1253729783932269E-2</v>
      </c>
      <c r="N460" s="3">
        <f>J460/(VLOOKUP($AW460,'5_Weighting'!$F$12:$G$20,2,FALSE)/(VLOOKUP($AW460,'5_Weighting'!$F$12:$H$21,3,FALSE)))</f>
        <v>0.94180867093547338</v>
      </c>
      <c r="O460" s="3">
        <f>N460*$Y460</f>
        <v>4.7090433546773669E-2</v>
      </c>
      <c r="P460" s="3">
        <f>J460/(VLOOKUP($AW460,'5_Weighting'!$J$12:$K$22,2,FALSE)/VLOOKUP($AW460,'5_Weighting'!$J$12:$L$22,3,FALSE))</f>
        <v>1.4302322925311681</v>
      </c>
      <c r="Q460" s="3">
        <f>P460*$Y460</f>
        <v>7.1511614626558404E-2</v>
      </c>
      <c r="R460" s="3">
        <f>J460/(VLOOKUP($AW460,'5_Weighting'!$N$12:$O$23,2,FALSE)/VLOOKUP($AW460,'5_Weighting'!$N$12:$P$23,3,FALSE))</f>
        <v>0.73883593891722521</v>
      </c>
      <c r="S460" s="3">
        <f>R460*$Y460</f>
        <v>3.6941796945861263E-2</v>
      </c>
      <c r="T460" s="3">
        <f>J460/(VLOOKUP($AW460,'5_Weighting'!$R$12:$S$23,2,FALSE)/(VLOOKUP($AW460,'5_Weighting'!$R$12:$T$23,3,FALSE)))</f>
        <v>2.1569351414588702</v>
      </c>
      <c r="U460" s="3">
        <f>T460*$Y460</f>
        <v>0.10784675707294351</v>
      </c>
      <c r="V460" s="3">
        <f>J460/(VLOOKUP($AW460,'5_Weighting'!$V$12:$W$23,2,FALSE)/(VLOOKUP($AW460,'5_Weighting'!$V$12:$X$23,3,FALSE)))</f>
        <v>0.70364442516955861</v>
      </c>
      <c r="W460" s="3">
        <f>V460*$Y460</f>
        <v>3.5182221258477933E-2</v>
      </c>
      <c r="X460" s="3" t="s">
        <v>277</v>
      </c>
      <c r="Y460" s="6">
        <v>0.05</v>
      </c>
      <c r="Z460" s="3" t="s">
        <v>4</v>
      </c>
      <c r="AA460" s="3">
        <v>1.2348825587206395E-2</v>
      </c>
      <c r="AB460" s="3" t="s">
        <v>26</v>
      </c>
      <c r="AC460" s="3" t="s">
        <v>5</v>
      </c>
      <c r="AD460" s="3" t="s">
        <v>6</v>
      </c>
      <c r="AE460" s="3" t="s">
        <v>5</v>
      </c>
      <c r="AF460" s="3" t="s">
        <v>201</v>
      </c>
      <c r="AG460" s="3" t="s">
        <v>84</v>
      </c>
      <c r="AH460" s="3" t="s">
        <v>38</v>
      </c>
      <c r="AI460" s="3" t="s">
        <v>10</v>
      </c>
      <c r="AJ460" s="3" t="s">
        <v>11</v>
      </c>
      <c r="AK460" s="4" t="s">
        <v>12</v>
      </c>
      <c r="AL460" s="4" t="s">
        <v>40</v>
      </c>
      <c r="AM460" s="4">
        <v>2009</v>
      </c>
      <c r="AN460" s="3" t="s">
        <v>30</v>
      </c>
      <c r="AO460" s="3" t="s">
        <v>14</v>
      </c>
      <c r="AP460" s="3">
        <v>10491</v>
      </c>
      <c r="AQ460" s="3">
        <v>0</v>
      </c>
      <c r="AR460" s="3">
        <v>0</v>
      </c>
      <c r="AS460" s="3">
        <v>1</v>
      </c>
      <c r="AT460" s="3">
        <v>1</v>
      </c>
      <c r="AU460" s="4" t="s">
        <v>15</v>
      </c>
      <c r="AV460" s="4" t="s">
        <v>16</v>
      </c>
      <c r="AW460" s="4" t="s">
        <v>17</v>
      </c>
      <c r="AX460" s="4" t="s">
        <v>18</v>
      </c>
      <c r="AY460" s="4"/>
      <c r="AZ460" s="3">
        <v>1.0005000000000001E-3</v>
      </c>
      <c r="BA460" s="3"/>
      <c r="BB460" s="3">
        <v>1.0010010006670835</v>
      </c>
      <c r="BC460" s="3" t="s">
        <v>19</v>
      </c>
      <c r="BD460" s="3">
        <v>4.0489680291380017</v>
      </c>
      <c r="BE460" s="3" t="s">
        <v>91</v>
      </c>
    </row>
    <row r="461" spans="1:57" hidden="1" x14ac:dyDescent="0.25">
      <c r="A461" s="2">
        <v>72</v>
      </c>
      <c r="B461" s="3" t="s">
        <v>274</v>
      </c>
      <c r="C461" s="3">
        <v>72.3</v>
      </c>
      <c r="D461" s="3" t="s">
        <v>275</v>
      </c>
      <c r="E461" s="3" t="s">
        <v>276</v>
      </c>
      <c r="F461" s="3"/>
      <c r="G461" s="3"/>
      <c r="H461" s="3" t="str">
        <f>IF(Y461&lt;'2 - Outliers'!$F$11,"Low outlier",IF(Y461&gt;'2 - Outliers'!$F$12,"High outlier",""))</f>
        <v/>
      </c>
      <c r="I461" s="3">
        <f>IF(AA461="",VLOOKUP(AW461,'3 -Impute_SE'!$B$10:$C$21,2,FALSE),AA461)</f>
        <v>0.14526459969932454</v>
      </c>
      <c r="J461" s="3">
        <f>1/I461</f>
        <v>6.8839896442068254</v>
      </c>
      <c r="K461" s="3">
        <f>J461*Y461</f>
        <v>1.4456378252834332</v>
      </c>
      <c r="L461" s="3">
        <f>J461/(VLOOKUP($AW461,'5_Weighting'!$B$9:$C$20,2,FALSE)/VLOOKUP($AW461,'5_Weighting'!$B$9:$D$20,3,FALSE))</f>
        <v>7.5939909572406844E-2</v>
      </c>
      <c r="M461" s="3">
        <f>L461*Y461</f>
        <v>1.5947381010205437E-2</v>
      </c>
      <c r="N461" s="3">
        <f>J461/(VLOOKUP($AW461,'5_Weighting'!$F$12:$G$20,2,FALSE)/(VLOOKUP($AW461,'5_Weighting'!$F$12:$H$21,3,FALSE)))</f>
        <v>0.18273061183170827</v>
      </c>
      <c r="O461" s="3">
        <f>N461*$Y461</f>
        <v>3.8373428484658738E-2</v>
      </c>
      <c r="P461" s="3">
        <f>J461/(VLOOKUP($AW461,'5_Weighting'!$J$12:$K$22,2,FALSE)/VLOOKUP($AW461,'5_Weighting'!$J$12:$L$22,3,FALSE))</f>
        <v>0.3025165239134639</v>
      </c>
      <c r="Q461" s="3">
        <f>P461*$Y461</f>
        <v>6.3528470021827418E-2</v>
      </c>
      <c r="R461" s="3">
        <f>J461/(VLOOKUP($AW461,'5_Weighting'!$N$12:$O$23,2,FALSE)/VLOOKUP($AW461,'5_Weighting'!$N$12:$P$23,3,FALSE))</f>
        <v>5.3873587650014536E-2</v>
      </c>
      <c r="S461" s="3">
        <f>R461*$Y461</f>
        <v>1.1313453406503053E-2</v>
      </c>
      <c r="T461" s="3">
        <f>J461/(VLOOKUP($AW461,'5_Weighting'!$R$12:$S$23,2,FALSE)/(VLOOKUP($AW461,'5_Weighting'!$R$12:$T$23,3,FALSE)))</f>
        <v>0.2845218543904558</v>
      </c>
      <c r="U461" s="3">
        <f>T461*$Y461</f>
        <v>5.9749589421995715E-2</v>
      </c>
      <c r="V461" s="3">
        <f>J461/(VLOOKUP($AW461,'5_Weighting'!$V$12:$W$23,2,FALSE)/(VLOOKUP($AW461,'5_Weighting'!$V$12:$X$23,3,FALSE)))</f>
        <v>5.0494998556825731E-2</v>
      </c>
      <c r="W461" s="3">
        <f>V461*$Y461</f>
        <v>1.0603949696933403E-2</v>
      </c>
      <c r="X461" s="3" t="s">
        <v>277</v>
      </c>
      <c r="Y461" s="6">
        <v>0.21</v>
      </c>
      <c r="Z461" s="3" t="s">
        <v>4</v>
      </c>
      <c r="AA461" s="3">
        <v>0.14526459969932454</v>
      </c>
      <c r="AB461" s="3" t="s">
        <v>26</v>
      </c>
      <c r="AC461" s="3" t="s">
        <v>53</v>
      </c>
      <c r="AD461" s="3" t="s">
        <v>6</v>
      </c>
      <c r="AE461" s="3" t="s">
        <v>54</v>
      </c>
      <c r="AF461" s="3" t="s">
        <v>201</v>
      </c>
      <c r="AG461" s="3" t="s">
        <v>84</v>
      </c>
      <c r="AH461" s="3" t="s">
        <v>38</v>
      </c>
      <c r="AI461" s="3" t="s">
        <v>10</v>
      </c>
      <c r="AJ461" s="3" t="s">
        <v>11</v>
      </c>
      <c r="AK461" s="4" t="s">
        <v>12</v>
      </c>
      <c r="AL461" s="4" t="s">
        <v>40</v>
      </c>
      <c r="AM461" s="4">
        <v>2009</v>
      </c>
      <c r="AN461" s="3" t="s">
        <v>30</v>
      </c>
      <c r="AO461" s="3" t="s">
        <v>14</v>
      </c>
      <c r="AP461" s="3">
        <v>1298</v>
      </c>
      <c r="AQ461" s="3">
        <v>0</v>
      </c>
      <c r="AR461" s="3">
        <v>0</v>
      </c>
      <c r="AS461" s="3">
        <v>1</v>
      </c>
      <c r="AT461" s="3">
        <v>1</v>
      </c>
      <c r="AU461" s="4" t="s">
        <v>15</v>
      </c>
      <c r="AV461" s="4" t="s">
        <v>41</v>
      </c>
      <c r="AW461" s="4" t="s">
        <v>42</v>
      </c>
      <c r="AX461" s="4" t="s">
        <v>18</v>
      </c>
      <c r="AY461" s="4"/>
      <c r="AZ461" s="3">
        <v>3.7781599999999999E-2</v>
      </c>
      <c r="BA461" s="3"/>
      <c r="BB461" s="3">
        <v>1.0385043987484257</v>
      </c>
      <c r="BC461" s="3" t="s">
        <v>19</v>
      </c>
      <c r="BD461" s="3">
        <v>1.4456378252834332</v>
      </c>
      <c r="BE461" s="3" t="s">
        <v>91</v>
      </c>
    </row>
    <row r="462" spans="1:57" hidden="1" x14ac:dyDescent="0.25">
      <c r="A462" s="2">
        <v>72</v>
      </c>
      <c r="B462" s="3" t="s">
        <v>274</v>
      </c>
      <c r="C462" s="3">
        <v>72.3</v>
      </c>
      <c r="D462" s="3" t="s">
        <v>564</v>
      </c>
      <c r="E462" s="3" t="s">
        <v>276</v>
      </c>
      <c r="F462" s="3"/>
      <c r="G462" s="3"/>
      <c r="H462" s="3" t="str">
        <f>IF(Y462&lt;'2 - Outliers'!$F$11,"Low outlier",IF(Y462&gt;'2 - Outliers'!$F$12,"High outlier",""))</f>
        <v/>
      </c>
      <c r="I462" s="3">
        <f>IF(AA462="",VLOOKUP(AW462,'3 -Impute_SE'!$B$10:$C$21,2,FALSE),AA462)</f>
        <v>3.8144732508351757E-2</v>
      </c>
      <c r="J462" s="3">
        <f>1/I462</f>
        <v>26.215939508320076</v>
      </c>
      <c r="K462" s="3">
        <f>J462*Y462</f>
        <v>-1.5729563704992044</v>
      </c>
      <c r="L462" s="3">
        <f>J462/(VLOOKUP($AW462,'5_Weighting'!$B$9:$C$20,2,FALSE)/VLOOKUP($AW462,'5_Weighting'!$B$9:$D$20,3,FALSE))</f>
        <v>0.26710640260066365</v>
      </c>
      <c r="M462" s="3">
        <f>L462*Y462</f>
        <v>-1.6026384156039818E-2</v>
      </c>
      <c r="N462" s="3">
        <f>J462/(VLOOKUP($AW462,'5_Weighting'!$F$12:$G$20,2,FALSE)/(VLOOKUP($AW462,'5_Weighting'!$F$12:$H$21,3,FALSE)))</f>
        <v>0.30489743272821201</v>
      </c>
      <c r="O462" s="3">
        <f>N462*$Y462</f>
        <v>-1.8293845963692719E-2</v>
      </c>
      <c r="P462" s="3">
        <f>J462/(VLOOKUP($AW462,'5_Weighting'!$J$12:$K$22,2,FALSE)/VLOOKUP($AW462,'5_Weighting'!$J$12:$L$22,3,FALSE))</f>
        <v>0.46301777383786186</v>
      </c>
      <c r="Q462" s="3">
        <f>P462*$Y462</f>
        <v>-2.7781066430271711E-2</v>
      </c>
      <c r="R462" s="3">
        <f>J462/(VLOOKUP($AW462,'5_Weighting'!$N$12:$O$23,2,FALSE)/VLOOKUP($AW462,'5_Weighting'!$N$12:$P$23,3,FALSE))</f>
        <v>0.23918783924493517</v>
      </c>
      <c r="S462" s="3">
        <f>R462*$Y462</f>
        <v>-1.435127035469611E-2</v>
      </c>
      <c r="T462" s="3">
        <f>J462/(VLOOKUP($AW462,'5_Weighting'!$R$12:$S$23,2,FALSE)/(VLOOKUP($AW462,'5_Weighting'!$R$12:$T$23,3,FALSE)))</f>
        <v>0.69827769427823605</v>
      </c>
      <c r="U462" s="3">
        <f>T462*$Y462</f>
        <v>-4.1896661656694159E-2</v>
      </c>
      <c r="V462" s="3">
        <f>J462/(VLOOKUP($AW462,'5_Weighting'!$V$12:$W$23,2,FALSE)/(VLOOKUP($AW462,'5_Weighting'!$V$12:$X$23,3,FALSE)))</f>
        <v>0.22779507707719521</v>
      </c>
      <c r="W462" s="3">
        <f>V462*$Y462</f>
        <v>-1.3667704624631712E-2</v>
      </c>
      <c r="X462" s="3" t="s">
        <v>277</v>
      </c>
      <c r="Y462" s="6">
        <v>-0.06</v>
      </c>
      <c r="Z462" s="3" t="s">
        <v>4</v>
      </c>
      <c r="AA462" s="3">
        <v>3.8144732508351757E-2</v>
      </c>
      <c r="AB462" s="3" t="s">
        <v>26</v>
      </c>
      <c r="AC462" s="3" t="s">
        <v>53</v>
      </c>
      <c r="AD462" s="3" t="s">
        <v>143</v>
      </c>
      <c r="AE462" s="3" t="s">
        <v>54</v>
      </c>
      <c r="AF462" s="3" t="s">
        <v>201</v>
      </c>
      <c r="AG462" s="3" t="s">
        <v>84</v>
      </c>
      <c r="AH462" s="3" t="s">
        <v>38</v>
      </c>
      <c r="AI462" s="3" t="s">
        <v>10</v>
      </c>
      <c r="AJ462" s="3" t="s">
        <v>11</v>
      </c>
      <c r="AK462" s="4" t="s">
        <v>12</v>
      </c>
      <c r="AL462" s="4" t="s">
        <v>40</v>
      </c>
      <c r="AM462" s="4">
        <v>2009</v>
      </c>
      <c r="AN462" s="3" t="s">
        <v>30</v>
      </c>
      <c r="AO462" s="3" t="s">
        <v>14</v>
      </c>
      <c r="AP462" s="3">
        <v>1298</v>
      </c>
      <c r="AQ462" s="3">
        <v>0</v>
      </c>
      <c r="AR462" s="3">
        <v>0</v>
      </c>
      <c r="AS462" s="3">
        <v>1</v>
      </c>
      <c r="AT462" s="3">
        <v>1</v>
      </c>
      <c r="AU462" s="4" t="s">
        <v>15</v>
      </c>
      <c r="AV462" s="4" t="s">
        <v>16</v>
      </c>
      <c r="AW462" s="4" t="s">
        <v>17</v>
      </c>
      <c r="AX462" s="4" t="s">
        <v>18</v>
      </c>
      <c r="AY462" s="4"/>
      <c r="AZ462" s="3">
        <v>-4.2506000000000002E-3</v>
      </c>
      <c r="BA462" s="3"/>
      <c r="BB462" s="3">
        <v>0.99575842101407974</v>
      </c>
      <c r="BC462" s="3" t="s">
        <v>19</v>
      </c>
      <c r="BD462" s="3">
        <v>-1.5729563704992044</v>
      </c>
      <c r="BE462" s="3" t="s">
        <v>91</v>
      </c>
    </row>
    <row r="463" spans="1:57" hidden="1" x14ac:dyDescent="0.25">
      <c r="A463" s="2">
        <v>72</v>
      </c>
      <c r="B463" s="3" t="s">
        <v>274</v>
      </c>
      <c r="C463" s="3">
        <v>72.400000000000006</v>
      </c>
      <c r="D463" s="3" t="s">
        <v>568</v>
      </c>
      <c r="E463" s="3" t="s">
        <v>371</v>
      </c>
      <c r="F463" s="3"/>
      <c r="G463" s="3"/>
      <c r="H463" s="3" t="str">
        <f>IF(Y463&lt;'2 - Outliers'!$F$11,"Low outlier",IF(Y463&gt;'2 - Outliers'!$F$12,"High outlier",""))</f>
        <v/>
      </c>
      <c r="I463" s="3">
        <f>IF(AA463="",VLOOKUP(AW463,'3 -Impute_SE'!$B$10:$C$21,2,FALSE),AA463)</f>
        <v>6.9014893026915811E-2</v>
      </c>
      <c r="J463" s="3">
        <f>1/I463</f>
        <v>14.489626168224298</v>
      </c>
      <c r="K463" s="3">
        <f>J463*Y463</f>
        <v>-1.1591700934579439</v>
      </c>
      <c r="L463" s="3">
        <f>J463/(VLOOKUP($AW463,'5_Weighting'!$B$9:$C$20,2,FALSE)/VLOOKUP($AW463,'5_Weighting'!$B$9:$D$20,3,FALSE))</f>
        <v>0.15984058050972191</v>
      </c>
      <c r="M463" s="3">
        <f>L463*Y463</f>
        <v>-1.2787246440777753E-2</v>
      </c>
      <c r="N463" s="3">
        <f>J463/(VLOOKUP($AW463,'5_Weighting'!$F$12:$G$20,2,FALSE)/(VLOOKUP($AW463,'5_Weighting'!$F$12:$H$21,3,FALSE)))</f>
        <v>0.38461682712734896</v>
      </c>
      <c r="O463" s="3">
        <f>N463*$Y463</f>
        <v>-3.0769346170187919E-2</v>
      </c>
      <c r="P463" s="3">
        <f>J463/(VLOOKUP($AW463,'5_Weighting'!$J$12:$K$22,2,FALSE)/VLOOKUP($AW463,'5_Weighting'!$J$12:$L$22,3,FALSE))</f>
        <v>0.63674577792335263</v>
      </c>
      <c r="Q463" s="3">
        <f>P463*$Y463</f>
        <v>-5.0939662233868213E-2</v>
      </c>
      <c r="R463" s="3">
        <f>J463/(VLOOKUP($AW463,'5_Weighting'!$N$12:$O$23,2,FALSE)/VLOOKUP($AW463,'5_Weighting'!$N$12:$P$23,3,FALSE))</f>
        <v>0.11339472976207794</v>
      </c>
      <c r="S463" s="3">
        <f>R463*$Y463</f>
        <v>-9.0715783809662363E-3</v>
      </c>
      <c r="T463" s="3">
        <f>J463/(VLOOKUP($AW463,'5_Weighting'!$R$12:$S$23,2,FALSE)/(VLOOKUP($AW463,'5_Weighting'!$R$12:$T$23,3,FALSE)))</f>
        <v>0.59887006225772155</v>
      </c>
      <c r="U463" s="3">
        <f>T463*$Y463</f>
        <v>-4.7909604980617727E-2</v>
      </c>
      <c r="V463" s="3">
        <f>J463/(VLOOKUP($AW463,'5_Weighting'!$V$12:$W$23,2,FALSE)/(VLOOKUP($AW463,'5_Weighting'!$V$12:$X$23,3,FALSE)))</f>
        <v>0.10628337494219627</v>
      </c>
      <c r="W463" s="3">
        <f>V463*$Y463</f>
        <v>-8.5026699953757012E-3</v>
      </c>
      <c r="X463" s="3" t="s">
        <v>277</v>
      </c>
      <c r="Y463" s="6">
        <v>-0.08</v>
      </c>
      <c r="Z463" s="3" t="s">
        <v>4</v>
      </c>
      <c r="AA463" s="3">
        <v>6.9014893026915811E-2</v>
      </c>
      <c r="AB463" s="3" t="s">
        <v>26</v>
      </c>
      <c r="AC463" s="3" t="s">
        <v>53</v>
      </c>
      <c r="AD463" s="3" t="s">
        <v>143</v>
      </c>
      <c r="AE463" s="3" t="s">
        <v>54</v>
      </c>
      <c r="AF463" s="3" t="s">
        <v>201</v>
      </c>
      <c r="AG463" s="3" t="s">
        <v>84</v>
      </c>
      <c r="AH463" s="3" t="s">
        <v>38</v>
      </c>
      <c r="AI463" s="3" t="s">
        <v>10</v>
      </c>
      <c r="AJ463" s="3" t="s">
        <v>11</v>
      </c>
      <c r="AK463" s="4" t="s">
        <v>12</v>
      </c>
      <c r="AL463" s="4" t="s">
        <v>40</v>
      </c>
      <c r="AM463" s="4">
        <v>2009</v>
      </c>
      <c r="AN463" s="3" t="s">
        <v>30</v>
      </c>
      <c r="AO463" s="3" t="s">
        <v>14</v>
      </c>
      <c r="AP463" s="3">
        <v>1605</v>
      </c>
      <c r="AQ463" s="3">
        <v>0</v>
      </c>
      <c r="AR463" s="3">
        <v>0</v>
      </c>
      <c r="AS463" s="3">
        <v>1</v>
      </c>
      <c r="AT463" s="3">
        <v>1</v>
      </c>
      <c r="AU463" s="4" t="s">
        <v>15</v>
      </c>
      <c r="AV463" s="4" t="s">
        <v>41</v>
      </c>
      <c r="AW463" s="4" t="s">
        <v>42</v>
      </c>
      <c r="AX463" s="4" t="s">
        <v>18</v>
      </c>
      <c r="AY463" s="4"/>
      <c r="AZ463" s="3">
        <v>-1.5503899999999999E-2</v>
      </c>
      <c r="BA463" s="3"/>
      <c r="BB463" s="3">
        <v>0.98461566674314471</v>
      </c>
      <c r="BC463" s="3" t="s">
        <v>19</v>
      </c>
      <c r="BD463" s="3">
        <v>-1.1591700934579439</v>
      </c>
      <c r="BE463" s="3" t="s">
        <v>91</v>
      </c>
    </row>
    <row r="464" spans="1:57" hidden="1" x14ac:dyDescent="0.25">
      <c r="A464" s="2">
        <v>72</v>
      </c>
      <c r="B464" s="3" t="s">
        <v>274</v>
      </c>
      <c r="C464" s="3">
        <v>72.400000000000006</v>
      </c>
      <c r="D464" s="3" t="s">
        <v>370</v>
      </c>
      <c r="E464" s="3" t="s">
        <v>371</v>
      </c>
      <c r="F464" s="3"/>
      <c r="G464" s="3"/>
      <c r="H464" s="3" t="str">
        <f>IF(Y464&lt;'2 - Outliers'!$F$11,"Low outlier",IF(Y464&gt;'2 - Outliers'!$F$12,"High outlier",""))</f>
        <v/>
      </c>
      <c r="I464" s="3">
        <f>IF(AA464="",VLOOKUP(AW464,'3 -Impute_SE'!$B$10:$C$21,2,FALSE),AA464)</f>
        <v>3.4187648600865699E-2</v>
      </c>
      <c r="J464" s="3">
        <f>1/I464</f>
        <v>29.250329897642565</v>
      </c>
      <c r="K464" s="3">
        <f>J464*Y464</f>
        <v>3.2175362887406824</v>
      </c>
      <c r="L464" s="3">
        <f>J464/(VLOOKUP($AW464,'5_Weighting'!$B$9:$C$20,2,FALSE)/VLOOKUP($AW464,'5_Weighting'!$B$9:$D$20,3,FALSE))</f>
        <v>0.29802290287412248</v>
      </c>
      <c r="M464" s="3">
        <f>L464*Y464</f>
        <v>3.2782519316153474E-2</v>
      </c>
      <c r="N464" s="3">
        <f>J464/(VLOOKUP($AW464,'5_Weighting'!$F$12:$G$20,2,FALSE)/(VLOOKUP($AW464,'5_Weighting'!$F$12:$H$21,3,FALSE)))</f>
        <v>0.34018809394239302</v>
      </c>
      <c r="O464" s="3">
        <f>N464*$Y464</f>
        <v>3.7420690333663235E-2</v>
      </c>
      <c r="P464" s="3">
        <f>J464/(VLOOKUP($AW464,'5_Weighting'!$J$12:$K$22,2,FALSE)/VLOOKUP($AW464,'5_Weighting'!$J$12:$L$22,3,FALSE))</f>
        <v>0.51661023359209679</v>
      </c>
      <c r="Q464" s="3">
        <f>P464*$Y464</f>
        <v>5.6827125695130647E-2</v>
      </c>
      <c r="R464" s="3">
        <f>J464/(VLOOKUP($AW464,'5_Weighting'!$N$12:$O$23,2,FALSE)/VLOOKUP($AW464,'5_Weighting'!$N$12:$P$23,3,FALSE))</f>
        <v>0.26687287721266856</v>
      </c>
      <c r="S464" s="3">
        <f>R464*$Y464</f>
        <v>2.935601649339354E-2</v>
      </c>
      <c r="T464" s="3">
        <f>J464/(VLOOKUP($AW464,'5_Weighting'!$R$12:$S$23,2,FALSE)/(VLOOKUP($AW464,'5_Weighting'!$R$12:$T$23,3,FALSE)))</f>
        <v>0.77910055107204634</v>
      </c>
      <c r="U464" s="3">
        <f>T464*$Y464</f>
        <v>8.5701060617925096E-2</v>
      </c>
      <c r="V464" s="3">
        <f>J464/(VLOOKUP($AW464,'5_Weighting'!$V$12:$W$23,2,FALSE)/(VLOOKUP($AW464,'5_Weighting'!$V$12:$X$23,3,FALSE)))</f>
        <v>0.2541614482842483</v>
      </c>
      <c r="W464" s="3">
        <f>V464*$Y464</f>
        <v>2.7957759311267313E-2</v>
      </c>
      <c r="X464" s="3" t="s">
        <v>277</v>
      </c>
      <c r="Y464" s="6">
        <v>0.11</v>
      </c>
      <c r="Z464" s="3" t="s">
        <v>4</v>
      </c>
      <c r="AA464" s="3">
        <v>3.4187648600865699E-2</v>
      </c>
      <c r="AB464" s="3" t="s">
        <v>26</v>
      </c>
      <c r="AC464" s="3" t="s">
        <v>5</v>
      </c>
      <c r="AD464" s="3" t="s">
        <v>6</v>
      </c>
      <c r="AE464" s="3" t="s">
        <v>5</v>
      </c>
      <c r="AF464" s="3" t="s">
        <v>201</v>
      </c>
      <c r="AG464" s="3" t="s">
        <v>84</v>
      </c>
      <c r="AH464" s="3" t="s">
        <v>38</v>
      </c>
      <c r="AI464" s="3" t="s">
        <v>10</v>
      </c>
      <c r="AJ464" s="3" t="s">
        <v>11</v>
      </c>
      <c r="AK464" s="4" t="s">
        <v>12</v>
      </c>
      <c r="AL464" s="4" t="s">
        <v>40</v>
      </c>
      <c r="AM464" s="4">
        <v>2009</v>
      </c>
      <c r="AN464" s="3" t="s">
        <v>30</v>
      </c>
      <c r="AO464" s="3" t="s">
        <v>14</v>
      </c>
      <c r="AP464" s="3">
        <v>1605</v>
      </c>
      <c r="AQ464" s="3">
        <v>0</v>
      </c>
      <c r="AR464" s="3">
        <v>0</v>
      </c>
      <c r="AS464" s="3">
        <v>1</v>
      </c>
      <c r="AT464" s="3">
        <v>1</v>
      </c>
      <c r="AU464" s="4" t="s">
        <v>15</v>
      </c>
      <c r="AV464" s="4" t="s">
        <v>16</v>
      </c>
      <c r="AW464" s="4" t="s">
        <v>17</v>
      </c>
      <c r="AX464" s="4" t="s">
        <v>18</v>
      </c>
      <c r="AY464" s="4"/>
      <c r="AZ464" s="3">
        <v>1.6402999999999999E-3</v>
      </c>
      <c r="BA464" s="6"/>
      <c r="BB464" s="6">
        <v>1.0016416460279076</v>
      </c>
      <c r="BC464" s="3" t="s">
        <v>19</v>
      </c>
      <c r="BD464" s="3">
        <v>3.2175362887406824</v>
      </c>
      <c r="BE464" s="3" t="s">
        <v>91</v>
      </c>
    </row>
    <row r="465" spans="1:57" hidden="1" x14ac:dyDescent="0.25">
      <c r="A465" s="2">
        <v>73</v>
      </c>
      <c r="B465" s="3" t="s">
        <v>758</v>
      </c>
      <c r="C465" s="3">
        <v>73.150000000000006</v>
      </c>
      <c r="D465" s="3" t="s">
        <v>759</v>
      </c>
      <c r="E465" s="3" t="s">
        <v>760</v>
      </c>
      <c r="F465" s="3"/>
      <c r="G465" s="3"/>
      <c r="H465" s="3" t="str">
        <f>IF(Y465&lt;'2 - Outliers'!$F$11,"Low outlier",IF(Y465&gt;'2 - Outliers'!$F$12,"High outlier",""))</f>
        <v/>
      </c>
      <c r="I465" s="3">
        <f>IF(AA465="",VLOOKUP(AW465,'3 -Impute_SE'!$B$10:$C$21,2,FALSE),AA465)</f>
        <v>3.6100723041562928E-2</v>
      </c>
      <c r="J465" s="3">
        <f>1/I465</f>
        <v>27.700276220193579</v>
      </c>
      <c r="K465" s="3">
        <f>J465*Y465</f>
        <v>1.38</v>
      </c>
      <c r="L465" s="3">
        <f>J465/(VLOOKUP($AW465,'5_Weighting'!$B$9:$C$20,2,FALSE)/VLOOKUP($AW465,'5_Weighting'!$B$9:$D$20,3,FALSE))</f>
        <v>0.36543628428270941</v>
      </c>
      <c r="M465" s="3">
        <f>L465*Y465</f>
        <v>1.8205669441754568E-2</v>
      </c>
      <c r="N465" s="3">
        <f>J465/(VLOOKUP($AW465,'5_Weighting'!$F$12:$G$20,2,FALSE)/(VLOOKUP($AW465,'5_Weighting'!$F$12:$H$21,3,FALSE)))</f>
        <v>2.4063257324460614</v>
      </c>
      <c r="O465" s="3">
        <f>N465*$Y465</f>
        <v>0.11988073636445341</v>
      </c>
      <c r="P465" s="3">
        <f>J465/(VLOOKUP($AW465,'5_Weighting'!$J$12:$K$22,2,FALSE)/VLOOKUP($AW465,'5_Weighting'!$J$12:$L$22,3,FALSE))</f>
        <v>2.9291161093810376</v>
      </c>
      <c r="Q465" s="3">
        <f>P465*$Y465</f>
        <v>0.14592562900145634</v>
      </c>
      <c r="R465" s="3">
        <f>J465/(VLOOKUP($AW465,'5_Weighting'!$N$12:$O$23,2,FALSE)/VLOOKUP($AW465,'5_Weighting'!$N$12:$P$23,3,FALSE))</f>
        <v>0.27883786899394319</v>
      </c>
      <c r="S465" s="3">
        <f>R465*$Y465</f>
        <v>1.3891423181228931E-2</v>
      </c>
      <c r="T465" s="3">
        <f>J465/(VLOOKUP($AW465,'5_Weighting'!$R$12:$S$23,2,FALSE)/(VLOOKUP($AW465,'5_Weighting'!$R$12:$T$23,3,FALSE)))</f>
        <v>0.20557588187638667</v>
      </c>
      <c r="U465" s="3">
        <f>T465*$Y465</f>
        <v>1.0241584406389398E-2</v>
      </c>
      <c r="V465" s="3">
        <f>J465/(VLOOKUP($AW465,'5_Weighting'!$V$12:$W$23,2,FALSE)/(VLOOKUP($AW465,'5_Weighting'!$V$12:$X$23,3,FALSE)))</f>
        <v>0.22611719308368466</v>
      </c>
      <c r="W465" s="3">
        <f>V465*$Y465</f>
        <v>1.1264931944180597E-2</v>
      </c>
      <c r="X465" s="3" t="s">
        <v>24</v>
      </c>
      <c r="Y465" s="6">
        <v>4.9818997797356837E-2</v>
      </c>
      <c r="Z465" s="3" t="s">
        <v>25</v>
      </c>
      <c r="AA465" s="3">
        <v>3.6100723041562928E-2</v>
      </c>
      <c r="AB465" s="3" t="s">
        <v>26</v>
      </c>
      <c r="AC465" s="3" t="s">
        <v>53</v>
      </c>
      <c r="AD465" s="3" t="s">
        <v>6</v>
      </c>
      <c r="AE465" s="3" t="s">
        <v>54</v>
      </c>
      <c r="AF465" s="3" t="s">
        <v>7</v>
      </c>
      <c r="AG465" s="3" t="s">
        <v>761</v>
      </c>
      <c r="AH465" s="3" t="s">
        <v>28</v>
      </c>
      <c r="AI465" s="3" t="s">
        <v>10</v>
      </c>
      <c r="AJ465" s="3" t="s">
        <v>182</v>
      </c>
      <c r="AK465" s="4" t="s">
        <v>12</v>
      </c>
      <c r="AL465" s="4" t="s">
        <v>158</v>
      </c>
      <c r="AM465" s="4">
        <v>2011</v>
      </c>
      <c r="AN465" s="3" t="s">
        <v>14</v>
      </c>
      <c r="AO465" s="3" t="s">
        <v>14</v>
      </c>
      <c r="AP465" s="3">
        <v>53</v>
      </c>
      <c r="AQ465" s="3">
        <v>0</v>
      </c>
      <c r="AR465" s="3">
        <v>0</v>
      </c>
      <c r="AS465" s="3">
        <v>1</v>
      </c>
      <c r="AT465" s="3">
        <v>1</v>
      </c>
      <c r="AU465" s="4" t="s">
        <v>346</v>
      </c>
      <c r="AV465" s="4" t="s">
        <v>762</v>
      </c>
      <c r="AW465" s="4" t="s">
        <v>642</v>
      </c>
      <c r="AX465" s="4" t="s">
        <v>33</v>
      </c>
      <c r="AY465" s="4"/>
      <c r="AZ465" s="3">
        <v>1206.2840000000001</v>
      </c>
      <c r="BA465" s="3"/>
      <c r="BB465" s="3"/>
      <c r="BC465" s="3" t="s">
        <v>20</v>
      </c>
      <c r="BD465" s="3">
        <v>1.38</v>
      </c>
      <c r="BE465" s="3"/>
    </row>
    <row r="466" spans="1:57" hidden="1" x14ac:dyDescent="0.25">
      <c r="A466" s="2">
        <v>73</v>
      </c>
      <c r="B466" s="3" t="s">
        <v>758</v>
      </c>
      <c r="C466" s="3">
        <v>73.150000000000006</v>
      </c>
      <c r="D466" s="3" t="s">
        <v>1015</v>
      </c>
      <c r="E466" s="3" t="s">
        <v>760</v>
      </c>
      <c r="F466" s="3"/>
      <c r="G466" s="3"/>
      <c r="H466" s="3" t="str">
        <f>IF(Y466&lt;'2 - Outliers'!$F$11,"Low outlier",IF(Y466&gt;'2 - Outliers'!$F$12,"High outlier",""))</f>
        <v/>
      </c>
      <c r="I466" s="3">
        <f>IF(AA466="",VLOOKUP(AW466,'3 -Impute_SE'!$B$10:$C$21,2,FALSE),AA466)</f>
        <v>7.4985997398378593E-2</v>
      </c>
      <c r="J466" s="3">
        <f>1/I466</f>
        <v>13.335823149584762</v>
      </c>
      <c r="K466" s="3">
        <f>J466*Y466</f>
        <v>-3.11</v>
      </c>
      <c r="L466" s="3">
        <f>J466/(VLOOKUP($AW466,'5_Weighting'!$B$9:$C$20,2,FALSE)/VLOOKUP($AW466,'5_Weighting'!$B$9:$D$20,3,FALSE))</f>
        <v>9.3245231862399552E-2</v>
      </c>
      <c r="M466" s="3">
        <f>L466*Y466</f>
        <v>-2.1745389680058264E-2</v>
      </c>
      <c r="N466" s="3">
        <f>J466/(VLOOKUP($AW466,'5_Weighting'!$F$12:$G$20,2,FALSE)/(VLOOKUP($AW466,'5_Weighting'!$F$12:$H$21,3,FALSE)))</f>
        <v>0.95045728378038774</v>
      </c>
      <c r="O466" s="3">
        <f>N466*$Y466</f>
        <v>-0.2216527708414493</v>
      </c>
      <c r="P466" s="3">
        <f>J466/(VLOOKUP($AW466,'5_Weighting'!$J$12:$K$22,2,FALSE)/VLOOKUP($AW466,'5_Weighting'!$J$12:$L$22,3,FALSE))</f>
        <v>0.17550815345408621</v>
      </c>
      <c r="Q466" s="3">
        <f>P466*$Y466</f>
        <v>-4.0929633748120274E-2</v>
      </c>
      <c r="R466" s="3">
        <f>J466/(VLOOKUP($AW466,'5_Weighting'!$N$12:$O$23,2,FALSE)/VLOOKUP($AW466,'5_Weighting'!$N$12:$P$23,3,FALSE))</f>
        <v>4.29348938719913E-2</v>
      </c>
      <c r="S466" s="3">
        <f>R466*$Y466</f>
        <v>-1.001269426297473E-2</v>
      </c>
      <c r="T466" s="3">
        <f>J466/(VLOOKUP($AW466,'5_Weighting'!$R$12:$S$23,2,FALSE)/(VLOOKUP($AW466,'5_Weighting'!$R$12:$T$23,3,FALSE)))</f>
        <v>0.10665973919832669</v>
      </c>
      <c r="U466" s="3">
        <f>T466*$Y466</f>
        <v>-2.4873739339976515E-2</v>
      </c>
      <c r="V466" s="3">
        <f>J466/(VLOOKUP($AW466,'5_Weighting'!$V$12:$W$23,2,FALSE)/(VLOOKUP($AW466,'5_Weighting'!$V$12:$X$23,3,FALSE)))</f>
        <v>5.3039949820688798E-2</v>
      </c>
      <c r="W466" s="3">
        <f>V466*$Y466</f>
        <v>-1.2369258507111977E-2</v>
      </c>
      <c r="X466" s="3" t="s">
        <v>24</v>
      </c>
      <c r="Y466" s="6">
        <v>-0.23320645190895742</v>
      </c>
      <c r="Z466" s="3" t="s">
        <v>47</v>
      </c>
      <c r="AA466" s="3">
        <v>7.4985997398378593E-2</v>
      </c>
      <c r="AB466" s="3" t="s">
        <v>26</v>
      </c>
      <c r="AC466" s="3" t="s">
        <v>5</v>
      </c>
      <c r="AD466" s="3" t="s">
        <v>143</v>
      </c>
      <c r="AE466" s="3" t="s">
        <v>53</v>
      </c>
      <c r="AF466" s="3" t="s">
        <v>7</v>
      </c>
      <c r="AG466" s="3" t="s">
        <v>761</v>
      </c>
      <c r="AH466" s="3" t="s">
        <v>28</v>
      </c>
      <c r="AI466" s="3" t="s">
        <v>10</v>
      </c>
      <c r="AJ466" s="3" t="s">
        <v>182</v>
      </c>
      <c r="AK466" s="4" t="s">
        <v>12</v>
      </c>
      <c r="AL466" s="4" t="s">
        <v>158</v>
      </c>
      <c r="AM466" s="4">
        <v>2011</v>
      </c>
      <c r="AN466" s="3" t="s">
        <v>14</v>
      </c>
      <c r="AO466" s="3" t="s">
        <v>14</v>
      </c>
      <c r="AP466" s="3">
        <v>53</v>
      </c>
      <c r="AQ466" s="3">
        <v>0</v>
      </c>
      <c r="AR466" s="3">
        <v>0</v>
      </c>
      <c r="AS466" s="3">
        <v>1</v>
      </c>
      <c r="AT466" s="3">
        <v>1</v>
      </c>
      <c r="AU466" s="4" t="s">
        <v>330</v>
      </c>
      <c r="AV466" s="4" t="s">
        <v>331</v>
      </c>
      <c r="AW466" s="4" t="s">
        <v>332</v>
      </c>
      <c r="AX466" s="4" t="s">
        <v>33</v>
      </c>
      <c r="AY466" s="4"/>
      <c r="AZ466" s="3">
        <v>-145.20099999999999</v>
      </c>
      <c r="BA466" s="3"/>
      <c r="BB466" s="3"/>
      <c r="BC466" s="3" t="s">
        <v>20</v>
      </c>
      <c r="BD466" s="3">
        <v>-3.11</v>
      </c>
      <c r="BE466" s="3"/>
    </row>
    <row r="467" spans="1:57" hidden="1" x14ac:dyDescent="0.25">
      <c r="A467" s="2">
        <v>73</v>
      </c>
      <c r="B467" s="3" t="s">
        <v>758</v>
      </c>
      <c r="C467" s="3">
        <v>73.150000000000006</v>
      </c>
      <c r="D467" s="3" t="s">
        <v>921</v>
      </c>
      <c r="E467" s="3" t="s">
        <v>760</v>
      </c>
      <c r="F467" s="3"/>
      <c r="G467" s="3"/>
      <c r="H467" s="3" t="str">
        <f>IF(Y467&lt;'2 - Outliers'!$F$11,"Low outlier",IF(Y467&gt;'2 - Outliers'!$F$12,"High outlier",""))</f>
        <v>High outlier</v>
      </c>
      <c r="I467" s="3">
        <f>IF(AA467="",VLOOKUP(AW467,'3 -Impute_SE'!$B$10:$C$21,2,FALSE),AA467)</f>
        <v>0.50958053008281146</v>
      </c>
      <c r="J467" s="3">
        <f>1/I467</f>
        <v>1.9623983668243583</v>
      </c>
      <c r="K467" s="3">
        <f>J467*Y467</f>
        <v>1.764</v>
      </c>
      <c r="L467" s="3">
        <f>J467/(VLOOKUP($AW467,'5_Weighting'!$B$9:$C$20,2,FALSE)/VLOOKUP($AW467,'5_Weighting'!$B$9:$D$20,3,FALSE))</f>
        <v>0.14598509693153092</v>
      </c>
      <c r="M467" s="3">
        <f>L467*Y467</f>
        <v>0.13122601167058007</v>
      </c>
      <c r="N467" s="3">
        <f>J467/(VLOOKUP($AW467,'5_Weighting'!$F$12:$G$20,2,FALSE)/(VLOOKUP($AW467,'5_Weighting'!$F$12:$H$21,3,FALSE)))</f>
        <v>0.29563053122951027</v>
      </c>
      <c r="O467" s="3">
        <f>N467*$Y467</f>
        <v>0.26574230080142108</v>
      </c>
      <c r="P467" s="3">
        <f>J467/(VLOOKUP($AW467,'5_Weighting'!$J$12:$K$22,2,FALSE)/VLOOKUP($AW467,'5_Weighting'!$J$12:$L$22,3,FALSE))</f>
        <v>0.33952724924185057</v>
      </c>
      <c r="Q467" s="3">
        <f>P467*$Y467</f>
        <v>0.30520106303993394</v>
      </c>
      <c r="R467" s="3">
        <f>J467/(VLOOKUP($AW467,'5_Weighting'!$N$12:$O$23,2,FALSE)/VLOOKUP($AW467,'5_Weighting'!$N$12:$P$23,3,FALSE))</f>
        <v>0.11858150845425879</v>
      </c>
      <c r="S467" s="3">
        <f>R467*$Y467</f>
        <v>0.10659292447935198</v>
      </c>
      <c r="T467" s="3">
        <f>J467/(VLOOKUP($AW467,'5_Weighting'!$R$12:$S$23,2,FALSE)/(VLOOKUP($AW467,'5_Weighting'!$R$12:$T$23,3,FALSE)))</f>
        <v>9.0091320969342165E-2</v>
      </c>
      <c r="U467" s="3">
        <f>T467*$Y467</f>
        <v>8.0983093380317506E-2</v>
      </c>
      <c r="V467" s="3">
        <f>J467/(VLOOKUP($AW467,'5_Weighting'!$V$12:$W$23,2,FALSE)/(VLOOKUP($AW467,'5_Weighting'!$V$12:$X$23,3,FALSE)))</f>
        <v>0.1187270192884024</v>
      </c>
      <c r="W467" s="3">
        <f>V467*$Y467</f>
        <v>0.10672372417617638</v>
      </c>
      <c r="X467" s="3" t="s">
        <v>24</v>
      </c>
      <c r="Y467" s="6">
        <v>0.8989000550660794</v>
      </c>
      <c r="Z467" s="3" t="s">
        <v>25</v>
      </c>
      <c r="AA467" s="3">
        <v>0.50958053008281146</v>
      </c>
      <c r="AB467" s="3" t="s">
        <v>26</v>
      </c>
      <c r="AC467" s="3" t="s">
        <v>5</v>
      </c>
      <c r="AD467" s="3" t="s">
        <v>6</v>
      </c>
      <c r="AE467" s="3" t="s">
        <v>5</v>
      </c>
      <c r="AF467" s="3" t="s">
        <v>7</v>
      </c>
      <c r="AG467" s="3" t="s">
        <v>761</v>
      </c>
      <c r="AH467" s="3" t="s">
        <v>28</v>
      </c>
      <c r="AI467" s="3" t="s">
        <v>10</v>
      </c>
      <c r="AJ467" s="3" t="s">
        <v>182</v>
      </c>
      <c r="AK467" s="4" t="s">
        <v>12</v>
      </c>
      <c r="AL467" s="4" t="s">
        <v>158</v>
      </c>
      <c r="AM467" s="4">
        <v>2011</v>
      </c>
      <c r="AN467" s="3" t="str">
        <f>IF(AM467&lt;2010,"Pre-2010",IF(AM467&lt;2018,"2010 - 2017","2018 - 2019"))</f>
        <v>2010 - 2017</v>
      </c>
      <c r="AO467" s="3" t="s">
        <v>14</v>
      </c>
      <c r="AP467" s="3">
        <v>53</v>
      </c>
      <c r="AQ467" s="3">
        <v>0</v>
      </c>
      <c r="AR467" s="3">
        <v>0</v>
      </c>
      <c r="AS467" s="3">
        <v>1</v>
      </c>
      <c r="AT467" s="3">
        <v>1</v>
      </c>
      <c r="AU467" s="4" t="s">
        <v>330</v>
      </c>
      <c r="AV467" s="4" t="s">
        <v>922</v>
      </c>
      <c r="AW467" s="4" t="s">
        <v>465</v>
      </c>
      <c r="AX467" s="4" t="s">
        <v>33</v>
      </c>
      <c r="AY467" s="4"/>
      <c r="AZ467" s="3">
        <v>47.201999999999998</v>
      </c>
      <c r="BA467" s="3"/>
      <c r="BB467" s="3"/>
      <c r="BC467" s="3" t="s">
        <v>20</v>
      </c>
      <c r="BD467" s="3">
        <v>1.764</v>
      </c>
      <c r="BE467" s="3"/>
    </row>
    <row r="468" spans="1:57" hidden="1" x14ac:dyDescent="0.25">
      <c r="A468" s="2">
        <v>73</v>
      </c>
      <c r="B468" s="3" t="s">
        <v>758</v>
      </c>
      <c r="C468" s="3">
        <v>73.150000000000006</v>
      </c>
      <c r="D468" s="3" t="s">
        <v>1008</v>
      </c>
      <c r="E468" s="3" t="s">
        <v>760</v>
      </c>
      <c r="F468" s="3"/>
      <c r="G468" s="3"/>
      <c r="H468" s="3" t="str">
        <f>IF(Y468&lt;'2 - Outliers'!$F$11,"Low outlier",IF(Y468&gt;'2 - Outliers'!$F$12,"High outlier",""))</f>
        <v/>
      </c>
      <c r="I468" s="3">
        <f>IF(AA468="",VLOOKUP(AW468,'3 -Impute_SE'!$B$10:$C$21,2,FALSE),AA468)</f>
        <v>7.3891791163889428E-2</v>
      </c>
      <c r="J468" s="3">
        <f>1/I468</f>
        <v>13.533303013078067</v>
      </c>
      <c r="K468" s="3">
        <f>J468*Y468</f>
        <v>-1.3800000000000001</v>
      </c>
      <c r="L468" s="3">
        <f>J468/(VLOOKUP($AW468,'5_Weighting'!$B$9:$C$20,2,FALSE)/VLOOKUP($AW468,'5_Weighting'!$B$9:$D$20,3,FALSE))</f>
        <v>1.0067581514374597</v>
      </c>
      <c r="M468" s="3">
        <f>L468*Y468</f>
        <v>-0.10265980504841299</v>
      </c>
      <c r="N468" s="3">
        <f>J468/(VLOOKUP($AW468,'5_Weighting'!$F$12:$G$20,2,FALSE)/(VLOOKUP($AW468,'5_Weighting'!$F$12:$H$21,3,FALSE)))</f>
        <v>2.0387591157245861</v>
      </c>
      <c r="O468" s="3">
        <f>N468*$Y468</f>
        <v>-0.20789363668138386</v>
      </c>
      <c r="P468" s="3">
        <f>J468/(VLOOKUP($AW468,'5_Weighting'!$J$12:$K$22,2,FALSE)/VLOOKUP($AW468,'5_Weighting'!$J$12:$L$22,3,FALSE))</f>
        <v>2.3414843911751513</v>
      </c>
      <c r="Q468" s="3">
        <f>P468*$Y468</f>
        <v>-0.23876273639178505</v>
      </c>
      <c r="R468" s="3">
        <f>J468/(VLOOKUP($AW468,'5_Weighting'!$N$12:$O$23,2,FALSE)/VLOOKUP($AW468,'5_Weighting'!$N$12:$P$23,3,FALSE))</f>
        <v>0.81777457257892128</v>
      </c>
      <c r="S468" s="3">
        <f>R468*$Y468</f>
        <v>-8.3389022551874012E-2</v>
      </c>
      <c r="T468" s="3">
        <f>J468/(VLOOKUP($AW468,'5_Weighting'!$R$12:$S$23,2,FALSE)/(VLOOKUP($AW468,'5_Weighting'!$R$12:$T$23,3,FALSE)))</f>
        <v>0.6212974725919691</v>
      </c>
      <c r="U468" s="3">
        <f>T468*$Y468</f>
        <v>-6.3354120671676978E-2</v>
      </c>
      <c r="V468" s="3">
        <f>J468/(VLOOKUP($AW468,'5_Weighting'!$V$12:$W$23,2,FALSE)/(VLOOKUP($AW468,'5_Weighting'!$V$12:$X$23,3,FALSE)))</f>
        <v>0.81877806006823162</v>
      </c>
      <c r="W468" s="3">
        <f>V468*$Y468</f>
        <v>-8.3491348845308067E-2</v>
      </c>
      <c r="X468" s="3" t="s">
        <v>24</v>
      </c>
      <c r="Y468" s="6">
        <v>-0.10197067180616741</v>
      </c>
      <c r="Z468" s="3" t="s">
        <v>25</v>
      </c>
      <c r="AA468" s="3">
        <v>7.3891791163889428E-2</v>
      </c>
      <c r="AB468" s="3" t="s">
        <v>26</v>
      </c>
      <c r="AC468" s="3" t="s">
        <v>53</v>
      </c>
      <c r="AD468" s="3" t="s">
        <v>143</v>
      </c>
      <c r="AE468" s="3" t="s">
        <v>54</v>
      </c>
      <c r="AF468" s="3" t="s">
        <v>7</v>
      </c>
      <c r="AG468" s="3" t="s">
        <v>761</v>
      </c>
      <c r="AH468" s="3" t="s">
        <v>28</v>
      </c>
      <c r="AI468" s="3" t="s">
        <v>10</v>
      </c>
      <c r="AJ468" s="3" t="s">
        <v>182</v>
      </c>
      <c r="AK468" s="4" t="s">
        <v>12</v>
      </c>
      <c r="AL468" s="4" t="s">
        <v>158</v>
      </c>
      <c r="AM468" s="4">
        <v>2011</v>
      </c>
      <c r="AN468" s="3" t="s">
        <v>14</v>
      </c>
      <c r="AO468" s="3" t="s">
        <v>14</v>
      </c>
      <c r="AP468" s="3">
        <v>53</v>
      </c>
      <c r="AQ468" s="3">
        <v>0</v>
      </c>
      <c r="AR468" s="3">
        <v>0</v>
      </c>
      <c r="AS468" s="3">
        <v>1</v>
      </c>
      <c r="AT468" s="3">
        <v>1</v>
      </c>
      <c r="AU468" s="4" t="s">
        <v>330</v>
      </c>
      <c r="AV468" s="4" t="s">
        <v>1009</v>
      </c>
      <c r="AW468" s="4" t="s">
        <v>465</v>
      </c>
      <c r="AX468" s="4" t="s">
        <v>33</v>
      </c>
      <c r="AY468" s="4"/>
      <c r="AZ468" s="3">
        <v>-4993.5839999999998</v>
      </c>
      <c r="BA468" s="3"/>
      <c r="BB468" s="3"/>
      <c r="BC468" s="3" t="s">
        <v>20</v>
      </c>
      <c r="BD468" s="3">
        <v>-1.38</v>
      </c>
      <c r="BE468" s="3"/>
    </row>
    <row r="469" spans="1:57" hidden="1" x14ac:dyDescent="0.25">
      <c r="A469" s="2">
        <v>76</v>
      </c>
      <c r="B469" s="3" t="s">
        <v>976</v>
      </c>
      <c r="C469" s="3">
        <v>76.099999999999994</v>
      </c>
      <c r="D469" s="3" t="s">
        <v>977</v>
      </c>
      <c r="E469" s="3" t="s">
        <v>978</v>
      </c>
      <c r="F469" s="3"/>
      <c r="G469" s="3"/>
      <c r="H469" s="3" t="str">
        <f>IF(Y469&lt;'2 - Outliers'!$F$11,"Low outlier",IF(Y469&gt;'2 - Outliers'!$F$12,"High outlier",""))</f>
        <v/>
      </c>
      <c r="I469" s="3">
        <f>IF(AA469="",VLOOKUP(AW469,'3 -Impute_SE'!$B$10:$C$21,2,FALSE),AA469)</f>
        <v>2.5924228998389812E-2</v>
      </c>
      <c r="J469" s="3">
        <f>1/I469</f>
        <v>38.573953349282299</v>
      </c>
      <c r="K469" s="3">
        <f>J469*Y469</f>
        <v>4</v>
      </c>
      <c r="L469" s="3">
        <f>J469/(VLOOKUP($AW469,'5_Weighting'!$B$9:$C$20,2,FALSE)/VLOOKUP($AW469,'5_Weighting'!$B$9:$D$20,3,FALSE))</f>
        <v>2.8695612541912308</v>
      </c>
      <c r="M469" s="3">
        <f>L469*Y469</f>
        <v>0.29756465231424056</v>
      </c>
      <c r="N469" s="3">
        <f>J469/(VLOOKUP($AW469,'5_Weighting'!$F$12:$G$20,2,FALSE)/(VLOOKUP($AW469,'5_Weighting'!$F$12:$H$21,3,FALSE)))</f>
        <v>5.8110720601161905</v>
      </c>
      <c r="O469" s="3">
        <f>N469*$Y469</f>
        <v>0.6025902512503879</v>
      </c>
      <c r="P469" s="3">
        <f>J469/(VLOOKUP($AW469,'5_Weighting'!$J$12:$K$22,2,FALSE)/VLOOKUP($AW469,'5_Weighting'!$J$12:$L$22,3,FALSE))</f>
        <v>6.673929460234568</v>
      </c>
      <c r="Q469" s="3">
        <f>P469*$Y469</f>
        <v>0.69206590258488421</v>
      </c>
      <c r="R469" s="3">
        <f>J469/(VLOOKUP($AW469,'5_Weighting'!$N$12:$O$23,2,FALSE)/VLOOKUP($AW469,'5_Weighting'!$N$12:$P$23,3,FALSE))</f>
        <v>2.3309016418537953</v>
      </c>
      <c r="S469" s="3">
        <f>R469*$Y469</f>
        <v>0.24170731174456234</v>
      </c>
      <c r="T469" s="3">
        <f>J469/(VLOOKUP($AW469,'5_Weighting'!$R$12:$S$23,2,FALSE)/(VLOOKUP($AW469,'5_Weighting'!$R$12:$T$23,3,FALSE)))</f>
        <v>1.7708832574449773</v>
      </c>
      <c r="U469" s="3">
        <f>T469*$Y469</f>
        <v>0.18363513238167237</v>
      </c>
      <c r="V469" s="3">
        <f>J469/(VLOOKUP($AW469,'5_Weighting'!$V$12:$W$23,2,FALSE)/(VLOOKUP($AW469,'5_Weighting'!$V$12:$X$23,3,FALSE)))</f>
        <v>2.3337618807446145</v>
      </c>
      <c r="W469" s="3">
        <f>V469*$Y469</f>
        <v>0.24200390969654514</v>
      </c>
      <c r="X469" s="3" t="s">
        <v>24</v>
      </c>
      <c r="Y469" s="6">
        <v>0.10369691599355925</v>
      </c>
      <c r="Z469" s="3" t="s">
        <v>25</v>
      </c>
      <c r="AA469" s="3">
        <v>2.5924228998389812E-2</v>
      </c>
      <c r="AB469" s="3" t="s">
        <v>26</v>
      </c>
      <c r="AC469" s="3" t="s">
        <v>5</v>
      </c>
      <c r="AD469" s="3" t="s">
        <v>6</v>
      </c>
      <c r="AE469" s="3" t="s">
        <v>5</v>
      </c>
      <c r="AF469" s="3" t="s">
        <v>7</v>
      </c>
      <c r="AG469" s="3" t="s">
        <v>8</v>
      </c>
      <c r="AH469" s="3" t="s">
        <v>28</v>
      </c>
      <c r="AI469" s="3" t="s">
        <v>10</v>
      </c>
      <c r="AJ469" s="3" t="s">
        <v>11</v>
      </c>
      <c r="AK469" s="4" t="s">
        <v>12</v>
      </c>
      <c r="AL469" s="4" t="s">
        <v>979</v>
      </c>
      <c r="AM469" s="4">
        <v>2012</v>
      </c>
      <c r="AN469" s="3" t="s">
        <v>14</v>
      </c>
      <c r="AO469" s="3" t="s">
        <v>14</v>
      </c>
      <c r="AP469" s="3">
        <v>18</v>
      </c>
      <c r="AQ469" s="3">
        <v>0</v>
      </c>
      <c r="AR469" s="3">
        <v>0</v>
      </c>
      <c r="AS469" s="3">
        <v>1</v>
      </c>
      <c r="AT469" s="3">
        <v>1</v>
      </c>
      <c r="AU469" s="4" t="s">
        <v>330</v>
      </c>
      <c r="AV469" s="4" t="s">
        <v>980</v>
      </c>
      <c r="AW469" s="4" t="s">
        <v>465</v>
      </c>
      <c r="AX469" s="4" t="s">
        <v>33</v>
      </c>
      <c r="AY469" s="4"/>
      <c r="AZ469" s="3">
        <v>0.04</v>
      </c>
      <c r="BA469" s="3"/>
      <c r="BB469" s="3"/>
      <c r="BC469" s="3" t="s">
        <v>20</v>
      </c>
      <c r="BD469" s="3">
        <v>4</v>
      </c>
      <c r="BE469" s="3"/>
    </row>
    <row r="470" spans="1:57" hidden="1" x14ac:dyDescent="0.25">
      <c r="A470" s="2">
        <v>76</v>
      </c>
      <c r="B470" s="3" t="s">
        <v>976</v>
      </c>
      <c r="C470" s="3">
        <v>76.099999999999994</v>
      </c>
      <c r="D470" s="3" t="s">
        <v>1010</v>
      </c>
      <c r="E470" s="3" t="s">
        <v>978</v>
      </c>
      <c r="F470" s="3"/>
      <c r="G470" s="3"/>
      <c r="H470" s="3" t="str">
        <f>IF(Y470&lt;'2 - Outliers'!$F$11,"Low outlier",IF(Y470&gt;'2 - Outliers'!$F$12,"High outlier",""))</f>
        <v/>
      </c>
      <c r="I470" s="3">
        <f>IF(AA470="",VLOOKUP(AW470,'3 -Impute_SE'!$B$10:$C$21,2,FALSE),AA470)</f>
        <v>5.4050156871044787E-2</v>
      </c>
      <c r="J470" s="3">
        <f>1/I470</f>
        <v>18.5013339070568</v>
      </c>
      <c r="K470" s="3">
        <f>J470*Y470</f>
        <v>-2</v>
      </c>
      <c r="L470" s="3">
        <f>J470/(VLOOKUP($AW470,'5_Weighting'!$B$9:$C$20,2,FALSE)/VLOOKUP($AW470,'5_Weighting'!$B$9:$D$20,3,FALSE))</f>
        <v>1.3763357478507567</v>
      </c>
      <c r="M470" s="3">
        <f>L470*Y470</f>
        <v>-0.14878232615712028</v>
      </c>
      <c r="N470" s="3">
        <f>J470/(VLOOKUP($AW470,'5_Weighting'!$F$12:$G$20,2,FALSE)/(VLOOKUP($AW470,'5_Weighting'!$F$12:$H$21,3,FALSE)))</f>
        <v>2.7871808618801697</v>
      </c>
      <c r="O470" s="3">
        <f>N470*$Y470</f>
        <v>-0.30129512562519395</v>
      </c>
      <c r="P470" s="3">
        <f>J470/(VLOOKUP($AW470,'5_Weighting'!$J$12:$K$22,2,FALSE)/VLOOKUP($AW470,'5_Weighting'!$J$12:$L$22,3,FALSE))</f>
        <v>3.2010355873528966</v>
      </c>
      <c r="Q470" s="3">
        <f>P470*$Y470</f>
        <v>-0.3460329512924421</v>
      </c>
      <c r="R470" s="3">
        <f>J470/(VLOOKUP($AW470,'5_Weighting'!$N$12:$O$23,2,FALSE)/VLOOKUP($AW470,'5_Weighting'!$N$12:$P$23,3,FALSE))</f>
        <v>1.1179769205908048</v>
      </c>
      <c r="S470" s="3">
        <f>R470*$Y470</f>
        <v>-0.12085365587228115</v>
      </c>
      <c r="T470" s="3">
        <f>J470/(VLOOKUP($AW470,'5_Weighting'!$R$12:$S$23,2,FALSE)/(VLOOKUP($AW470,'5_Weighting'!$R$12:$T$23,3,FALSE)))</f>
        <v>0.84937372531497479</v>
      </c>
      <c r="U470" s="3">
        <f>T470*$Y470</f>
        <v>-9.1817566190836183E-2</v>
      </c>
      <c r="V470" s="3">
        <f>J470/(VLOOKUP($AW470,'5_Weighting'!$V$12:$W$23,2,FALSE)/(VLOOKUP($AW470,'5_Weighting'!$V$12:$X$23,3,FALSE)))</f>
        <v>1.1193487850272505</v>
      </c>
      <c r="W470" s="3">
        <f>V470*$Y470</f>
        <v>-0.12100195484827256</v>
      </c>
      <c r="X470" s="3" t="s">
        <v>130</v>
      </c>
      <c r="Y470" s="6">
        <v>-0.10810031374208957</v>
      </c>
      <c r="Z470" s="3" t="s">
        <v>25</v>
      </c>
      <c r="AA470" s="3">
        <v>5.4050156871044787E-2</v>
      </c>
      <c r="AB470" s="3" t="s">
        <v>26</v>
      </c>
      <c r="AC470" s="3" t="s">
        <v>5</v>
      </c>
      <c r="AD470" s="3" t="s">
        <v>143</v>
      </c>
      <c r="AE470" s="3" t="s">
        <v>53</v>
      </c>
      <c r="AF470" s="3" t="s">
        <v>7</v>
      </c>
      <c r="AG470" s="3" t="s">
        <v>8</v>
      </c>
      <c r="AH470" s="3" t="s">
        <v>28</v>
      </c>
      <c r="AI470" s="3" t="s">
        <v>10</v>
      </c>
      <c r="AJ470" s="3" t="s">
        <v>11</v>
      </c>
      <c r="AK470" s="4" t="s">
        <v>12</v>
      </c>
      <c r="AL470" s="4" t="s">
        <v>979</v>
      </c>
      <c r="AM470" s="4">
        <v>2012</v>
      </c>
      <c r="AN470" s="3" t="s">
        <v>14</v>
      </c>
      <c r="AO470" s="3" t="s">
        <v>14</v>
      </c>
      <c r="AP470" s="3">
        <v>18</v>
      </c>
      <c r="AQ470" s="3">
        <v>0</v>
      </c>
      <c r="AR470" s="3">
        <v>0</v>
      </c>
      <c r="AS470" s="3">
        <v>1</v>
      </c>
      <c r="AT470" s="3">
        <v>1</v>
      </c>
      <c r="AU470" s="4" t="s">
        <v>330</v>
      </c>
      <c r="AV470" s="4" t="s">
        <v>1011</v>
      </c>
      <c r="AW470" s="4" t="s">
        <v>465</v>
      </c>
      <c r="AX470" s="4" t="s">
        <v>33</v>
      </c>
      <c r="AY470" s="4"/>
      <c r="AZ470" s="3">
        <v>-0.06</v>
      </c>
      <c r="BA470" s="3"/>
      <c r="BB470" s="3"/>
      <c r="BC470" s="3" t="s">
        <v>20</v>
      </c>
      <c r="BD470" s="3">
        <v>-2</v>
      </c>
      <c r="BE470" s="3" t="s">
        <v>91</v>
      </c>
    </row>
    <row r="471" spans="1:57" hidden="1" x14ac:dyDescent="0.25">
      <c r="A471" s="2">
        <v>8</v>
      </c>
      <c r="B471" s="3" t="s">
        <v>324</v>
      </c>
      <c r="C471" s="3">
        <v>8.1</v>
      </c>
      <c r="D471" s="3" t="s">
        <v>963</v>
      </c>
      <c r="E471" s="3" t="s">
        <v>326</v>
      </c>
      <c r="F471" s="3"/>
      <c r="G471" s="3"/>
      <c r="H471" s="3" t="str">
        <f>IF(Y471&lt;'2 - Outliers'!$F$11,"Low outlier",IF(Y471&gt;'2 - Outliers'!$F$12,"High outlier",""))</f>
        <v/>
      </c>
      <c r="I471" s="3">
        <f>IF(AA471="",VLOOKUP(AW471,'3 -Impute_SE'!$B$10:$C$21,2,FALSE),AA471)</f>
        <v>0.29561638727755546</v>
      </c>
      <c r="J471" s="3">
        <f>1/I471</f>
        <v>3.3827624009933381</v>
      </c>
      <c r="K471" s="3">
        <f>J471*Y471</f>
        <v>2.7404657425768817</v>
      </c>
      <c r="L471" s="3">
        <f>J471/(VLOOKUP($AW471,'5_Weighting'!$B$9:$C$20,2,FALSE)/VLOOKUP($AW471,'5_Weighting'!$B$9:$D$20,3,FALSE))</f>
        <v>0.25164762942831709</v>
      </c>
      <c r="M471" s="3">
        <f>L471*Y471</f>
        <v>0.20386643396724421</v>
      </c>
      <c r="N471" s="3">
        <f>J471/(VLOOKUP($AW471,'5_Weighting'!$F$12:$G$20,2,FALSE)/(VLOOKUP($AW471,'5_Weighting'!$F$12:$H$21,3,FALSE)))</f>
        <v>0.50960491128373531</v>
      </c>
      <c r="O471" s="3">
        <f>N471*$Y471</f>
        <v>0.41284448509062099</v>
      </c>
      <c r="P471" s="3">
        <f>J471/(VLOOKUP($AW471,'5_Weighting'!$J$12:$K$22,2,FALSE)/VLOOKUP($AW471,'5_Weighting'!$J$12:$L$22,3,FALSE))</f>
        <v>0.58527362856841614</v>
      </c>
      <c r="Q471" s="3">
        <f>P471*$Y471</f>
        <v>0.47414572440985608</v>
      </c>
      <c r="R471" s="3">
        <f>J471/(VLOOKUP($AW471,'5_Weighting'!$N$12:$O$23,2,FALSE)/VLOOKUP($AW471,'5_Weighting'!$N$12:$P$23,3,FALSE))</f>
        <v>0.20440960155367024</v>
      </c>
      <c r="S471" s="3">
        <f>R471*$Y471</f>
        <v>0.16559765189158096</v>
      </c>
      <c r="T471" s="3">
        <f>J471/(VLOOKUP($AW471,'5_Weighting'!$R$12:$S$23,2,FALSE)/(VLOOKUP($AW471,'5_Weighting'!$R$12:$T$23,3,FALSE)))</f>
        <v>0.15529850533053888</v>
      </c>
      <c r="U471" s="3">
        <f>T471*$Y471</f>
        <v>0.12581144735638591</v>
      </c>
      <c r="V471" s="3">
        <f>J471/(VLOOKUP($AW471,'5_Weighting'!$V$12:$W$23,2,FALSE)/(VLOOKUP($AW471,'5_Weighting'!$V$12:$X$23,3,FALSE)))</f>
        <v>0.204660431653715</v>
      </c>
      <c r="W471" s="3">
        <f>V471*$Y471</f>
        <v>0.16580085602326278</v>
      </c>
      <c r="X471" s="3" t="s">
        <v>327</v>
      </c>
      <c r="Y471" s="6">
        <v>0.810126582278481</v>
      </c>
      <c r="Z471" s="3" t="s">
        <v>25</v>
      </c>
      <c r="AA471" s="3"/>
      <c r="AB471" s="3"/>
      <c r="AC471" s="3" t="s">
        <v>5</v>
      </c>
      <c r="AD471" s="3" t="s">
        <v>6</v>
      </c>
      <c r="AE471" s="3" t="s">
        <v>5</v>
      </c>
      <c r="AF471" s="3" t="s">
        <v>102</v>
      </c>
      <c r="AG471" s="3" t="s">
        <v>37</v>
      </c>
      <c r="AH471" s="3" t="s">
        <v>28</v>
      </c>
      <c r="AI471" s="3" t="s">
        <v>10</v>
      </c>
      <c r="AJ471" s="3" t="s">
        <v>39</v>
      </c>
      <c r="AK471" s="4" t="s">
        <v>12</v>
      </c>
      <c r="AL471" s="4" t="s">
        <v>328</v>
      </c>
      <c r="AM471" s="4" t="s">
        <v>329</v>
      </c>
      <c r="AN471" s="3" t="str">
        <f>IF(AM471&lt;2010,"Pre-2010",IF(AM471&lt;2018,"2010 - 2017","2018 - 2019"))</f>
        <v>2018 - 2019</v>
      </c>
      <c r="AO471" s="3" t="s">
        <v>14</v>
      </c>
      <c r="AP471" s="3">
        <v>592</v>
      </c>
      <c r="AQ471" s="3">
        <v>1</v>
      </c>
      <c r="AR471" s="3">
        <v>0</v>
      </c>
      <c r="AS471" s="3">
        <v>0</v>
      </c>
      <c r="AT471" s="3">
        <v>0</v>
      </c>
      <c r="AU471" s="4" t="s">
        <v>330</v>
      </c>
      <c r="AV471" s="4" t="s">
        <v>964</v>
      </c>
      <c r="AW471" s="4" t="s">
        <v>465</v>
      </c>
      <c r="AX471" s="4" t="s">
        <v>33</v>
      </c>
      <c r="AY471" s="4"/>
      <c r="AZ471" s="3">
        <v>0.08</v>
      </c>
      <c r="BA471" s="3"/>
      <c r="BB471" s="3"/>
      <c r="BC471" s="3" t="s">
        <v>20</v>
      </c>
      <c r="BD471" s="3" t="s">
        <v>20</v>
      </c>
      <c r="BE471" s="3"/>
    </row>
    <row r="472" spans="1:57" hidden="1" x14ac:dyDescent="0.25">
      <c r="A472" s="2">
        <v>8</v>
      </c>
      <c r="B472" s="3" t="s">
        <v>324</v>
      </c>
      <c r="C472" s="3">
        <v>8.1</v>
      </c>
      <c r="D472" s="3" t="s">
        <v>325</v>
      </c>
      <c r="E472" s="3" t="s">
        <v>326</v>
      </c>
      <c r="F472" s="3"/>
      <c r="G472" s="3"/>
      <c r="H472" s="3" t="str">
        <f>IF(Y472&lt;'2 - Outliers'!$F$11,"Low outlier",IF(Y472&gt;'2 - Outliers'!$F$12,"High outlier",""))</f>
        <v/>
      </c>
      <c r="I472" s="3">
        <f>IF(AA472="",VLOOKUP(AW472,'3 -Impute_SE'!$B$10:$C$21,2,FALSE),AA472)</f>
        <v>0.15859818286856112</v>
      </c>
      <c r="J472" s="3">
        <f>1/I472</f>
        <v>6.3052424807966059</v>
      </c>
      <c r="K472" s="3">
        <f>J472*Y472</f>
        <v>-0.88353207927111932</v>
      </c>
      <c r="L472" s="3">
        <f>J472/(VLOOKUP($AW472,'5_Weighting'!$B$9:$C$20,2,FALSE)/VLOOKUP($AW472,'5_Weighting'!$B$9:$D$20,3,FALSE))</f>
        <v>4.4086802177549678E-2</v>
      </c>
      <c r="M472" s="3">
        <f>L472*Y472</f>
        <v>-6.1777329127275307E-3</v>
      </c>
      <c r="N472" s="3">
        <f>J472/(VLOOKUP($AW472,'5_Weighting'!$F$12:$G$20,2,FALSE)/(VLOOKUP($AW472,'5_Weighting'!$F$12:$H$21,3,FALSE)))</f>
        <v>0.44938085745845063</v>
      </c>
      <c r="O472" s="3">
        <f>N472*$Y472</f>
        <v>-6.2970203697025925E-2</v>
      </c>
      <c r="P472" s="3">
        <f>J472/(VLOOKUP($AW472,'5_Weighting'!$J$12:$K$22,2,FALSE)/VLOOKUP($AW472,'5_Weighting'!$J$12:$L$22,3,FALSE))</f>
        <v>8.2981114286847069E-2</v>
      </c>
      <c r="Q472" s="3">
        <f>P472*$Y472</f>
        <v>-1.1627859938675912E-2</v>
      </c>
      <c r="R472" s="3">
        <f>J472/(VLOOKUP($AW472,'5_Weighting'!$N$12:$O$23,2,FALSE)/VLOOKUP($AW472,'5_Weighting'!$N$12:$P$23,3,FALSE))</f>
        <v>2.0299828043130779E-2</v>
      </c>
      <c r="S472" s="3">
        <f>R472*$Y472</f>
        <v>-2.8445455245247812E-3</v>
      </c>
      <c r="T472" s="3">
        <f>J472/(VLOOKUP($AW472,'5_Weighting'!$R$12:$S$23,2,FALSE)/(VLOOKUP($AW472,'5_Weighting'!$R$12:$T$23,3,FALSE)))</f>
        <v>5.0429246926907284E-2</v>
      </c>
      <c r="U472" s="3">
        <f>T472*$Y472</f>
        <v>-7.0664780187451098E-3</v>
      </c>
      <c r="V472" s="3">
        <f>J472/(VLOOKUP($AW472,'5_Weighting'!$V$12:$W$23,2,FALSE)/(VLOOKUP($AW472,'5_Weighting'!$V$12:$X$23,3,FALSE)))</f>
        <v>2.5077547972667924E-2</v>
      </c>
      <c r="W472" s="3">
        <f>V472*$Y472</f>
        <v>-3.5140310893346065E-3</v>
      </c>
      <c r="X472" s="3" t="s">
        <v>327</v>
      </c>
      <c r="Y472" s="6">
        <v>-0.14012658227848102</v>
      </c>
      <c r="Z472" s="3" t="s">
        <v>25</v>
      </c>
      <c r="AA472" s="3"/>
      <c r="AB472" s="3"/>
      <c r="AC472" s="3" t="s">
        <v>5</v>
      </c>
      <c r="AD472" s="3" t="s">
        <v>143</v>
      </c>
      <c r="AE472" s="3" t="s">
        <v>53</v>
      </c>
      <c r="AF472" s="3" t="s">
        <v>102</v>
      </c>
      <c r="AG472" s="3" t="s">
        <v>37</v>
      </c>
      <c r="AH472" s="3" t="s">
        <v>28</v>
      </c>
      <c r="AI472" s="3" t="s">
        <v>10</v>
      </c>
      <c r="AJ472" s="3" t="s">
        <v>39</v>
      </c>
      <c r="AK472" s="4" t="s">
        <v>12</v>
      </c>
      <c r="AL472" s="4" t="s">
        <v>328</v>
      </c>
      <c r="AM472" s="4" t="s">
        <v>329</v>
      </c>
      <c r="AN472" s="3" t="s">
        <v>1953</v>
      </c>
      <c r="AO472" s="3" t="s">
        <v>30</v>
      </c>
      <c r="AP472" s="3">
        <v>592</v>
      </c>
      <c r="AQ472" s="3">
        <v>1</v>
      </c>
      <c r="AR472" s="3">
        <v>0</v>
      </c>
      <c r="AS472" s="3">
        <v>0</v>
      </c>
      <c r="AT472" s="3">
        <v>0</v>
      </c>
      <c r="AU472" s="4" t="s">
        <v>330</v>
      </c>
      <c r="AV472" s="4" t="s">
        <v>331</v>
      </c>
      <c r="AW472" s="4" t="s">
        <v>332</v>
      </c>
      <c r="AX472" s="4" t="s">
        <v>33</v>
      </c>
      <c r="AY472" s="4"/>
      <c r="AZ472" s="3">
        <v>-2.7E-2</v>
      </c>
      <c r="BA472" s="3"/>
      <c r="BB472" s="3"/>
      <c r="BC472" s="3" t="s">
        <v>20</v>
      </c>
      <c r="BD472" s="3" t="s">
        <v>20</v>
      </c>
      <c r="BE472" s="3"/>
    </row>
    <row r="473" spans="1:57" hidden="1" x14ac:dyDescent="0.25">
      <c r="A473" s="2">
        <v>80</v>
      </c>
      <c r="B473" s="3" t="s">
        <v>579</v>
      </c>
      <c r="C473" s="3">
        <v>80.099999999999994</v>
      </c>
      <c r="D473" s="3" t="s">
        <v>930</v>
      </c>
      <c r="E473" s="3" t="s">
        <v>580</v>
      </c>
      <c r="F473" s="3"/>
      <c r="G473" s="3"/>
      <c r="H473" s="3" t="str">
        <f>IF(Y473&lt;'2 - Outliers'!$F$11,"Low outlier",IF(Y473&gt;'2 - Outliers'!$F$12,"High outlier",""))</f>
        <v/>
      </c>
      <c r="I473" s="3">
        <f>IF(AA473="",VLOOKUP(AW473,'3 -Impute_SE'!$B$10:$C$21,2,FALSE),AA473)</f>
        <v>4.8777320926206448E-4</v>
      </c>
      <c r="J473" s="3">
        <f>1/I473</f>
        <v>2050.1330967169479</v>
      </c>
      <c r="K473" s="3">
        <f>J473*Y473</f>
        <v>46.210000000000008</v>
      </c>
      <c r="L473" s="3">
        <f>J473/(VLOOKUP($AW473,'5_Weighting'!$B$9:$C$20,2,FALSE)/VLOOKUP($AW473,'5_Weighting'!$B$9:$D$20,3,FALSE))</f>
        <v>27.046409761180723</v>
      </c>
      <c r="M473" s="3">
        <f>L473*Y473</f>
        <v>0.60962607601701346</v>
      </c>
      <c r="N473" s="3">
        <f>J473/(VLOOKUP($AW473,'5_Weighting'!$F$12:$G$20,2,FALSE)/(VLOOKUP($AW473,'5_Weighting'!$F$12:$H$21,3,FALSE)))</f>
        <v>178.09526469533691</v>
      </c>
      <c r="O473" s="3">
        <f>N473*$Y473</f>
        <v>4.0142672662328938</v>
      </c>
      <c r="P473" s="3">
        <f>J473/(VLOOKUP($AW473,'5_Weighting'!$J$12:$K$22,2,FALSE)/VLOOKUP($AW473,'5_Weighting'!$J$12:$L$22,3,FALSE))</f>
        <v>216.78765338777114</v>
      </c>
      <c r="Q473" s="3">
        <f>P473*$Y473</f>
        <v>4.8863937073603614</v>
      </c>
      <c r="R473" s="3">
        <f>J473/(VLOOKUP($AW473,'5_Weighting'!$N$12:$O$23,2,FALSE)/VLOOKUP($AW473,'5_Weighting'!$N$12:$P$23,3,FALSE))</f>
        <v>20.637149582853958</v>
      </c>
      <c r="S473" s="3">
        <f>R473*$Y473</f>
        <v>0.46516135159752825</v>
      </c>
      <c r="T473" s="3">
        <f>J473/(VLOOKUP($AW473,'5_Weighting'!$R$12:$S$23,2,FALSE)/(VLOOKUP($AW473,'5_Weighting'!$R$12:$T$23,3,FALSE)))</f>
        <v>15.214935619100796</v>
      </c>
      <c r="U473" s="3">
        <f>T473*$Y473</f>
        <v>0.34294464885453196</v>
      </c>
      <c r="V473" s="3">
        <f>J473/(VLOOKUP($AW473,'5_Weighting'!$V$12:$W$23,2,FALSE)/(VLOOKUP($AW473,'5_Weighting'!$V$12:$X$23,3,FALSE)))</f>
        <v>16.735224500745389</v>
      </c>
      <c r="W473" s="3">
        <f>V473*$Y473</f>
        <v>0.37721196024680109</v>
      </c>
      <c r="X473" s="3" t="s">
        <v>71</v>
      </c>
      <c r="Y473" s="6">
        <v>2.2540000000000001E-2</v>
      </c>
      <c r="Z473" s="3" t="s">
        <v>459</v>
      </c>
      <c r="AA473" s="3">
        <v>4.8777320926206448E-4</v>
      </c>
      <c r="AB473" s="3" t="s">
        <v>26</v>
      </c>
      <c r="AC473" s="3" t="s">
        <v>5</v>
      </c>
      <c r="AD473" s="3" t="s">
        <v>6</v>
      </c>
      <c r="AE473" s="3" t="s">
        <v>5</v>
      </c>
      <c r="AF473" s="3" t="s">
        <v>55</v>
      </c>
      <c r="AG473" s="3" t="s">
        <v>37</v>
      </c>
      <c r="AH473" s="3" t="s">
        <v>56</v>
      </c>
      <c r="AI473" s="3" t="s">
        <v>57</v>
      </c>
      <c r="AJ473" s="3" t="s">
        <v>11</v>
      </c>
      <c r="AK473" s="4" t="s">
        <v>66</v>
      </c>
      <c r="AL473" s="4" t="s">
        <v>581</v>
      </c>
      <c r="AM473" s="4">
        <v>2009</v>
      </c>
      <c r="AN473" s="3" t="s">
        <v>30</v>
      </c>
      <c r="AO473" s="3" t="s">
        <v>14</v>
      </c>
      <c r="AP473" s="3">
        <v>22201</v>
      </c>
      <c r="AQ473" s="3">
        <v>1</v>
      </c>
      <c r="AR473" s="3">
        <v>0</v>
      </c>
      <c r="AS473" s="3">
        <v>1</v>
      </c>
      <c r="AT473" s="3">
        <v>1</v>
      </c>
      <c r="AU473" s="4" t="s">
        <v>346</v>
      </c>
      <c r="AV473" s="4" t="s">
        <v>680</v>
      </c>
      <c r="AW473" s="4" t="s">
        <v>642</v>
      </c>
      <c r="AX473" s="4" t="s">
        <v>58</v>
      </c>
      <c r="AY473" s="4" t="s">
        <v>59</v>
      </c>
      <c r="AZ473" s="3">
        <v>7.0000000000000007E-2</v>
      </c>
      <c r="BA473" s="3">
        <v>1.08</v>
      </c>
      <c r="BB473" s="3"/>
      <c r="BC473" s="3" t="s">
        <v>4</v>
      </c>
      <c r="BD473" s="3">
        <v>46.21</v>
      </c>
      <c r="BE473" s="3"/>
    </row>
    <row r="474" spans="1:57" hidden="1" x14ac:dyDescent="0.25">
      <c r="A474" s="2">
        <v>86</v>
      </c>
      <c r="B474" s="3" t="s">
        <v>582</v>
      </c>
      <c r="C474" s="3">
        <v>86.1</v>
      </c>
      <c r="D474" s="3" t="s">
        <v>583</v>
      </c>
      <c r="E474" s="3" t="s">
        <v>584</v>
      </c>
      <c r="F474" s="3"/>
      <c r="G474" s="3"/>
      <c r="H474" s="3" t="str">
        <f>IF(Y474&lt;'2 - Outliers'!$F$11,"Low outlier",IF(Y474&gt;'2 - Outliers'!$F$12,"High outlier",""))</f>
        <v/>
      </c>
      <c r="I474" s="3">
        <f>IF(AA474="",VLOOKUP(AW474,'3 -Impute_SE'!$B$10:$C$21,2,FALSE),AA474)</f>
        <v>0.29561638727755546</v>
      </c>
      <c r="J474" s="3">
        <f>1/I474</f>
        <v>3.3827624009933381</v>
      </c>
      <c r="K474" s="3">
        <f>J474*Y474</f>
        <v>1.298980761981442</v>
      </c>
      <c r="L474" s="3">
        <f>J474/(VLOOKUP($AW474,'5_Weighting'!$B$9:$C$20,2,FALSE)/VLOOKUP($AW474,'5_Weighting'!$B$9:$D$20,3,FALSE))</f>
        <v>0.25164762942831709</v>
      </c>
      <c r="M474" s="3">
        <f>L474*Y474</f>
        <v>9.663268970047377E-2</v>
      </c>
      <c r="N474" s="3">
        <f>J474/(VLOOKUP($AW474,'5_Weighting'!$F$12:$G$20,2,FALSE)/(VLOOKUP($AW474,'5_Weighting'!$F$12:$H$21,3,FALSE)))</f>
        <v>0.50960491128373531</v>
      </c>
      <c r="O474" s="3">
        <f>N474*$Y474</f>
        <v>0.19568828593295437</v>
      </c>
      <c r="P474" s="3">
        <f>J474/(VLOOKUP($AW474,'5_Weighting'!$J$12:$K$22,2,FALSE)/VLOOKUP($AW474,'5_Weighting'!$J$12:$L$22,3,FALSE))</f>
        <v>0.58527362856841614</v>
      </c>
      <c r="Q474" s="3">
        <f>P474*$Y474</f>
        <v>0.2247450733702718</v>
      </c>
      <c r="R474" s="3">
        <f>J474/(VLOOKUP($AW474,'5_Weighting'!$N$12:$O$23,2,FALSE)/VLOOKUP($AW474,'5_Weighting'!$N$12:$P$23,3,FALSE))</f>
        <v>0.20440960155367024</v>
      </c>
      <c r="S474" s="3">
        <f>R474*$Y474</f>
        <v>7.8493286996609374E-2</v>
      </c>
      <c r="T474" s="3">
        <f>J474/(VLOOKUP($AW474,'5_Weighting'!$R$12:$S$23,2,FALSE)/(VLOOKUP($AW474,'5_Weighting'!$R$12:$T$23,3,FALSE)))</f>
        <v>0.15529850533053888</v>
      </c>
      <c r="U474" s="3">
        <f>T474*$Y474</f>
        <v>5.9634626046926931E-2</v>
      </c>
      <c r="V474" s="3">
        <f>J474/(VLOOKUP($AW474,'5_Weighting'!$V$12:$W$23,2,FALSE)/(VLOOKUP($AW474,'5_Weighting'!$V$12:$X$23,3,FALSE)))</f>
        <v>0.204660431653715</v>
      </c>
      <c r="W474" s="3">
        <f>V474*$Y474</f>
        <v>7.8589605755026562E-2</v>
      </c>
      <c r="X474" s="3"/>
      <c r="Y474" s="6">
        <v>0.38400000000000001</v>
      </c>
      <c r="Z474" s="3" t="s">
        <v>4</v>
      </c>
      <c r="AA474" s="3"/>
      <c r="AB474" s="3"/>
      <c r="AC474" s="3" t="s">
        <v>5</v>
      </c>
      <c r="AD474" s="3" t="s">
        <v>6</v>
      </c>
      <c r="AE474" s="3" t="s">
        <v>5</v>
      </c>
      <c r="AF474" s="3" t="s">
        <v>7</v>
      </c>
      <c r="AG474" s="3" t="s">
        <v>8</v>
      </c>
      <c r="AH474" s="3" t="s">
        <v>28</v>
      </c>
      <c r="AI474" s="3" t="s">
        <v>10</v>
      </c>
      <c r="AJ474" s="3" t="s">
        <v>182</v>
      </c>
      <c r="AK474" s="4" t="s">
        <v>12</v>
      </c>
      <c r="AL474" s="4" t="s">
        <v>232</v>
      </c>
      <c r="AM474" s="4" t="s">
        <v>585</v>
      </c>
      <c r="AN474" s="3" t="s">
        <v>1953</v>
      </c>
      <c r="AO474" s="3" t="s">
        <v>14</v>
      </c>
      <c r="AP474" s="3">
        <v>120</v>
      </c>
      <c r="AQ474" s="3">
        <v>1</v>
      </c>
      <c r="AR474" s="3">
        <v>0</v>
      </c>
      <c r="AS474" s="3">
        <v>1</v>
      </c>
      <c r="AT474" s="3">
        <v>1</v>
      </c>
      <c r="AU474" s="4" t="s">
        <v>330</v>
      </c>
      <c r="AV474" s="4" t="s">
        <v>586</v>
      </c>
      <c r="AW474" s="4" t="s">
        <v>465</v>
      </c>
      <c r="AX474" s="4" t="s">
        <v>33</v>
      </c>
      <c r="AY474" s="4"/>
      <c r="AZ474" s="3">
        <v>2.74</v>
      </c>
      <c r="BA474" s="3"/>
      <c r="BB474" s="3"/>
      <c r="BC474" s="3" t="s">
        <v>20</v>
      </c>
      <c r="BD474" s="3" t="s">
        <v>20</v>
      </c>
      <c r="BE474" s="3"/>
    </row>
    <row r="475" spans="1:57" hidden="1" x14ac:dyDescent="0.25">
      <c r="A475" s="2">
        <v>86</v>
      </c>
      <c r="B475" s="3" t="s">
        <v>582</v>
      </c>
      <c r="C475" s="3">
        <v>86.2</v>
      </c>
      <c r="D475" s="3" t="s">
        <v>608</v>
      </c>
      <c r="E475" s="3" t="s">
        <v>590</v>
      </c>
      <c r="F475" s="3"/>
      <c r="G475" s="3"/>
      <c r="H475" s="3" t="str">
        <f>IF(Y475&lt;'2 - Outliers'!$F$11,"Low outlier",IF(Y475&gt;'2 - Outliers'!$F$12,"High outlier",""))</f>
        <v/>
      </c>
      <c r="I475" s="3">
        <f>IF(AA475="",VLOOKUP(AW475,'3 -Impute_SE'!$B$10:$C$21,2,FALSE),AA475)</f>
        <v>7.9815095923159343E-2</v>
      </c>
      <c r="J475" s="3">
        <f>1/I475</f>
        <v>12.528958193105893</v>
      </c>
      <c r="K475" s="3">
        <f>J475*Y475</f>
        <v>7.1916220028427826</v>
      </c>
      <c r="L475" s="3">
        <f>J475/(VLOOKUP($AW475,'5_Weighting'!$B$9:$C$20,2,FALSE)/VLOOKUP($AW475,'5_Weighting'!$B$9:$D$20,3,FALSE))</f>
        <v>0.13821170591411505</v>
      </c>
      <c r="M475" s="3">
        <f>L475*Y475</f>
        <v>7.9333519194702037E-2</v>
      </c>
      <c r="N475" s="3">
        <f>J475/(VLOOKUP($AW475,'5_Weighting'!$F$12:$G$20,2,FALSE)/(VLOOKUP($AW475,'5_Weighting'!$F$12:$H$21,3,FALSE)))</f>
        <v>0.33257228940877093</v>
      </c>
      <c r="O475" s="3">
        <f>N475*$Y475</f>
        <v>0.1908964941206345</v>
      </c>
      <c r="P475" s="3">
        <f>J475/(VLOOKUP($AW475,'5_Weighting'!$J$12:$K$22,2,FALSE)/VLOOKUP($AW475,'5_Weighting'!$J$12:$L$22,3,FALSE))</f>
        <v>0.55058433796819262</v>
      </c>
      <c r="Q475" s="3">
        <f>P475*$Y475</f>
        <v>0.31603540999374252</v>
      </c>
      <c r="R475" s="3">
        <f>J475/(VLOOKUP($AW475,'5_Weighting'!$N$12:$O$23,2,FALSE)/VLOOKUP($AW475,'5_Weighting'!$N$12:$P$23,3,FALSE))</f>
        <v>9.8050688955885174E-2</v>
      </c>
      <c r="S475" s="3">
        <f>R475*$Y475</f>
        <v>5.6281095460678082E-2</v>
      </c>
      <c r="T475" s="3">
        <f>J475/(VLOOKUP($AW475,'5_Weighting'!$R$12:$S$23,2,FALSE)/(VLOOKUP($AW475,'5_Weighting'!$R$12:$T$23,3,FALSE)))</f>
        <v>0.5178337857731794</v>
      </c>
      <c r="U475" s="3">
        <f>T475*$Y475</f>
        <v>0.29723659303380495</v>
      </c>
      <c r="V475" s="3">
        <f>J475/(VLOOKUP($AW475,'5_Weighting'!$V$12:$W$23,2,FALSE)/(VLOOKUP($AW475,'5_Weighting'!$V$12:$X$23,3,FALSE)))</f>
        <v>9.1901609179760188E-2</v>
      </c>
      <c r="W475" s="3">
        <f>V475*$Y475</f>
        <v>5.2751523669182343E-2</v>
      </c>
      <c r="X475" s="3"/>
      <c r="Y475" s="6">
        <v>0.57399999999999995</v>
      </c>
      <c r="Z475" s="3" t="s">
        <v>4</v>
      </c>
      <c r="AA475" s="3"/>
      <c r="AB475" s="3"/>
      <c r="AC475" s="3" t="s">
        <v>5</v>
      </c>
      <c r="AD475" s="3" t="s">
        <v>6</v>
      </c>
      <c r="AE475" s="3" t="s">
        <v>5</v>
      </c>
      <c r="AF475" s="3" t="s">
        <v>7</v>
      </c>
      <c r="AG475" s="3" t="s">
        <v>8</v>
      </c>
      <c r="AH475" s="3" t="s">
        <v>28</v>
      </c>
      <c r="AI475" s="3" t="s">
        <v>10</v>
      </c>
      <c r="AJ475" s="3" t="s">
        <v>107</v>
      </c>
      <c r="AK475" s="3" t="s">
        <v>12</v>
      </c>
      <c r="AL475" s="3" t="s">
        <v>232</v>
      </c>
      <c r="AM475" s="3" t="s">
        <v>585</v>
      </c>
      <c r="AN475" s="3" t="s">
        <v>1953</v>
      </c>
      <c r="AO475" s="3" t="s">
        <v>14</v>
      </c>
      <c r="AP475" s="3">
        <v>120</v>
      </c>
      <c r="AQ475" s="3">
        <v>1</v>
      </c>
      <c r="AR475" s="3">
        <v>0</v>
      </c>
      <c r="AS475" s="3">
        <v>1</v>
      </c>
      <c r="AT475" s="3">
        <v>1</v>
      </c>
      <c r="AU475" s="3" t="s">
        <v>15</v>
      </c>
      <c r="AV475" s="3" t="s">
        <v>41</v>
      </c>
      <c r="AW475" s="3" t="s">
        <v>42</v>
      </c>
      <c r="AX475" s="3" t="s">
        <v>33</v>
      </c>
      <c r="AY475" s="3"/>
      <c r="AZ475" s="3">
        <v>0.45</v>
      </c>
      <c r="BA475" s="3"/>
      <c r="BB475" s="3"/>
      <c r="BC475" s="3" t="s">
        <v>20</v>
      </c>
      <c r="BD475" s="3" t="s">
        <v>20</v>
      </c>
      <c r="BE475" s="3"/>
    </row>
    <row r="476" spans="1:57" hidden="1" x14ac:dyDescent="0.25">
      <c r="A476" s="2">
        <v>86</v>
      </c>
      <c r="B476" s="3" t="s">
        <v>582</v>
      </c>
      <c r="C476" s="3">
        <v>86.2</v>
      </c>
      <c r="D476" s="3" t="s">
        <v>967</v>
      </c>
      <c r="E476" s="3" t="s">
        <v>590</v>
      </c>
      <c r="F476" s="3"/>
      <c r="G476" s="3"/>
      <c r="H476" s="3" t="str">
        <f>IF(Y476&lt;'2 - Outliers'!$F$11,"Low outlier",IF(Y476&gt;'2 - Outliers'!$F$12,"High outlier",""))</f>
        <v>High outlier</v>
      </c>
      <c r="I476" s="3">
        <f>IF(AA476="",VLOOKUP(AW476,'3 -Impute_SE'!$B$10:$C$21,2,FALSE),AA476)</f>
        <v>0.29561638727755546</v>
      </c>
      <c r="J476" s="3">
        <f>1/I476</f>
        <v>3.3827624009933381</v>
      </c>
      <c r="K476" s="3">
        <f>J476*Y476</f>
        <v>3.0816965473049311</v>
      </c>
      <c r="L476" s="3">
        <f>J476/(VLOOKUP($AW476,'5_Weighting'!$B$9:$C$20,2,FALSE)/VLOOKUP($AW476,'5_Weighting'!$B$9:$D$20,3,FALSE))</f>
        <v>0.25164762942831709</v>
      </c>
      <c r="M476" s="3">
        <f>L476*Y476</f>
        <v>0.22925099040919689</v>
      </c>
      <c r="N476" s="3">
        <f>J476/(VLOOKUP($AW476,'5_Weighting'!$F$12:$G$20,2,FALSE)/(VLOOKUP($AW476,'5_Weighting'!$F$12:$H$21,3,FALSE)))</f>
        <v>0.50960491128373531</v>
      </c>
      <c r="O476" s="3">
        <f>N476*$Y476</f>
        <v>0.46425007417948289</v>
      </c>
      <c r="P476" s="3">
        <f>J476/(VLOOKUP($AW476,'5_Weighting'!$J$12:$K$22,2,FALSE)/VLOOKUP($AW476,'5_Weighting'!$J$12:$L$22,3,FALSE))</f>
        <v>0.58527362856841614</v>
      </c>
      <c r="Q476" s="3">
        <f>P476*$Y476</f>
        <v>0.53318427562582715</v>
      </c>
      <c r="R476" s="3">
        <f>J476/(VLOOKUP($AW476,'5_Weighting'!$N$12:$O$23,2,FALSE)/VLOOKUP($AW476,'5_Weighting'!$N$12:$P$23,3,FALSE))</f>
        <v>0.20440960155367024</v>
      </c>
      <c r="S476" s="3">
        <f>R476*$Y476</f>
        <v>0.1862171470153936</v>
      </c>
      <c r="T476" s="3">
        <f>J476/(VLOOKUP($AW476,'5_Weighting'!$R$12:$S$23,2,FALSE)/(VLOOKUP($AW476,'5_Weighting'!$R$12:$T$23,3,FALSE)))</f>
        <v>0.15529850533053888</v>
      </c>
      <c r="U476" s="3">
        <f>T476*$Y476</f>
        <v>0.14147693835612093</v>
      </c>
      <c r="V476" s="3">
        <f>J476/(VLOOKUP($AW476,'5_Weighting'!$V$12:$W$23,2,FALSE)/(VLOOKUP($AW476,'5_Weighting'!$V$12:$X$23,3,FALSE)))</f>
        <v>0.204660431653715</v>
      </c>
      <c r="W476" s="3">
        <f>V476*$Y476</f>
        <v>0.18644565323653436</v>
      </c>
      <c r="X476" s="3"/>
      <c r="Y476" s="6">
        <v>0.91100000000000003</v>
      </c>
      <c r="Z476" s="3" t="s">
        <v>4</v>
      </c>
      <c r="AA476" s="3"/>
      <c r="AB476" s="3"/>
      <c r="AC476" s="3" t="s">
        <v>5</v>
      </c>
      <c r="AD476" s="3" t="s">
        <v>6</v>
      </c>
      <c r="AE476" s="3" t="s">
        <v>5</v>
      </c>
      <c r="AF476" s="3" t="s">
        <v>7</v>
      </c>
      <c r="AG476" s="3" t="s">
        <v>8</v>
      </c>
      <c r="AH476" s="3" t="s">
        <v>28</v>
      </c>
      <c r="AI476" s="3" t="s">
        <v>10</v>
      </c>
      <c r="AJ476" s="3" t="s">
        <v>107</v>
      </c>
      <c r="AK476" s="4" t="s">
        <v>12</v>
      </c>
      <c r="AL476" s="4" t="s">
        <v>232</v>
      </c>
      <c r="AM476" s="4" t="s">
        <v>585</v>
      </c>
      <c r="AN476" s="3" t="str">
        <f>IF(AM476&lt;2010,"Pre-2010",IF(AM476&lt;2018,"2010 - 2017","2018 - 2019"))</f>
        <v>2018 - 2019</v>
      </c>
      <c r="AO476" s="3" t="s">
        <v>14</v>
      </c>
      <c r="AP476" s="3">
        <v>120</v>
      </c>
      <c r="AQ476" s="3">
        <v>1</v>
      </c>
      <c r="AR476" s="3">
        <v>0</v>
      </c>
      <c r="AS476" s="3">
        <v>1</v>
      </c>
      <c r="AT476" s="3">
        <v>1</v>
      </c>
      <c r="AU476" s="4" t="s">
        <v>330</v>
      </c>
      <c r="AV476" s="4" t="s">
        <v>531</v>
      </c>
      <c r="AW476" s="3" t="s">
        <v>465</v>
      </c>
      <c r="AX476" s="4" t="s">
        <v>33</v>
      </c>
      <c r="AY476" s="4"/>
      <c r="AZ476" s="3">
        <v>0.03</v>
      </c>
      <c r="BA476" s="3"/>
      <c r="BB476" s="3"/>
      <c r="BC476" s="3" t="s">
        <v>20</v>
      </c>
      <c r="BD476" s="3" t="s">
        <v>20</v>
      </c>
      <c r="BE476" s="3"/>
    </row>
    <row r="477" spans="1:57" hidden="1" x14ac:dyDescent="0.25">
      <c r="A477" s="2">
        <v>86</v>
      </c>
      <c r="B477" s="3" t="s">
        <v>582</v>
      </c>
      <c r="C477" s="3">
        <v>86.2</v>
      </c>
      <c r="D477" s="3" t="s">
        <v>799</v>
      </c>
      <c r="E477" s="3" t="s">
        <v>590</v>
      </c>
      <c r="F477" s="3"/>
      <c r="G477" s="3"/>
      <c r="H477" s="3" t="str">
        <f>IF(Y477&lt;'2 - Outliers'!$F$11,"Low outlier",IF(Y477&gt;'2 - Outliers'!$F$12,"High outlier",""))</f>
        <v/>
      </c>
      <c r="I477" s="3">
        <f>IF(AA477="",VLOOKUP(AW477,'3 -Impute_SE'!$B$10:$C$21,2,FALSE),AA477)</f>
        <v>4.9965372243354171E-2</v>
      </c>
      <c r="J477" s="3">
        <f>1/I477</f>
        <v>20.01386070195862</v>
      </c>
      <c r="K477" s="3">
        <f>J477*Y477</f>
        <v>-2.7418989161683314</v>
      </c>
      <c r="L477" s="3">
        <f>J477/(VLOOKUP($AW477,'5_Weighting'!$B$9:$C$20,2,FALSE)/VLOOKUP($AW477,'5_Weighting'!$B$9:$D$20,3,FALSE))</f>
        <v>0.20391526813503555</v>
      </c>
      <c r="M477" s="3">
        <f>L477*Y477</f>
        <v>-2.7936391734499872E-2</v>
      </c>
      <c r="N477" s="3">
        <f>J477/(VLOOKUP($AW477,'5_Weighting'!$F$12:$G$20,2,FALSE)/(VLOOKUP($AW477,'5_Weighting'!$F$12:$H$21,3,FALSE)))</f>
        <v>0.23276582344381003</v>
      </c>
      <c r="O477" s="3">
        <f>N477*$Y477</f>
        <v>-3.1888917811801976E-2</v>
      </c>
      <c r="P477" s="3">
        <f>J477/(VLOOKUP($AW477,'5_Weighting'!$J$12:$K$22,2,FALSE)/VLOOKUP($AW477,'5_Weighting'!$J$12:$L$22,3,FALSE))</f>
        <v>0.353478586002267</v>
      </c>
      <c r="Q477" s="3">
        <f>P477*$Y477</f>
        <v>-4.8426566282310582E-2</v>
      </c>
      <c r="R477" s="3">
        <f>J477/(VLOOKUP($AW477,'5_Weighting'!$N$12:$O$23,2,FALSE)/VLOOKUP($AW477,'5_Weighting'!$N$12:$P$23,3,FALSE))</f>
        <v>0.18260158460967399</v>
      </c>
      <c r="S477" s="3">
        <f>R477*$Y477</f>
        <v>-2.5016417091525339E-2</v>
      </c>
      <c r="T477" s="3">
        <f>J477/(VLOOKUP($AW477,'5_Weighting'!$R$12:$S$23,2,FALSE)/(VLOOKUP($AW477,'5_Weighting'!$R$12:$T$23,3,FALSE)))</f>
        <v>0.53308150562882506</v>
      </c>
      <c r="U477" s="3">
        <f>T477*$Y477</f>
        <v>-7.3032166271149043E-2</v>
      </c>
      <c r="V477" s="3">
        <f>J477/(VLOOKUP($AW477,'5_Weighting'!$V$12:$W$23,2,FALSE)/(VLOOKUP($AW477,'5_Weighting'!$V$12:$X$23,3,FALSE)))</f>
        <v>0.1739040838024522</v>
      </c>
      <c r="W477" s="3">
        <f>V477*$Y477</f>
        <v>-2.3824859480935955E-2</v>
      </c>
      <c r="X477" s="3"/>
      <c r="Y477" s="6">
        <v>-0.13700000000000001</v>
      </c>
      <c r="Z477" s="3" t="s">
        <v>4</v>
      </c>
      <c r="AA477" s="3"/>
      <c r="AB477" s="3"/>
      <c r="AC477" s="3" t="s">
        <v>53</v>
      </c>
      <c r="AD477" s="3" t="s">
        <v>143</v>
      </c>
      <c r="AE477" s="3" t="s">
        <v>54</v>
      </c>
      <c r="AF477" s="3" t="s">
        <v>7</v>
      </c>
      <c r="AG477" s="3" t="s">
        <v>8</v>
      </c>
      <c r="AH477" s="3" t="s">
        <v>28</v>
      </c>
      <c r="AI477" s="3" t="s">
        <v>10</v>
      </c>
      <c r="AJ477" s="3" t="s">
        <v>107</v>
      </c>
      <c r="AK477" s="4" t="s">
        <v>12</v>
      </c>
      <c r="AL477" s="4" t="s">
        <v>232</v>
      </c>
      <c r="AM477" s="4" t="s">
        <v>585</v>
      </c>
      <c r="AN477" s="3" t="s">
        <v>1953</v>
      </c>
      <c r="AO477" s="3" t="s">
        <v>14</v>
      </c>
      <c r="AP477" s="3">
        <v>120</v>
      </c>
      <c r="AQ477" s="3">
        <v>1</v>
      </c>
      <c r="AR477" s="3">
        <v>0</v>
      </c>
      <c r="AS477" s="3">
        <v>1</v>
      </c>
      <c r="AT477" s="3">
        <v>1</v>
      </c>
      <c r="AU477" s="4" t="s">
        <v>15</v>
      </c>
      <c r="AV477" s="4" t="s">
        <v>16</v>
      </c>
      <c r="AW477" s="4" t="s">
        <v>17</v>
      </c>
      <c r="AX477" s="4" t="s">
        <v>33</v>
      </c>
      <c r="AY477" s="4"/>
      <c r="AZ477" s="3">
        <v>-0.06</v>
      </c>
      <c r="BA477" s="3"/>
      <c r="BB477" s="3"/>
      <c r="BC477" s="3" t="s">
        <v>20</v>
      </c>
      <c r="BD477" s="3" t="s">
        <v>20</v>
      </c>
      <c r="BE477" s="3"/>
    </row>
    <row r="478" spans="1:57" hidden="1" x14ac:dyDescent="0.25">
      <c r="A478" s="2">
        <v>86</v>
      </c>
      <c r="B478" s="3" t="s">
        <v>582</v>
      </c>
      <c r="C478" s="3">
        <v>86.2</v>
      </c>
      <c r="D478" s="3" t="s">
        <v>589</v>
      </c>
      <c r="E478" s="3" t="s">
        <v>590</v>
      </c>
      <c r="F478" s="3"/>
      <c r="G478" s="3"/>
      <c r="H478" s="3" t="str">
        <f>IF(Y478&lt;'2 - Outliers'!$F$11,"Low outlier",IF(Y478&gt;'2 - Outliers'!$F$12,"High outlier",""))</f>
        <v/>
      </c>
      <c r="I478" s="3">
        <f>IF(AA478="",VLOOKUP(AW478,'3 -Impute_SE'!$B$10:$C$21,2,FALSE),AA478)</f>
        <v>0.29561638727755546</v>
      </c>
      <c r="J478" s="3">
        <f>1/I478</f>
        <v>3.3827624009933381</v>
      </c>
      <c r="K478" s="3">
        <f>J478*Y478</f>
        <v>0.5310936969559541</v>
      </c>
      <c r="L478" s="3">
        <f>J478/(VLOOKUP($AW478,'5_Weighting'!$B$9:$C$20,2,FALSE)/VLOOKUP($AW478,'5_Weighting'!$B$9:$D$20,3,FALSE))</f>
        <v>0.25164762942831709</v>
      </c>
      <c r="M478" s="3">
        <f>L478*Y478</f>
        <v>3.950867782024578E-2</v>
      </c>
      <c r="N478" s="3">
        <f>J478/(VLOOKUP($AW478,'5_Weighting'!$F$12:$G$20,2,FALSE)/(VLOOKUP($AW478,'5_Weighting'!$F$12:$H$21,3,FALSE)))</f>
        <v>0.50960491128373531</v>
      </c>
      <c r="O478" s="3">
        <f>N478*$Y478</f>
        <v>8.0007971071546446E-2</v>
      </c>
      <c r="P478" s="3">
        <f>J478/(VLOOKUP($AW478,'5_Weighting'!$J$12:$K$22,2,FALSE)/VLOOKUP($AW478,'5_Weighting'!$J$12:$L$22,3,FALSE))</f>
        <v>0.58527362856841614</v>
      </c>
      <c r="Q478" s="3">
        <f>P478*$Y478</f>
        <v>9.1887959685241327E-2</v>
      </c>
      <c r="R478" s="3">
        <f>J478/(VLOOKUP($AW478,'5_Weighting'!$N$12:$O$23,2,FALSE)/VLOOKUP($AW478,'5_Weighting'!$N$12:$P$23,3,FALSE))</f>
        <v>0.20440960155367024</v>
      </c>
      <c r="S478" s="3">
        <f>R478*$Y478</f>
        <v>3.209230744392623E-2</v>
      </c>
      <c r="T478" s="3">
        <f>J478/(VLOOKUP($AW478,'5_Weighting'!$R$12:$S$23,2,FALSE)/(VLOOKUP($AW478,'5_Weighting'!$R$12:$T$23,3,FALSE)))</f>
        <v>0.15529850533053888</v>
      </c>
      <c r="U478" s="3">
        <f>T478*$Y478</f>
        <v>2.4381865336894605E-2</v>
      </c>
      <c r="V478" s="3">
        <f>J478/(VLOOKUP($AW478,'5_Weighting'!$V$12:$W$23,2,FALSE)/(VLOOKUP($AW478,'5_Weighting'!$V$12:$X$23,3,FALSE)))</f>
        <v>0.204660431653715</v>
      </c>
      <c r="W478" s="3">
        <f>V478*$Y478</f>
        <v>3.2131687769633259E-2</v>
      </c>
      <c r="X478" s="3"/>
      <c r="Y478" s="6">
        <v>0.157</v>
      </c>
      <c r="Z478" s="3" t="s">
        <v>4</v>
      </c>
      <c r="AA478" s="3"/>
      <c r="AB478" s="3"/>
      <c r="AC478" s="3" t="s">
        <v>53</v>
      </c>
      <c r="AD478" s="3" t="s">
        <v>6</v>
      </c>
      <c r="AE478" s="3" t="s">
        <v>54</v>
      </c>
      <c r="AF478" s="3" t="s">
        <v>7</v>
      </c>
      <c r="AG478" s="3" t="s">
        <v>8</v>
      </c>
      <c r="AH478" s="3" t="s">
        <v>28</v>
      </c>
      <c r="AI478" s="3" t="s">
        <v>10</v>
      </c>
      <c r="AJ478" s="3" t="s">
        <v>107</v>
      </c>
      <c r="AK478" s="4" t="s">
        <v>12</v>
      </c>
      <c r="AL478" s="4" t="s">
        <v>232</v>
      </c>
      <c r="AM478" s="4" t="s">
        <v>585</v>
      </c>
      <c r="AN478" s="3" t="s">
        <v>1953</v>
      </c>
      <c r="AO478" s="3" t="s">
        <v>14</v>
      </c>
      <c r="AP478" s="3">
        <v>120</v>
      </c>
      <c r="AQ478" s="3">
        <v>1</v>
      </c>
      <c r="AR478" s="3">
        <v>0</v>
      </c>
      <c r="AS478" s="3">
        <v>1</v>
      </c>
      <c r="AT478" s="3">
        <v>1</v>
      </c>
      <c r="AU478" s="4" t="s">
        <v>330</v>
      </c>
      <c r="AV478" s="4" t="s">
        <v>586</v>
      </c>
      <c r="AW478" s="4" t="s">
        <v>465</v>
      </c>
      <c r="AX478" s="4" t="s">
        <v>33</v>
      </c>
      <c r="AY478" s="4"/>
      <c r="AZ478" s="3">
        <v>1.01</v>
      </c>
      <c r="BA478" s="3"/>
      <c r="BB478" s="3"/>
      <c r="BC478" s="3" t="s">
        <v>20</v>
      </c>
      <c r="BD478" s="3" t="s">
        <v>20</v>
      </c>
      <c r="BE478" s="3"/>
    </row>
    <row r="479" spans="1:57" hidden="1" x14ac:dyDescent="0.25">
      <c r="A479" s="2">
        <v>86</v>
      </c>
      <c r="B479" s="3" t="s">
        <v>582</v>
      </c>
      <c r="C479" s="3">
        <v>86.3</v>
      </c>
      <c r="D479" s="3" t="s">
        <v>587</v>
      </c>
      <c r="E479" s="3" t="s">
        <v>588</v>
      </c>
      <c r="F479" s="3"/>
      <c r="G479" s="3"/>
      <c r="H479" s="3" t="str">
        <f>IF(Y479&lt;'2 - Outliers'!$F$11,"Low outlier",IF(Y479&gt;'2 - Outliers'!$F$12,"High outlier",""))</f>
        <v/>
      </c>
      <c r="I479" s="3">
        <f>IF(AA479="",VLOOKUP(AW479,'3 -Impute_SE'!$B$10:$C$21,2,FALSE),AA479)</f>
        <v>0.29561638727755546</v>
      </c>
      <c r="J479" s="3">
        <f>1/I479</f>
        <v>3.3827624009933381</v>
      </c>
      <c r="K479" s="3">
        <f>J479*Y479</f>
        <v>0.74082496581754109</v>
      </c>
      <c r="L479" s="3">
        <f>J479/(VLOOKUP($AW479,'5_Weighting'!$B$9:$C$20,2,FALSE)/VLOOKUP($AW479,'5_Weighting'!$B$9:$D$20,3,FALSE))</f>
        <v>0.25164762942831709</v>
      </c>
      <c r="M479" s="3">
        <f>L479*Y479</f>
        <v>5.5110830844801444E-2</v>
      </c>
      <c r="N479" s="3">
        <f>J479/(VLOOKUP($AW479,'5_Weighting'!$F$12:$G$20,2,FALSE)/(VLOOKUP($AW479,'5_Weighting'!$F$12:$H$21,3,FALSE)))</f>
        <v>0.50960491128373531</v>
      </c>
      <c r="O479" s="3">
        <f>N479*$Y479</f>
        <v>0.11160347557113803</v>
      </c>
      <c r="P479" s="3">
        <f>J479/(VLOOKUP($AW479,'5_Weighting'!$J$12:$K$22,2,FALSE)/VLOOKUP($AW479,'5_Weighting'!$J$12:$L$22,3,FALSE))</f>
        <v>0.58527362856841614</v>
      </c>
      <c r="Q479" s="3">
        <f>P479*$Y479</f>
        <v>0.12817492465648314</v>
      </c>
      <c r="R479" s="3">
        <f>J479/(VLOOKUP($AW479,'5_Weighting'!$N$12:$O$23,2,FALSE)/VLOOKUP($AW479,'5_Weighting'!$N$12:$P$23,3,FALSE))</f>
        <v>0.20440960155367024</v>
      </c>
      <c r="S479" s="3">
        <f>R479*$Y479</f>
        <v>4.4765702740253786E-2</v>
      </c>
      <c r="T479" s="3">
        <f>J479/(VLOOKUP($AW479,'5_Weighting'!$R$12:$S$23,2,FALSE)/(VLOOKUP($AW479,'5_Weighting'!$R$12:$T$23,3,FALSE)))</f>
        <v>0.15529850533053888</v>
      </c>
      <c r="U479" s="3">
        <f>T479*$Y479</f>
        <v>3.4010372667388017E-2</v>
      </c>
      <c r="V479" s="3">
        <f>J479/(VLOOKUP($AW479,'5_Weighting'!$V$12:$W$23,2,FALSE)/(VLOOKUP($AW479,'5_Weighting'!$V$12:$X$23,3,FALSE)))</f>
        <v>0.204660431653715</v>
      </c>
      <c r="W479" s="3">
        <f>V479*$Y479</f>
        <v>4.4820634532163589E-2</v>
      </c>
      <c r="X479" s="3"/>
      <c r="Y479" s="6">
        <v>0.219</v>
      </c>
      <c r="Z479" s="3" t="s">
        <v>4</v>
      </c>
      <c r="AA479" s="3"/>
      <c r="AB479" s="3"/>
      <c r="AC479" s="3" t="s">
        <v>53</v>
      </c>
      <c r="AD479" s="3" t="s">
        <v>6</v>
      </c>
      <c r="AE479" s="3" t="s">
        <v>54</v>
      </c>
      <c r="AF479" s="3" t="s">
        <v>7</v>
      </c>
      <c r="AG479" s="3" t="s">
        <v>8</v>
      </c>
      <c r="AH479" s="3" t="s">
        <v>28</v>
      </c>
      <c r="AI479" s="3" t="s">
        <v>10</v>
      </c>
      <c r="AJ479" s="3" t="s">
        <v>197</v>
      </c>
      <c r="AK479" s="4" t="s">
        <v>12</v>
      </c>
      <c r="AL479" s="4" t="s">
        <v>232</v>
      </c>
      <c r="AM479" s="4" t="s">
        <v>585</v>
      </c>
      <c r="AN479" s="3" t="s">
        <v>1953</v>
      </c>
      <c r="AO479" s="3" t="s">
        <v>14</v>
      </c>
      <c r="AP479" s="3">
        <v>120</v>
      </c>
      <c r="AQ479" s="3">
        <v>1</v>
      </c>
      <c r="AR479" s="3">
        <v>0</v>
      </c>
      <c r="AS479" s="3">
        <v>1</v>
      </c>
      <c r="AT479" s="3">
        <v>1</v>
      </c>
      <c r="AU479" s="4" t="s">
        <v>330</v>
      </c>
      <c r="AV479" s="4" t="s">
        <v>586</v>
      </c>
      <c r="AW479" s="4" t="s">
        <v>465</v>
      </c>
      <c r="AX479" s="4" t="s">
        <v>33</v>
      </c>
      <c r="AY479" s="4"/>
      <c r="AZ479" s="3">
        <v>1.23</v>
      </c>
      <c r="BA479" s="3"/>
      <c r="BB479" s="3"/>
      <c r="BC479" s="3" t="s">
        <v>20</v>
      </c>
      <c r="BD479" s="3" t="s">
        <v>20</v>
      </c>
      <c r="BE479" s="3"/>
    </row>
    <row r="480" spans="1:57" hidden="1" x14ac:dyDescent="0.25">
      <c r="A480" s="2">
        <v>86</v>
      </c>
      <c r="B480" s="3" t="s">
        <v>582</v>
      </c>
      <c r="C480" s="3">
        <v>86.4</v>
      </c>
      <c r="D480" s="3" t="s">
        <v>851</v>
      </c>
      <c r="E480" s="3" t="s">
        <v>801</v>
      </c>
      <c r="F480" s="3"/>
      <c r="G480" s="3"/>
      <c r="H480" s="3" t="str">
        <f>IF(Y480&lt;'2 - Outliers'!$F$11,"Low outlier",IF(Y480&gt;'2 - Outliers'!$F$12,"High outlier",""))</f>
        <v/>
      </c>
      <c r="I480" s="3">
        <f>IF(AA480="",VLOOKUP(AW480,'3 -Impute_SE'!$B$10:$C$21,2,FALSE),AA480)</f>
        <v>4.1892191067381755E-2</v>
      </c>
      <c r="J480" s="3">
        <f>1/I480</f>
        <v>23.8707972660476</v>
      </c>
      <c r="K480" s="3">
        <f>J480*Y480</f>
        <v>2.4825629156689502</v>
      </c>
      <c r="L480" s="3">
        <f>J480/(VLOOKUP($AW480,'5_Weighting'!$B$9:$C$20,2,FALSE)/VLOOKUP($AW480,'5_Weighting'!$B$9:$D$20,3,FALSE))</f>
        <v>1.34569498498779E-3</v>
      </c>
      <c r="M480" s="3">
        <f>L480*Y480</f>
        <v>1.3995227843873015E-4</v>
      </c>
      <c r="N480" s="3">
        <f>J480/(VLOOKUP($AW480,'5_Weighting'!$F$12:$G$20,2,FALSE)/(VLOOKUP($AW480,'5_Weighting'!$F$12:$H$21,3,FALSE)))</f>
        <v>0.48921664401158188</v>
      </c>
      <c r="O480" s="3">
        <f>N480*$Y480</f>
        <v>5.087853097720451E-2</v>
      </c>
      <c r="P480" s="3">
        <f>J480/(VLOOKUP($AW480,'5_Weighting'!$J$12:$K$22,2,FALSE)/VLOOKUP($AW480,'5_Weighting'!$J$12:$L$22,3,FALSE))</f>
        <v>0.69465747797540089</v>
      </c>
      <c r="Q480" s="3">
        <f>P480*$Y480</f>
        <v>7.2244377709441684E-2</v>
      </c>
      <c r="R480" s="3">
        <f>J480/(VLOOKUP($AW480,'5_Weighting'!$N$12:$O$23,2,FALSE)/VLOOKUP($AW480,'5_Weighting'!$N$12:$P$23,3,FALSE))</f>
        <v>7.6125138331118044E-4</v>
      </c>
      <c r="S480" s="3">
        <f>R480*$Y480</f>
        <v>7.9170143864362767E-5</v>
      </c>
      <c r="T480" s="3">
        <f>J480/(VLOOKUP($AW480,'5_Weighting'!$R$12:$S$23,2,FALSE)/(VLOOKUP($AW480,'5_Weighting'!$R$12:$T$23,3,FALSE)))</f>
        <v>7.9309810324801264E-2</v>
      </c>
      <c r="U480" s="3">
        <f>T480*$Y480</f>
        <v>8.2482202737793314E-3</v>
      </c>
      <c r="V480" s="3">
        <f>J480/(VLOOKUP($AW480,'5_Weighting'!$V$12:$W$23,2,FALSE)/(VLOOKUP($AW480,'5_Weighting'!$V$12:$X$23,3,FALSE)))</f>
        <v>8.8730621584183966E-4</v>
      </c>
      <c r="W480" s="3">
        <f>V480*$Y480</f>
        <v>9.2279846447551321E-5</v>
      </c>
      <c r="X480" s="3"/>
      <c r="Y480" s="6">
        <v>0.104</v>
      </c>
      <c r="Z480" s="3" t="s">
        <v>4</v>
      </c>
      <c r="AA480" s="3"/>
      <c r="AB480" s="3"/>
      <c r="AC480" s="3" t="s">
        <v>53</v>
      </c>
      <c r="AD480" s="3" t="s">
        <v>6</v>
      </c>
      <c r="AE480" s="3" t="s">
        <v>54</v>
      </c>
      <c r="AF480" s="3" t="s">
        <v>7</v>
      </c>
      <c r="AG480" s="3" t="s">
        <v>8</v>
      </c>
      <c r="AH480" s="3" t="s">
        <v>28</v>
      </c>
      <c r="AI480" s="3" t="s">
        <v>10</v>
      </c>
      <c r="AJ480" s="3" t="s">
        <v>107</v>
      </c>
      <c r="AK480" s="4" t="s">
        <v>12</v>
      </c>
      <c r="AL480" s="4" t="s">
        <v>232</v>
      </c>
      <c r="AM480" s="4" t="s">
        <v>585</v>
      </c>
      <c r="AN480" s="3" t="s">
        <v>1953</v>
      </c>
      <c r="AO480" s="3" t="s">
        <v>14</v>
      </c>
      <c r="AP480" s="3">
        <v>120</v>
      </c>
      <c r="AQ480" s="3">
        <v>1</v>
      </c>
      <c r="AR480" s="3">
        <v>0</v>
      </c>
      <c r="AS480" s="3">
        <v>1</v>
      </c>
      <c r="AT480" s="3">
        <v>1</v>
      </c>
      <c r="AU480" s="4" t="s">
        <v>97</v>
      </c>
      <c r="AV480" s="4" t="s">
        <v>852</v>
      </c>
      <c r="AW480" s="4" t="s">
        <v>705</v>
      </c>
      <c r="AX480" s="4" t="s">
        <v>33</v>
      </c>
      <c r="AY480" s="4"/>
      <c r="AZ480" s="3">
        <v>0.09</v>
      </c>
      <c r="BA480" s="3"/>
      <c r="BB480" s="3"/>
      <c r="BC480" s="3" t="s">
        <v>20</v>
      </c>
      <c r="BD480" s="3" t="s">
        <v>20</v>
      </c>
      <c r="BE480" s="3"/>
    </row>
    <row r="481" spans="1:57" hidden="1" x14ac:dyDescent="0.25">
      <c r="A481" s="2">
        <v>86</v>
      </c>
      <c r="B481" s="3" t="s">
        <v>582</v>
      </c>
      <c r="C481" s="3">
        <v>86.4</v>
      </c>
      <c r="D481" s="3" t="s">
        <v>800</v>
      </c>
      <c r="E481" s="3" t="s">
        <v>801</v>
      </c>
      <c r="F481" s="3"/>
      <c r="G481" s="3"/>
      <c r="H481" s="3" t="str">
        <f>IF(Y481&lt;'2 - Outliers'!$F$11,"Low outlier",IF(Y481&gt;'2 - Outliers'!$F$12,"High outlier",""))</f>
        <v/>
      </c>
      <c r="I481" s="3">
        <f>IF(AA481="",VLOOKUP(AW481,'3 -Impute_SE'!$B$10:$C$21,2,FALSE),AA481)</f>
        <v>4.9965372243354171E-2</v>
      </c>
      <c r="J481" s="3">
        <f>1/I481</f>
        <v>20.01386070195862</v>
      </c>
      <c r="K481" s="3">
        <f>J481*Y481</f>
        <v>10.147027375893021</v>
      </c>
      <c r="L481" s="3">
        <f>J481/(VLOOKUP($AW481,'5_Weighting'!$B$9:$C$20,2,FALSE)/VLOOKUP($AW481,'5_Weighting'!$B$9:$D$20,3,FALSE))</f>
        <v>0.20391526813503555</v>
      </c>
      <c r="M481" s="3">
        <f>L481*Y481</f>
        <v>0.10338504094446302</v>
      </c>
      <c r="N481" s="3">
        <f>J481/(VLOOKUP($AW481,'5_Weighting'!$F$12:$G$20,2,FALSE)/(VLOOKUP($AW481,'5_Weighting'!$F$12:$H$21,3,FALSE)))</f>
        <v>0.23276582344381003</v>
      </c>
      <c r="O481" s="3">
        <f>N481*$Y481</f>
        <v>0.11801227248601169</v>
      </c>
      <c r="P481" s="3">
        <f>J481/(VLOOKUP($AW481,'5_Weighting'!$J$12:$K$22,2,FALSE)/VLOOKUP($AW481,'5_Weighting'!$J$12:$L$22,3,FALSE))</f>
        <v>0.353478586002267</v>
      </c>
      <c r="Q481" s="3">
        <f>P481*$Y481</f>
        <v>0.17921364310314938</v>
      </c>
      <c r="R481" s="3">
        <f>J481/(VLOOKUP($AW481,'5_Weighting'!$N$12:$O$23,2,FALSE)/VLOOKUP($AW481,'5_Weighting'!$N$12:$P$23,3,FALSE))</f>
        <v>0.18260158460967399</v>
      </c>
      <c r="S481" s="3">
        <f>R481*$Y481</f>
        <v>9.2579003397104717E-2</v>
      </c>
      <c r="T481" s="3">
        <f>J481/(VLOOKUP($AW481,'5_Weighting'!$R$12:$S$23,2,FALSE)/(VLOOKUP($AW481,'5_Weighting'!$R$12:$T$23,3,FALSE)))</f>
        <v>0.53308150562882506</v>
      </c>
      <c r="U481" s="3">
        <f>T481*$Y481</f>
        <v>0.27027232335381429</v>
      </c>
      <c r="V481" s="3">
        <f>J481/(VLOOKUP($AW481,'5_Weighting'!$V$12:$W$23,2,FALSE)/(VLOOKUP($AW481,'5_Weighting'!$V$12:$X$23,3,FALSE)))</f>
        <v>0.1739040838024522</v>
      </c>
      <c r="W481" s="3">
        <f>V481*$Y481</f>
        <v>8.8169370487843263E-2</v>
      </c>
      <c r="X481" s="3"/>
      <c r="Y481" s="6">
        <v>0.50700000000000001</v>
      </c>
      <c r="Z481" s="3" t="s">
        <v>4</v>
      </c>
      <c r="AA481" s="3"/>
      <c r="AB481" s="3"/>
      <c r="AC481" s="3" t="s">
        <v>5</v>
      </c>
      <c r="AD481" s="3" t="s">
        <v>6</v>
      </c>
      <c r="AE481" s="3" t="s">
        <v>5</v>
      </c>
      <c r="AF481" s="3" t="s">
        <v>7</v>
      </c>
      <c r="AG481" s="3" t="s">
        <v>8</v>
      </c>
      <c r="AH481" s="3" t="s">
        <v>28</v>
      </c>
      <c r="AI481" s="3" t="s">
        <v>10</v>
      </c>
      <c r="AJ481" s="3" t="s">
        <v>107</v>
      </c>
      <c r="AK481" s="3" t="s">
        <v>12</v>
      </c>
      <c r="AL481" s="3" t="s">
        <v>232</v>
      </c>
      <c r="AM481" s="3" t="s">
        <v>585</v>
      </c>
      <c r="AN481" s="3" t="s">
        <v>1953</v>
      </c>
      <c r="AO481" s="3" t="s">
        <v>14</v>
      </c>
      <c r="AP481" s="3">
        <v>120</v>
      </c>
      <c r="AQ481" s="3">
        <v>1</v>
      </c>
      <c r="AR481" s="3">
        <v>0</v>
      </c>
      <c r="AS481" s="3">
        <v>1</v>
      </c>
      <c r="AT481" s="3">
        <v>1</v>
      </c>
      <c r="AU481" s="3" t="s">
        <v>15</v>
      </c>
      <c r="AV481" s="3" t="s">
        <v>16</v>
      </c>
      <c r="AW481" s="3" t="s">
        <v>17</v>
      </c>
      <c r="AX481" s="3" t="s">
        <v>33</v>
      </c>
      <c r="AY481" s="3"/>
      <c r="AZ481" s="3">
        <v>0.09</v>
      </c>
      <c r="BA481" s="3"/>
      <c r="BB481" s="3"/>
      <c r="BC481" s="3" t="s">
        <v>20</v>
      </c>
      <c r="BD481" s="3" t="s">
        <v>20</v>
      </c>
      <c r="BE481" s="3"/>
    </row>
    <row r="482" spans="1:57" hidden="1" x14ac:dyDescent="0.25">
      <c r="A482" s="2">
        <v>88</v>
      </c>
      <c r="B482" s="3" t="s">
        <v>802</v>
      </c>
      <c r="C482" s="3">
        <v>88.1</v>
      </c>
      <c r="D482" s="3" t="s">
        <v>981</v>
      </c>
      <c r="E482" s="3" t="s">
        <v>804</v>
      </c>
      <c r="F482" s="3"/>
      <c r="G482" s="3"/>
      <c r="H482" s="3" t="str">
        <f>IF(Y482&lt;'2 - Outliers'!$F$11,"Low outlier",IF(Y482&gt;'2 - Outliers'!$F$12,"High outlier",""))</f>
        <v/>
      </c>
      <c r="I482" s="3">
        <f>IF(AA482="",VLOOKUP(AW482,'3 -Impute_SE'!$B$10:$C$21,2,FALSE),AA482)</f>
        <v>7.9815095923159343E-2</v>
      </c>
      <c r="J482" s="3">
        <f>1/I482</f>
        <v>12.528958193105893</v>
      </c>
      <c r="K482" s="3">
        <f>J482*Y482</f>
        <v>1.5172191162120645</v>
      </c>
      <c r="L482" s="3">
        <f>J482/(VLOOKUP($AW482,'5_Weighting'!$B$9:$C$20,2,FALSE)/VLOOKUP($AW482,'5_Weighting'!$B$9:$D$20,3,FALSE))</f>
        <v>0.13821170591411505</v>
      </c>
      <c r="M482" s="3">
        <f>L482*Y482</f>
        <v>1.6737021471790226E-2</v>
      </c>
      <c r="N482" s="3">
        <f>J482/(VLOOKUP($AW482,'5_Weighting'!$F$12:$G$20,2,FALSE)/(VLOOKUP($AW482,'5_Weighting'!$F$12:$H$21,3,FALSE)))</f>
        <v>0.33257228940877093</v>
      </c>
      <c r="O482" s="3">
        <f>N482*$Y482</f>
        <v>4.0273502970985108E-2</v>
      </c>
      <c r="P482" s="3">
        <f>J482/(VLOOKUP($AW482,'5_Weighting'!$J$12:$K$22,2,FALSE)/VLOOKUP($AW482,'5_Weighting'!$J$12:$L$22,3,FALSE))</f>
        <v>0.55058433796819262</v>
      </c>
      <c r="Q482" s="3">
        <f>P482*$Y482</f>
        <v>6.6674105681984328E-2</v>
      </c>
      <c r="R482" s="3">
        <f>J482/(VLOOKUP($AW482,'5_Weighting'!$N$12:$O$23,2,FALSE)/VLOOKUP($AW482,'5_Weighting'!$N$12:$P$23,3,FALSE))</f>
        <v>9.8050688955885174E-2</v>
      </c>
      <c r="S482" s="3">
        <f>R482*$Y482</f>
        <v>1.1873643231046161E-2</v>
      </c>
      <c r="T482" s="3">
        <f>J482/(VLOOKUP($AW482,'5_Weighting'!$R$12:$S$23,2,FALSE)/(VLOOKUP($AW482,'5_Weighting'!$R$12:$T$23,3,FALSE)))</f>
        <v>0.5178337857731794</v>
      </c>
      <c r="U482" s="3">
        <f>T482*$Y482</f>
        <v>6.2708112413356693E-2</v>
      </c>
      <c r="V482" s="3">
        <f>J482/(VLOOKUP($AW482,'5_Weighting'!$V$12:$W$23,2,FALSE)/(VLOOKUP($AW482,'5_Weighting'!$V$12:$X$23,3,FALSE)))</f>
        <v>9.1901609179760188E-2</v>
      </c>
      <c r="W482" s="3">
        <f>V482*$Y482</f>
        <v>1.1129008183210866E-2</v>
      </c>
      <c r="X482" s="3" t="s">
        <v>805</v>
      </c>
      <c r="Y482" s="6">
        <v>0.12109698929691697</v>
      </c>
      <c r="Z482" s="3" t="s">
        <v>25</v>
      </c>
      <c r="AA482" s="3"/>
      <c r="AB482" s="3"/>
      <c r="AC482" s="3" t="s">
        <v>5</v>
      </c>
      <c r="AD482" s="3" t="s">
        <v>6</v>
      </c>
      <c r="AE482" s="3" t="s">
        <v>5</v>
      </c>
      <c r="AF482" s="3" t="s">
        <v>102</v>
      </c>
      <c r="AG482" s="3" t="s">
        <v>37</v>
      </c>
      <c r="AH482" s="3" t="s">
        <v>103</v>
      </c>
      <c r="AI482" s="3" t="s">
        <v>10</v>
      </c>
      <c r="AJ482" s="3" t="s">
        <v>11</v>
      </c>
      <c r="AK482" s="4" t="s">
        <v>108</v>
      </c>
      <c r="AL482" s="4" t="s">
        <v>806</v>
      </c>
      <c r="AM482" s="4">
        <v>2010</v>
      </c>
      <c r="AN482" s="3" t="s">
        <v>14</v>
      </c>
      <c r="AO482" s="3" t="s">
        <v>14</v>
      </c>
      <c r="AP482" s="3">
        <v>78</v>
      </c>
      <c r="AQ482" s="3">
        <v>1</v>
      </c>
      <c r="AR482" s="3">
        <v>0</v>
      </c>
      <c r="AS482" s="3">
        <v>1</v>
      </c>
      <c r="AT482" s="3">
        <v>1</v>
      </c>
      <c r="AU482" s="4" t="s">
        <v>15</v>
      </c>
      <c r="AV482" s="4" t="s">
        <v>41</v>
      </c>
      <c r="AW482" s="4" t="s">
        <v>42</v>
      </c>
      <c r="AX482" s="4" t="s">
        <v>33</v>
      </c>
      <c r="AY482" s="4"/>
      <c r="AZ482" s="3">
        <v>7.1520643493541822E-4</v>
      </c>
      <c r="BA482" s="3"/>
      <c r="BB482" s="3"/>
      <c r="BC482" s="3" t="s">
        <v>20</v>
      </c>
      <c r="BD482" s="3" t="s">
        <v>20</v>
      </c>
      <c r="BE482" s="3"/>
    </row>
    <row r="483" spans="1:57" hidden="1" x14ac:dyDescent="0.25">
      <c r="A483" s="2">
        <v>88</v>
      </c>
      <c r="B483" s="3" t="s">
        <v>802</v>
      </c>
      <c r="C483" s="3">
        <v>88.1</v>
      </c>
      <c r="D483" s="3" t="s">
        <v>803</v>
      </c>
      <c r="E483" s="3" t="s">
        <v>804</v>
      </c>
      <c r="F483" s="3"/>
      <c r="G483" s="3"/>
      <c r="H483" s="3" t="str">
        <f>IF(Y483&lt;'2 - Outliers'!$F$11,"Low outlier",IF(Y483&gt;'2 - Outliers'!$F$12,"High outlier",""))</f>
        <v/>
      </c>
      <c r="I483" s="3">
        <f>IF(AA483="",VLOOKUP(AW483,'3 -Impute_SE'!$B$10:$C$21,2,FALSE),AA483)</f>
        <v>4.9965372243354171E-2</v>
      </c>
      <c r="J483" s="3">
        <f>1/I483</f>
        <v>20.01386070195862</v>
      </c>
      <c r="K483" s="3">
        <f>J483*Y483</f>
        <v>-0.83541588357534302</v>
      </c>
      <c r="L483" s="3">
        <f>J483/(VLOOKUP($AW483,'5_Weighting'!$B$9:$C$20,2,FALSE)/VLOOKUP($AW483,'5_Weighting'!$B$9:$D$20,3,FALSE))</f>
        <v>0.20391526813503555</v>
      </c>
      <c r="M483" s="3">
        <f>L483*Y483</f>
        <v>-8.5118037164544826E-3</v>
      </c>
      <c r="N483" s="3">
        <f>J483/(VLOOKUP($AW483,'5_Weighting'!$F$12:$G$20,2,FALSE)/(VLOOKUP($AW483,'5_Weighting'!$F$12:$H$21,3,FALSE)))</f>
        <v>0.23276582344381003</v>
      </c>
      <c r="O483" s="3">
        <f>N483*$Y483</f>
        <v>-9.7160797186633136E-3</v>
      </c>
      <c r="P483" s="3">
        <f>J483/(VLOOKUP($AW483,'5_Weighting'!$J$12:$K$22,2,FALSE)/VLOOKUP($AW483,'5_Weighting'!$J$12:$L$22,3,FALSE))</f>
        <v>0.353478586002267</v>
      </c>
      <c r="Q483" s="3">
        <f>P483*$Y483</f>
        <v>-1.4754855629686061E-2</v>
      </c>
      <c r="R483" s="3">
        <f>J483/(VLOOKUP($AW483,'5_Weighting'!$N$12:$O$23,2,FALSE)/VLOOKUP($AW483,'5_Weighting'!$N$12:$P$23,3,FALSE))</f>
        <v>0.18260158460967399</v>
      </c>
      <c r="S483" s="3">
        <f>R483*$Y483</f>
        <v>-7.6221308032797339E-3</v>
      </c>
      <c r="T483" s="3">
        <f>J483/(VLOOKUP($AW483,'5_Weighting'!$R$12:$S$23,2,FALSE)/(VLOOKUP($AW483,'5_Weighting'!$R$12:$T$23,3,FALSE)))</f>
        <v>0.53308150562882506</v>
      </c>
      <c r="U483" s="3">
        <f>T483*$Y483</f>
        <v>-2.2251816562258588E-2</v>
      </c>
      <c r="V483" s="3">
        <f>J483/(VLOOKUP($AW483,'5_Weighting'!$V$12:$W$23,2,FALSE)/(VLOOKUP($AW483,'5_Weighting'!$V$12:$X$23,3,FALSE)))</f>
        <v>0.1739040838024522</v>
      </c>
      <c r="W483" s="3">
        <f>V483*$Y483</f>
        <v>-7.2590808935213743E-3</v>
      </c>
      <c r="X483" s="3" t="s">
        <v>805</v>
      </c>
      <c r="Y483" s="6">
        <v>-4.1741865600852641E-2</v>
      </c>
      <c r="Z483" s="3" t="s">
        <v>25</v>
      </c>
      <c r="AA483" s="3"/>
      <c r="AB483" s="3"/>
      <c r="AC483" s="3" t="s">
        <v>53</v>
      </c>
      <c r="AD483" s="3" t="s">
        <v>143</v>
      </c>
      <c r="AE483" s="3" t="s">
        <v>54</v>
      </c>
      <c r="AF483" s="3" t="s">
        <v>102</v>
      </c>
      <c r="AG483" s="3" t="s">
        <v>37</v>
      </c>
      <c r="AH483" s="3" t="s">
        <v>103</v>
      </c>
      <c r="AI483" s="3" t="s">
        <v>10</v>
      </c>
      <c r="AJ483" s="3" t="s">
        <v>11</v>
      </c>
      <c r="AK483" s="4" t="s">
        <v>108</v>
      </c>
      <c r="AL483" s="4" t="s">
        <v>806</v>
      </c>
      <c r="AM483" s="4">
        <v>2010</v>
      </c>
      <c r="AN483" s="3" t="s">
        <v>14</v>
      </c>
      <c r="AO483" s="3" t="s">
        <v>14</v>
      </c>
      <c r="AP483" s="3">
        <v>78</v>
      </c>
      <c r="AQ483" s="3">
        <v>1</v>
      </c>
      <c r="AR483" s="3">
        <v>0</v>
      </c>
      <c r="AS483" s="3">
        <v>1</v>
      </c>
      <c r="AT483" s="3">
        <v>1</v>
      </c>
      <c r="AU483" s="4" t="s">
        <v>15</v>
      </c>
      <c r="AV483" s="4" t="s">
        <v>183</v>
      </c>
      <c r="AW483" s="4" t="s">
        <v>17</v>
      </c>
      <c r="AX483" s="4" t="s">
        <v>33</v>
      </c>
      <c r="AY483" s="4"/>
      <c r="AZ483" s="3">
        <v>-6.1222541364941961E-4</v>
      </c>
      <c r="BA483" s="3"/>
      <c r="BB483" s="3"/>
      <c r="BC483" s="3" t="s">
        <v>20</v>
      </c>
      <c r="BD483" s="3" t="s">
        <v>20</v>
      </c>
      <c r="BE483" s="3"/>
    </row>
    <row r="484" spans="1:57" hidden="1" x14ac:dyDescent="0.25">
      <c r="A484" s="2">
        <v>88</v>
      </c>
      <c r="B484" s="3" t="s">
        <v>802</v>
      </c>
      <c r="C484" s="3">
        <v>88.1</v>
      </c>
      <c r="D484" s="3" t="s">
        <v>931</v>
      </c>
      <c r="E484" s="3" t="s">
        <v>804</v>
      </c>
      <c r="F484" s="3"/>
      <c r="G484" s="3"/>
      <c r="H484" s="3" t="str">
        <f>IF(Y484&lt;'2 - Outliers'!$F$11,"Low outlier",IF(Y484&gt;'2 - Outliers'!$F$12,"High outlier",""))</f>
        <v/>
      </c>
      <c r="I484" s="3">
        <f>IF(AA484="",VLOOKUP(AW484,'3 -Impute_SE'!$B$10:$C$21,2,FALSE),AA484)</f>
        <v>0.11153991466812101</v>
      </c>
      <c r="J484" s="3">
        <f>1/I484</f>
        <v>8.9654004396132816</v>
      </c>
      <c r="K484" s="3">
        <f>J484*Y484</f>
        <v>-0.58941103668454498</v>
      </c>
      <c r="L484" s="3">
        <f>J484/(VLOOKUP($AW484,'5_Weighting'!$B$9:$C$20,2,FALSE)/VLOOKUP($AW484,'5_Weighting'!$B$9:$D$20,3,FALSE))</f>
        <v>0.11827617160620325</v>
      </c>
      <c r="M484" s="3">
        <f>L484*Y484</f>
        <v>-7.7758134052178995E-3</v>
      </c>
      <c r="N484" s="3">
        <f>J484/(VLOOKUP($AW484,'5_Weighting'!$F$12:$G$20,2,FALSE)/(VLOOKUP($AW484,'5_Weighting'!$F$12:$H$21,3,FALSE)))</f>
        <v>0.77882522210364835</v>
      </c>
      <c r="O484" s="3">
        <f>N484*$Y484</f>
        <v>-5.1202194999332699E-2</v>
      </c>
      <c r="P484" s="3">
        <f>J484/(VLOOKUP($AW484,'5_Weighting'!$J$12:$K$22,2,FALSE)/VLOOKUP($AW484,'5_Weighting'!$J$12:$L$22,3,FALSE))</f>
        <v>0.94803021623224748</v>
      </c>
      <c r="Q484" s="3">
        <f>P484*$Y484</f>
        <v>-6.2326214687386014E-2</v>
      </c>
      <c r="R484" s="3">
        <f>J484/(VLOOKUP($AW484,'5_Weighting'!$N$12:$O$23,2,FALSE)/VLOOKUP($AW484,'5_Weighting'!$N$12:$P$23,3,FALSE))</f>
        <v>9.024795035930723E-2</v>
      </c>
      <c r="S484" s="3">
        <f>R484*$Y484</f>
        <v>-5.933158071211495E-3</v>
      </c>
      <c r="T484" s="3">
        <f>J484/(VLOOKUP($AW484,'5_Weighting'!$R$12:$S$23,2,FALSE)/(VLOOKUP($AW484,'5_Weighting'!$R$12:$T$23,3,FALSE)))</f>
        <v>6.6536163289405814E-2</v>
      </c>
      <c r="U484" s="3">
        <f>T484*$Y484</f>
        <v>-4.3742774509146695E-3</v>
      </c>
      <c r="V484" s="3">
        <f>J484/(VLOOKUP($AW484,'5_Weighting'!$V$12:$W$23,2,FALSE)/(VLOOKUP($AW484,'5_Weighting'!$V$12:$X$23,3,FALSE)))</f>
        <v>7.3184511452587267E-2</v>
      </c>
      <c r="W484" s="3">
        <f>V484*$Y484</f>
        <v>-4.8113588517393717E-3</v>
      </c>
      <c r="X484" s="3" t="s">
        <v>805</v>
      </c>
      <c r="Y484" s="6">
        <v>-6.5742856736242888E-2</v>
      </c>
      <c r="Z484" s="3" t="s">
        <v>25</v>
      </c>
      <c r="AA484" s="3"/>
      <c r="AB484" s="3"/>
      <c r="AC484" s="3" t="s">
        <v>53</v>
      </c>
      <c r="AD484" s="3" t="s">
        <v>143</v>
      </c>
      <c r="AE484" s="3" t="s">
        <v>54</v>
      </c>
      <c r="AF484" s="3" t="s">
        <v>102</v>
      </c>
      <c r="AG484" s="3" t="s">
        <v>37</v>
      </c>
      <c r="AH484" s="3" t="s">
        <v>103</v>
      </c>
      <c r="AI484" s="3" t="s">
        <v>10</v>
      </c>
      <c r="AJ484" s="3" t="s">
        <v>11</v>
      </c>
      <c r="AK484" s="4" t="s">
        <v>108</v>
      </c>
      <c r="AL484" s="4" t="s">
        <v>806</v>
      </c>
      <c r="AM484" s="4">
        <v>2010</v>
      </c>
      <c r="AN484" s="3" t="s">
        <v>14</v>
      </c>
      <c r="AO484" s="3" t="s">
        <v>14</v>
      </c>
      <c r="AP484" s="3">
        <v>78</v>
      </c>
      <c r="AQ484" s="3">
        <v>1</v>
      </c>
      <c r="AR484" s="3">
        <v>0</v>
      </c>
      <c r="AS484" s="3">
        <v>1</v>
      </c>
      <c r="AT484" s="3">
        <v>1</v>
      </c>
      <c r="AU484" s="4" t="s">
        <v>346</v>
      </c>
      <c r="AV484" s="4" t="s">
        <v>932</v>
      </c>
      <c r="AW484" s="4" t="s">
        <v>642</v>
      </c>
      <c r="AX484" s="4" t="s">
        <v>33</v>
      </c>
      <c r="AY484" s="4"/>
      <c r="AZ484" s="3">
        <v>-5.8327416666666672</v>
      </c>
      <c r="BA484" s="3"/>
      <c r="BB484" s="3"/>
      <c r="BC484" s="3" t="s">
        <v>20</v>
      </c>
      <c r="BD484" s="3" t="s">
        <v>20</v>
      </c>
      <c r="BE484" s="3"/>
    </row>
    <row r="485" spans="1:57" hidden="1" x14ac:dyDescent="0.25">
      <c r="A485" s="2">
        <v>89</v>
      </c>
      <c r="B485" s="3" t="s">
        <v>420</v>
      </c>
      <c r="C485" s="3">
        <v>89.2</v>
      </c>
      <c r="D485" s="3" t="s">
        <v>421</v>
      </c>
      <c r="E485" s="3" t="s">
        <v>422</v>
      </c>
      <c r="F485" s="3"/>
      <c r="G485" s="3"/>
      <c r="H485" s="3" t="str">
        <f>IF(Y485&lt;'2 - Outliers'!$F$11,"Low outlier",IF(Y485&gt;'2 - Outliers'!$F$12,"High outlier",""))</f>
        <v/>
      </c>
      <c r="I485" s="3">
        <f>IF(AA485="",VLOOKUP(AW485,'3 -Impute_SE'!$B$10:$C$21,2,FALSE),AA485)</f>
        <v>0.15118196811434853</v>
      </c>
      <c r="J485" s="3">
        <f>1/I485</f>
        <v>6.6145454545454552</v>
      </c>
      <c r="K485" s="3">
        <f>J485*Y485</f>
        <v>5.4569999999999999</v>
      </c>
      <c r="L485" s="3">
        <f>J485/(VLOOKUP($AW485,'5_Weighting'!$B$9:$C$20,2,FALSE)/VLOOKUP($AW485,'5_Weighting'!$B$9:$D$20,3,FALSE))</f>
        <v>6.739363434377349E-2</v>
      </c>
      <c r="M485" s="3">
        <f>L485*Y485</f>
        <v>5.5599748333613128E-2</v>
      </c>
      <c r="N485" s="3">
        <f>J485/(VLOOKUP($AW485,'5_Weighting'!$F$12:$G$20,2,FALSE)/(VLOOKUP($AW485,'5_Weighting'!$F$12:$H$21,3,FALSE)))</f>
        <v>7.6928691688311263E-2</v>
      </c>
      <c r="O485" s="3">
        <f>N485*$Y485</f>
        <v>6.3466170642856784E-2</v>
      </c>
      <c r="P485" s="3">
        <f>J485/(VLOOKUP($AW485,'5_Weighting'!$J$12:$K$22,2,FALSE)/VLOOKUP($AW485,'5_Weighting'!$J$12:$L$22,3,FALSE))</f>
        <v>0.11682404555217256</v>
      </c>
      <c r="Q485" s="3">
        <f>P485*$Y485</f>
        <v>9.637983758054236E-2</v>
      </c>
      <c r="R485" s="3">
        <f>J485/(VLOOKUP($AW485,'5_Weighting'!$N$12:$O$23,2,FALSE)/VLOOKUP($AW485,'5_Weighting'!$N$12:$P$23,3,FALSE))</f>
        <v>6.0349499752164991E-2</v>
      </c>
      <c r="S485" s="3">
        <f>R485*$Y485</f>
        <v>4.9788337295536111E-2</v>
      </c>
      <c r="T485" s="3">
        <f>J485/(VLOOKUP($AW485,'5_Weighting'!$R$12:$S$23,2,FALSE)/(VLOOKUP($AW485,'5_Weighting'!$R$12:$T$23,3,FALSE)))</f>
        <v>0.17618249184747836</v>
      </c>
      <c r="U485" s="3">
        <f>T485*$Y485</f>
        <v>0.14535055577416964</v>
      </c>
      <c r="V485" s="3">
        <f>J485/(VLOOKUP($AW485,'5_Weighting'!$V$12:$W$23,2,FALSE)/(VLOOKUP($AW485,'5_Weighting'!$V$12:$X$23,3,FALSE)))</f>
        <v>5.7474991165988802E-2</v>
      </c>
      <c r="W485" s="3">
        <f>V485*$Y485</f>
        <v>4.7416867711940758E-2</v>
      </c>
      <c r="X485" s="3" t="s">
        <v>423</v>
      </c>
      <c r="Y485" s="6">
        <v>0.82499999999999996</v>
      </c>
      <c r="Z485" s="3" t="s">
        <v>157</v>
      </c>
      <c r="AA485" s="3">
        <v>0.15118196811434853</v>
      </c>
      <c r="AB485" s="3" t="s">
        <v>26</v>
      </c>
      <c r="AC485" s="3" t="s">
        <v>5</v>
      </c>
      <c r="AD485" s="3" t="s">
        <v>6</v>
      </c>
      <c r="AE485" s="3" t="s">
        <v>5</v>
      </c>
      <c r="AF485" s="3" t="s">
        <v>7</v>
      </c>
      <c r="AG485" s="3" t="s">
        <v>8</v>
      </c>
      <c r="AH485" s="3" t="s">
        <v>28</v>
      </c>
      <c r="AI485" s="3" t="s">
        <v>10</v>
      </c>
      <c r="AJ485" s="3" t="s">
        <v>107</v>
      </c>
      <c r="AK485" s="4" t="s">
        <v>96</v>
      </c>
      <c r="AL485" s="4" t="s">
        <v>424</v>
      </c>
      <c r="AM485" s="4" t="s">
        <v>425</v>
      </c>
      <c r="AN485" s="3" t="str">
        <f>IF(AM485&lt;2010,"Pre-2010",IF(AM485&lt;2018,"2010 - 2017","2018 - 2019"))</f>
        <v>2018 - 2019</v>
      </c>
      <c r="AO485" s="3" t="s">
        <v>14</v>
      </c>
      <c r="AP485" s="3">
        <v>30</v>
      </c>
      <c r="AQ485" s="3">
        <v>1</v>
      </c>
      <c r="AR485" s="3">
        <v>0</v>
      </c>
      <c r="AS485" s="3">
        <v>1</v>
      </c>
      <c r="AT485" s="3">
        <v>1</v>
      </c>
      <c r="AU485" s="4" t="s">
        <v>15</v>
      </c>
      <c r="AV485" s="4" t="s">
        <v>16</v>
      </c>
      <c r="AW485" s="4" t="s">
        <v>17</v>
      </c>
      <c r="AX485" s="4" t="s">
        <v>33</v>
      </c>
      <c r="AY485" s="4"/>
      <c r="AZ485" s="3">
        <v>0.82499999999999996</v>
      </c>
      <c r="BA485" s="3"/>
      <c r="BB485" s="3"/>
      <c r="BC485" s="3" t="s">
        <v>20</v>
      </c>
      <c r="BD485" s="3">
        <v>5.4569999999999999</v>
      </c>
      <c r="BE485" s="3"/>
    </row>
    <row r="486" spans="1:57" hidden="1" x14ac:dyDescent="0.25">
      <c r="A486" s="2">
        <v>131</v>
      </c>
      <c r="B486" s="3" t="s">
        <v>68</v>
      </c>
      <c r="C486" s="3">
        <v>131.4</v>
      </c>
      <c r="D486" s="3" t="s">
        <v>317</v>
      </c>
      <c r="E486" s="3" t="s">
        <v>70</v>
      </c>
      <c r="F486" s="3">
        <v>1</v>
      </c>
      <c r="G486" s="3"/>
      <c r="H486" s="3" t="str">
        <f>IF(Y486&lt;'2 - Outliers'!$F$11,"Low outlier",IF(Y486&gt;'2 - Outliers'!$F$12,"High outlier",""))</f>
        <v/>
      </c>
      <c r="I486" s="3">
        <f>IF(AA486="",VLOOKUP(AW486,'3 -Impute_SE'!$B$10:$C$21,2,FALSE),AA486)</f>
        <v>4.5801526717557254E-3</v>
      </c>
      <c r="J486" s="3">
        <f>1/I486</f>
        <v>218.33333333333331</v>
      </c>
      <c r="K486" s="3">
        <f>J486*Y486</f>
        <v>1.3099999999999998</v>
      </c>
      <c r="L486" s="3">
        <f>J486/(VLOOKUP($AW486,'5_Weighting'!$B$9:$C$20,2,FALSE)/VLOOKUP($AW486,'5_Weighting'!$B$9:$D$20,3,FALSE))</f>
        <v>2.2245333307993764</v>
      </c>
      <c r="M486" s="3">
        <f>L486*Y486</f>
        <v>1.3347199984796259E-2</v>
      </c>
      <c r="N486" s="3">
        <f>J486/(VLOOKUP($AW486,'5_Weighting'!$F$12:$G$20,2,FALSE)/(VLOOKUP($AW486,'5_Weighting'!$F$12:$H$21,3,FALSE)))</f>
        <v>2.539267104701679</v>
      </c>
      <c r="O486" s="3">
        <f>N486*$Y486</f>
        <v>1.5235602628210075E-2</v>
      </c>
      <c r="P486" s="3">
        <f>J486/(VLOOKUP($AW486,'5_Weighting'!$J$12:$K$22,2,FALSE)/VLOOKUP($AW486,'5_Weighting'!$J$12:$L$22,3,FALSE))</f>
        <v>3.8561354599752753</v>
      </c>
      <c r="Q486" s="3">
        <f>P486*$Y486</f>
        <v>2.3136812759851653E-2</v>
      </c>
      <c r="R486" s="3">
        <f>J486/(VLOOKUP($AW486,'5_Weighting'!$N$12:$O$23,2,FALSE)/VLOOKUP($AW486,'5_Weighting'!$N$12:$P$23,3,FALSE))</f>
        <v>1.9920200921492976</v>
      </c>
      <c r="S486" s="3">
        <f>R486*$Y486</f>
        <v>1.1952120552895787E-2</v>
      </c>
      <c r="T486" s="3">
        <f>J486/(VLOOKUP($AW486,'5_Weighting'!$R$12:$S$23,2,FALSE)/(VLOOKUP($AW486,'5_Weighting'!$R$12:$T$23,3,FALSE)))</f>
        <v>5.8154427971462406</v>
      </c>
      <c r="U486" s="3">
        <f>T486*$Y486</f>
        <v>3.4892656782877444E-2</v>
      </c>
      <c r="V486" s="3">
        <f>J486/(VLOOKUP($AW486,'5_Weighting'!$V$12:$W$23,2,FALSE)/(VLOOKUP($AW486,'5_Weighting'!$V$12:$X$23,3,FALSE)))</f>
        <v>1.897138131532661</v>
      </c>
      <c r="W486" s="3">
        <f>V486*$Y486</f>
        <v>1.1382828789195967E-2</v>
      </c>
      <c r="X486" s="3" t="s">
        <v>640</v>
      </c>
      <c r="Y486" s="86">
        <v>6.0000000000000001E-3</v>
      </c>
      <c r="Z486" s="86" t="s">
        <v>1300</v>
      </c>
      <c r="AA486" s="3">
        <v>4.5801526717557254E-3</v>
      </c>
      <c r="AB486" s="3" t="s">
        <v>26</v>
      </c>
      <c r="AC486" s="3" t="s">
        <v>53</v>
      </c>
      <c r="AD486" s="3" t="s">
        <v>6</v>
      </c>
      <c r="AE486" s="3" t="s">
        <v>54</v>
      </c>
      <c r="AF486" s="3" t="s">
        <v>55</v>
      </c>
      <c r="AG486" s="3" t="s">
        <v>37</v>
      </c>
      <c r="AH486" s="3" t="s">
        <v>73</v>
      </c>
      <c r="AI486" s="3" t="s">
        <v>57</v>
      </c>
      <c r="AJ486" s="3" t="s">
        <v>74</v>
      </c>
      <c r="AK486" s="4" t="s">
        <v>75</v>
      </c>
      <c r="AL486" s="4" t="s">
        <v>75</v>
      </c>
      <c r="AM486" s="4">
        <v>1991</v>
      </c>
      <c r="AN486" s="3" t="s">
        <v>30</v>
      </c>
      <c r="AO486" s="3" t="s">
        <v>30</v>
      </c>
      <c r="AP486" s="3">
        <v>15281</v>
      </c>
      <c r="AQ486" s="3">
        <v>0</v>
      </c>
      <c r="AR486" s="3">
        <v>0</v>
      </c>
      <c r="AS486" s="3">
        <v>1</v>
      </c>
      <c r="AT486" s="3">
        <v>1</v>
      </c>
      <c r="AU486" s="4" t="s">
        <v>15</v>
      </c>
      <c r="AV486" s="4" t="s">
        <v>192</v>
      </c>
      <c r="AW486" s="3" t="s">
        <v>17</v>
      </c>
      <c r="AX486" s="4" t="s">
        <v>77</v>
      </c>
      <c r="AY486" s="4" t="s">
        <v>78</v>
      </c>
      <c r="AZ486" s="3">
        <v>1.6999999999999999E-3</v>
      </c>
      <c r="BA486" s="3">
        <v>1.0017014458191815</v>
      </c>
      <c r="BB486" s="3"/>
      <c r="BC486" s="3" t="s">
        <v>60</v>
      </c>
      <c r="BD486" s="3">
        <v>1.31</v>
      </c>
      <c r="BE486" s="3"/>
    </row>
    <row r="487" spans="1:57" hidden="1" x14ac:dyDescent="0.25">
      <c r="A487" s="2">
        <v>128</v>
      </c>
      <c r="B487" s="3" t="s">
        <v>691</v>
      </c>
      <c r="C487" s="3">
        <v>128.1</v>
      </c>
      <c r="D487" s="3" t="s">
        <v>973</v>
      </c>
      <c r="E487" s="3" t="s">
        <v>693</v>
      </c>
      <c r="F487" s="3"/>
      <c r="G487" s="3"/>
      <c r="H487" s="3" t="str">
        <f>IF(Y487&lt;'2 - Outliers'!$F$11,"Low outlier",IF(Y487&gt;'2 - Outliers'!$F$12,"High outlier",""))</f>
        <v/>
      </c>
      <c r="I487" s="3">
        <f>IF(AA487="",VLOOKUP(AW487,'3 -Impute_SE'!$B$10:$C$21,2,FALSE),AA487)</f>
        <v>1.6617760984839614E-4</v>
      </c>
      <c r="J487" s="3">
        <f t="shared" ref="J450:J505" si="9">1/I487</f>
        <v>6017.6578596376503</v>
      </c>
      <c r="K487" s="3">
        <f>J487*Y487</f>
        <v>-1.01</v>
      </c>
      <c r="L487" s="3">
        <f>J487/(VLOOKUP($AW487,'5_Weighting'!$B$9:$C$20,2,FALSE)/VLOOKUP($AW487,'5_Weighting'!$B$9:$D$20,3,FALSE))</f>
        <v>66.383073961061982</v>
      </c>
      <c r="M487" s="3">
        <f t="shared" ref="M451:M506" si="10">L487*Y487</f>
        <v>-1.1141694370890968E-2</v>
      </c>
      <c r="N487" s="3">
        <f>J487/(VLOOKUP($AW487,'5_Weighting'!$F$12:$G$20,2,FALSE)/(VLOOKUP($AW487,'5_Weighting'!$F$12:$H$21,3,FALSE)))</f>
        <v>159.73445041580584</v>
      </c>
      <c r="O487" s="3">
        <f t="shared" ref="O450:O506" si="11">N487*$Y487</f>
        <v>-2.6809732072351218E-2</v>
      </c>
      <c r="P487" s="3">
        <f>J487/(VLOOKUP($AW487,'5_Weighting'!$J$12:$K$22,2,FALSE)/VLOOKUP($AW487,'5_Weighting'!$J$12:$L$22,3,FALSE))</f>
        <v>264.44562410550645</v>
      </c>
      <c r="Q487" s="3">
        <f t="shared" ref="Q450:Q506" si="12">P487*$Y487</f>
        <v>-4.4384391166207675E-2</v>
      </c>
      <c r="R487" s="3">
        <f>J487/(VLOOKUP($AW487,'5_Weighting'!$N$12:$O$23,2,FALSE)/VLOOKUP($AW487,'5_Weighting'!$N$12:$P$23,3,FALSE))</f>
        <v>47.09373995380863</v>
      </c>
      <c r="S487" s="3">
        <f t="shared" ref="S450:S506" si="13">R487*$Y487</f>
        <v>-7.9041843957892936E-3</v>
      </c>
      <c r="T487" s="3">
        <f>J487/(VLOOKUP($AW487,'5_Weighting'!$R$12:$S$23,2,FALSE)/(VLOOKUP($AW487,'5_Weighting'!$R$12:$T$23,3,FALSE)))</f>
        <v>248.71553587420891</v>
      </c>
      <c r="U487" s="3">
        <f t="shared" ref="U450:U506" si="14">T487*$Y487</f>
        <v>-4.174426281657645E-2</v>
      </c>
      <c r="V487" s="3">
        <f>J487/(VLOOKUP($AW487,'5_Weighting'!$V$12:$W$23,2,FALSE)/(VLOOKUP($AW487,'5_Weighting'!$V$12:$X$23,3,FALSE)))</f>
        <v>44.140337310586581</v>
      </c>
      <c r="W487" s="3">
        <f t="shared" ref="W450:W506" si="15">V487*$Y487</f>
        <v>-7.4084871096970119E-3</v>
      </c>
      <c r="X487" s="3" t="s">
        <v>24</v>
      </c>
      <c r="Y487" s="6">
        <v>-1.6783938594688009E-4</v>
      </c>
      <c r="Z487" s="3" t="s">
        <v>47</v>
      </c>
      <c r="AA487" s="3">
        <v>1.6617760984839614E-4</v>
      </c>
      <c r="AB487" s="3" t="s">
        <v>26</v>
      </c>
      <c r="AC487" s="3" t="s">
        <v>53</v>
      </c>
      <c r="AD487" s="3" t="s">
        <v>143</v>
      </c>
      <c r="AE487" s="3" t="s">
        <v>54</v>
      </c>
      <c r="AF487" s="3" t="s">
        <v>7</v>
      </c>
      <c r="AG487" s="3"/>
      <c r="AH487" s="3" t="s">
        <v>694</v>
      </c>
      <c r="AI487" s="3" t="s">
        <v>336</v>
      </c>
      <c r="AJ487" s="3" t="s">
        <v>337</v>
      </c>
      <c r="AK487" s="4" t="s">
        <v>338</v>
      </c>
      <c r="AL487" s="4" t="s">
        <v>339</v>
      </c>
      <c r="AM487" s="4">
        <v>2010</v>
      </c>
      <c r="AN487" s="3" t="s">
        <v>14</v>
      </c>
      <c r="AO487" s="3" t="s">
        <v>14</v>
      </c>
      <c r="AP487" s="3">
        <v>55</v>
      </c>
      <c r="AQ487" s="3">
        <v>1</v>
      </c>
      <c r="AR487" s="3">
        <v>0</v>
      </c>
      <c r="AS487" s="3">
        <v>0</v>
      </c>
      <c r="AT487" s="3">
        <v>0</v>
      </c>
      <c r="AU487" s="4" t="s">
        <v>15</v>
      </c>
      <c r="AV487" s="4" t="s">
        <v>974</v>
      </c>
      <c r="AW487" s="4" t="s">
        <v>972</v>
      </c>
      <c r="AX487" s="4" t="s">
        <v>33</v>
      </c>
      <c r="AY487" s="4"/>
      <c r="AZ487" s="3">
        <v>-3.3E-3</v>
      </c>
      <c r="BA487" s="3"/>
      <c r="BB487" s="3"/>
      <c r="BC487" s="3"/>
      <c r="BD487" s="3">
        <v>-1.01</v>
      </c>
      <c r="BE487" s="3"/>
    </row>
    <row r="488" spans="1:57" hidden="1" x14ac:dyDescent="0.25">
      <c r="A488" s="2">
        <v>91</v>
      </c>
      <c r="B488" s="3" t="s">
        <v>879</v>
      </c>
      <c r="C488" s="3">
        <v>91.1</v>
      </c>
      <c r="D488" s="3" t="s">
        <v>885</v>
      </c>
      <c r="E488" s="3" t="s">
        <v>886</v>
      </c>
      <c r="F488" s="3"/>
      <c r="G488" s="3"/>
      <c r="H488" s="3" t="str">
        <f>IF(Y488&lt;'2 - Outliers'!$F$11,"Low outlier",IF(Y488&gt;'2 - Outliers'!$F$12,"High outlier",""))</f>
        <v/>
      </c>
      <c r="I488" s="3">
        <f>IF(AA488="",VLOOKUP(AW488,'3 -Impute_SE'!$B$10:$C$21,2,FALSE),AA488)</f>
        <v>1.1212255772646538E-2</v>
      </c>
      <c r="J488" s="3">
        <f t="shared" si="9"/>
        <v>89.188118811881182</v>
      </c>
      <c r="K488" s="3">
        <f>J488*Y488</f>
        <v>18.015999999999998</v>
      </c>
      <c r="L488" s="3">
        <f>J488/(VLOOKUP($AW488,'5_Weighting'!$B$9:$C$20,2,FALSE)/VLOOKUP($AW488,'5_Weighting'!$B$9:$D$20,3,FALSE))</f>
        <v>5.0279009480907865E-3</v>
      </c>
      <c r="M488" s="3">
        <f t="shared" si="10"/>
        <v>1.0156359915143389E-3</v>
      </c>
      <c r="N488" s="3">
        <f>J488/(VLOOKUP($AW488,'5_Weighting'!$F$12:$G$20,2,FALSE)/(VLOOKUP($AW488,'5_Weighting'!$F$12:$H$21,3,FALSE)))</f>
        <v>1.8278531581730932</v>
      </c>
      <c r="O488" s="3">
        <f t="shared" si="11"/>
        <v>0.36922633795096488</v>
      </c>
      <c r="P488" s="3">
        <f>J488/(VLOOKUP($AW488,'5_Weighting'!$J$12:$K$22,2,FALSE)/VLOOKUP($AW488,'5_Weighting'!$J$12:$L$22,3,FALSE))</f>
        <v>2.5954388112270204</v>
      </c>
      <c r="Q488" s="3">
        <f t="shared" si="12"/>
        <v>0.52427863986785816</v>
      </c>
      <c r="R488" s="3">
        <f>J488/(VLOOKUP($AW488,'5_Weighting'!$N$12:$O$23,2,FALSE)/VLOOKUP($AW488,'5_Weighting'!$N$12:$P$23,3,FALSE))</f>
        <v>2.8442526683863916E-3</v>
      </c>
      <c r="S488" s="3">
        <f t="shared" si="13"/>
        <v>5.745390390140511E-4</v>
      </c>
      <c r="T488" s="3">
        <f>J488/(VLOOKUP($AW488,'5_Weighting'!$R$12:$S$23,2,FALSE)/(VLOOKUP($AW488,'5_Weighting'!$R$12:$T$23,3,FALSE)))</f>
        <v>0.29632411131307501</v>
      </c>
      <c r="U488" s="3">
        <f t="shared" si="14"/>
        <v>5.9857470485241156E-2</v>
      </c>
      <c r="V488" s="3">
        <f>J488/(VLOOKUP($AW488,'5_Weighting'!$V$12:$W$23,2,FALSE)/(VLOOKUP($AW488,'5_Weighting'!$V$12:$X$23,3,FALSE)))</f>
        <v>3.3152295383775338E-3</v>
      </c>
      <c r="W488" s="3">
        <f t="shared" si="15"/>
        <v>6.6967636675226182E-4</v>
      </c>
      <c r="X488" s="3" t="s">
        <v>64</v>
      </c>
      <c r="Y488" s="6">
        <v>0.20200000000000001</v>
      </c>
      <c r="Z488" s="3" t="s">
        <v>4</v>
      </c>
      <c r="AA488" s="3">
        <v>1.1212255772646538E-2</v>
      </c>
      <c r="AB488" s="3" t="s">
        <v>26</v>
      </c>
      <c r="AC488" s="3" t="s">
        <v>5</v>
      </c>
      <c r="AD488" s="3" t="s">
        <v>6</v>
      </c>
      <c r="AE488" s="3" t="s">
        <v>5</v>
      </c>
      <c r="AF488" s="3" t="s">
        <v>7</v>
      </c>
      <c r="AG488" s="3" t="s">
        <v>8</v>
      </c>
      <c r="AH488" s="3" t="s">
        <v>28</v>
      </c>
      <c r="AI488" s="3" t="s">
        <v>10</v>
      </c>
      <c r="AJ488" s="3" t="s">
        <v>11</v>
      </c>
      <c r="AK488" s="4" t="s">
        <v>12</v>
      </c>
      <c r="AL488" s="4" t="s">
        <v>882</v>
      </c>
      <c r="AM488" s="4" t="s">
        <v>585</v>
      </c>
      <c r="AN488" s="3" t="s">
        <v>1953</v>
      </c>
      <c r="AO488" s="3" t="s">
        <v>14</v>
      </c>
      <c r="AP488" s="3">
        <v>92784</v>
      </c>
      <c r="AQ488" s="3">
        <v>0</v>
      </c>
      <c r="AR488" s="3">
        <v>0</v>
      </c>
      <c r="AS488" s="3">
        <v>1</v>
      </c>
      <c r="AT488" s="3">
        <v>1</v>
      </c>
      <c r="AU488" s="4" t="s">
        <v>97</v>
      </c>
      <c r="AV488" s="4" t="s">
        <v>854</v>
      </c>
      <c r="AW488" s="4" t="s">
        <v>705</v>
      </c>
      <c r="AX488" s="4" t="s">
        <v>33</v>
      </c>
      <c r="AY488" s="4"/>
      <c r="AZ488" s="3" t="s">
        <v>20</v>
      </c>
      <c r="BA488" s="3"/>
      <c r="BB488" s="3"/>
      <c r="BC488" s="3" t="s">
        <v>20</v>
      </c>
      <c r="BD488" s="3">
        <v>18.015999999999998</v>
      </c>
      <c r="BE488" s="3"/>
    </row>
    <row r="489" spans="1:57" hidden="1" x14ac:dyDescent="0.25">
      <c r="A489" s="2">
        <v>91</v>
      </c>
      <c r="B489" s="3" t="s">
        <v>879</v>
      </c>
      <c r="C489" s="3">
        <v>91.1</v>
      </c>
      <c r="D489" s="3" t="s">
        <v>883</v>
      </c>
      <c r="E489" s="3" t="s">
        <v>884</v>
      </c>
      <c r="F489" s="3"/>
      <c r="G489" s="3"/>
      <c r="H489" s="3" t="str">
        <f>IF(Y489&lt;'2 - Outliers'!$F$11,"Low outlier",IF(Y489&gt;'2 - Outliers'!$F$12,"High outlier",""))</f>
        <v/>
      </c>
      <c r="I489" s="3">
        <f>IF(AA489="",VLOOKUP(AW489,'3 -Impute_SE'!$B$10:$C$21,2,FALSE),AA489)</f>
        <v>1.1194029850746268E-2</v>
      </c>
      <c r="J489" s="3">
        <f t="shared" si="9"/>
        <v>89.333333333333343</v>
      </c>
      <c r="K489" s="3">
        <f>J489*Y489</f>
        <v>18.760000000000002</v>
      </c>
      <c r="L489" s="3">
        <f>J489/(VLOOKUP($AW489,'5_Weighting'!$B$9:$C$20,2,FALSE)/VLOOKUP($AW489,'5_Weighting'!$B$9:$D$20,3,FALSE))</f>
        <v>5.036087287704316E-3</v>
      </c>
      <c r="M489" s="3">
        <f t="shared" si="10"/>
        <v>1.0575783304179064E-3</v>
      </c>
      <c r="N489" s="3">
        <f>J489/(VLOOKUP($AW489,'5_Weighting'!$F$12:$G$20,2,FALSE)/(VLOOKUP($AW489,'5_Weighting'!$F$12:$H$21,3,FALSE)))</f>
        <v>1.8308292364353647</v>
      </c>
      <c r="O489" s="3">
        <f t="shared" si="11"/>
        <v>0.38447413965142657</v>
      </c>
      <c r="P489" s="3">
        <f>J489/(VLOOKUP($AW489,'5_Weighting'!$J$12:$K$22,2,FALSE)/VLOOKUP($AW489,'5_Weighting'!$J$12:$L$22,3,FALSE))</f>
        <v>2.5996646589066388</v>
      </c>
      <c r="Q489" s="3">
        <f t="shared" si="12"/>
        <v>0.54592957837039413</v>
      </c>
      <c r="R489" s="3">
        <f>J489/(VLOOKUP($AW489,'5_Weighting'!$N$12:$O$23,2,FALSE)/VLOOKUP($AW489,'5_Weighting'!$N$12:$P$23,3,FALSE))</f>
        <v>2.8488836303982704E-3</v>
      </c>
      <c r="S489" s="3">
        <f t="shared" si="13"/>
        <v>5.9826556238363679E-4</v>
      </c>
      <c r="T489" s="3">
        <f>J489/(VLOOKUP($AW489,'5_Weighting'!$R$12:$S$23,2,FALSE)/(VLOOKUP($AW489,'5_Weighting'!$R$12:$T$23,3,FALSE)))</f>
        <v>0.29680658100289803</v>
      </c>
      <c r="U489" s="3">
        <f t="shared" si="14"/>
        <v>6.2329382010608586E-2</v>
      </c>
      <c r="V489" s="3">
        <f>J489/(VLOOKUP($AW489,'5_Weighting'!$V$12:$W$23,2,FALSE)/(VLOOKUP($AW489,'5_Weighting'!$V$12:$X$23,3,FALSE)))</f>
        <v>3.3206273366194164E-3</v>
      </c>
      <c r="W489" s="3">
        <f t="shared" si="15"/>
        <v>6.9733174069007745E-4</v>
      </c>
      <c r="X489" s="3" t="s">
        <v>64</v>
      </c>
      <c r="Y489" s="6">
        <v>0.21</v>
      </c>
      <c r="Z489" s="3" t="s">
        <v>4</v>
      </c>
      <c r="AA489" s="3">
        <v>1.1194029850746268E-2</v>
      </c>
      <c r="AB489" s="3" t="s">
        <v>26</v>
      </c>
      <c r="AC489" s="3" t="s">
        <v>5</v>
      </c>
      <c r="AD489" s="3" t="s">
        <v>6</v>
      </c>
      <c r="AE489" s="3" t="s">
        <v>5</v>
      </c>
      <c r="AF489" s="3" t="s">
        <v>7</v>
      </c>
      <c r="AG489" s="3" t="s">
        <v>8</v>
      </c>
      <c r="AH489" s="3" t="s">
        <v>28</v>
      </c>
      <c r="AI489" s="3" t="s">
        <v>10</v>
      </c>
      <c r="AJ489" s="3" t="s">
        <v>11</v>
      </c>
      <c r="AK489" s="4" t="s">
        <v>12</v>
      </c>
      <c r="AL489" s="4" t="s">
        <v>882</v>
      </c>
      <c r="AM489" s="4" t="s">
        <v>585</v>
      </c>
      <c r="AN489" s="3" t="s">
        <v>1953</v>
      </c>
      <c r="AO489" s="3" t="s">
        <v>14</v>
      </c>
      <c r="AP489" s="3">
        <v>23196</v>
      </c>
      <c r="AQ489" s="3">
        <v>0</v>
      </c>
      <c r="AR489" s="3">
        <v>0</v>
      </c>
      <c r="AS489" s="3">
        <v>1</v>
      </c>
      <c r="AT489" s="3">
        <v>1</v>
      </c>
      <c r="AU489" s="4" t="s">
        <v>97</v>
      </c>
      <c r="AV489" s="4" t="s">
        <v>854</v>
      </c>
      <c r="AW489" s="4" t="s">
        <v>705</v>
      </c>
      <c r="AX489" s="4" t="s">
        <v>33</v>
      </c>
      <c r="AY489" s="4"/>
      <c r="AZ489" s="3" t="s">
        <v>20</v>
      </c>
      <c r="BA489" s="3"/>
      <c r="BB489" s="3"/>
      <c r="BC489" s="3" t="s">
        <v>20</v>
      </c>
      <c r="BD489" s="3">
        <v>18.760000000000002</v>
      </c>
      <c r="BE489" s="3"/>
    </row>
    <row r="490" spans="1:57" hidden="1" x14ac:dyDescent="0.25">
      <c r="A490" s="2">
        <v>91</v>
      </c>
      <c r="B490" s="3" t="s">
        <v>879</v>
      </c>
      <c r="C490" s="3">
        <v>91.1</v>
      </c>
      <c r="D490" s="3" t="s">
        <v>880</v>
      </c>
      <c r="E490" s="3" t="s">
        <v>881</v>
      </c>
      <c r="F490" s="3"/>
      <c r="G490" s="3"/>
      <c r="H490" s="3" t="str">
        <f>IF(Y490&lt;'2 - Outliers'!$F$11,"Low outlier",IF(Y490&gt;'2 - Outliers'!$F$12,"High outlier",""))</f>
        <v/>
      </c>
      <c r="I490" s="3">
        <f>IF(AA490="",VLOOKUP(AW490,'3 -Impute_SE'!$B$10:$C$21,2,FALSE),AA490)</f>
        <v>1.174573929064947E-2</v>
      </c>
      <c r="J490" s="3">
        <f t="shared" si="9"/>
        <v>85.137254901960787</v>
      </c>
      <c r="K490" s="3">
        <f>J490*Y490</f>
        <v>21.71</v>
      </c>
      <c r="L490" s="3">
        <f>J490/(VLOOKUP($AW490,'5_Weighting'!$B$9:$C$20,2,FALSE)/VLOOKUP($AW490,'5_Weighting'!$B$9:$D$20,3,FALSE))</f>
        <v>4.7995370946470892E-3</v>
      </c>
      <c r="M490" s="3">
        <f t="shared" si="10"/>
        <v>1.2238819591350078E-3</v>
      </c>
      <c r="N490" s="3">
        <f>J490/(VLOOKUP($AW490,'5_Weighting'!$F$12:$G$20,2,FALSE)/(VLOOKUP($AW490,'5_Weighting'!$F$12:$H$21,3,FALSE)))</f>
        <v>1.7448333065413417</v>
      </c>
      <c r="O490" s="3">
        <f t="shared" si="11"/>
        <v>0.44493249316804212</v>
      </c>
      <c r="P490" s="3">
        <f>J490/(VLOOKUP($AW490,'5_Weighting'!$J$12:$K$22,2,FALSE)/VLOOKUP($AW490,'5_Weighting'!$J$12:$L$22,3,FALSE))</f>
        <v>2.4775557394584338</v>
      </c>
      <c r="Q490" s="3">
        <f t="shared" si="12"/>
        <v>0.63177671356190057</v>
      </c>
      <c r="R490" s="3">
        <f>J490/(VLOOKUP($AW490,'5_Weighting'!$N$12:$O$23,2,FALSE)/VLOOKUP($AW490,'5_Weighting'!$N$12:$P$23,3,FALSE))</f>
        <v>2.7150686398571752E-3</v>
      </c>
      <c r="S490" s="3">
        <f t="shared" si="13"/>
        <v>6.9234250316357968E-4</v>
      </c>
      <c r="T490" s="3">
        <f>J490/(VLOOKUP($AW490,'5_Weighting'!$R$12:$S$23,2,FALSE)/(VLOOKUP($AW490,'5_Weighting'!$R$12:$T$23,3,FALSE)))</f>
        <v>0.28286527100846864</v>
      </c>
      <c r="U490" s="3">
        <f t="shared" si="14"/>
        <v>7.2130644107159511E-2</v>
      </c>
      <c r="V490" s="3">
        <f>J490/(VLOOKUP($AW490,'5_Weighting'!$V$12:$W$23,2,FALSE)/(VLOOKUP($AW490,'5_Weighting'!$V$12:$X$23,3,FALSE)))</f>
        <v>3.1646540596140266E-3</v>
      </c>
      <c r="W490" s="3">
        <f t="shared" si="15"/>
        <v>8.0698678520157682E-4</v>
      </c>
      <c r="X490" s="3" t="s">
        <v>64</v>
      </c>
      <c r="Y490" s="6">
        <v>0.255</v>
      </c>
      <c r="Z490" s="3" t="s">
        <v>4</v>
      </c>
      <c r="AA490" s="3">
        <v>1.174573929064947E-2</v>
      </c>
      <c r="AB490" s="3" t="s">
        <v>26</v>
      </c>
      <c r="AC490" s="3" t="s">
        <v>5</v>
      </c>
      <c r="AD490" s="3" t="s">
        <v>6</v>
      </c>
      <c r="AE490" s="3" t="s">
        <v>5</v>
      </c>
      <c r="AF490" s="3" t="s">
        <v>7</v>
      </c>
      <c r="AG490" s="3" t="s">
        <v>8</v>
      </c>
      <c r="AH490" s="3" t="s">
        <v>28</v>
      </c>
      <c r="AI490" s="3" t="s">
        <v>10</v>
      </c>
      <c r="AJ490" s="3" t="s">
        <v>11</v>
      </c>
      <c r="AK490" s="4" t="s">
        <v>12</v>
      </c>
      <c r="AL490" s="4" t="s">
        <v>882</v>
      </c>
      <c r="AM490" s="4" t="s">
        <v>585</v>
      </c>
      <c r="AN490" s="3" t="s">
        <v>1953</v>
      </c>
      <c r="AO490" s="3" t="s">
        <v>14</v>
      </c>
      <c r="AP490" s="3">
        <v>23196</v>
      </c>
      <c r="AQ490" s="3">
        <v>0</v>
      </c>
      <c r="AR490" s="3">
        <v>0</v>
      </c>
      <c r="AS490" s="3">
        <v>1</v>
      </c>
      <c r="AT490" s="3">
        <v>1</v>
      </c>
      <c r="AU490" s="4" t="s">
        <v>97</v>
      </c>
      <c r="AV490" s="4" t="s">
        <v>854</v>
      </c>
      <c r="AW490" s="4" t="s">
        <v>705</v>
      </c>
      <c r="AX490" s="4" t="s">
        <v>33</v>
      </c>
      <c r="AY490" s="4"/>
      <c r="AZ490" s="3" t="s">
        <v>20</v>
      </c>
      <c r="BA490" s="3"/>
      <c r="BB490" s="3"/>
      <c r="BC490" s="3" t="s">
        <v>20</v>
      </c>
      <c r="BD490" s="3">
        <v>21.71</v>
      </c>
      <c r="BE490" s="3"/>
    </row>
    <row r="491" spans="1:57" hidden="1" x14ac:dyDescent="0.25">
      <c r="A491" s="2">
        <v>93</v>
      </c>
      <c r="B491" s="3" t="s">
        <v>492</v>
      </c>
      <c r="C491" s="3">
        <v>93.1</v>
      </c>
      <c r="D491" s="3" t="s">
        <v>982</v>
      </c>
      <c r="E491" s="3" t="s">
        <v>494</v>
      </c>
      <c r="F491" s="3"/>
      <c r="G491" s="3"/>
      <c r="H491" s="3" t="str">
        <f>IF(Y491&lt;'2 - Outliers'!$F$11,"Low outlier",IF(Y491&gt;'2 - Outliers'!$F$12,"High outlier",""))</f>
        <v/>
      </c>
      <c r="I491" s="3">
        <f>IF(AA491="",VLOOKUP(AW491,'3 -Impute_SE'!$B$10:$C$21,2,FALSE),AA491)</f>
        <v>9.9850796115331736E-2</v>
      </c>
      <c r="J491" s="3">
        <f t="shared" si="9"/>
        <v>10.014942683531128</v>
      </c>
      <c r="K491" s="3">
        <f>J491*Y491</f>
        <v>4.2</v>
      </c>
      <c r="L491" s="3">
        <f>J491/(VLOOKUP($AW491,'5_Weighting'!$B$9:$C$20,2,FALSE)/VLOOKUP($AW491,'5_Weighting'!$B$9:$D$20,3,FALSE))</f>
        <v>0.11047864408108363</v>
      </c>
      <c r="M491" s="3">
        <f t="shared" si="10"/>
        <v>4.6331798374002052E-2</v>
      </c>
      <c r="N491" s="3">
        <f>J491/(VLOOKUP($AW491,'5_Weighting'!$F$12:$G$20,2,FALSE)/(VLOOKUP($AW491,'5_Weighting'!$F$12:$H$21,3,FALSE)))</f>
        <v>0.26583953471824123</v>
      </c>
      <c r="O491" s="3">
        <f t="shared" si="11"/>
        <v>0.1114860145582922</v>
      </c>
      <c r="P491" s="3">
        <f>J491/(VLOOKUP($AW491,'5_Weighting'!$J$12:$K$22,2,FALSE)/VLOOKUP($AW491,'5_Weighting'!$J$12:$L$22,3,FALSE))</f>
        <v>0.44010607284454972</v>
      </c>
      <c r="Q491" s="3">
        <f t="shared" si="12"/>
        <v>0.184568755344626</v>
      </c>
      <c r="R491" s="3">
        <f>J491/(VLOOKUP($AW491,'5_Weighting'!$N$12:$O$23,2,FALSE)/VLOOKUP($AW491,'5_Weighting'!$N$12:$P$23,3,FALSE))</f>
        <v>7.837619176622862E-2</v>
      </c>
      <c r="S491" s="3">
        <f t="shared" si="13"/>
        <v>3.2868885606252514E-2</v>
      </c>
      <c r="T491" s="3">
        <f>J491/(VLOOKUP($AW491,'5_Weighting'!$R$12:$S$23,2,FALSE)/(VLOOKUP($AW491,'5_Weighting'!$R$12:$T$23,3,FALSE)))</f>
        <v>0.41392712819234939</v>
      </c>
      <c r="U491" s="3">
        <f t="shared" si="14"/>
        <v>0.17359000379170408</v>
      </c>
      <c r="V491" s="3">
        <f>J491/(VLOOKUP($AW491,'5_Weighting'!$V$12:$W$23,2,FALSE)/(VLOOKUP($AW491,'5_Weighting'!$V$12:$X$23,3,FALSE)))</f>
        <v>7.3460964133955212E-2</v>
      </c>
      <c r="W491" s="3">
        <f t="shared" si="15"/>
        <v>3.0807570159136089E-2</v>
      </c>
      <c r="X491" s="3" t="s">
        <v>46</v>
      </c>
      <c r="Y491" s="6">
        <v>0.41937334368439333</v>
      </c>
      <c r="Z491" s="3" t="s">
        <v>25</v>
      </c>
      <c r="AA491" s="3">
        <v>9.9850796115331736E-2</v>
      </c>
      <c r="AB491" s="3" t="s">
        <v>26</v>
      </c>
      <c r="AC491" s="3" t="s">
        <v>5</v>
      </c>
      <c r="AD491" s="3" t="s">
        <v>6</v>
      </c>
      <c r="AE491" s="3" t="s">
        <v>5</v>
      </c>
      <c r="AF491" s="3" t="s">
        <v>7</v>
      </c>
      <c r="AG491" s="3" t="s">
        <v>37</v>
      </c>
      <c r="AH491" s="3" t="s">
        <v>28</v>
      </c>
      <c r="AI491" s="3" t="s">
        <v>10</v>
      </c>
      <c r="AJ491" s="3" t="s">
        <v>11</v>
      </c>
      <c r="AK491" s="4" t="s">
        <v>12</v>
      </c>
      <c r="AL491" s="4" t="s">
        <v>29</v>
      </c>
      <c r="AM491" s="4" t="s">
        <v>495</v>
      </c>
      <c r="AN491" s="3" t="s">
        <v>1953</v>
      </c>
      <c r="AO491" s="3" t="s">
        <v>14</v>
      </c>
      <c r="AP491" s="3">
        <v>50</v>
      </c>
      <c r="AQ491" s="3">
        <v>1</v>
      </c>
      <c r="AR491" s="3">
        <v>0</v>
      </c>
      <c r="AS491" s="3">
        <v>1</v>
      </c>
      <c r="AT491" s="3">
        <v>1</v>
      </c>
      <c r="AU491" s="4" t="s">
        <v>15</v>
      </c>
      <c r="AV491" s="4" t="s">
        <v>983</v>
      </c>
      <c r="AW491" s="4" t="s">
        <v>42</v>
      </c>
      <c r="AX491" s="4" t="s">
        <v>33</v>
      </c>
      <c r="AY491" s="4"/>
      <c r="AZ491" s="3">
        <v>1272.68</v>
      </c>
      <c r="BA491" s="3"/>
      <c r="BB491" s="3"/>
      <c r="BC491" s="3" t="s">
        <v>20</v>
      </c>
      <c r="BD491" s="3">
        <v>4.2</v>
      </c>
      <c r="BE491" s="3"/>
    </row>
    <row r="492" spans="1:57" hidden="1" x14ac:dyDescent="0.25">
      <c r="A492" s="2">
        <v>93</v>
      </c>
      <c r="B492" s="3" t="s">
        <v>492</v>
      </c>
      <c r="C492" s="3">
        <v>93.1</v>
      </c>
      <c r="D492" s="3" t="s">
        <v>515</v>
      </c>
      <c r="E492" s="3" t="s">
        <v>494</v>
      </c>
      <c r="F492" s="3"/>
      <c r="G492" s="3"/>
      <c r="H492" s="3" t="str">
        <f>IF(Y492&lt;'2 - Outliers'!$F$11,"Low outlier",IF(Y492&gt;'2 - Outliers'!$F$12,"High outlier",""))</f>
        <v/>
      </c>
      <c r="I492" s="3">
        <f>IF(AA492="",VLOOKUP(AW492,'3 -Impute_SE'!$B$10:$C$21,2,FALSE),AA492)</f>
        <v>6.3076860911148364E-2</v>
      </c>
      <c r="J492" s="3">
        <f t="shared" si="9"/>
        <v>15.853674161252648</v>
      </c>
      <c r="K492" s="3">
        <f>J492*Y492</f>
        <v>2.2999999999999998</v>
      </c>
      <c r="L492" s="3">
        <f>J492/(VLOOKUP($AW492,'5_Weighting'!$B$9:$C$20,2,FALSE)/VLOOKUP($AW492,'5_Weighting'!$B$9:$D$20,3,FALSE))</f>
        <v>0.18487292292964971</v>
      </c>
      <c r="M492" s="3">
        <f t="shared" si="10"/>
        <v>2.6820768385503221E-2</v>
      </c>
      <c r="N492" s="3">
        <f>J492/(VLOOKUP($AW492,'5_Weighting'!$F$12:$G$20,2,FALSE)/(VLOOKUP($AW492,'5_Weighting'!$F$12:$H$21,3,FALSE)))</f>
        <v>9.8344433918381838E-2</v>
      </c>
      <c r="O492" s="3">
        <f t="shared" si="11"/>
        <v>1.4267493813207403E-2</v>
      </c>
      <c r="P492" s="3">
        <f>J492/(VLOOKUP($AW492,'5_Weighting'!$J$12:$K$22,2,FALSE)/VLOOKUP($AW492,'5_Weighting'!$J$12:$L$22,3,FALSE))</f>
        <v>9.8344433918381838E-2</v>
      </c>
      <c r="Q492" s="3">
        <f t="shared" si="12"/>
        <v>1.4267493813207403E-2</v>
      </c>
      <c r="R492" s="3">
        <f>J492/(VLOOKUP($AW492,'5_Weighting'!$N$12:$O$23,2,FALSE)/VLOOKUP($AW492,'5_Weighting'!$N$12:$P$23,3,FALSE))</f>
        <v>0.29366525533307736</v>
      </c>
      <c r="S492" s="3">
        <f t="shared" si="13"/>
        <v>4.26040096696872E-2</v>
      </c>
      <c r="T492" s="3">
        <f>J492/(VLOOKUP($AW492,'5_Weighting'!$R$12:$S$23,2,FALSE)/(VLOOKUP($AW492,'5_Weighting'!$R$12:$T$23,3,FALSE)))</f>
        <v>1.1258217024233532</v>
      </c>
      <c r="U492" s="3">
        <f t="shared" si="14"/>
        <v>0.16333058754937327</v>
      </c>
      <c r="V492" s="3">
        <f>J492/(VLOOKUP($AW492,'5_Weighting'!$V$12:$W$23,2,FALSE)/(VLOOKUP($AW492,'5_Weighting'!$V$12:$X$23,3,FALSE)))</f>
        <v>0.30087674573730105</v>
      </c>
      <c r="W492" s="3">
        <f t="shared" si="15"/>
        <v>4.3650229477222587E-2</v>
      </c>
      <c r="X492" s="3" t="s">
        <v>46</v>
      </c>
      <c r="Y492" s="6">
        <v>0.14507678009564123</v>
      </c>
      <c r="Z492" s="3" t="s">
        <v>25</v>
      </c>
      <c r="AA492" s="3">
        <v>6.3076860911148364E-2</v>
      </c>
      <c r="AB492" s="3" t="s">
        <v>26</v>
      </c>
      <c r="AC492" s="3" t="s">
        <v>5</v>
      </c>
      <c r="AD492" s="3" t="s">
        <v>6</v>
      </c>
      <c r="AE492" s="3" t="s">
        <v>5</v>
      </c>
      <c r="AF492" s="3" t="s">
        <v>7</v>
      </c>
      <c r="AG492" s="3" t="s">
        <v>37</v>
      </c>
      <c r="AH492" s="3" t="s">
        <v>28</v>
      </c>
      <c r="AI492" s="3" t="s">
        <v>10</v>
      </c>
      <c r="AJ492" s="3" t="s">
        <v>11</v>
      </c>
      <c r="AK492" s="4" t="s">
        <v>12</v>
      </c>
      <c r="AL492" s="4" t="s">
        <v>29</v>
      </c>
      <c r="AM492" s="4" t="s">
        <v>495</v>
      </c>
      <c r="AN492" s="3" t="s">
        <v>1953</v>
      </c>
      <c r="AO492" s="3" t="s">
        <v>14</v>
      </c>
      <c r="AP492" s="3">
        <v>50</v>
      </c>
      <c r="AQ492" s="3">
        <v>1</v>
      </c>
      <c r="AR492" s="3">
        <v>0</v>
      </c>
      <c r="AS492" s="3">
        <v>1</v>
      </c>
      <c r="AT492" s="3">
        <v>1</v>
      </c>
      <c r="AU492" s="4" t="s">
        <v>15</v>
      </c>
      <c r="AV492" s="4" t="s">
        <v>516</v>
      </c>
      <c r="AW492" s="4" t="s">
        <v>88</v>
      </c>
      <c r="AX492" s="4" t="s">
        <v>33</v>
      </c>
      <c r="AY492" s="4"/>
      <c r="AZ492" s="3">
        <v>5879.8</v>
      </c>
      <c r="BA492" s="3"/>
      <c r="BB492" s="3"/>
      <c r="BC492" s="3" t="s">
        <v>20</v>
      </c>
      <c r="BD492" s="3">
        <v>2.2999999999999998</v>
      </c>
      <c r="BE492" s="3"/>
    </row>
    <row r="493" spans="1:57" hidden="1" x14ac:dyDescent="0.25">
      <c r="A493" s="2">
        <v>93</v>
      </c>
      <c r="B493" s="3" t="s">
        <v>492</v>
      </c>
      <c r="C493" s="3">
        <v>93.1</v>
      </c>
      <c r="D493" s="3" t="s">
        <v>493</v>
      </c>
      <c r="E493" s="3" t="s">
        <v>494</v>
      </c>
      <c r="F493" s="3"/>
      <c r="G493" s="3"/>
      <c r="H493" s="3" t="str">
        <f>IF(Y493&lt;'2 - Outliers'!$F$11,"Low outlier",IF(Y493&gt;'2 - Outliers'!$F$12,"High outlier",""))</f>
        <v/>
      </c>
      <c r="I493" s="3">
        <f>IF(AA493="",VLOOKUP(AW493,'3 -Impute_SE'!$B$10:$C$21,2,FALSE),AA493)</f>
        <v>1.3006765463539002E-2</v>
      </c>
      <c r="J493" s="3">
        <f t="shared" si="9"/>
        <v>76.883065417242534</v>
      </c>
      <c r="K493" s="3">
        <f>J493*Y493</f>
        <v>2.8000000000000003</v>
      </c>
      <c r="L493" s="3">
        <f>J493/(VLOOKUP($AW493,'5_Weighting'!$B$9:$C$20,2,FALSE)/VLOOKUP($AW493,'5_Weighting'!$B$9:$D$20,3,FALSE))</f>
        <v>4.7078698936445971</v>
      </c>
      <c r="M493" s="3">
        <f t="shared" si="10"/>
        <v>0.17145564671057642</v>
      </c>
      <c r="N493" s="3">
        <f>J493/(VLOOKUP($AW493,'5_Weighting'!$F$12:$G$20,2,FALSE)/(VLOOKUP($AW493,'5_Weighting'!$F$12:$H$21,3,FALSE)))</f>
        <v>18.419955275513821</v>
      </c>
      <c r="O493" s="3">
        <f t="shared" si="11"/>
        <v>0.67083530672896141</v>
      </c>
      <c r="P493" s="3">
        <f>J493/(VLOOKUP($AW493,'5_Weighting'!$J$12:$K$22,2,FALSE)/VLOOKUP($AW493,'5_Weighting'!$J$12:$L$22,3,FALSE))</f>
        <v>12.975090328263311</v>
      </c>
      <c r="Q493" s="3">
        <f t="shared" si="12"/>
        <v>0.4725390789502717</v>
      </c>
      <c r="R493" s="3">
        <f>J493/(VLOOKUP($AW493,'5_Weighting'!$N$12:$O$23,2,FALSE)/VLOOKUP($AW493,'5_Weighting'!$N$12:$P$23,3,FALSE))</f>
        <v>2.9643763050642242</v>
      </c>
      <c r="S493" s="3">
        <f t="shared" si="13"/>
        <v>0.10795945256779958</v>
      </c>
      <c r="T493" s="3">
        <f>J493/(VLOOKUP($AW493,'5_Weighting'!$R$12:$S$23,2,FALSE)/(VLOOKUP($AW493,'5_Weighting'!$R$12:$T$23,3,FALSE)))</f>
        <v>4.6960520730035666</v>
      </c>
      <c r="U493" s="3">
        <f t="shared" si="14"/>
        <v>0.17102525417074588</v>
      </c>
      <c r="V493" s="3">
        <f>J493/(VLOOKUP($AW493,'5_Weighting'!$V$12:$W$23,2,FALSE)/(VLOOKUP($AW493,'5_Weighting'!$V$12:$X$23,3,FALSE)))</f>
        <v>3.9561238447526272</v>
      </c>
      <c r="W493" s="3">
        <f t="shared" si="15"/>
        <v>0.14407784998155249</v>
      </c>
      <c r="X493" s="3" t="s">
        <v>46</v>
      </c>
      <c r="Y493" s="6">
        <v>3.6418943297909206E-2</v>
      </c>
      <c r="Z493" s="3" t="s">
        <v>25</v>
      </c>
      <c r="AA493" s="3">
        <v>1.3006765463539002E-2</v>
      </c>
      <c r="AB493" s="3" t="s">
        <v>26</v>
      </c>
      <c r="AC493" s="3" t="s">
        <v>5</v>
      </c>
      <c r="AD493" s="3" t="s">
        <v>143</v>
      </c>
      <c r="AE493" s="3" t="s">
        <v>53</v>
      </c>
      <c r="AF493" s="3" t="s">
        <v>7</v>
      </c>
      <c r="AG493" s="3" t="s">
        <v>37</v>
      </c>
      <c r="AH493" s="3" t="s">
        <v>28</v>
      </c>
      <c r="AI493" s="3" t="s">
        <v>10</v>
      </c>
      <c r="AJ493" s="3" t="s">
        <v>11</v>
      </c>
      <c r="AK493" s="4" t="s">
        <v>12</v>
      </c>
      <c r="AL493" s="4" t="s">
        <v>29</v>
      </c>
      <c r="AM493" s="4" t="s">
        <v>495</v>
      </c>
      <c r="AN493" s="3" t="s">
        <v>1953</v>
      </c>
      <c r="AO493" s="3" t="s">
        <v>14</v>
      </c>
      <c r="AP493" s="3">
        <v>50</v>
      </c>
      <c r="AQ493" s="3">
        <v>1</v>
      </c>
      <c r="AR493" s="3">
        <v>0</v>
      </c>
      <c r="AS493" s="3">
        <v>1</v>
      </c>
      <c r="AT493" s="3">
        <v>1</v>
      </c>
      <c r="AU493" s="4" t="s">
        <v>346</v>
      </c>
      <c r="AV493" s="4" t="s">
        <v>496</v>
      </c>
      <c r="AW493" s="4" t="s">
        <v>348</v>
      </c>
      <c r="AX493" s="4" t="s">
        <v>33</v>
      </c>
      <c r="AY493" s="4"/>
      <c r="AZ493" s="3">
        <v>-1786.76</v>
      </c>
      <c r="BA493" s="3"/>
      <c r="BB493" s="3"/>
      <c r="BC493" s="3" t="s">
        <v>20</v>
      </c>
      <c r="BD493" s="3">
        <v>-2.8</v>
      </c>
      <c r="BE493" s="3"/>
    </row>
    <row r="494" spans="1:57" hidden="1" x14ac:dyDescent="0.25">
      <c r="A494" s="2">
        <v>97</v>
      </c>
      <c r="B494" s="3" t="s">
        <v>159</v>
      </c>
      <c r="C494" s="3">
        <v>97.1</v>
      </c>
      <c r="D494" s="3" t="s">
        <v>984</v>
      </c>
      <c r="E494" s="3" t="s">
        <v>160</v>
      </c>
      <c r="F494" s="3"/>
      <c r="G494" s="3"/>
      <c r="H494" s="3" t="str">
        <f>IF(Y494&lt;'2 - Outliers'!$F$11,"Low outlier",IF(Y494&gt;'2 - Outliers'!$F$12,"High outlier",""))</f>
        <v/>
      </c>
      <c r="I494" s="3">
        <f>IF(AA494="",VLOOKUP(AW494,'3 -Impute_SE'!$B$10:$C$21,2,FALSE),AA494)</f>
        <v>7.9815095923159343E-2</v>
      </c>
      <c r="J494" s="3">
        <f t="shared" si="9"/>
        <v>12.528958193105893</v>
      </c>
      <c r="K494" s="3">
        <f>J494*Y494</f>
        <v>1.1150772791864245</v>
      </c>
      <c r="L494" s="3">
        <f>J494/(VLOOKUP($AW494,'5_Weighting'!$B$9:$C$20,2,FALSE)/VLOOKUP($AW494,'5_Weighting'!$B$9:$D$20,3,FALSE))</f>
        <v>0.13821170591411505</v>
      </c>
      <c r="M494" s="3">
        <f t="shared" si="10"/>
        <v>1.2300841826356239E-2</v>
      </c>
      <c r="N494" s="3">
        <f>J494/(VLOOKUP($AW494,'5_Weighting'!$F$12:$G$20,2,FALSE)/(VLOOKUP($AW494,'5_Weighting'!$F$12:$H$21,3,FALSE)))</f>
        <v>0.33257228940877093</v>
      </c>
      <c r="O494" s="3">
        <f t="shared" si="11"/>
        <v>2.959893375738061E-2</v>
      </c>
      <c r="P494" s="3">
        <f>J494/(VLOOKUP($AW494,'5_Weighting'!$J$12:$K$22,2,FALSE)/VLOOKUP($AW494,'5_Weighting'!$J$12:$L$22,3,FALSE))</f>
        <v>0.55058433796819262</v>
      </c>
      <c r="Q494" s="3">
        <f t="shared" si="12"/>
        <v>4.9002006079169137E-2</v>
      </c>
      <c r="R494" s="3">
        <f>J494/(VLOOKUP($AW494,'5_Weighting'!$N$12:$O$23,2,FALSE)/VLOOKUP($AW494,'5_Weighting'!$N$12:$P$23,3,FALSE))</f>
        <v>9.8050688955885174E-2</v>
      </c>
      <c r="S494" s="3">
        <f t="shared" si="13"/>
        <v>8.7265113170737797E-3</v>
      </c>
      <c r="T494" s="3">
        <f>J494/(VLOOKUP($AW494,'5_Weighting'!$R$12:$S$23,2,FALSE)/(VLOOKUP($AW494,'5_Weighting'!$R$12:$T$23,3,FALSE)))</f>
        <v>0.5178337857731794</v>
      </c>
      <c r="U494" s="3">
        <f t="shared" si="14"/>
        <v>4.6087206933812963E-2</v>
      </c>
      <c r="V494" s="3">
        <f>J494/(VLOOKUP($AW494,'5_Weighting'!$V$12:$W$23,2,FALSE)/(VLOOKUP($AW494,'5_Weighting'!$V$12:$X$23,3,FALSE)))</f>
        <v>9.1901609179760188E-2</v>
      </c>
      <c r="W494" s="3">
        <f t="shared" si="15"/>
        <v>8.1792432169986561E-3</v>
      </c>
      <c r="X494" s="3"/>
      <c r="Y494" s="6">
        <v>8.8999999999999996E-2</v>
      </c>
      <c r="Z494" s="3" t="s">
        <v>4</v>
      </c>
      <c r="AA494" s="3"/>
      <c r="AB494" s="3"/>
      <c r="AC494" s="3" t="s">
        <v>139</v>
      </c>
      <c r="AD494" s="3" t="s">
        <v>6</v>
      </c>
      <c r="AE494" s="3" t="s">
        <v>5</v>
      </c>
      <c r="AF494" s="3" t="s">
        <v>7</v>
      </c>
      <c r="AG494" s="3" t="s">
        <v>37</v>
      </c>
      <c r="AH494" s="3" t="s">
        <v>28</v>
      </c>
      <c r="AI494" s="3" t="s">
        <v>57</v>
      </c>
      <c r="AJ494" s="3" t="s">
        <v>11</v>
      </c>
      <c r="AK494" s="4" t="s">
        <v>12</v>
      </c>
      <c r="AL494" s="4" t="s">
        <v>140</v>
      </c>
      <c r="AM494" s="4">
        <v>2000</v>
      </c>
      <c r="AN494" s="3" t="s">
        <v>30</v>
      </c>
      <c r="AO494" s="3" t="s">
        <v>14</v>
      </c>
      <c r="AP494" s="3">
        <v>8229</v>
      </c>
      <c r="AQ494" s="3">
        <v>1</v>
      </c>
      <c r="AR494" s="3">
        <v>1</v>
      </c>
      <c r="AS494" s="3">
        <v>1</v>
      </c>
      <c r="AT494" s="3">
        <v>1</v>
      </c>
      <c r="AU494" s="4" t="s">
        <v>15</v>
      </c>
      <c r="AV494" s="4" t="s">
        <v>985</v>
      </c>
      <c r="AW494" s="4" t="s">
        <v>42</v>
      </c>
      <c r="AX494" s="4" t="s">
        <v>161</v>
      </c>
      <c r="AY494" s="4"/>
      <c r="AZ494" s="3" t="s">
        <v>20</v>
      </c>
      <c r="BA494" s="3"/>
      <c r="BB494" s="3"/>
      <c r="BC494" s="3" t="s">
        <v>20</v>
      </c>
      <c r="BD494" s="3" t="s">
        <v>20</v>
      </c>
      <c r="BE494" s="3"/>
    </row>
    <row r="495" spans="1:57" hidden="1" x14ac:dyDescent="0.25">
      <c r="A495" s="2">
        <v>97</v>
      </c>
      <c r="B495" s="3" t="s">
        <v>159</v>
      </c>
      <c r="C495" s="3">
        <v>97.1</v>
      </c>
      <c r="D495" s="3" t="s">
        <v>520</v>
      </c>
      <c r="E495" s="3" t="s">
        <v>160</v>
      </c>
      <c r="F495" s="3"/>
      <c r="G495" s="3"/>
      <c r="H495" s="3" t="str">
        <f>IF(Y495&lt;'2 - Outliers'!$F$11,"Low outlier",IF(Y495&gt;'2 - Outliers'!$F$12,"High outlier",""))</f>
        <v/>
      </c>
      <c r="I495" s="3">
        <f>IF(AA495="",VLOOKUP(AW495,'3 -Impute_SE'!$B$10:$C$21,2,FALSE),AA495)</f>
        <v>6.0213846039255094E-2</v>
      </c>
      <c r="J495" s="3">
        <f t="shared" si="9"/>
        <v>16.607475950765078</v>
      </c>
      <c r="K495" s="3">
        <f>J495*Y495</f>
        <v>0.7473364177844285</v>
      </c>
      <c r="L495" s="3">
        <f>J495/(VLOOKUP($AW495,'5_Weighting'!$B$9:$C$20,2,FALSE)/VLOOKUP($AW495,'5_Weighting'!$B$9:$D$20,3,FALSE))</f>
        <v>0.19366315910577611</v>
      </c>
      <c r="M495" s="3">
        <f t="shared" si="10"/>
        <v>8.7148421597599245E-3</v>
      </c>
      <c r="N495" s="3">
        <f>J495/(VLOOKUP($AW495,'5_Weighting'!$F$12:$G$20,2,FALSE)/(VLOOKUP($AW495,'5_Weighting'!$F$12:$H$21,3,FALSE)))</f>
        <v>0.10302046103501369</v>
      </c>
      <c r="O495" s="3">
        <f t="shared" si="11"/>
        <v>4.6359207465756164E-3</v>
      </c>
      <c r="P495" s="3">
        <f>J495/(VLOOKUP($AW495,'5_Weighting'!$J$12:$K$22,2,FALSE)/VLOOKUP($AW495,'5_Weighting'!$J$12:$L$22,3,FALSE))</f>
        <v>0.10302046103501369</v>
      </c>
      <c r="Q495" s="3">
        <f t="shared" si="12"/>
        <v>4.6359207465756164E-3</v>
      </c>
      <c r="R495" s="3">
        <f>J495/(VLOOKUP($AW495,'5_Weighting'!$N$12:$O$23,2,FALSE)/VLOOKUP($AW495,'5_Weighting'!$N$12:$P$23,3,FALSE))</f>
        <v>0.30762828956325783</v>
      </c>
      <c r="S495" s="3">
        <f t="shared" si="13"/>
        <v>1.3843273030346602E-2</v>
      </c>
      <c r="T495" s="3">
        <f>J495/(VLOOKUP($AW495,'5_Weighting'!$R$12:$S$23,2,FALSE)/(VLOOKUP($AW495,'5_Weighting'!$R$12:$T$23,3,FALSE)))</f>
        <v>1.1793516542393681</v>
      </c>
      <c r="U495" s="3">
        <f t="shared" si="14"/>
        <v>5.3070824440771561E-2</v>
      </c>
      <c r="V495" s="3">
        <f>J495/(VLOOKUP($AW495,'5_Weighting'!$V$12:$W$23,2,FALSE)/(VLOOKUP($AW495,'5_Weighting'!$V$12:$X$23,3,FALSE)))</f>
        <v>0.315182667951457</v>
      </c>
      <c r="W495" s="3">
        <f t="shared" si="15"/>
        <v>1.4183220057815565E-2</v>
      </c>
      <c r="X495" s="3"/>
      <c r="Y495" s="6">
        <v>4.4999999999999998E-2</v>
      </c>
      <c r="Z495" s="3" t="s">
        <v>4</v>
      </c>
      <c r="AA495" s="3"/>
      <c r="AB495" s="3"/>
      <c r="AC495" s="3" t="s">
        <v>139</v>
      </c>
      <c r="AD495" s="3" t="s">
        <v>6</v>
      </c>
      <c r="AE495" s="3" t="s">
        <v>5</v>
      </c>
      <c r="AF495" s="3" t="s">
        <v>7</v>
      </c>
      <c r="AG495" s="3" t="s">
        <v>37</v>
      </c>
      <c r="AH495" s="3" t="s">
        <v>28</v>
      </c>
      <c r="AI495" s="3" t="s">
        <v>57</v>
      </c>
      <c r="AJ495" s="3" t="s">
        <v>11</v>
      </c>
      <c r="AK495" s="4" t="s">
        <v>12</v>
      </c>
      <c r="AL495" s="4" t="s">
        <v>140</v>
      </c>
      <c r="AM495" s="4">
        <v>2000</v>
      </c>
      <c r="AN495" s="3" t="s">
        <v>30</v>
      </c>
      <c r="AO495" s="3" t="s">
        <v>14</v>
      </c>
      <c r="AP495" s="3">
        <v>8229</v>
      </c>
      <c r="AQ495" s="3">
        <v>1</v>
      </c>
      <c r="AR495" s="3">
        <v>1</v>
      </c>
      <c r="AS495" s="3">
        <v>1</v>
      </c>
      <c r="AT495" s="3">
        <v>1</v>
      </c>
      <c r="AU495" s="4" t="s">
        <v>15</v>
      </c>
      <c r="AV495" s="4" t="s">
        <v>519</v>
      </c>
      <c r="AW495" s="4" t="s">
        <v>88</v>
      </c>
      <c r="AX495" s="4" t="s">
        <v>161</v>
      </c>
      <c r="AY495" s="4"/>
      <c r="AZ495" s="3" t="s">
        <v>20</v>
      </c>
      <c r="BA495" s="3"/>
      <c r="BB495" s="3"/>
      <c r="BC495" s="3" t="s">
        <v>20</v>
      </c>
      <c r="BD495" s="3" t="s">
        <v>20</v>
      </c>
      <c r="BE495" s="3"/>
    </row>
    <row r="496" spans="1:57" hidden="1" x14ac:dyDescent="0.25">
      <c r="A496" s="2">
        <v>97</v>
      </c>
      <c r="B496" s="3" t="s">
        <v>159</v>
      </c>
      <c r="C496" s="3">
        <v>97.2</v>
      </c>
      <c r="D496" s="3" t="s">
        <v>986</v>
      </c>
      <c r="E496" s="3" t="s">
        <v>522</v>
      </c>
      <c r="F496" s="3"/>
      <c r="G496" s="3"/>
      <c r="H496" s="3" t="str">
        <f>IF(Y496&lt;'2 - Outliers'!$F$11,"Low outlier",IF(Y496&gt;'2 - Outliers'!$F$12,"High outlier",""))</f>
        <v/>
      </c>
      <c r="I496" s="3">
        <f>IF(AA496="",VLOOKUP(AW496,'3 -Impute_SE'!$B$10:$C$21,2,FALSE),AA496)</f>
        <v>7.9815095923159343E-2</v>
      </c>
      <c r="J496" s="3">
        <f t="shared" si="9"/>
        <v>12.528958193105893</v>
      </c>
      <c r="K496" s="3">
        <f>J496*Y496</f>
        <v>0.90208498990362429</v>
      </c>
      <c r="L496" s="3">
        <f>J496/(VLOOKUP($AW496,'5_Weighting'!$B$9:$C$20,2,FALSE)/VLOOKUP($AW496,'5_Weighting'!$B$9:$D$20,3,FALSE))</f>
        <v>0.13821170591411505</v>
      </c>
      <c r="M496" s="3">
        <f t="shared" si="10"/>
        <v>9.9512428258162824E-3</v>
      </c>
      <c r="N496" s="3">
        <f>J496/(VLOOKUP($AW496,'5_Weighting'!$F$12:$G$20,2,FALSE)/(VLOOKUP($AW496,'5_Weighting'!$F$12:$H$21,3,FALSE)))</f>
        <v>0.33257228940877093</v>
      </c>
      <c r="O496" s="3">
        <f t="shared" si="11"/>
        <v>2.3945204837431504E-2</v>
      </c>
      <c r="P496" s="3">
        <f>J496/(VLOOKUP($AW496,'5_Weighting'!$J$12:$K$22,2,FALSE)/VLOOKUP($AW496,'5_Weighting'!$J$12:$L$22,3,FALSE))</f>
        <v>0.55058433796819262</v>
      </c>
      <c r="Q496" s="3">
        <f t="shared" si="12"/>
        <v>3.9642072333709866E-2</v>
      </c>
      <c r="R496" s="3">
        <f>J496/(VLOOKUP($AW496,'5_Weighting'!$N$12:$O$23,2,FALSE)/VLOOKUP($AW496,'5_Weighting'!$N$12:$P$23,3,FALSE))</f>
        <v>9.8050688955885174E-2</v>
      </c>
      <c r="S496" s="3">
        <f t="shared" si="13"/>
        <v>7.0596496048237322E-3</v>
      </c>
      <c r="T496" s="3">
        <f>J496/(VLOOKUP($AW496,'5_Weighting'!$R$12:$S$23,2,FALSE)/(VLOOKUP($AW496,'5_Weighting'!$R$12:$T$23,3,FALSE)))</f>
        <v>0.5178337857731794</v>
      </c>
      <c r="U496" s="3">
        <f t="shared" si="14"/>
        <v>3.7284032575668917E-2</v>
      </c>
      <c r="V496" s="3">
        <f>J496/(VLOOKUP($AW496,'5_Weighting'!$V$12:$W$23,2,FALSE)/(VLOOKUP($AW496,'5_Weighting'!$V$12:$X$23,3,FALSE)))</f>
        <v>9.1901609179760188E-2</v>
      </c>
      <c r="W496" s="3">
        <f t="shared" si="15"/>
        <v>6.616915860942733E-3</v>
      </c>
      <c r="X496" s="3"/>
      <c r="Y496" s="6">
        <v>7.1999999999999995E-2</v>
      </c>
      <c r="Z496" s="3" t="s">
        <v>4</v>
      </c>
      <c r="AA496" s="3"/>
      <c r="AB496" s="3"/>
      <c r="AC496" s="3" t="s">
        <v>139</v>
      </c>
      <c r="AD496" s="3" t="s">
        <v>6</v>
      </c>
      <c r="AE496" s="3" t="s">
        <v>5</v>
      </c>
      <c r="AF496" s="3" t="s">
        <v>7</v>
      </c>
      <c r="AG496" s="3" t="s">
        <v>37</v>
      </c>
      <c r="AH496" s="3" t="s">
        <v>28</v>
      </c>
      <c r="AI496" s="3" t="s">
        <v>57</v>
      </c>
      <c r="AJ496" s="3" t="s">
        <v>11</v>
      </c>
      <c r="AK496" s="4" t="s">
        <v>12</v>
      </c>
      <c r="AL496" s="4" t="s">
        <v>140</v>
      </c>
      <c r="AM496" s="4">
        <v>2000</v>
      </c>
      <c r="AN496" s="3" t="s">
        <v>30</v>
      </c>
      <c r="AO496" s="3" t="s">
        <v>14</v>
      </c>
      <c r="AP496" s="3">
        <v>8212</v>
      </c>
      <c r="AQ496" s="3">
        <v>1</v>
      </c>
      <c r="AR496" s="3">
        <v>0</v>
      </c>
      <c r="AS496" s="3">
        <v>1</v>
      </c>
      <c r="AT496" s="3">
        <v>1</v>
      </c>
      <c r="AU496" s="4" t="s">
        <v>15</v>
      </c>
      <c r="AV496" s="4" t="s">
        <v>985</v>
      </c>
      <c r="AW496" s="4" t="s">
        <v>42</v>
      </c>
      <c r="AX496" s="4" t="s">
        <v>161</v>
      </c>
      <c r="AY496" s="4"/>
      <c r="AZ496" s="3" t="s">
        <v>20</v>
      </c>
      <c r="BA496" s="3"/>
      <c r="BB496" s="3"/>
      <c r="BC496" s="3" t="s">
        <v>20</v>
      </c>
      <c r="BD496" s="3" t="s">
        <v>20</v>
      </c>
      <c r="BE496" s="3"/>
    </row>
    <row r="497" spans="1:57" hidden="1" x14ac:dyDescent="0.25">
      <c r="A497" s="2">
        <v>97</v>
      </c>
      <c r="B497" s="3" t="s">
        <v>159</v>
      </c>
      <c r="C497" s="3">
        <v>97.2</v>
      </c>
      <c r="D497" s="3" t="s">
        <v>521</v>
      </c>
      <c r="E497" s="3" t="s">
        <v>522</v>
      </c>
      <c r="F497" s="3"/>
      <c r="G497" s="3"/>
      <c r="H497" s="3" t="str">
        <f>IF(Y497&lt;'2 - Outliers'!$F$11,"Low outlier",IF(Y497&gt;'2 - Outliers'!$F$12,"High outlier",""))</f>
        <v/>
      </c>
      <c r="I497" s="3">
        <f>IF(AA497="",VLOOKUP(AW497,'3 -Impute_SE'!$B$10:$C$21,2,FALSE),AA497)</f>
        <v>6.0213846039255094E-2</v>
      </c>
      <c r="J497" s="3">
        <f t="shared" si="9"/>
        <v>16.607475950765078</v>
      </c>
      <c r="K497" s="3">
        <f>J497*Y497</f>
        <v>0.46500932662142219</v>
      </c>
      <c r="L497" s="3">
        <f>J497/(VLOOKUP($AW497,'5_Weighting'!$B$9:$C$20,2,FALSE)/VLOOKUP($AW497,'5_Weighting'!$B$9:$D$20,3,FALSE))</f>
        <v>0.19366315910577611</v>
      </c>
      <c r="M497" s="3">
        <f t="shared" si="10"/>
        <v>5.4225684549617315E-3</v>
      </c>
      <c r="N497" s="3">
        <f>J497/(VLOOKUP($AW497,'5_Weighting'!$F$12:$G$20,2,FALSE)/(VLOOKUP($AW497,'5_Weighting'!$F$12:$H$21,3,FALSE)))</f>
        <v>0.10302046103501369</v>
      </c>
      <c r="O497" s="3">
        <f t="shared" si="11"/>
        <v>2.8845729089803833E-3</v>
      </c>
      <c r="P497" s="3">
        <f>J497/(VLOOKUP($AW497,'5_Weighting'!$J$12:$K$22,2,FALSE)/VLOOKUP($AW497,'5_Weighting'!$J$12:$L$22,3,FALSE))</f>
        <v>0.10302046103501369</v>
      </c>
      <c r="Q497" s="3">
        <f t="shared" si="12"/>
        <v>2.8845729089803833E-3</v>
      </c>
      <c r="R497" s="3">
        <f>J497/(VLOOKUP($AW497,'5_Weighting'!$N$12:$O$23,2,FALSE)/VLOOKUP($AW497,'5_Weighting'!$N$12:$P$23,3,FALSE))</f>
        <v>0.30762828956325783</v>
      </c>
      <c r="S497" s="3">
        <f t="shared" si="13"/>
        <v>8.6135921077712188E-3</v>
      </c>
      <c r="T497" s="3">
        <f>J497/(VLOOKUP($AW497,'5_Weighting'!$R$12:$S$23,2,FALSE)/(VLOOKUP($AW497,'5_Weighting'!$R$12:$T$23,3,FALSE)))</f>
        <v>1.1793516542393681</v>
      </c>
      <c r="U497" s="3">
        <f t="shared" si="14"/>
        <v>3.3021846318702308E-2</v>
      </c>
      <c r="V497" s="3">
        <f>J497/(VLOOKUP($AW497,'5_Weighting'!$V$12:$W$23,2,FALSE)/(VLOOKUP($AW497,'5_Weighting'!$V$12:$X$23,3,FALSE)))</f>
        <v>0.315182667951457</v>
      </c>
      <c r="W497" s="3">
        <f t="shared" si="15"/>
        <v>8.8251147026407965E-3</v>
      </c>
      <c r="X497" s="3"/>
      <c r="Y497" s="6">
        <v>2.8000000000000001E-2</v>
      </c>
      <c r="Z497" s="3" t="s">
        <v>4</v>
      </c>
      <c r="AA497" s="3"/>
      <c r="AB497" s="3"/>
      <c r="AC497" s="3" t="s">
        <v>139</v>
      </c>
      <c r="AD497" s="3" t="s">
        <v>6</v>
      </c>
      <c r="AE497" s="3" t="s">
        <v>5</v>
      </c>
      <c r="AF497" s="3" t="s">
        <v>7</v>
      </c>
      <c r="AG497" s="3" t="s">
        <v>37</v>
      </c>
      <c r="AH497" s="3" t="s">
        <v>28</v>
      </c>
      <c r="AI497" s="3" t="s">
        <v>57</v>
      </c>
      <c r="AJ497" s="3" t="s">
        <v>11</v>
      </c>
      <c r="AK497" s="4" t="s">
        <v>12</v>
      </c>
      <c r="AL497" s="4" t="s">
        <v>140</v>
      </c>
      <c r="AM497" s="4">
        <v>2000</v>
      </c>
      <c r="AN497" s="3" t="s">
        <v>30</v>
      </c>
      <c r="AO497" s="3" t="s">
        <v>14</v>
      </c>
      <c r="AP497" s="3">
        <v>8212</v>
      </c>
      <c r="AQ497" s="3">
        <v>1</v>
      </c>
      <c r="AR497" s="3">
        <v>0</v>
      </c>
      <c r="AS497" s="3">
        <v>1</v>
      </c>
      <c r="AT497" s="3">
        <v>1</v>
      </c>
      <c r="AU497" s="4" t="s">
        <v>15</v>
      </c>
      <c r="AV497" s="4" t="s">
        <v>519</v>
      </c>
      <c r="AW497" s="4" t="s">
        <v>88</v>
      </c>
      <c r="AX497" s="4" t="s">
        <v>161</v>
      </c>
      <c r="AY497" s="4"/>
      <c r="AZ497" s="3" t="s">
        <v>20</v>
      </c>
      <c r="BA497" s="3"/>
      <c r="BB497" s="3"/>
      <c r="BC497" s="3" t="s">
        <v>20</v>
      </c>
      <c r="BD497" s="3" t="s">
        <v>20</v>
      </c>
      <c r="BE497" s="3"/>
    </row>
    <row r="498" spans="1:57" hidden="1" x14ac:dyDescent="0.25">
      <c r="A498" s="2">
        <v>97</v>
      </c>
      <c r="B498" s="3" t="s">
        <v>159</v>
      </c>
      <c r="C498" s="3">
        <v>97.3</v>
      </c>
      <c r="D498" s="3" t="s">
        <v>517</v>
      </c>
      <c r="E498" s="3" t="s">
        <v>518</v>
      </c>
      <c r="F498" s="3"/>
      <c r="G498" s="3"/>
      <c r="H498" s="3" t="str">
        <f>IF(Y498&lt;'2 - Outliers'!$F$11,"Low outlier",IF(Y498&gt;'2 - Outliers'!$F$12,"High outlier",""))</f>
        <v/>
      </c>
      <c r="I498" s="3">
        <f>IF(AA498="",VLOOKUP(AW498,'3 -Impute_SE'!$B$10:$C$21,2,FALSE),AA498)</f>
        <v>6.0213846039255094E-2</v>
      </c>
      <c r="J498" s="3">
        <f t="shared" si="9"/>
        <v>16.607475950765078</v>
      </c>
      <c r="K498" s="3">
        <f>J498*Y498</f>
        <v>1.278775648208911</v>
      </c>
      <c r="L498" s="3">
        <f>J498/(VLOOKUP($AW498,'5_Weighting'!$B$9:$C$20,2,FALSE)/VLOOKUP($AW498,'5_Weighting'!$B$9:$D$20,3,FALSE))</f>
        <v>0.19366315910577611</v>
      </c>
      <c r="M498" s="3">
        <f t="shared" si="10"/>
        <v>1.4912063251144761E-2</v>
      </c>
      <c r="N498" s="3">
        <f>J498/(VLOOKUP($AW498,'5_Weighting'!$F$12:$G$20,2,FALSE)/(VLOOKUP($AW498,'5_Weighting'!$F$12:$H$21,3,FALSE)))</f>
        <v>0.10302046103501369</v>
      </c>
      <c r="O498" s="3">
        <f t="shared" si="11"/>
        <v>7.9325754996960544E-3</v>
      </c>
      <c r="P498" s="3">
        <f>J498/(VLOOKUP($AW498,'5_Weighting'!$J$12:$K$22,2,FALSE)/VLOOKUP($AW498,'5_Weighting'!$J$12:$L$22,3,FALSE))</f>
        <v>0.10302046103501369</v>
      </c>
      <c r="Q498" s="3">
        <f t="shared" si="12"/>
        <v>7.9325754996960544E-3</v>
      </c>
      <c r="R498" s="3">
        <f>J498/(VLOOKUP($AW498,'5_Weighting'!$N$12:$O$23,2,FALSE)/VLOOKUP($AW498,'5_Weighting'!$N$12:$P$23,3,FALSE))</f>
        <v>0.30762828956325783</v>
      </c>
      <c r="S498" s="3">
        <f t="shared" si="13"/>
        <v>2.3687378296370853E-2</v>
      </c>
      <c r="T498" s="3">
        <f>J498/(VLOOKUP($AW498,'5_Weighting'!$R$12:$S$23,2,FALSE)/(VLOOKUP($AW498,'5_Weighting'!$R$12:$T$23,3,FALSE)))</f>
        <v>1.1793516542393681</v>
      </c>
      <c r="U498" s="3">
        <f t="shared" si="14"/>
        <v>9.0810077376431333E-2</v>
      </c>
      <c r="V498" s="3">
        <f>J498/(VLOOKUP($AW498,'5_Weighting'!$V$12:$W$23,2,FALSE)/(VLOOKUP($AW498,'5_Weighting'!$V$12:$X$23,3,FALSE)))</f>
        <v>0.315182667951457</v>
      </c>
      <c r="W498" s="3">
        <f t="shared" si="15"/>
        <v>2.4269065432262187E-2</v>
      </c>
      <c r="X498" s="3"/>
      <c r="Y498" s="6">
        <v>7.6999999999999999E-2</v>
      </c>
      <c r="Z498" s="3" t="s">
        <v>4</v>
      </c>
      <c r="AA498" s="3"/>
      <c r="AB498" s="3"/>
      <c r="AC498" s="3" t="s">
        <v>139</v>
      </c>
      <c r="AD498" s="3" t="s">
        <v>6</v>
      </c>
      <c r="AE498" s="3" t="s">
        <v>5</v>
      </c>
      <c r="AF498" s="3" t="s">
        <v>7</v>
      </c>
      <c r="AG498" s="3" t="s">
        <v>37</v>
      </c>
      <c r="AH498" s="3" t="s">
        <v>28</v>
      </c>
      <c r="AI498" s="3" t="s">
        <v>57</v>
      </c>
      <c r="AJ498" s="3" t="s">
        <v>11</v>
      </c>
      <c r="AK498" s="4" t="s">
        <v>12</v>
      </c>
      <c r="AL498" s="4" t="s">
        <v>140</v>
      </c>
      <c r="AM498" s="4">
        <v>2000</v>
      </c>
      <c r="AN498" s="3" t="s">
        <v>30</v>
      </c>
      <c r="AO498" s="3" t="s">
        <v>14</v>
      </c>
      <c r="AP498" s="3">
        <v>8212</v>
      </c>
      <c r="AQ498" s="3">
        <v>1</v>
      </c>
      <c r="AR498" s="3">
        <v>0</v>
      </c>
      <c r="AS498" s="3">
        <v>1</v>
      </c>
      <c r="AT498" s="3">
        <v>1</v>
      </c>
      <c r="AU498" s="4" t="s">
        <v>15</v>
      </c>
      <c r="AV498" s="4" t="s">
        <v>519</v>
      </c>
      <c r="AW498" s="4" t="s">
        <v>88</v>
      </c>
      <c r="AX498" s="4" t="s">
        <v>161</v>
      </c>
      <c r="AY498" s="4"/>
      <c r="AZ498" s="3" t="s">
        <v>20</v>
      </c>
      <c r="BA498" s="3"/>
      <c r="BB498" s="3"/>
      <c r="BC498" s="3" t="s">
        <v>20</v>
      </c>
      <c r="BD498" s="3" t="s">
        <v>20</v>
      </c>
      <c r="BE498" s="3"/>
    </row>
    <row r="499" spans="1:57" hidden="1" x14ac:dyDescent="0.25">
      <c r="A499" s="2">
        <v>98</v>
      </c>
      <c r="B499" s="3" t="s">
        <v>807</v>
      </c>
      <c r="C499" s="3">
        <v>98.1</v>
      </c>
      <c r="D499" s="3" t="s">
        <v>808</v>
      </c>
      <c r="E499" s="3" t="s">
        <v>809</v>
      </c>
      <c r="F499" s="3"/>
      <c r="G499" s="3"/>
      <c r="H499" s="3" t="str">
        <f>IF(Y499&lt;'2 - Outliers'!$F$11,"Low outlier",IF(Y499&gt;'2 - Outliers'!$F$12,"High outlier",""))</f>
        <v/>
      </c>
      <c r="I499" s="3">
        <f>IF(AA499="",VLOOKUP(AW499,'3 -Impute_SE'!$B$10:$C$21,2,FALSE),AA499)</f>
        <v>4.9965372243354171E-2</v>
      </c>
      <c r="J499" s="3">
        <f t="shared" si="9"/>
        <v>20.01386070195862</v>
      </c>
      <c r="K499" s="3">
        <f>J499*Y499</f>
        <v>0.6339025129393131</v>
      </c>
      <c r="L499" s="3">
        <f>J499/(VLOOKUP($AW499,'5_Weighting'!$B$9:$C$20,2,FALSE)/VLOOKUP($AW499,'5_Weighting'!$B$9:$D$20,3,FALSE))</f>
        <v>0.20391526813503555</v>
      </c>
      <c r="M499" s="3">
        <f t="shared" si="10"/>
        <v>6.4586439779129087E-3</v>
      </c>
      <c r="N499" s="3">
        <f>J499/(VLOOKUP($AW499,'5_Weighting'!$F$12:$G$20,2,FALSE)/(VLOOKUP($AW499,'5_Weighting'!$F$12:$H$21,3,FALSE)))</f>
        <v>0.23276582344381003</v>
      </c>
      <c r="O499" s="3">
        <f t="shared" si="11"/>
        <v>7.372432665776466E-3</v>
      </c>
      <c r="P499" s="3">
        <f>J499/(VLOOKUP($AW499,'5_Weighting'!$J$12:$K$22,2,FALSE)/VLOOKUP($AW499,'5_Weighting'!$J$12:$L$22,3,FALSE))</f>
        <v>0.353478586002267</v>
      </c>
      <c r="Q499" s="3">
        <f t="shared" si="12"/>
        <v>1.1195789122042997E-2</v>
      </c>
      <c r="R499" s="3">
        <f>J499/(VLOOKUP($AW499,'5_Weighting'!$N$12:$O$23,2,FALSE)/VLOOKUP($AW499,'5_Weighting'!$N$12:$P$23,3,FALSE))</f>
        <v>0.18260158460967399</v>
      </c>
      <c r="S499" s="3">
        <f t="shared" si="13"/>
        <v>5.7835719491864512E-3</v>
      </c>
      <c r="T499" s="3">
        <f>J499/(VLOOKUP($AW499,'5_Weighting'!$R$12:$S$23,2,FALSE)/(VLOOKUP($AW499,'5_Weighting'!$R$12:$T$23,3,FALSE)))</f>
        <v>0.53308150562882506</v>
      </c>
      <c r="U499" s="3">
        <f t="shared" si="14"/>
        <v>1.6884383830377846E-2</v>
      </c>
      <c r="V499" s="3">
        <f>J499/(VLOOKUP($AW499,'5_Weighting'!$V$12:$W$23,2,FALSE)/(VLOOKUP($AW499,'5_Weighting'!$V$12:$X$23,3,FALSE)))</f>
        <v>0.1739040838024522</v>
      </c>
      <c r="W499" s="3">
        <f t="shared" si="15"/>
        <v>5.5080944838391465E-3</v>
      </c>
      <c r="X499" s="3" t="s">
        <v>810</v>
      </c>
      <c r="Y499" s="6">
        <v>3.1673175025010408E-2</v>
      </c>
      <c r="Z499" s="3" t="s">
        <v>72</v>
      </c>
      <c r="AA499" s="3"/>
      <c r="AB499" s="3"/>
      <c r="AC499" s="3" t="s">
        <v>5</v>
      </c>
      <c r="AD499" s="3" t="s">
        <v>6</v>
      </c>
      <c r="AE499" s="3" t="s">
        <v>5</v>
      </c>
      <c r="AF499" s="3" t="s">
        <v>55</v>
      </c>
      <c r="AG499" s="3" t="s">
        <v>37</v>
      </c>
      <c r="AH499" s="3" t="s">
        <v>95</v>
      </c>
      <c r="AI499" s="3" t="s">
        <v>10</v>
      </c>
      <c r="AJ499" s="3" t="s">
        <v>39</v>
      </c>
      <c r="AK499" s="3" t="s">
        <v>108</v>
      </c>
      <c r="AL499" s="3" t="s">
        <v>806</v>
      </c>
      <c r="AM499" s="3">
        <v>1996</v>
      </c>
      <c r="AN499" s="3" t="s">
        <v>30</v>
      </c>
      <c r="AO499" s="3" t="s">
        <v>14</v>
      </c>
      <c r="AP499" s="3" t="s">
        <v>50</v>
      </c>
      <c r="AQ499" s="3">
        <v>1</v>
      </c>
      <c r="AR499" s="3">
        <v>0</v>
      </c>
      <c r="AS499" s="3">
        <v>1</v>
      </c>
      <c r="AT499" s="3">
        <v>1</v>
      </c>
      <c r="AU499" s="3" t="s">
        <v>15</v>
      </c>
      <c r="AV499" s="3" t="s">
        <v>41</v>
      </c>
      <c r="AW499" s="3" t="s">
        <v>17</v>
      </c>
      <c r="AX499" s="3" t="s">
        <v>89</v>
      </c>
      <c r="AY499" s="3" t="s">
        <v>59</v>
      </c>
      <c r="AZ499" s="3">
        <v>1.7000000000000001E-2</v>
      </c>
      <c r="BA499" s="3">
        <v>1.0171453223252407</v>
      </c>
      <c r="BB499" s="3"/>
      <c r="BC499" s="3" t="s">
        <v>811</v>
      </c>
      <c r="BD499" s="3" t="s">
        <v>20</v>
      </c>
      <c r="BE499" s="3"/>
    </row>
    <row r="500" spans="1:57" hidden="1" x14ac:dyDescent="0.25">
      <c r="A500" s="2">
        <v>98</v>
      </c>
      <c r="B500" s="3" t="s">
        <v>807</v>
      </c>
      <c r="C500" s="3">
        <v>98.2</v>
      </c>
      <c r="D500" s="3" t="s">
        <v>987</v>
      </c>
      <c r="E500" s="3" t="s">
        <v>809</v>
      </c>
      <c r="F500" s="3"/>
      <c r="G500" s="3"/>
      <c r="H500" s="3" t="str">
        <f>IF(Y500&lt;'2 - Outliers'!$F$11,"Low outlier",IF(Y500&gt;'2 - Outliers'!$F$12,"High outlier",""))</f>
        <v/>
      </c>
      <c r="I500" s="3">
        <f>IF(AA500="",VLOOKUP(AW500,'3 -Impute_SE'!$B$10:$C$21,2,FALSE),AA500)</f>
        <v>7.9815095923159343E-2</v>
      </c>
      <c r="J500" s="3">
        <f t="shared" si="9"/>
        <v>12.528958193105893</v>
      </c>
      <c r="K500" s="3">
        <f>J500*Y500</f>
        <v>3.3655429035941062</v>
      </c>
      <c r="L500" s="3">
        <f>J500/(VLOOKUP($AW500,'5_Weighting'!$B$9:$C$20,2,FALSE)/VLOOKUP($AW500,'5_Weighting'!$B$9:$D$20,3,FALSE))</f>
        <v>0.13821170591411505</v>
      </c>
      <c r="M500" s="3">
        <f t="shared" si="10"/>
        <v>3.712658457818465E-2</v>
      </c>
      <c r="N500" s="3">
        <f>J500/(VLOOKUP($AW500,'5_Weighting'!$F$12:$G$20,2,FALSE)/(VLOOKUP($AW500,'5_Weighting'!$F$12:$H$21,3,FALSE)))</f>
        <v>0.33257228940877093</v>
      </c>
      <c r="O500" s="3">
        <f t="shared" si="11"/>
        <v>8.9335944082535604E-2</v>
      </c>
      <c r="P500" s="3">
        <f>J500/(VLOOKUP($AW500,'5_Weighting'!$J$12:$K$22,2,FALSE)/VLOOKUP($AW500,'5_Weighting'!$J$12:$L$22,3,FALSE))</f>
        <v>0.55058433796819262</v>
      </c>
      <c r="Q500" s="3">
        <f t="shared" si="12"/>
        <v>0.14789858685126256</v>
      </c>
      <c r="R500" s="3">
        <f>J500/(VLOOKUP($AW500,'5_Weighting'!$N$12:$O$23,2,FALSE)/VLOOKUP($AW500,'5_Weighting'!$N$12:$P$23,3,FALSE))</f>
        <v>9.8050688955885174E-2</v>
      </c>
      <c r="S500" s="3">
        <f t="shared" si="13"/>
        <v>2.6338486833611809E-2</v>
      </c>
      <c r="T500" s="3">
        <f>J500/(VLOOKUP($AW500,'5_Weighting'!$R$12:$S$23,2,FALSE)/(VLOOKUP($AW500,'5_Weighting'!$R$12:$T$23,3,FALSE)))</f>
        <v>0.5178337857731794</v>
      </c>
      <c r="U500" s="3">
        <f t="shared" si="14"/>
        <v>0.13910109652286751</v>
      </c>
      <c r="V500" s="3">
        <f>J500/(VLOOKUP($AW500,'5_Weighting'!$V$12:$W$23,2,FALSE)/(VLOOKUP($AW500,'5_Weighting'!$V$12:$X$23,3,FALSE)))</f>
        <v>9.1901609179760188E-2</v>
      </c>
      <c r="W500" s="3">
        <f t="shared" si="15"/>
        <v>2.4686714077632864E-2</v>
      </c>
      <c r="X500" s="3" t="s">
        <v>810</v>
      </c>
      <c r="Y500" s="6">
        <v>0.26862112968387181</v>
      </c>
      <c r="Z500" s="3" t="s">
        <v>72</v>
      </c>
      <c r="AA500" s="3"/>
      <c r="AB500" s="3"/>
      <c r="AC500" s="3" t="s">
        <v>5</v>
      </c>
      <c r="AD500" s="3" t="s">
        <v>6</v>
      </c>
      <c r="AE500" s="3" t="s">
        <v>5</v>
      </c>
      <c r="AF500" s="3" t="s">
        <v>55</v>
      </c>
      <c r="AG500" s="3" t="s">
        <v>37</v>
      </c>
      <c r="AH500" s="3" t="s">
        <v>95</v>
      </c>
      <c r="AI500" s="3" t="s">
        <v>10</v>
      </c>
      <c r="AJ500" s="3" t="s">
        <v>39</v>
      </c>
      <c r="AK500" s="3" t="s">
        <v>108</v>
      </c>
      <c r="AL500" s="3" t="s">
        <v>806</v>
      </c>
      <c r="AM500" s="3">
        <v>2006</v>
      </c>
      <c r="AN500" s="3" t="s">
        <v>30</v>
      </c>
      <c r="AO500" s="3" t="s">
        <v>14</v>
      </c>
      <c r="AP500" s="3" t="s">
        <v>50</v>
      </c>
      <c r="AQ500" s="3">
        <v>1</v>
      </c>
      <c r="AR500" s="3">
        <v>0</v>
      </c>
      <c r="AS500" s="3">
        <v>1</v>
      </c>
      <c r="AT500" s="3">
        <v>1</v>
      </c>
      <c r="AU500" s="3" t="s">
        <v>15</v>
      </c>
      <c r="AV500" s="3" t="s">
        <v>41</v>
      </c>
      <c r="AW500" s="3" t="s">
        <v>42</v>
      </c>
      <c r="AX500" s="3" t="s">
        <v>89</v>
      </c>
      <c r="AY500" s="4" t="s">
        <v>59</v>
      </c>
      <c r="AZ500" s="3">
        <v>0.108</v>
      </c>
      <c r="BA500" s="3">
        <v>1.1140477453864677</v>
      </c>
      <c r="BB500" s="3"/>
      <c r="BC500" s="3" t="s">
        <v>811</v>
      </c>
      <c r="BD500" s="3" t="s">
        <v>20</v>
      </c>
      <c r="BE500" s="3"/>
    </row>
    <row r="501" spans="1:57" hidden="1" x14ac:dyDescent="0.25">
      <c r="A501" s="2">
        <v>187</v>
      </c>
      <c r="B501" s="3" t="s">
        <v>2019</v>
      </c>
      <c r="C501" s="25">
        <v>188.1</v>
      </c>
      <c r="D501" s="25" t="s">
        <v>2020</v>
      </c>
      <c r="E501" s="25" t="s">
        <v>2021</v>
      </c>
      <c r="F501" s="3">
        <v>1</v>
      </c>
      <c r="G501" s="3" t="s">
        <v>1960</v>
      </c>
      <c r="H501" s="3"/>
      <c r="I501" s="3">
        <f>IF(AA501="",VLOOKUP(AW501,'3 -Impute_SE'!$B$10:$C$21,2,FALSE),AA501)</f>
        <v>9.9507375227318645E-2</v>
      </c>
      <c r="J501" s="3">
        <f t="shared" si="9"/>
        <v>10.049506357850962</v>
      </c>
      <c r="K501" s="3">
        <f>J501*Y501</f>
        <v>2.5224260958205917</v>
      </c>
      <c r="L501" s="3">
        <f>J501/(VLOOKUP($AW501,'5_Weighting'!$B$9:$C$20,2,FALSE)/VLOOKUP($AW501,'5_Weighting'!$B$9:$D$20,3,FALSE))</f>
        <v>0.74759446632591786</v>
      </c>
      <c r="M501" s="3">
        <f t="shared" si="10"/>
        <v>0.18764621104780538</v>
      </c>
      <c r="N501" s="3">
        <f>J501/(VLOOKUP($AW501,'5_Weighting'!$F$12:$G$20,2,FALSE)/(VLOOKUP($AW501,'5_Weighting'!$F$12:$H$21,3,FALSE)))</f>
        <v>1.5139336402799455</v>
      </c>
      <c r="O501" s="3">
        <f t="shared" si="11"/>
        <v>0.37999734371026633</v>
      </c>
      <c r="P501" s="3">
        <f>J501/(VLOOKUP($AW501,'5_Weighting'!$J$12:$K$22,2,FALSE)/VLOOKUP($AW501,'5_Weighting'!$J$12:$L$22,3,FALSE))</f>
        <v>1.7387301720196646</v>
      </c>
      <c r="Q501" s="3">
        <f t="shared" si="12"/>
        <v>0.4364212731769358</v>
      </c>
      <c r="R501" s="3">
        <f>J501/(VLOOKUP($AW501,'5_Weighting'!$N$12:$O$23,2,FALSE)/VLOOKUP($AW501,'5_Weighting'!$N$12:$P$23,3,FALSE))</f>
        <v>0.60725979152901088</v>
      </c>
      <c r="S501" s="3">
        <f t="shared" si="13"/>
        <v>0.15242220767378173</v>
      </c>
      <c r="T501" s="3">
        <f>J501/(VLOOKUP($AW501,'5_Weighting'!$R$12:$S$23,2,FALSE)/(VLOOKUP($AW501,'5_Weighting'!$R$12:$T$23,3,FALSE)))</f>
        <v>0.46136060759860487</v>
      </c>
      <c r="U501" s="3">
        <f t="shared" si="14"/>
        <v>0.11580151250724982</v>
      </c>
      <c r="V501" s="3">
        <f>J501/(VLOOKUP($AW501,'5_Weighting'!$V$12:$W$23,2,FALSE)/(VLOOKUP($AW501,'5_Weighting'!$V$12:$X$23,3,FALSE)))</f>
        <v>0.6080049572800551</v>
      </c>
      <c r="W501" s="3">
        <f t="shared" si="15"/>
        <v>0.15260924427729383</v>
      </c>
      <c r="X501" s="3"/>
      <c r="Y501" s="25">
        <v>0.251</v>
      </c>
      <c r="Z501" s="25" t="s">
        <v>1300</v>
      </c>
      <c r="AA501" s="25">
        <v>9.9507375227318645E-2</v>
      </c>
      <c r="AB501" s="25" t="s">
        <v>2037</v>
      </c>
      <c r="AC501" s="25" t="s">
        <v>5</v>
      </c>
      <c r="AD501" s="25" t="s">
        <v>1307</v>
      </c>
      <c r="AE501" s="25" t="s">
        <v>5</v>
      </c>
      <c r="AF501" s="25" t="s">
        <v>1320</v>
      </c>
      <c r="AG501" s="25" t="s">
        <v>2028</v>
      </c>
      <c r="AH501" s="25" t="s">
        <v>73</v>
      </c>
      <c r="AI501" s="25" t="s">
        <v>57</v>
      </c>
      <c r="AJ501" s="25" t="s">
        <v>191</v>
      </c>
      <c r="AK501" s="25" t="s">
        <v>12</v>
      </c>
      <c r="AL501" s="25" t="s">
        <v>2029</v>
      </c>
      <c r="AM501" s="25">
        <v>1997</v>
      </c>
      <c r="AN501" s="3" t="s">
        <v>30</v>
      </c>
      <c r="AO501" s="3" t="s">
        <v>30</v>
      </c>
      <c r="AP501" s="3">
        <v>509</v>
      </c>
      <c r="AQ501" s="3">
        <v>0</v>
      </c>
      <c r="AR501" s="3">
        <v>0</v>
      </c>
      <c r="AS501" s="3">
        <v>0</v>
      </c>
      <c r="AT501" s="3">
        <v>0</v>
      </c>
      <c r="AU501" s="25" t="s">
        <v>2030</v>
      </c>
      <c r="AV501" s="25" t="s">
        <v>2031</v>
      </c>
      <c r="AW501" s="25" t="s">
        <v>465</v>
      </c>
      <c r="AX501" s="25" t="s">
        <v>2033</v>
      </c>
      <c r="AY501" s="4" t="s">
        <v>2036</v>
      </c>
      <c r="AZ501" s="25">
        <v>4.9489999999999998</v>
      </c>
      <c r="BA501" s="3"/>
      <c r="BB501" s="3"/>
      <c r="BC501" s="3"/>
      <c r="BD501" s="3"/>
      <c r="BE501" s="3"/>
    </row>
    <row r="502" spans="1:57" hidden="1" x14ac:dyDescent="0.25">
      <c r="A502" s="2">
        <v>187</v>
      </c>
      <c r="B502" s="3" t="s">
        <v>2019</v>
      </c>
      <c r="C502" s="25">
        <v>188.1</v>
      </c>
      <c r="D502" s="25" t="s">
        <v>2022</v>
      </c>
      <c r="E502" s="25" t="s">
        <v>2021</v>
      </c>
      <c r="F502" s="3">
        <v>1</v>
      </c>
      <c r="G502" s="3" t="s">
        <v>1960</v>
      </c>
      <c r="H502" s="3"/>
      <c r="I502" s="3">
        <f>IF(AA502="",VLOOKUP(AW502,'3 -Impute_SE'!$B$10:$C$21,2,FALSE),AA502)</f>
        <v>0.35599999999999998</v>
      </c>
      <c r="J502" s="3">
        <f t="shared" si="9"/>
        <v>2.808988764044944</v>
      </c>
      <c r="K502" s="3">
        <f>J502*Y502</f>
        <v>-1</v>
      </c>
      <c r="L502" s="3">
        <f>J502/(VLOOKUP($AW502,'5_Weighting'!$B$9:$C$20,2,FALSE)/VLOOKUP($AW502,'5_Weighting'!$B$9:$D$20,3,FALSE))</f>
        <v>3.0987024059658943E-2</v>
      </c>
      <c r="M502" s="3">
        <f t="shared" si="10"/>
        <v>-1.1031380565238584E-2</v>
      </c>
      <c r="N502" s="3">
        <f>J502/(VLOOKUP($AW502,'5_Weighting'!$F$12:$G$20,2,FALSE)/(VLOOKUP($AW502,'5_Weighting'!$F$12:$H$21,3,FALSE)))</f>
        <v>7.4562610057712808E-2</v>
      </c>
      <c r="O502" s="3">
        <f t="shared" si="11"/>
        <v>-2.6544289180545758E-2</v>
      </c>
      <c r="P502" s="3">
        <f>J502/(VLOOKUP($AW502,'5_Weighting'!$J$12:$K$22,2,FALSE)/VLOOKUP($AW502,'5_Weighting'!$J$12:$L$22,3,FALSE))</f>
        <v>0.12344084760876538</v>
      </c>
      <c r="Q502" s="3">
        <f t="shared" si="12"/>
        <v>-4.3944941748720476E-2</v>
      </c>
      <c r="R502" s="3">
        <f>J502/(VLOOKUP($AW502,'5_Weighting'!$N$12:$O$23,2,FALSE)/VLOOKUP($AW502,'5_Weighting'!$N$12:$P$23,3,FALSE))</f>
        <v>2.1982935798724259E-2</v>
      </c>
      <c r="S502" s="3">
        <f t="shared" si="13"/>
        <v>-7.8259251443458366E-3</v>
      </c>
      <c r="T502" s="3">
        <f>J502/(VLOOKUP($AW502,'5_Weighting'!$R$12:$S$23,2,FALSE)/(VLOOKUP($AW502,'5_Weighting'!$R$12:$T$23,3,FALSE)))</f>
        <v>0.11609818338128951</v>
      </c>
      <c r="U502" s="3">
        <f t="shared" si="14"/>
        <v>-4.1330953283739064E-2</v>
      </c>
      <c r="V502" s="3">
        <f>J502/(VLOOKUP($AW502,'5_Weighting'!$V$12:$W$23,2,FALSE)/(VLOOKUP($AW502,'5_Weighting'!$V$12:$X$23,3,FALSE)))</f>
        <v>2.0604313910604664E-2</v>
      </c>
      <c r="W502" s="3">
        <f t="shared" si="15"/>
        <v>-7.33513575217526E-3</v>
      </c>
      <c r="X502" s="3"/>
      <c r="Y502" s="25">
        <v>-0.35599999999999998</v>
      </c>
      <c r="Z502" s="25" t="s">
        <v>1300</v>
      </c>
      <c r="AA502" s="25">
        <v>0.35599999999999998</v>
      </c>
      <c r="AB502" s="25" t="s">
        <v>2027</v>
      </c>
      <c r="AC502" s="25" t="s">
        <v>5</v>
      </c>
      <c r="AD502" s="25" t="s">
        <v>1309</v>
      </c>
      <c r="AE502" s="25" t="s">
        <v>53</v>
      </c>
      <c r="AF502" s="25" t="s">
        <v>1320</v>
      </c>
      <c r="AG502" s="25" t="s">
        <v>2028</v>
      </c>
      <c r="AH502" s="25" t="s">
        <v>73</v>
      </c>
      <c r="AI502" s="25" t="s">
        <v>57</v>
      </c>
      <c r="AJ502" s="25" t="s">
        <v>191</v>
      </c>
      <c r="AK502" s="25" t="s">
        <v>12</v>
      </c>
      <c r="AL502" s="25" t="s">
        <v>2029</v>
      </c>
      <c r="AM502" s="25">
        <v>1997</v>
      </c>
      <c r="AN502" s="3" t="s">
        <v>30</v>
      </c>
      <c r="AO502" s="3" t="s">
        <v>30</v>
      </c>
      <c r="AP502" s="3">
        <v>509</v>
      </c>
      <c r="AQ502" s="3">
        <v>0</v>
      </c>
      <c r="AR502" s="3">
        <v>0</v>
      </c>
      <c r="AS502" s="3">
        <v>0</v>
      </c>
      <c r="AT502" s="3">
        <v>0</v>
      </c>
      <c r="AU502" s="25" t="s">
        <v>15</v>
      </c>
      <c r="AV502" s="25" t="s">
        <v>2032</v>
      </c>
      <c r="AW502" s="25" t="s">
        <v>972</v>
      </c>
      <c r="AX502" s="25" t="s">
        <v>2033</v>
      </c>
      <c r="AY502" s="4" t="s">
        <v>2036</v>
      </c>
      <c r="AZ502" s="25">
        <v>-1E-3</v>
      </c>
      <c r="BA502" s="3"/>
      <c r="BB502" s="3"/>
      <c r="BC502" s="3"/>
      <c r="BD502" s="3"/>
      <c r="BE502" s="3"/>
    </row>
    <row r="503" spans="1:57" hidden="1" x14ac:dyDescent="0.25">
      <c r="A503" s="2">
        <v>187</v>
      </c>
      <c r="B503" s="3" t="s">
        <v>2019</v>
      </c>
      <c r="C503" s="25">
        <v>188.2</v>
      </c>
      <c r="D503" s="25" t="s">
        <v>2023</v>
      </c>
      <c r="E503" s="25" t="s">
        <v>2021</v>
      </c>
      <c r="F503" s="3">
        <v>1</v>
      </c>
      <c r="G503" s="3" t="s">
        <v>1960</v>
      </c>
      <c r="H503" s="3"/>
      <c r="I503" s="3">
        <f>IF(AA503="",VLOOKUP(AW503,'3 -Impute_SE'!$B$10:$C$21,2,FALSE),AA503)</f>
        <v>0.68308912739150729</v>
      </c>
      <c r="J503" s="3">
        <f t="shared" si="9"/>
        <v>1.4639378082603527</v>
      </c>
      <c r="K503" s="3">
        <f>J503*Y503</f>
        <v>4.0433962264150942</v>
      </c>
      <c r="L503" s="3">
        <f>J503/(VLOOKUP($AW503,'5_Weighting'!$B$9:$C$20,2,FALSE)/VLOOKUP($AW503,'5_Weighting'!$B$9:$D$20,3,FALSE))</f>
        <v>0.1089040362311658</v>
      </c>
      <c r="M503" s="3">
        <f t="shared" si="10"/>
        <v>0.30079294807047996</v>
      </c>
      <c r="N503" s="3">
        <f>J503/(VLOOKUP($AW503,'5_Weighting'!$F$12:$G$20,2,FALSE)/(VLOOKUP($AW503,'5_Weighting'!$F$12:$H$21,3,FALSE)))</f>
        <v>0.22053866292363705</v>
      </c>
      <c r="O503" s="3">
        <f t="shared" si="11"/>
        <v>0.60912778699508552</v>
      </c>
      <c r="P503" s="3">
        <f>J503/(VLOOKUP($AW503,'5_Weighting'!$J$12:$K$22,2,FALSE)/VLOOKUP($AW503,'5_Weighting'!$J$12:$L$22,3,FALSE))</f>
        <v>0.25328536015045955</v>
      </c>
      <c r="Q503" s="3">
        <f t="shared" si="12"/>
        <v>0.69957416473556933</v>
      </c>
      <c r="R503" s="3">
        <f>J503/(VLOOKUP($AW503,'5_Weighting'!$N$12:$O$23,2,FALSE)/VLOOKUP($AW503,'5_Weighting'!$N$12:$P$23,3,FALSE))</f>
        <v>8.8461118048959092E-2</v>
      </c>
      <c r="S503" s="3">
        <f t="shared" si="13"/>
        <v>0.244329608051225</v>
      </c>
      <c r="T503" s="3">
        <f>J503/(VLOOKUP($AW503,'5_Weighting'!$R$12:$S$23,2,FALSE)/(VLOOKUP($AW503,'5_Weighting'!$R$12:$T$23,3,FALSE)))</f>
        <v>6.7207603304606289E-2</v>
      </c>
      <c r="U503" s="3">
        <f t="shared" si="14"/>
        <v>0.18562740032732258</v>
      </c>
      <c r="V503" s="3">
        <f>J503/(VLOOKUP($AW503,'5_Weighting'!$V$12:$W$23,2,FALSE)/(VLOOKUP($AW503,'5_Weighting'!$V$12:$X$23,3,FALSE)))</f>
        <v>8.8569668287899139E-2</v>
      </c>
      <c r="W503" s="3">
        <f t="shared" si="15"/>
        <v>0.24462942381117742</v>
      </c>
      <c r="X503" s="3"/>
      <c r="Y503" s="25">
        <v>2.762</v>
      </c>
      <c r="Z503" s="25" t="s">
        <v>1300</v>
      </c>
      <c r="AA503" s="25">
        <v>0.68308912739150729</v>
      </c>
      <c r="AB503" s="25" t="s">
        <v>2037</v>
      </c>
      <c r="AC503" s="25" t="s">
        <v>53</v>
      </c>
      <c r="AD503" s="25" t="s">
        <v>1307</v>
      </c>
      <c r="AE503" s="25" t="s">
        <v>54</v>
      </c>
      <c r="AF503" s="25" t="s">
        <v>1320</v>
      </c>
      <c r="AG503" s="25" t="s">
        <v>2028</v>
      </c>
      <c r="AH503" s="25" t="s">
        <v>73</v>
      </c>
      <c r="AI503" s="25" t="s">
        <v>57</v>
      </c>
      <c r="AJ503" s="25" t="s">
        <v>191</v>
      </c>
      <c r="AK503" s="25" t="s">
        <v>12</v>
      </c>
      <c r="AL503" s="25" t="s">
        <v>2029</v>
      </c>
      <c r="AM503" s="25">
        <v>1997</v>
      </c>
      <c r="AN503" s="3" t="s">
        <v>30</v>
      </c>
      <c r="AO503" s="3" t="s">
        <v>30</v>
      </c>
      <c r="AP503" s="3">
        <v>509</v>
      </c>
      <c r="AQ503" s="3">
        <v>0</v>
      </c>
      <c r="AR503" s="3">
        <v>0</v>
      </c>
      <c r="AS503" s="3">
        <v>0</v>
      </c>
      <c r="AT503" s="3">
        <v>0</v>
      </c>
      <c r="AU503" s="25" t="s">
        <v>2030</v>
      </c>
      <c r="AV503" s="25" t="s">
        <v>2031</v>
      </c>
      <c r="AW503" s="25" t="s">
        <v>465</v>
      </c>
      <c r="AX503" s="25" t="s">
        <v>2034</v>
      </c>
      <c r="AY503" s="4" t="s">
        <v>2036</v>
      </c>
      <c r="AZ503" s="25">
        <v>6.4290000000000003</v>
      </c>
      <c r="BA503" s="3"/>
      <c r="BB503" s="3"/>
      <c r="BC503" s="3"/>
      <c r="BD503" s="3"/>
      <c r="BE503" s="3"/>
    </row>
    <row r="504" spans="1:57" hidden="1" x14ac:dyDescent="0.25">
      <c r="A504" s="12">
        <v>187</v>
      </c>
      <c r="B504" s="3" t="s">
        <v>2019</v>
      </c>
      <c r="C504" s="25">
        <v>188.2</v>
      </c>
      <c r="D504" s="25" t="s">
        <v>2024</v>
      </c>
      <c r="E504" s="25" t="s">
        <v>2021</v>
      </c>
      <c r="F504" s="13">
        <v>1</v>
      </c>
      <c r="G504" s="3" t="s">
        <v>1960</v>
      </c>
      <c r="H504" s="3"/>
      <c r="I504" s="3">
        <f>IF(AA504="",VLOOKUP(AW504,'3 -Impute_SE'!$B$10:$C$21,2,FALSE),AA504)</f>
        <v>0.53700000000000003</v>
      </c>
      <c r="J504" s="3">
        <f t="shared" si="9"/>
        <v>1.8621973929236497</v>
      </c>
      <c r="K504" s="3">
        <f>J504*Y504</f>
        <v>-1</v>
      </c>
      <c r="L504" s="3">
        <f>J504/(VLOOKUP($AW504,'5_Weighting'!$B$9:$C$20,2,FALSE)/VLOOKUP($AW504,'5_Weighting'!$B$9:$D$20,3,FALSE))</f>
        <v>2.0542608128935907E-2</v>
      </c>
      <c r="M504" s="3">
        <f t="shared" si="10"/>
        <v>-1.1031380565238584E-2</v>
      </c>
      <c r="N504" s="3">
        <f>J504/(VLOOKUP($AW504,'5_Weighting'!$F$12:$G$20,2,FALSE)/(VLOOKUP($AW504,'5_Weighting'!$F$12:$H$21,3,FALSE)))</f>
        <v>4.9430706109023753E-2</v>
      </c>
      <c r="O504" s="3">
        <f t="shared" si="11"/>
        <v>-2.6544289180545758E-2</v>
      </c>
      <c r="P504" s="3">
        <f>J504/(VLOOKUP($AW504,'5_Weighting'!$J$12:$K$22,2,FALSE)/VLOOKUP($AW504,'5_Weighting'!$J$12:$L$22,3,FALSE))</f>
        <v>8.1834155956648919E-2</v>
      </c>
      <c r="Q504" s="3">
        <f t="shared" si="12"/>
        <v>-4.3944941748720469E-2</v>
      </c>
      <c r="R504" s="3">
        <f>J504/(VLOOKUP($AW504,'5_Weighting'!$N$12:$O$23,2,FALSE)/VLOOKUP($AW504,'5_Weighting'!$N$12:$P$23,3,FALSE))</f>
        <v>1.4573417401016453E-2</v>
      </c>
      <c r="S504" s="3">
        <f t="shared" si="13"/>
        <v>-7.8259251443458348E-3</v>
      </c>
      <c r="T504" s="3">
        <f>J504/(VLOOKUP($AW504,'5_Weighting'!$R$12:$S$23,2,FALSE)/(VLOOKUP($AW504,'5_Weighting'!$R$12:$T$23,3,FALSE)))</f>
        <v>7.6966393452028048E-2</v>
      </c>
      <c r="U504" s="3">
        <f t="shared" si="14"/>
        <v>-4.1330953283739064E-2</v>
      </c>
      <c r="V504" s="3">
        <f>J504/(VLOOKUP($AW504,'5_Weighting'!$V$12:$W$23,2,FALSE)/(VLOOKUP($AW504,'5_Weighting'!$V$12:$X$23,3,FALSE)))</f>
        <v>1.3659470674441824E-2</v>
      </c>
      <c r="W504" s="3">
        <f t="shared" si="15"/>
        <v>-7.33513575217526E-3</v>
      </c>
      <c r="X504" s="13"/>
      <c r="Y504" s="25">
        <v>-0.53700000000000003</v>
      </c>
      <c r="Z504" s="25" t="s">
        <v>1300</v>
      </c>
      <c r="AA504" s="25">
        <v>0.53700000000000003</v>
      </c>
      <c r="AB504" s="25" t="s">
        <v>2027</v>
      </c>
      <c r="AC504" s="25" t="s">
        <v>5</v>
      </c>
      <c r="AD504" s="25" t="s">
        <v>1309</v>
      </c>
      <c r="AE504" s="25" t="s">
        <v>53</v>
      </c>
      <c r="AF504" s="25" t="s">
        <v>1320</v>
      </c>
      <c r="AG504" s="25" t="s">
        <v>2028</v>
      </c>
      <c r="AH504" s="25" t="s">
        <v>73</v>
      </c>
      <c r="AI504" s="25" t="s">
        <v>57</v>
      </c>
      <c r="AJ504" s="25" t="s">
        <v>191</v>
      </c>
      <c r="AK504" s="25" t="s">
        <v>12</v>
      </c>
      <c r="AL504" s="25" t="s">
        <v>2029</v>
      </c>
      <c r="AM504" s="25">
        <v>1997</v>
      </c>
      <c r="AN504" s="3" t="s">
        <v>30</v>
      </c>
      <c r="AO504" s="3" t="s">
        <v>30</v>
      </c>
      <c r="AP504" s="3">
        <v>509</v>
      </c>
      <c r="AQ504" s="3">
        <v>0</v>
      </c>
      <c r="AR504" s="3">
        <v>0</v>
      </c>
      <c r="AS504" s="3">
        <v>0</v>
      </c>
      <c r="AT504" s="3">
        <v>0</v>
      </c>
      <c r="AU504" s="25" t="s">
        <v>15</v>
      </c>
      <c r="AV504" s="25" t="s">
        <v>2032</v>
      </c>
      <c r="AW504" s="25" t="s">
        <v>972</v>
      </c>
      <c r="AX504" s="25" t="s">
        <v>2034</v>
      </c>
      <c r="AY504" s="4" t="s">
        <v>2036</v>
      </c>
      <c r="AZ504" s="25">
        <v>-1E-3</v>
      </c>
      <c r="BA504" s="13"/>
      <c r="BB504" s="13"/>
      <c r="BC504" s="13"/>
      <c r="BD504" s="13"/>
      <c r="BE504" s="13"/>
    </row>
    <row r="505" spans="1:57" hidden="1" x14ac:dyDescent="0.25">
      <c r="A505" s="78">
        <v>187</v>
      </c>
      <c r="B505" s="3" t="s">
        <v>2019</v>
      </c>
      <c r="C505" s="25">
        <v>188.3</v>
      </c>
      <c r="D505" s="25" t="s">
        <v>2025</v>
      </c>
      <c r="E505" s="25" t="s">
        <v>2021</v>
      </c>
      <c r="F505" s="79">
        <v>1</v>
      </c>
      <c r="G505" s="3"/>
      <c r="I505" s="3">
        <f>IF(AA505="",VLOOKUP(AW505,'3 -Impute_SE'!$B$10:$C$21,2,FALSE),AA505)</f>
        <v>0.12547624512279093</v>
      </c>
      <c r="J505" s="3">
        <f t="shared" si="9"/>
        <v>7.9696359978050104</v>
      </c>
      <c r="K505" s="3">
        <f>J505*Y505</f>
        <v>2.1916498993963782</v>
      </c>
      <c r="L505" s="3">
        <f>J505/(VLOOKUP($AW505,'5_Weighting'!$B$9:$C$20,2,FALSE)/VLOOKUP($AW505,'5_Weighting'!$B$9:$D$20,3,FALSE))</f>
        <v>0.59287049118947588</v>
      </c>
      <c r="M505" s="3">
        <f t="shared" si="10"/>
        <v>0.16303938507710589</v>
      </c>
      <c r="N505" s="3">
        <f>J505/(VLOOKUP($AW505,'5_Weighting'!$F$12:$G$20,2,FALSE)/(VLOOKUP($AW505,'5_Weighting'!$F$12:$H$21,3,FALSE)))</f>
        <v>1.2006062395728643</v>
      </c>
      <c r="O505" s="3">
        <f t="shared" si="11"/>
        <v>0.33016671588253771</v>
      </c>
      <c r="P505" s="3">
        <f>J505/(VLOOKUP($AW505,'5_Weighting'!$J$12:$K$22,2,FALSE)/VLOOKUP($AW505,'5_Weighting'!$J$12:$L$22,3,FALSE))</f>
        <v>1.3788783325234772</v>
      </c>
      <c r="Q505" s="3">
        <f t="shared" si="12"/>
        <v>0.37919154144395628</v>
      </c>
      <c r="R505" s="3">
        <f>J505/(VLOOKUP($AW505,'5_Weighting'!$N$12:$O$23,2,FALSE)/VLOOKUP($AW505,'5_Weighting'!$N$12:$P$23,3,FALSE))</f>
        <v>0.48157982315303544</v>
      </c>
      <c r="S505" s="3">
        <f t="shared" si="13"/>
        <v>0.13243445136708476</v>
      </c>
      <c r="T505" s="3">
        <f>J505/(VLOOKUP($AW505,'5_Weighting'!$R$12:$S$23,2,FALSE)/(VLOOKUP($AW505,'5_Weighting'!$R$12:$T$23,3,FALSE)))</f>
        <v>0.36587629037266617</v>
      </c>
      <c r="U505" s="3">
        <f t="shared" si="14"/>
        <v>0.1006159798524832</v>
      </c>
      <c r="V505" s="3">
        <f>J505/(VLOOKUP($AW505,'5_Weighting'!$V$12:$W$23,2,FALSE)/(VLOOKUP($AW505,'5_Weighting'!$V$12:$X$23,3,FALSE)))</f>
        <v>0.48217076758178473</v>
      </c>
      <c r="W505" s="3">
        <f t="shared" si="15"/>
        <v>0.13259696108499081</v>
      </c>
      <c r="Y505" s="25">
        <v>0.27500000000000002</v>
      </c>
      <c r="Z505" s="25" t="s">
        <v>1300</v>
      </c>
      <c r="AA505" s="25">
        <v>0.12547624512279093</v>
      </c>
      <c r="AB505" s="25" t="s">
        <v>2038</v>
      </c>
      <c r="AC505" s="25" t="s">
        <v>5</v>
      </c>
      <c r="AD505" s="25" t="s">
        <v>1307</v>
      </c>
      <c r="AE505" s="25" t="s">
        <v>5</v>
      </c>
      <c r="AF505" s="25" t="s">
        <v>1320</v>
      </c>
      <c r="AG505" s="25" t="s">
        <v>2028</v>
      </c>
      <c r="AH505" s="25" t="s">
        <v>73</v>
      </c>
      <c r="AI505" s="25" t="s">
        <v>57</v>
      </c>
      <c r="AJ505" s="25" t="s">
        <v>191</v>
      </c>
      <c r="AK505" s="25" t="s">
        <v>12</v>
      </c>
      <c r="AL505" s="25" t="s">
        <v>2029</v>
      </c>
      <c r="AM505" s="25">
        <v>1997</v>
      </c>
      <c r="AN505" s="3" t="s">
        <v>30</v>
      </c>
      <c r="AO505" s="3" t="s">
        <v>30</v>
      </c>
      <c r="AP505" s="3">
        <v>509</v>
      </c>
      <c r="AQ505" s="3">
        <v>0</v>
      </c>
      <c r="AR505" s="3">
        <v>0</v>
      </c>
      <c r="AS505" s="3">
        <v>0</v>
      </c>
      <c r="AT505" s="3">
        <v>0</v>
      </c>
      <c r="AU505" s="25" t="s">
        <v>2030</v>
      </c>
      <c r="AV505" s="25" t="s">
        <v>2031</v>
      </c>
      <c r="AW505" s="25" t="s">
        <v>465</v>
      </c>
      <c r="AX505" s="25" t="s">
        <v>2035</v>
      </c>
      <c r="AY505" s="4" t="s">
        <v>2036</v>
      </c>
      <c r="AZ505" s="25">
        <v>4.3570000000000002</v>
      </c>
    </row>
    <row r="506" spans="1:57" hidden="1" x14ac:dyDescent="0.25">
      <c r="A506" s="78">
        <v>187</v>
      </c>
      <c r="B506" s="3" t="s">
        <v>2019</v>
      </c>
      <c r="C506" s="25">
        <v>18.3</v>
      </c>
      <c r="D506" s="25" t="s">
        <v>2026</v>
      </c>
      <c r="E506" s="25" t="s">
        <v>2021</v>
      </c>
      <c r="F506" s="79">
        <v>1</v>
      </c>
      <c r="G506" s="3"/>
      <c r="I506" s="3">
        <f>IF(AA506="",VLOOKUP(AW506,'3 -Impute_SE'!$B$10:$C$21,2,FALSE),AA506)</f>
        <v>7.9815095923159343E-2</v>
      </c>
      <c r="J506" s="3">
        <f t="shared" ref="J501:J506" si="16">1/I506</f>
        <v>12.528958193105893</v>
      </c>
      <c r="K506" s="3">
        <f t="shared" ref="K501:K506" si="17">J506*Y506</f>
        <v>-2.5559074713936019</v>
      </c>
      <c r="L506" s="3">
        <f>J506/(VLOOKUP($AW506,'5_Weighting'!$B$9:$C$20,2,FALSE)/VLOOKUP($AW506,'5_Weighting'!$B$9:$D$20,3,FALSE))</f>
        <v>0.13821170591411505</v>
      </c>
      <c r="M506" s="3">
        <f t="shared" si="10"/>
        <v>-2.8195188006479469E-2</v>
      </c>
      <c r="N506" s="3">
        <f>J506/(VLOOKUP($AW506,'5_Weighting'!$F$12:$G$20,2,FALSE)/(VLOOKUP($AW506,'5_Weighting'!$F$12:$H$21,3,FALSE)))</f>
        <v>0.33257228940877093</v>
      </c>
      <c r="O506" s="3">
        <f t="shared" si="11"/>
        <v>-6.7844747039389267E-2</v>
      </c>
      <c r="P506" s="3">
        <f>J506/(VLOOKUP($AW506,'5_Weighting'!$J$12:$K$22,2,FALSE)/VLOOKUP($AW506,'5_Weighting'!$J$12:$L$22,3,FALSE))</f>
        <v>0.55058433796819262</v>
      </c>
      <c r="Q506" s="3">
        <f t="shared" si="12"/>
        <v>-0.11231920494551129</v>
      </c>
      <c r="R506" s="3">
        <f>J506/(VLOOKUP($AW506,'5_Weighting'!$N$12:$O$23,2,FALSE)/VLOOKUP($AW506,'5_Weighting'!$N$12:$P$23,3,FALSE))</f>
        <v>9.8050688955885174E-2</v>
      </c>
      <c r="S506" s="3">
        <f t="shared" si="13"/>
        <v>-2.0002340547000574E-2</v>
      </c>
      <c r="T506" s="3">
        <f>J506/(VLOOKUP($AW506,'5_Weighting'!$R$12:$S$23,2,FALSE)/(VLOOKUP($AW506,'5_Weighting'!$R$12:$T$23,3,FALSE)))</f>
        <v>0.5178337857731794</v>
      </c>
      <c r="U506" s="3">
        <f t="shared" si="14"/>
        <v>-0.10563809229772859</v>
      </c>
      <c r="V506" s="3">
        <f>J506/(VLOOKUP($AW506,'5_Weighting'!$V$12:$W$23,2,FALSE)/(VLOOKUP($AW506,'5_Weighting'!$V$12:$X$23,3,FALSE)))</f>
        <v>9.1901609179760188E-2</v>
      </c>
      <c r="W506" s="3">
        <f t="shared" si="15"/>
        <v>-1.8747928272671077E-2</v>
      </c>
      <c r="Y506" s="25">
        <v>-0.20399999999999999</v>
      </c>
      <c r="Z506" s="25" t="s">
        <v>1300</v>
      </c>
      <c r="AA506" s="25"/>
      <c r="AB506" s="25"/>
      <c r="AC506" s="25" t="s">
        <v>53</v>
      </c>
      <c r="AD506" s="25" t="s">
        <v>1307</v>
      </c>
      <c r="AE506" s="25" t="s">
        <v>54</v>
      </c>
      <c r="AF506" s="25" t="s">
        <v>1320</v>
      </c>
      <c r="AG506" s="25" t="s">
        <v>2028</v>
      </c>
      <c r="AH506" s="25" t="s">
        <v>73</v>
      </c>
      <c r="AI506" s="25" t="s">
        <v>57</v>
      </c>
      <c r="AJ506" s="25" t="s">
        <v>191</v>
      </c>
      <c r="AK506" s="25" t="s">
        <v>12</v>
      </c>
      <c r="AL506" s="25" t="s">
        <v>2029</v>
      </c>
      <c r="AM506" s="25">
        <v>1997</v>
      </c>
      <c r="AN506" s="3" t="s">
        <v>30</v>
      </c>
      <c r="AO506" s="3" t="s">
        <v>30</v>
      </c>
      <c r="AP506" s="3">
        <v>509</v>
      </c>
      <c r="AQ506" s="3">
        <v>0</v>
      </c>
      <c r="AR506" s="3">
        <v>0</v>
      </c>
      <c r="AS506" s="3">
        <v>0</v>
      </c>
      <c r="AT506" s="3">
        <v>0</v>
      </c>
      <c r="AU506" s="25" t="s">
        <v>15</v>
      </c>
      <c r="AV506" s="25" t="s">
        <v>2032</v>
      </c>
      <c r="AW506" s="25" t="s">
        <v>972</v>
      </c>
      <c r="AX506" s="25" t="s">
        <v>2035</v>
      </c>
      <c r="AY506" s="4" t="s">
        <v>2036</v>
      </c>
      <c r="AZ506" s="25">
        <v>0</v>
      </c>
    </row>
    <row r="507" spans="1:57" x14ac:dyDescent="0.25">
      <c r="A507" s="78"/>
      <c r="B507" s="82"/>
      <c r="C507" s="83"/>
      <c r="D507" s="83"/>
      <c r="E507" s="83"/>
      <c r="F507" s="82"/>
      <c r="G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Y507" s="83"/>
      <c r="Z507" s="83"/>
      <c r="AA507" s="83"/>
      <c r="AB507" s="83"/>
      <c r="AC507" s="83"/>
      <c r="AD507" s="83"/>
      <c r="AE507" s="83"/>
      <c r="AF507" s="83"/>
      <c r="AG507" s="83"/>
      <c r="AH507" s="83"/>
      <c r="AI507" s="83"/>
      <c r="AJ507" s="83"/>
      <c r="AK507" s="83"/>
      <c r="AL507" s="83"/>
      <c r="AM507" s="83"/>
      <c r="AN507" s="82"/>
      <c r="AO507" s="82"/>
      <c r="AP507" s="82"/>
      <c r="AQ507" s="82"/>
      <c r="AR507" s="82"/>
      <c r="AS507" s="82"/>
      <c r="AT507" s="82"/>
      <c r="AU507" s="83"/>
      <c r="AV507" s="83"/>
      <c r="AW507" s="83"/>
      <c r="AX507" s="83"/>
      <c r="AY507" s="84"/>
      <c r="AZ507" s="83"/>
    </row>
    <row r="508" spans="1:57" x14ac:dyDescent="0.25">
      <c r="A508" s="78"/>
    </row>
    <row r="509" spans="1:57" x14ac:dyDescent="0.25">
      <c r="A509" s="78"/>
    </row>
  </sheetData>
  <autoFilter ref="A1:BE506" xr:uid="{5453511E-DB32-4AF2-9076-E6CD4F9AF853}">
    <filterColumn colId="5">
      <customFilters>
        <customFilter operator="notEqual" val=" "/>
      </customFilters>
    </filterColumn>
    <filterColumn colId="6">
      <filters blank="1"/>
    </filterColumn>
    <filterColumn colId="48">
      <filters>
        <filter val="Mix_Land"/>
      </filters>
    </filterColumn>
    <sortState ref="A38:BE486">
      <sortCondition ref="B1:B506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BEE41-2066-411A-AC81-173E4E2E0AAD}">
  <dimension ref="B1:D449"/>
  <sheetViews>
    <sheetView workbookViewId="0">
      <selection activeCell="E9" sqref="E9"/>
    </sheetView>
  </sheetViews>
  <sheetFormatPr defaultRowHeight="15" x14ac:dyDescent="0.25"/>
  <sheetData>
    <row r="1" spans="2:4" x14ac:dyDescent="0.25">
      <c r="B1" t="s">
        <v>1065</v>
      </c>
      <c r="C1" t="s">
        <v>1430</v>
      </c>
      <c r="D1" t="s">
        <v>1042</v>
      </c>
    </row>
    <row r="2" spans="2:4" x14ac:dyDescent="0.25">
      <c r="B2" t="s">
        <v>348</v>
      </c>
      <c r="C2">
        <v>0.38294157849706939</v>
      </c>
      <c r="D2">
        <v>-0.44274999999999998</v>
      </c>
    </row>
    <row r="3" spans="2:4" x14ac:dyDescent="0.25">
      <c r="B3" t="s">
        <v>42</v>
      </c>
      <c r="C3">
        <v>0.25534362137301297</v>
      </c>
      <c r="D3">
        <v>-0.43</v>
      </c>
    </row>
    <row r="4" spans="2:4" x14ac:dyDescent="0.25">
      <c r="B4" t="s">
        <v>42</v>
      </c>
      <c r="C4">
        <v>0.10837556592696625</v>
      </c>
      <c r="D4">
        <v>-0.42245091997534995</v>
      </c>
    </row>
    <row r="5" spans="2:4" x14ac:dyDescent="0.25">
      <c r="B5" t="s">
        <v>17</v>
      </c>
      <c r="C5">
        <v>0.11560247465538498</v>
      </c>
      <c r="D5">
        <v>-0.4</v>
      </c>
    </row>
    <row r="6" spans="2:4" x14ac:dyDescent="0.25">
      <c r="B6" t="s">
        <v>17</v>
      </c>
      <c r="C6">
        <v>0.37214243954882059</v>
      </c>
      <c r="D6">
        <v>-0.38</v>
      </c>
    </row>
    <row r="7" spans="2:4" x14ac:dyDescent="0.25">
      <c r="B7" t="s">
        <v>332</v>
      </c>
      <c r="C7">
        <v>1.2855075242357612E-2</v>
      </c>
      <c r="D7">
        <v>-0.36749999999999999</v>
      </c>
    </row>
    <row r="8" spans="2:4" x14ac:dyDescent="0.25">
      <c r="B8" t="s">
        <v>332</v>
      </c>
      <c r="C8">
        <v>1.1569567718121848E-2</v>
      </c>
      <c r="D8">
        <v>-0.36749999999999999</v>
      </c>
    </row>
    <row r="9" spans="2:4" x14ac:dyDescent="0.25">
      <c r="B9" t="s">
        <v>32</v>
      </c>
      <c r="C9">
        <v>1.0340101168499765</v>
      </c>
      <c r="D9">
        <v>-0.36599999999999999</v>
      </c>
    </row>
    <row r="10" spans="2:4" x14ac:dyDescent="0.25">
      <c r="B10" t="s">
        <v>42</v>
      </c>
      <c r="C10">
        <v>0.12767181068650649</v>
      </c>
      <c r="D10">
        <v>-0.33489999999999998</v>
      </c>
    </row>
    <row r="11" spans="2:4" x14ac:dyDescent="0.25">
      <c r="B11" t="s">
        <v>88</v>
      </c>
      <c r="C11">
        <v>7.9401712475562145E-2</v>
      </c>
      <c r="D11">
        <v>-0.33261200000000002</v>
      </c>
    </row>
    <row r="12" spans="2:4" x14ac:dyDescent="0.25">
      <c r="B12" t="s">
        <v>42</v>
      </c>
      <c r="C12">
        <v>0.12767181068650649</v>
      </c>
      <c r="D12">
        <v>-0.32729999999999998</v>
      </c>
    </row>
    <row r="13" spans="2:4" x14ac:dyDescent="0.25">
      <c r="B13" t="s">
        <v>465</v>
      </c>
      <c r="C13">
        <v>0.14625384153869658</v>
      </c>
      <c r="D13">
        <v>-0.32299999999999995</v>
      </c>
    </row>
    <row r="14" spans="2:4" x14ac:dyDescent="0.25">
      <c r="B14" t="s">
        <v>465</v>
      </c>
      <c r="C14">
        <v>0.3666693981870715</v>
      </c>
      <c r="D14">
        <v>-0.32299999999999995</v>
      </c>
    </row>
    <row r="15" spans="2:4" x14ac:dyDescent="0.25">
      <c r="B15" t="s">
        <v>17</v>
      </c>
      <c r="C15">
        <v>-0.32295491623599121</v>
      </c>
      <c r="D15">
        <v>-0.31625806969568349</v>
      </c>
    </row>
    <row r="16" spans="2:4" x14ac:dyDescent="0.25">
      <c r="B16" t="s">
        <v>17</v>
      </c>
      <c r="C16">
        <v>0.37214243954882059</v>
      </c>
      <c r="D16">
        <v>-0.30876999999999999</v>
      </c>
    </row>
    <row r="17" spans="2:4" x14ac:dyDescent="0.25">
      <c r="B17" t="s">
        <v>17</v>
      </c>
      <c r="C17">
        <v>0.12762513201954501</v>
      </c>
      <c r="D17">
        <v>-0.3</v>
      </c>
    </row>
    <row r="18" spans="2:4" x14ac:dyDescent="0.25">
      <c r="B18" t="s">
        <v>705</v>
      </c>
      <c r="C18">
        <v>5.9918081762712805E-4</v>
      </c>
      <c r="D18">
        <v>-0.29339999999999999</v>
      </c>
    </row>
    <row r="19" spans="2:4" x14ac:dyDescent="0.25">
      <c r="B19" t="s">
        <v>348</v>
      </c>
      <c r="C19">
        <v>0.18788355153327185</v>
      </c>
      <c r="D19">
        <v>-0.24948799999999999</v>
      </c>
    </row>
    <row r="20" spans="2:4" x14ac:dyDescent="0.25">
      <c r="B20" t="s">
        <v>88</v>
      </c>
      <c r="C20">
        <v>0.23820513742668648</v>
      </c>
      <c r="D20">
        <v>-0.24880999999999998</v>
      </c>
    </row>
    <row r="21" spans="2:4" x14ac:dyDescent="0.25">
      <c r="B21" t="s">
        <v>42</v>
      </c>
      <c r="C21">
        <v>9.5424264753950341E-2</v>
      </c>
      <c r="D21">
        <v>-0.24230259353312264</v>
      </c>
    </row>
    <row r="22" spans="2:4" x14ac:dyDescent="0.25">
      <c r="B22" t="s">
        <v>332</v>
      </c>
      <c r="C22">
        <v>8.1002097228159403E-2</v>
      </c>
      <c r="D22">
        <v>-0.23320645190895742</v>
      </c>
    </row>
    <row r="23" spans="2:4" x14ac:dyDescent="0.25">
      <c r="B23" t="s">
        <v>642</v>
      </c>
      <c r="C23">
        <v>0.1159269807126089</v>
      </c>
      <c r="D23">
        <v>-0.206016</v>
      </c>
    </row>
    <row r="24" spans="2:4" x14ac:dyDescent="0.25">
      <c r="B24" t="s">
        <v>17</v>
      </c>
      <c r="C24">
        <v>0.37214243954882059</v>
      </c>
      <c r="D24">
        <v>-0.19500000000000001</v>
      </c>
    </row>
    <row r="25" spans="2:4" x14ac:dyDescent="0.25">
      <c r="B25" t="s">
        <v>348</v>
      </c>
      <c r="C25">
        <v>0.23131852363402677</v>
      </c>
      <c r="D25">
        <v>-0.1946</v>
      </c>
    </row>
    <row r="26" spans="2:4" x14ac:dyDescent="0.25">
      <c r="B26" t="s">
        <v>348</v>
      </c>
      <c r="C26">
        <v>0.328981865373706</v>
      </c>
      <c r="D26">
        <v>-0.18884799999999999</v>
      </c>
    </row>
    <row r="27" spans="2:4" x14ac:dyDescent="0.25">
      <c r="B27" t="s">
        <v>705</v>
      </c>
      <c r="C27">
        <v>5.2631589643618577E-4</v>
      </c>
      <c r="D27">
        <v>-0.17899984033570446</v>
      </c>
    </row>
    <row r="28" spans="2:4" x14ac:dyDescent="0.25">
      <c r="B28" t="s">
        <v>17</v>
      </c>
      <c r="C28">
        <v>0.37214243954882059</v>
      </c>
      <c r="D28">
        <v>-0.17799999999999999</v>
      </c>
    </row>
    <row r="29" spans="2:4" x14ac:dyDescent="0.25">
      <c r="B29" t="s">
        <v>465</v>
      </c>
      <c r="C29">
        <v>0.73333879637414301</v>
      </c>
      <c r="D29">
        <v>-0.17699999999999999</v>
      </c>
    </row>
    <row r="30" spans="2:4" x14ac:dyDescent="0.25">
      <c r="B30" t="s">
        <v>707</v>
      </c>
      <c r="C30">
        <v>0.57184285852753702</v>
      </c>
      <c r="D30">
        <v>-0.16269900000000001</v>
      </c>
    </row>
    <row r="31" spans="2:4" x14ac:dyDescent="0.25">
      <c r="B31" t="s">
        <v>838</v>
      </c>
      <c r="C31">
        <v>0.31906283004886249</v>
      </c>
      <c r="D31">
        <v>-0.16</v>
      </c>
    </row>
    <row r="32" spans="2:4" x14ac:dyDescent="0.25">
      <c r="B32" t="s">
        <v>332</v>
      </c>
      <c r="C32">
        <v>5.583996284187745E-2</v>
      </c>
      <c r="D32">
        <v>-0.14012658227848102</v>
      </c>
    </row>
    <row r="33" spans="2:4" x14ac:dyDescent="0.25">
      <c r="B33" t="s">
        <v>17</v>
      </c>
      <c r="C33">
        <v>0.37214243954882059</v>
      </c>
      <c r="D33">
        <v>-0.13700000000000001</v>
      </c>
    </row>
    <row r="34" spans="2:4" x14ac:dyDescent="0.25">
      <c r="B34" t="s">
        <v>465</v>
      </c>
      <c r="C34">
        <v>0.73333879637414301</v>
      </c>
      <c r="D34">
        <v>-0.13439999999999999</v>
      </c>
    </row>
    <row r="35" spans="2:4" x14ac:dyDescent="0.25">
      <c r="B35" t="s">
        <v>972</v>
      </c>
      <c r="C35">
        <v>0.17052291919451179</v>
      </c>
      <c r="D35">
        <v>-0.13439999999999999</v>
      </c>
    </row>
    <row r="36" spans="2:4" x14ac:dyDescent="0.25">
      <c r="B36" t="s">
        <v>348</v>
      </c>
      <c r="C36">
        <v>0.4902803668874155</v>
      </c>
      <c r="D36">
        <v>-0.13203000000000001</v>
      </c>
    </row>
    <row r="37" spans="2:4" x14ac:dyDescent="0.25">
      <c r="B37" t="s">
        <v>465</v>
      </c>
      <c r="C37">
        <v>0.73333879637414301</v>
      </c>
      <c r="D37">
        <v>-0.12767999999999999</v>
      </c>
    </row>
    <row r="38" spans="2:4" x14ac:dyDescent="0.25">
      <c r="B38" t="s">
        <v>17</v>
      </c>
      <c r="C38">
        <v>0.37214243954882059</v>
      </c>
      <c r="D38">
        <v>-0.1249</v>
      </c>
    </row>
    <row r="39" spans="2:4" x14ac:dyDescent="0.25">
      <c r="B39" t="s">
        <v>348</v>
      </c>
      <c r="C39">
        <v>0.6189890021550043</v>
      </c>
      <c r="D39">
        <v>-0.12441000000000001</v>
      </c>
    </row>
    <row r="40" spans="2:4" x14ac:dyDescent="0.25">
      <c r="B40" t="s">
        <v>348</v>
      </c>
      <c r="C40">
        <v>0.43208055882724888</v>
      </c>
      <c r="D40">
        <v>-0.12053999999999999</v>
      </c>
    </row>
    <row r="41" spans="2:4" x14ac:dyDescent="0.25">
      <c r="B41" t="s">
        <v>465</v>
      </c>
      <c r="C41">
        <v>0.87400284387159533</v>
      </c>
      <c r="D41">
        <v>-0.10810031374208957</v>
      </c>
    </row>
    <row r="42" spans="2:4" x14ac:dyDescent="0.25">
      <c r="B42" t="s">
        <v>642</v>
      </c>
      <c r="C42">
        <v>0.1372083509853729</v>
      </c>
      <c r="D42">
        <v>-0.10779999999999999</v>
      </c>
    </row>
    <row r="43" spans="2:4" x14ac:dyDescent="0.25">
      <c r="B43" t="s">
        <v>465</v>
      </c>
      <c r="C43">
        <v>0.73333879637414301</v>
      </c>
      <c r="D43">
        <v>-0.10751999999999999</v>
      </c>
    </row>
    <row r="44" spans="2:4" x14ac:dyDescent="0.25">
      <c r="B44" t="s">
        <v>465</v>
      </c>
      <c r="C44">
        <v>0.63931311006147262</v>
      </c>
      <c r="D44">
        <v>-0.10197067180616741</v>
      </c>
    </row>
    <row r="45" spans="2:4" x14ac:dyDescent="0.25">
      <c r="B45" t="s">
        <v>642</v>
      </c>
      <c r="C45">
        <v>3.6282834313455331E-2</v>
      </c>
      <c r="D45">
        <v>-0.1012</v>
      </c>
    </row>
    <row r="46" spans="2:4" x14ac:dyDescent="0.25">
      <c r="B46" t="s">
        <v>42</v>
      </c>
      <c r="C46">
        <v>9.2082376365036384E-2</v>
      </c>
      <c r="D46">
        <v>-0.1012</v>
      </c>
    </row>
    <row r="47" spans="2:4" x14ac:dyDescent="0.25">
      <c r="B47" t="s">
        <v>642</v>
      </c>
      <c r="C47">
        <v>0.4798504910968126</v>
      </c>
      <c r="D47">
        <v>-9.869435E-2</v>
      </c>
    </row>
    <row r="48" spans="2:4" x14ac:dyDescent="0.25">
      <c r="B48" t="s">
        <v>42</v>
      </c>
      <c r="C48">
        <v>3.5932793826925873E-2</v>
      </c>
      <c r="D48">
        <v>-9.5842279691364385E-2</v>
      </c>
    </row>
    <row r="49" spans="2:4" x14ac:dyDescent="0.25">
      <c r="B49" t="s">
        <v>465</v>
      </c>
      <c r="C49">
        <v>0.42631211225096644</v>
      </c>
      <c r="D49">
        <v>-8.2000000000000003E-2</v>
      </c>
    </row>
    <row r="50" spans="2:4" x14ac:dyDescent="0.25">
      <c r="B50" t="s">
        <v>42</v>
      </c>
      <c r="C50">
        <v>0.29353262624644416</v>
      </c>
      <c r="D50">
        <v>-0.08</v>
      </c>
    </row>
    <row r="51" spans="2:4" x14ac:dyDescent="0.25">
      <c r="B51" t="s">
        <v>465</v>
      </c>
      <c r="C51">
        <v>4.7239990816998993</v>
      </c>
      <c r="D51">
        <v>-0.08</v>
      </c>
    </row>
    <row r="52" spans="2:4" x14ac:dyDescent="0.25">
      <c r="B52" t="s">
        <v>17</v>
      </c>
      <c r="C52">
        <v>1.0815090112982768</v>
      </c>
      <c r="D52">
        <v>-7.85E-2</v>
      </c>
    </row>
    <row r="53" spans="2:4" x14ac:dyDescent="0.25">
      <c r="B53" t="s">
        <v>17</v>
      </c>
      <c r="C53">
        <v>0.37214243954882059</v>
      </c>
      <c r="D53">
        <v>-7.6999999999999999E-2</v>
      </c>
    </row>
    <row r="54" spans="2:4" x14ac:dyDescent="0.25">
      <c r="B54" t="s">
        <v>642</v>
      </c>
      <c r="C54">
        <v>0.13174345925680525</v>
      </c>
      <c r="D54">
        <v>-6.5742856736242888E-2</v>
      </c>
    </row>
    <row r="55" spans="2:4" x14ac:dyDescent="0.25">
      <c r="B55" t="s">
        <v>348</v>
      </c>
      <c r="C55">
        <v>0.61276376037804792</v>
      </c>
      <c r="D55">
        <v>-6.5568999999999988E-2</v>
      </c>
    </row>
    <row r="56" spans="2:4" x14ac:dyDescent="0.25">
      <c r="B56" t="s">
        <v>17</v>
      </c>
      <c r="C56">
        <v>0.48490039721242839</v>
      </c>
      <c r="D56">
        <v>-0.06</v>
      </c>
    </row>
    <row r="57" spans="2:4" x14ac:dyDescent="0.25">
      <c r="B57" t="s">
        <v>348</v>
      </c>
      <c r="C57">
        <v>1.0738576428797426</v>
      </c>
      <c r="D57">
        <v>-5.8200999999999996E-2</v>
      </c>
    </row>
    <row r="58" spans="2:4" x14ac:dyDescent="0.25">
      <c r="B58" t="s">
        <v>88</v>
      </c>
      <c r="C58">
        <v>-0.23090324013603294</v>
      </c>
      <c r="D58">
        <v>-5.8173999999999997E-2</v>
      </c>
    </row>
    <row r="59" spans="2:4" x14ac:dyDescent="0.25">
      <c r="B59" t="s">
        <v>348</v>
      </c>
      <c r="C59">
        <v>0.16971181861085016</v>
      </c>
      <c r="D59">
        <v>-5.6994000000000003E-2</v>
      </c>
    </row>
    <row r="60" spans="2:4" x14ac:dyDescent="0.25">
      <c r="B60" t="s">
        <v>1014</v>
      </c>
      <c r="C60">
        <v>1.2162858617144077</v>
      </c>
      <c r="D60">
        <v>-5.6103840000000002E-2</v>
      </c>
    </row>
    <row r="61" spans="2:4" x14ac:dyDescent="0.25">
      <c r="B61" t="s">
        <v>707</v>
      </c>
      <c r="C61">
        <v>1.0921341425598841</v>
      </c>
      <c r="D61">
        <v>-5.2838999999999997E-2</v>
      </c>
    </row>
    <row r="62" spans="2:4" x14ac:dyDescent="0.25">
      <c r="B62" t="s">
        <v>42</v>
      </c>
      <c r="C62">
        <v>0.25534362137301297</v>
      </c>
      <c r="D62">
        <v>-4.9881759999999997E-2</v>
      </c>
    </row>
    <row r="63" spans="2:4" x14ac:dyDescent="0.25">
      <c r="B63" t="s">
        <v>348</v>
      </c>
      <c r="C63">
        <v>0.27061019178051376</v>
      </c>
      <c r="D63">
        <v>-4.3991999999999996E-2</v>
      </c>
    </row>
    <row r="64" spans="2:4" x14ac:dyDescent="0.25">
      <c r="B64" t="s">
        <v>348</v>
      </c>
      <c r="C64">
        <v>0.99167918052240267</v>
      </c>
      <c r="D64">
        <v>-4.2015999999999998E-2</v>
      </c>
    </row>
    <row r="65" spans="2:4" x14ac:dyDescent="0.25">
      <c r="B65" t="s">
        <v>17</v>
      </c>
      <c r="C65">
        <v>0.37214243954882059</v>
      </c>
      <c r="D65">
        <v>-4.1741865600852641E-2</v>
      </c>
    </row>
    <row r="66" spans="2:4" x14ac:dyDescent="0.25">
      <c r="B66" t="s">
        <v>642</v>
      </c>
      <c r="C66">
        <v>9.783790486891164E-2</v>
      </c>
      <c r="D66">
        <v>-4.0222000000000001E-2</v>
      </c>
    </row>
    <row r="67" spans="2:4" x14ac:dyDescent="0.25">
      <c r="B67" t="s">
        <v>642</v>
      </c>
      <c r="C67">
        <v>6.0854241997717891E-2</v>
      </c>
      <c r="D67">
        <v>-3.7907999999999997E-2</v>
      </c>
    </row>
    <row r="68" spans="2:4" x14ac:dyDescent="0.25">
      <c r="B68" t="s">
        <v>642</v>
      </c>
      <c r="C68">
        <v>0.13174345925680525</v>
      </c>
      <c r="D68">
        <v>-3.6999999999999998E-2</v>
      </c>
    </row>
    <row r="69" spans="2:4" x14ac:dyDescent="0.25">
      <c r="B69" t="s">
        <v>348</v>
      </c>
      <c r="C69">
        <v>1.6099245332796488</v>
      </c>
      <c r="D69">
        <v>-3.4661999999999998E-2</v>
      </c>
    </row>
    <row r="70" spans="2:4" x14ac:dyDescent="0.25">
      <c r="B70" t="s">
        <v>707</v>
      </c>
      <c r="C70">
        <v>1.6244131163609208</v>
      </c>
      <c r="D70">
        <v>-3.2625000000000001E-2</v>
      </c>
    </row>
    <row r="71" spans="2:4" x14ac:dyDescent="0.25">
      <c r="B71" t="s">
        <v>1396</v>
      </c>
      <c r="C71">
        <v>9.6702561264818578E-7</v>
      </c>
      <c r="D71">
        <v>-2.9000000000000001E-2</v>
      </c>
    </row>
    <row r="72" spans="2:4" x14ac:dyDescent="0.25">
      <c r="B72" t="s">
        <v>642</v>
      </c>
      <c r="C72">
        <v>0.11631240028484821</v>
      </c>
      <c r="D72">
        <v>-2.8000000000000001E-2</v>
      </c>
    </row>
    <row r="73" spans="2:4" x14ac:dyDescent="0.25">
      <c r="B73" t="s">
        <v>348</v>
      </c>
      <c r="C73">
        <v>0.3493551960317231</v>
      </c>
      <c r="D73">
        <v>-2.6622E-2</v>
      </c>
    </row>
    <row r="74" spans="2:4" x14ac:dyDescent="0.25">
      <c r="B74" t="s">
        <v>348</v>
      </c>
      <c r="C74">
        <v>0.73576940411206249</v>
      </c>
      <c r="D74">
        <v>-2.2752999999999999E-2</v>
      </c>
    </row>
    <row r="75" spans="2:4" x14ac:dyDescent="0.25">
      <c r="B75" t="s">
        <v>642</v>
      </c>
      <c r="C75">
        <v>3.8550511458046284E-2</v>
      </c>
      <c r="D75">
        <v>-2.2000000000000002E-2</v>
      </c>
    </row>
    <row r="76" spans="2:4" x14ac:dyDescent="0.25">
      <c r="B76" t="s">
        <v>17</v>
      </c>
      <c r="C76">
        <v>0.13353013115274415</v>
      </c>
      <c r="D76">
        <v>-1.8700000000000001E-2</v>
      </c>
    </row>
    <row r="77" spans="2:4" x14ac:dyDescent="0.25">
      <c r="B77" t="s">
        <v>32</v>
      </c>
      <c r="C77">
        <v>0.51700505842498823</v>
      </c>
      <c r="D77">
        <v>-1.6559999999999998E-2</v>
      </c>
    </row>
    <row r="78" spans="2:4" x14ac:dyDescent="0.25">
      <c r="B78" t="s">
        <v>705</v>
      </c>
      <c r="C78">
        <v>1.1983616352542561E-3</v>
      </c>
      <c r="D78">
        <v>-1.643059490084986E-2</v>
      </c>
    </row>
    <row r="79" spans="2:4" x14ac:dyDescent="0.25">
      <c r="B79" t="s">
        <v>348</v>
      </c>
      <c r="C79">
        <v>0.78455425089203867</v>
      </c>
      <c r="D79">
        <v>-1.5648000000000002E-2</v>
      </c>
    </row>
    <row r="80" spans="2:4" x14ac:dyDescent="0.25">
      <c r="B80" t="s">
        <v>348</v>
      </c>
      <c r="C80">
        <v>0.83805249314973063</v>
      </c>
      <c r="D80">
        <v>-1.5093000000000001E-2</v>
      </c>
    </row>
    <row r="81" spans="2:4" x14ac:dyDescent="0.25">
      <c r="B81" t="s">
        <v>17</v>
      </c>
      <c r="C81">
        <v>0.37214243954882059</v>
      </c>
      <c r="D81">
        <v>-1.4447592067988669E-2</v>
      </c>
    </row>
    <row r="82" spans="2:4" x14ac:dyDescent="0.25">
      <c r="B82" t="s">
        <v>707</v>
      </c>
      <c r="C82">
        <v>0.64556328641117</v>
      </c>
      <c r="D82">
        <v>-1.2959999999999999E-2</v>
      </c>
    </row>
    <row r="83" spans="2:4" x14ac:dyDescent="0.25">
      <c r="B83" t="s">
        <v>88</v>
      </c>
      <c r="C83">
        <v>3.0120819688617209</v>
      </c>
      <c r="D83">
        <v>-0.01</v>
      </c>
    </row>
    <row r="84" spans="2:4" x14ac:dyDescent="0.25">
      <c r="B84" t="s">
        <v>88</v>
      </c>
      <c r="C84">
        <v>5.5221502762464869</v>
      </c>
      <c r="D84">
        <v>-0.01</v>
      </c>
    </row>
    <row r="85" spans="2:4" x14ac:dyDescent="0.25">
      <c r="B85" t="s">
        <v>42</v>
      </c>
      <c r="C85">
        <v>4.051624560061601</v>
      </c>
      <c r="D85">
        <v>-0.01</v>
      </c>
    </row>
    <row r="86" spans="2:4" x14ac:dyDescent="0.25">
      <c r="B86" t="s">
        <v>642</v>
      </c>
      <c r="C86">
        <v>3.2830112983626512</v>
      </c>
      <c r="D86">
        <v>-0.01</v>
      </c>
    </row>
    <row r="87" spans="2:4" x14ac:dyDescent="0.25">
      <c r="B87" t="s">
        <v>88</v>
      </c>
      <c r="C87">
        <v>2.0549065144369765</v>
      </c>
      <c r="D87">
        <v>-8.3759999999999998E-3</v>
      </c>
    </row>
    <row r="88" spans="2:4" x14ac:dyDescent="0.25">
      <c r="B88" t="s">
        <v>348</v>
      </c>
      <c r="C88">
        <v>2.1096771204225719</v>
      </c>
      <c r="D88">
        <v>-8.2880000000000002E-3</v>
      </c>
    </row>
    <row r="89" spans="2:4" x14ac:dyDescent="0.25">
      <c r="B89" t="s">
        <v>348</v>
      </c>
      <c r="C89">
        <v>0.22261916558193828</v>
      </c>
      <c r="D89">
        <v>-7.5199999999999998E-3</v>
      </c>
    </row>
    <row r="90" spans="2:4" x14ac:dyDescent="0.25">
      <c r="B90" t="s">
        <v>332</v>
      </c>
      <c r="C90">
        <v>4.2286167428083372</v>
      </c>
      <c r="D90">
        <v>-5.7599999999999995E-3</v>
      </c>
    </row>
    <row r="91" spans="2:4" x14ac:dyDescent="0.25">
      <c r="B91" t="s">
        <v>707</v>
      </c>
      <c r="C91">
        <v>0.64556328641117</v>
      </c>
      <c r="D91">
        <v>-5.7599999999999995E-3</v>
      </c>
    </row>
    <row r="92" spans="2:4" x14ac:dyDescent="0.25">
      <c r="B92" t="s">
        <v>17</v>
      </c>
      <c r="C92">
        <v>2.2490090868844241</v>
      </c>
      <c r="D92">
        <v>-5.4279999999999997E-3</v>
      </c>
    </row>
    <row r="93" spans="2:4" x14ac:dyDescent="0.25">
      <c r="B93" t="s">
        <v>1396</v>
      </c>
      <c r="C93">
        <v>8.0224637268201479E-6</v>
      </c>
      <c r="D93">
        <v>-4.0000000000000001E-3</v>
      </c>
    </row>
    <row r="94" spans="2:4" x14ac:dyDescent="0.25">
      <c r="B94" t="s">
        <v>348</v>
      </c>
      <c r="C94">
        <v>0.44066757704032006</v>
      </c>
      <c r="D94">
        <v>-3.7989999999999999E-3</v>
      </c>
    </row>
    <row r="95" spans="2:4" x14ac:dyDescent="0.25">
      <c r="B95" t="s">
        <v>705</v>
      </c>
      <c r="C95">
        <v>0.20251459801131233</v>
      </c>
      <c r="D95">
        <v>-2.0199999999999997E-3</v>
      </c>
    </row>
    <row r="96" spans="2:4" x14ac:dyDescent="0.25">
      <c r="B96" t="s">
        <v>1396</v>
      </c>
      <c r="C96">
        <v>1.3661605365540145E-6</v>
      </c>
      <c r="D96">
        <v>-2E-3</v>
      </c>
    </row>
    <row r="97" spans="2:4" x14ac:dyDescent="0.25">
      <c r="B97" t="s">
        <v>17</v>
      </c>
      <c r="C97">
        <v>-15.597790452170825</v>
      </c>
      <c r="D97">
        <v>-1.4585762696288469E-3</v>
      </c>
    </row>
    <row r="98" spans="2:4" x14ac:dyDescent="0.25">
      <c r="B98" t="s">
        <v>707</v>
      </c>
      <c r="C98">
        <v>0.64556328641117</v>
      </c>
      <c r="D98">
        <v>-1.1519999999999998E-3</v>
      </c>
    </row>
    <row r="99" spans="2:4" x14ac:dyDescent="0.25">
      <c r="B99" t="s">
        <v>642</v>
      </c>
      <c r="C99">
        <v>0.13174345925680525</v>
      </c>
      <c r="D99">
        <v>-6.7200000000000007E-4</v>
      </c>
    </row>
    <row r="100" spans="2:4" x14ac:dyDescent="0.25">
      <c r="B100" t="s">
        <v>707</v>
      </c>
      <c r="C100">
        <v>0.64556328641117</v>
      </c>
      <c r="D100">
        <v>-5.7599999999999991E-4</v>
      </c>
    </row>
    <row r="101" spans="2:4" x14ac:dyDescent="0.25">
      <c r="B101" t="s">
        <v>642</v>
      </c>
      <c r="C101">
        <v>0.13174345925680525</v>
      </c>
      <c r="D101">
        <v>-4.1001897533206821E-4</v>
      </c>
    </row>
    <row r="102" spans="2:4" x14ac:dyDescent="0.25">
      <c r="B102" t="s">
        <v>972</v>
      </c>
      <c r="C102">
        <v>60.953225945389072</v>
      </c>
      <c r="D102">
        <v>-1.6783938594688009E-4</v>
      </c>
    </row>
    <row r="103" spans="2:4" x14ac:dyDescent="0.25">
      <c r="B103" t="s">
        <v>642</v>
      </c>
      <c r="C103">
        <v>0.13174345925680525</v>
      </c>
      <c r="D103">
        <v>-9.6000000000000002E-5</v>
      </c>
    </row>
    <row r="104" spans="2:4" x14ac:dyDescent="0.25">
      <c r="B104" t="s">
        <v>642</v>
      </c>
      <c r="C104">
        <v>0.13174345925680525</v>
      </c>
      <c r="D104">
        <v>-9.6000000000000002E-5</v>
      </c>
    </row>
    <row r="105" spans="2:4" x14ac:dyDescent="0.25">
      <c r="B105" t="s">
        <v>465</v>
      </c>
      <c r="C105">
        <v>0.3666693981870715</v>
      </c>
      <c r="D105">
        <v>0</v>
      </c>
    </row>
    <row r="106" spans="2:4" x14ac:dyDescent="0.25">
      <c r="B106" t="s">
        <v>707</v>
      </c>
      <c r="C106">
        <v>0.64556328641117</v>
      </c>
      <c r="D106">
        <v>0</v>
      </c>
    </row>
    <row r="107" spans="2:4" x14ac:dyDescent="0.25">
      <c r="B107" t="s">
        <v>17</v>
      </c>
      <c r="C107">
        <v>0.37214243954882059</v>
      </c>
      <c r="D107">
        <v>0</v>
      </c>
    </row>
    <row r="108" spans="2:4" x14ac:dyDescent="0.25">
      <c r="B108" t="s">
        <v>32</v>
      </c>
      <c r="C108">
        <v>1.0340101168499765</v>
      </c>
      <c r="D108">
        <v>0</v>
      </c>
    </row>
    <row r="109" spans="2:4" x14ac:dyDescent="0.25">
      <c r="B109" t="s">
        <v>465</v>
      </c>
      <c r="C109">
        <v>0.73333879637414301</v>
      </c>
      <c r="D109">
        <v>0</v>
      </c>
    </row>
    <row r="110" spans="2:4" x14ac:dyDescent="0.25">
      <c r="B110" t="s">
        <v>32</v>
      </c>
      <c r="C110">
        <v>1.0340101168499765</v>
      </c>
      <c r="D110">
        <v>0</v>
      </c>
    </row>
    <row r="111" spans="2:4" x14ac:dyDescent="0.25">
      <c r="B111" t="s">
        <v>1396</v>
      </c>
      <c r="C111">
        <v>1.3661605365540145E-6</v>
      </c>
      <c r="D111">
        <v>0</v>
      </c>
    </row>
    <row r="112" spans="2:4" x14ac:dyDescent="0.25">
      <c r="B112" t="s">
        <v>465</v>
      </c>
      <c r="C112">
        <v>0.73333879637414301</v>
      </c>
      <c r="D112">
        <v>0</v>
      </c>
    </row>
    <row r="113" spans="2:4" x14ac:dyDescent="0.25">
      <c r="B113" t="s">
        <v>1396</v>
      </c>
      <c r="C113">
        <v>13.999746154644427</v>
      </c>
      <c r="D113">
        <v>2.9708568943018707E-8</v>
      </c>
    </row>
    <row r="114" spans="2:4" x14ac:dyDescent="0.25">
      <c r="B114" t="s">
        <v>705</v>
      </c>
      <c r="C114">
        <v>19.774916909635877</v>
      </c>
      <c r="D114">
        <v>5.7566684812193788E-6</v>
      </c>
    </row>
    <row r="115" spans="2:4" x14ac:dyDescent="0.25">
      <c r="B115" t="s">
        <v>88</v>
      </c>
      <c r="C115">
        <v>7.9401712475562145E-2</v>
      </c>
      <c r="D115">
        <v>1.6193499999999999E-4</v>
      </c>
    </row>
    <row r="116" spans="2:4" x14ac:dyDescent="0.25">
      <c r="B116" t="s">
        <v>17</v>
      </c>
      <c r="C116">
        <v>60.918046638386542</v>
      </c>
      <c r="D116">
        <v>3.6890744718734561E-4</v>
      </c>
    </row>
    <row r="117" spans="2:4" x14ac:dyDescent="0.25">
      <c r="B117" t="s">
        <v>88</v>
      </c>
      <c r="C117">
        <v>1.7116047101157637</v>
      </c>
      <c r="D117">
        <v>4.1899999999999999E-4</v>
      </c>
    </row>
    <row r="118" spans="2:4" x14ac:dyDescent="0.25">
      <c r="B118" t="s">
        <v>88</v>
      </c>
      <c r="C118">
        <v>0.23820513742668648</v>
      </c>
      <c r="D118">
        <v>7.1301707779886146E-4</v>
      </c>
    </row>
    <row r="119" spans="2:4" x14ac:dyDescent="0.25">
      <c r="B119" t="s">
        <v>32</v>
      </c>
      <c r="C119">
        <v>1.0340101168499765</v>
      </c>
      <c r="D119">
        <v>1E-3</v>
      </c>
    </row>
    <row r="120" spans="2:4" x14ac:dyDescent="0.25">
      <c r="B120" t="s">
        <v>17</v>
      </c>
      <c r="C120">
        <v>0.82996648470532797</v>
      </c>
      <c r="D120">
        <v>1.5600000000000002E-3</v>
      </c>
    </row>
    <row r="121" spans="2:4" x14ac:dyDescent="0.25">
      <c r="B121" t="s">
        <v>42</v>
      </c>
      <c r="C121">
        <v>5.8924889941501526</v>
      </c>
      <c r="D121">
        <v>1.8049273372797558E-3</v>
      </c>
    </row>
    <row r="122" spans="2:4" x14ac:dyDescent="0.25">
      <c r="B122" t="s">
        <v>642</v>
      </c>
      <c r="C122">
        <v>2.8482383538414773</v>
      </c>
      <c r="D122">
        <v>2.3487857142857138E-3</v>
      </c>
    </row>
    <row r="123" spans="2:4" x14ac:dyDescent="0.25">
      <c r="B123" t="s">
        <v>17</v>
      </c>
      <c r="C123">
        <v>0.67687119212706159</v>
      </c>
      <c r="D123">
        <v>2.5959999999999998E-3</v>
      </c>
    </row>
    <row r="124" spans="2:4" x14ac:dyDescent="0.25">
      <c r="B124" t="s">
        <v>642</v>
      </c>
      <c r="C124">
        <v>0.13174345925680525</v>
      </c>
      <c r="D124">
        <v>3.087868998053629E-3</v>
      </c>
    </row>
    <row r="125" spans="2:4" x14ac:dyDescent="0.25">
      <c r="B125" t="s">
        <v>42</v>
      </c>
      <c r="C125">
        <v>0.19730912810024159</v>
      </c>
      <c r="D125">
        <v>3.3119999999999998E-3</v>
      </c>
    </row>
    <row r="126" spans="2:4" x14ac:dyDescent="0.25">
      <c r="B126" t="s">
        <v>332</v>
      </c>
      <c r="C126">
        <v>7.3889064712923949</v>
      </c>
      <c r="D126">
        <v>3.3210669569951005E-3</v>
      </c>
    </row>
    <row r="127" spans="2:4" x14ac:dyDescent="0.25">
      <c r="B127" t="s">
        <v>88</v>
      </c>
      <c r="C127">
        <v>0.66089212937987551</v>
      </c>
      <c r="D127">
        <v>3.7979999999999997E-3</v>
      </c>
    </row>
    <row r="128" spans="2:4" x14ac:dyDescent="0.25">
      <c r="B128" t="s">
        <v>88</v>
      </c>
      <c r="C128">
        <v>1.5102032519300816</v>
      </c>
      <c r="D128">
        <v>3.8940000000000003E-3</v>
      </c>
    </row>
    <row r="129" spans="2:4" x14ac:dyDescent="0.25">
      <c r="B129" t="s">
        <v>465</v>
      </c>
      <c r="C129">
        <v>0.3666693981870715</v>
      </c>
      <c r="D129">
        <v>3.9644475931666671E-3</v>
      </c>
    </row>
    <row r="130" spans="2:4" x14ac:dyDescent="0.25">
      <c r="B130" t="s">
        <v>348</v>
      </c>
      <c r="C130">
        <v>1.0791047459035861</v>
      </c>
      <c r="D130">
        <v>4.1370000000000001E-3</v>
      </c>
    </row>
    <row r="131" spans="2:4" x14ac:dyDescent="0.25">
      <c r="B131" t="s">
        <v>348</v>
      </c>
      <c r="C131">
        <v>0.50205311896121629</v>
      </c>
      <c r="D131">
        <v>4.4460000000000003E-3</v>
      </c>
    </row>
    <row r="132" spans="2:4" x14ac:dyDescent="0.25">
      <c r="B132" t="s">
        <v>348</v>
      </c>
      <c r="C132">
        <v>1.1001899146818037</v>
      </c>
      <c r="D132">
        <v>4.7339999999999995E-3</v>
      </c>
    </row>
    <row r="133" spans="2:4" x14ac:dyDescent="0.25">
      <c r="B133" t="s">
        <v>88</v>
      </c>
      <c r="C133">
        <v>1.4762502542991045</v>
      </c>
      <c r="D133">
        <v>4.8579999999999995E-3</v>
      </c>
    </row>
    <row r="134" spans="2:4" x14ac:dyDescent="0.25">
      <c r="B134" t="s">
        <v>88</v>
      </c>
      <c r="C134">
        <v>1.4036985958938708</v>
      </c>
      <c r="D134">
        <v>5.62E-3</v>
      </c>
    </row>
    <row r="135" spans="2:4" x14ac:dyDescent="0.25">
      <c r="B135" t="s">
        <v>707</v>
      </c>
      <c r="C135">
        <v>0.64556328641117</v>
      </c>
      <c r="D135">
        <v>5.7599999999999995E-3</v>
      </c>
    </row>
    <row r="136" spans="2:4" x14ac:dyDescent="0.25">
      <c r="B136" t="s">
        <v>42</v>
      </c>
      <c r="C136">
        <v>5.8221849992653389</v>
      </c>
      <c r="D136">
        <v>6.2317322345356325E-3</v>
      </c>
    </row>
    <row r="137" spans="2:4" x14ac:dyDescent="0.25">
      <c r="B137" t="s">
        <v>88</v>
      </c>
      <c r="C137">
        <v>1.0151855361512561</v>
      </c>
      <c r="D137">
        <v>8.124000000000001E-3</v>
      </c>
    </row>
    <row r="138" spans="2:4" x14ac:dyDescent="0.25">
      <c r="B138" t="s">
        <v>17</v>
      </c>
      <c r="C138">
        <v>1.8496395944861597</v>
      </c>
      <c r="D138">
        <v>0.01</v>
      </c>
    </row>
    <row r="139" spans="2:4" x14ac:dyDescent="0.25">
      <c r="B139" t="s">
        <v>348</v>
      </c>
      <c r="C139">
        <v>0.7320373104098018</v>
      </c>
      <c r="D139">
        <v>1.0164000000000001E-2</v>
      </c>
    </row>
    <row r="140" spans="2:4" x14ac:dyDescent="0.25">
      <c r="B140" t="s">
        <v>348</v>
      </c>
      <c r="C140">
        <v>1.2750160892430888</v>
      </c>
      <c r="D140">
        <v>1.0503999999999999E-2</v>
      </c>
    </row>
    <row r="141" spans="2:4" x14ac:dyDescent="0.25">
      <c r="B141" t="s">
        <v>972</v>
      </c>
      <c r="C141">
        <v>0.15039437862144028</v>
      </c>
      <c r="D141">
        <v>1.3299999999999999E-2</v>
      </c>
    </row>
    <row r="142" spans="2:4" x14ac:dyDescent="0.25">
      <c r="B142" t="s">
        <v>42</v>
      </c>
      <c r="C142">
        <v>0.25534362137301297</v>
      </c>
      <c r="D142">
        <v>1.331444759206799E-2</v>
      </c>
    </row>
    <row r="143" spans="2:4" x14ac:dyDescent="0.25">
      <c r="B143" t="s">
        <v>88</v>
      </c>
      <c r="C143">
        <v>7.9401712475562145E-2</v>
      </c>
      <c r="D143">
        <v>1.3576000000000001E-2</v>
      </c>
    </row>
    <row r="144" spans="2:4" x14ac:dyDescent="0.25">
      <c r="B144" t="s">
        <v>17</v>
      </c>
      <c r="C144">
        <v>0.46240989862153992</v>
      </c>
      <c r="D144">
        <v>1.3600000000000001E-2</v>
      </c>
    </row>
    <row r="145" spans="2:4" x14ac:dyDescent="0.25">
      <c r="B145" t="s">
        <v>42</v>
      </c>
      <c r="C145">
        <v>0.12767181068650649</v>
      </c>
      <c r="D145">
        <v>1.4178216318785578E-2</v>
      </c>
    </row>
    <row r="146" spans="2:4" x14ac:dyDescent="0.25">
      <c r="B146" t="s">
        <v>17</v>
      </c>
      <c r="C146">
        <v>2.0474606032946174</v>
      </c>
      <c r="D146">
        <v>1.5041314689346981E-2</v>
      </c>
    </row>
    <row r="147" spans="2:4" x14ac:dyDescent="0.25">
      <c r="B147" t="s">
        <v>465</v>
      </c>
      <c r="C147">
        <v>5.4566140014036497</v>
      </c>
      <c r="D147">
        <v>1.6603704E-2</v>
      </c>
    </row>
    <row r="148" spans="2:4" x14ac:dyDescent="0.25">
      <c r="B148" t="s">
        <v>348</v>
      </c>
      <c r="C148">
        <v>0.72693829190280956</v>
      </c>
      <c r="D148">
        <v>1.7399999999999999E-2</v>
      </c>
    </row>
    <row r="149" spans="2:4" x14ac:dyDescent="0.25">
      <c r="B149" t="s">
        <v>1396</v>
      </c>
      <c r="C149">
        <v>3.7639169045017154E-6</v>
      </c>
      <c r="D149">
        <v>1.77E-2</v>
      </c>
    </row>
    <row r="150" spans="2:4" x14ac:dyDescent="0.25">
      <c r="B150" t="s">
        <v>88</v>
      </c>
      <c r="C150">
        <v>1.562921613515486</v>
      </c>
      <c r="D150">
        <v>1.7711999999999999E-2</v>
      </c>
    </row>
    <row r="151" spans="2:4" x14ac:dyDescent="0.25">
      <c r="B151" t="s">
        <v>348</v>
      </c>
      <c r="C151">
        <v>0.45078596305936036</v>
      </c>
      <c r="D151">
        <v>1.8156000000000002E-2</v>
      </c>
    </row>
    <row r="152" spans="2:4" x14ac:dyDescent="0.25">
      <c r="B152" t="s">
        <v>42</v>
      </c>
      <c r="C152">
        <v>0.18125688821328215</v>
      </c>
      <c r="D152">
        <v>1.9E-2</v>
      </c>
    </row>
    <row r="153" spans="2:4" x14ac:dyDescent="0.25">
      <c r="B153" t="s">
        <v>465</v>
      </c>
      <c r="C153">
        <v>0.3666693981870715</v>
      </c>
      <c r="D153">
        <v>1.9031241600000002E-2</v>
      </c>
    </row>
    <row r="154" spans="2:4" x14ac:dyDescent="0.25">
      <c r="B154" t="s">
        <v>1396</v>
      </c>
      <c r="C154">
        <v>3.4732553602866279E-5</v>
      </c>
      <c r="D154">
        <v>1.9823957584471603E-2</v>
      </c>
    </row>
    <row r="155" spans="2:4" x14ac:dyDescent="0.25">
      <c r="B155" t="s">
        <v>42</v>
      </c>
      <c r="C155">
        <v>0.25534362137301297</v>
      </c>
      <c r="D155">
        <v>2.1000000000000001E-2</v>
      </c>
    </row>
    <row r="156" spans="2:4" x14ac:dyDescent="0.25">
      <c r="B156" t="s">
        <v>42</v>
      </c>
      <c r="C156">
        <v>0.39889411983728845</v>
      </c>
      <c r="D156">
        <v>2.1329999999999998E-2</v>
      </c>
    </row>
    <row r="157" spans="2:4" x14ac:dyDescent="0.25">
      <c r="B157" t="s">
        <v>707</v>
      </c>
      <c r="C157">
        <v>1.2181637306763067</v>
      </c>
      <c r="D157">
        <v>2.2235999999999999E-2</v>
      </c>
    </row>
    <row r="158" spans="2:4" x14ac:dyDescent="0.25">
      <c r="B158" t="s">
        <v>642</v>
      </c>
      <c r="C158">
        <v>27.819855161298324</v>
      </c>
      <c r="D158">
        <v>2.2540000000000001E-2</v>
      </c>
    </row>
    <row r="159" spans="2:4" x14ac:dyDescent="0.25">
      <c r="B159" t="s">
        <v>972</v>
      </c>
      <c r="C159">
        <v>0.23777139436981223</v>
      </c>
      <c r="D159">
        <v>2.29E-2</v>
      </c>
    </row>
    <row r="160" spans="2:4" x14ac:dyDescent="0.25">
      <c r="B160" t="s">
        <v>17</v>
      </c>
      <c r="C160">
        <v>1.1525670454175971</v>
      </c>
      <c r="D160">
        <v>2.4072E-2</v>
      </c>
    </row>
    <row r="161" spans="2:4" x14ac:dyDescent="0.25">
      <c r="B161" t="s">
        <v>17</v>
      </c>
      <c r="C161">
        <v>0.37214243954882059</v>
      </c>
      <c r="D161">
        <v>2.6312246100000002E-2</v>
      </c>
    </row>
    <row r="162" spans="2:4" x14ac:dyDescent="0.25">
      <c r="B162" t="s">
        <v>17</v>
      </c>
      <c r="C162">
        <v>0.11645878928246191</v>
      </c>
      <c r="D162">
        <v>2.7E-2</v>
      </c>
    </row>
    <row r="163" spans="2:4" x14ac:dyDescent="0.25">
      <c r="B163" t="s">
        <v>348</v>
      </c>
      <c r="C163">
        <v>0.17226993991327347</v>
      </c>
      <c r="D163">
        <v>2.7317999999999999E-2</v>
      </c>
    </row>
    <row r="164" spans="2:4" x14ac:dyDescent="0.25">
      <c r="B164" t="s">
        <v>88</v>
      </c>
      <c r="C164">
        <v>0.23820513742668648</v>
      </c>
      <c r="D164">
        <v>2.8000000000000001E-2</v>
      </c>
    </row>
    <row r="165" spans="2:4" x14ac:dyDescent="0.25">
      <c r="B165" t="s">
        <v>32</v>
      </c>
      <c r="C165">
        <v>0.51700505842498823</v>
      </c>
      <c r="D165">
        <v>2.8294E-2</v>
      </c>
    </row>
    <row r="166" spans="2:4" x14ac:dyDescent="0.25">
      <c r="B166" t="s">
        <v>465</v>
      </c>
      <c r="C166">
        <v>3.9910766676445859</v>
      </c>
      <c r="D166">
        <v>2.8478384999999998E-2</v>
      </c>
    </row>
    <row r="167" spans="2:4" x14ac:dyDescent="0.25">
      <c r="B167" t="s">
        <v>703</v>
      </c>
      <c r="C167">
        <v>4.0454458695069377E-3</v>
      </c>
      <c r="D167">
        <v>2.8988744648056172E-2</v>
      </c>
    </row>
    <row r="168" spans="2:4" x14ac:dyDescent="0.25">
      <c r="B168" t="s">
        <v>88</v>
      </c>
      <c r="C168">
        <v>1.5442896443529139</v>
      </c>
      <c r="D168">
        <v>0.03</v>
      </c>
    </row>
    <row r="169" spans="2:4" x14ac:dyDescent="0.25">
      <c r="B169" t="s">
        <v>42</v>
      </c>
      <c r="C169">
        <v>1.3843193585454014</v>
      </c>
      <c r="D169">
        <v>0.03</v>
      </c>
    </row>
    <row r="170" spans="2:4" x14ac:dyDescent="0.25">
      <c r="B170" t="s">
        <v>348</v>
      </c>
      <c r="C170">
        <v>0.43948883660790766</v>
      </c>
      <c r="D170">
        <v>3.1320000000000001E-2</v>
      </c>
    </row>
    <row r="171" spans="2:4" x14ac:dyDescent="0.25">
      <c r="B171" t="s">
        <v>17</v>
      </c>
      <c r="C171">
        <v>0.37214243954882059</v>
      </c>
      <c r="D171">
        <v>3.1673175025010408E-2</v>
      </c>
    </row>
    <row r="172" spans="2:4" x14ac:dyDescent="0.25">
      <c r="B172" t="s">
        <v>42</v>
      </c>
      <c r="C172">
        <v>0.26973625399859147</v>
      </c>
      <c r="D172">
        <v>3.2669999999999998E-2</v>
      </c>
    </row>
    <row r="173" spans="2:4" x14ac:dyDescent="0.25">
      <c r="B173" t="s">
        <v>88</v>
      </c>
      <c r="C173">
        <v>1.5016396269037287</v>
      </c>
      <c r="D173">
        <v>3.3239999999999999E-2</v>
      </c>
    </row>
    <row r="174" spans="2:4" x14ac:dyDescent="0.25">
      <c r="B174" t="s">
        <v>17</v>
      </c>
      <c r="C174">
        <v>0.37214243954882059</v>
      </c>
      <c r="D174">
        <v>3.4090000000000002E-2</v>
      </c>
    </row>
    <row r="175" spans="2:4" x14ac:dyDescent="0.25">
      <c r="B175" t="s">
        <v>42</v>
      </c>
      <c r="C175">
        <v>0.26512782864525947</v>
      </c>
      <c r="D175">
        <v>3.4383999999999998E-2</v>
      </c>
    </row>
    <row r="176" spans="2:4" x14ac:dyDescent="0.25">
      <c r="B176" t="s">
        <v>348</v>
      </c>
      <c r="C176">
        <v>8.5806427937781447</v>
      </c>
      <c r="D176">
        <v>3.6418943297909206E-2</v>
      </c>
    </row>
    <row r="177" spans="2:4" x14ac:dyDescent="0.25">
      <c r="B177" t="s">
        <v>348</v>
      </c>
      <c r="C177">
        <v>0.41613127645443099</v>
      </c>
      <c r="D177">
        <v>3.7547999999999998E-2</v>
      </c>
    </row>
    <row r="178" spans="2:4" x14ac:dyDescent="0.25">
      <c r="B178" t="s">
        <v>17</v>
      </c>
      <c r="C178">
        <v>1.0192060830699659</v>
      </c>
      <c r="D178">
        <v>3.7929000000000004E-2</v>
      </c>
    </row>
    <row r="179" spans="2:4" x14ac:dyDescent="0.25">
      <c r="B179" t="s">
        <v>348</v>
      </c>
      <c r="C179">
        <v>2.3193351692659681</v>
      </c>
      <c r="D179">
        <v>3.8496000000000002E-2</v>
      </c>
    </row>
    <row r="180" spans="2:4" x14ac:dyDescent="0.25">
      <c r="B180" t="s">
        <v>42</v>
      </c>
      <c r="C180">
        <v>0.3262135560300029</v>
      </c>
      <c r="D180">
        <v>3.8812999999999993E-2</v>
      </c>
    </row>
    <row r="181" spans="2:4" x14ac:dyDescent="0.25">
      <c r="B181" t="s">
        <v>642</v>
      </c>
      <c r="C181">
        <v>1.261974083036101</v>
      </c>
      <c r="D181">
        <v>3.9258545454545456E-2</v>
      </c>
    </row>
    <row r="182" spans="2:4" x14ac:dyDescent="0.25">
      <c r="B182" t="s">
        <v>42</v>
      </c>
      <c r="C182">
        <v>1.3737695068513536</v>
      </c>
      <c r="D182">
        <v>4.07E-2</v>
      </c>
    </row>
    <row r="183" spans="2:4" x14ac:dyDescent="0.25">
      <c r="B183" t="s">
        <v>642</v>
      </c>
      <c r="C183">
        <v>0.12121725283186738</v>
      </c>
      <c r="D183">
        <v>4.1420000000000005E-2</v>
      </c>
    </row>
    <row r="184" spans="2:4" x14ac:dyDescent="0.25">
      <c r="B184" t="s">
        <v>1396</v>
      </c>
      <c r="C184">
        <v>6.4777657421529143E-7</v>
      </c>
      <c r="D184">
        <v>4.2000000000000003E-2</v>
      </c>
    </row>
    <row r="185" spans="2:4" x14ac:dyDescent="0.25">
      <c r="B185" t="s">
        <v>17</v>
      </c>
      <c r="C185">
        <v>0.98106767741486556</v>
      </c>
      <c r="D185">
        <v>4.2419999999999999E-2</v>
      </c>
    </row>
    <row r="186" spans="2:4" x14ac:dyDescent="0.25">
      <c r="B186" t="s">
        <v>42</v>
      </c>
      <c r="C186">
        <v>0.23636840284387778</v>
      </c>
      <c r="D186">
        <v>4.2595739999999993E-2</v>
      </c>
    </row>
    <row r="187" spans="2:4" x14ac:dyDescent="0.25">
      <c r="B187" t="s">
        <v>642</v>
      </c>
      <c r="C187">
        <v>0.13174345925680525</v>
      </c>
      <c r="D187">
        <v>4.2999999999999997E-2</v>
      </c>
    </row>
    <row r="188" spans="2:4" x14ac:dyDescent="0.25">
      <c r="B188" t="s">
        <v>17</v>
      </c>
      <c r="C188">
        <v>0.37214243954882059</v>
      </c>
      <c r="D188">
        <v>4.2999999999999997E-2</v>
      </c>
    </row>
    <row r="189" spans="2:4" x14ac:dyDescent="0.25">
      <c r="B189" t="s">
        <v>17</v>
      </c>
      <c r="C189">
        <v>0.94291638017259316</v>
      </c>
      <c r="D189">
        <v>4.4921000000000003E-2</v>
      </c>
    </row>
    <row r="190" spans="2:4" x14ac:dyDescent="0.25">
      <c r="B190" t="s">
        <v>88</v>
      </c>
      <c r="C190">
        <v>0.23820513742668648</v>
      </c>
      <c r="D190">
        <v>4.4999999999999998E-2</v>
      </c>
    </row>
    <row r="191" spans="2:4" x14ac:dyDescent="0.25">
      <c r="B191" t="s">
        <v>32</v>
      </c>
      <c r="C191">
        <v>1.1911242229071497</v>
      </c>
      <c r="D191">
        <v>4.6885330104119514E-2</v>
      </c>
    </row>
    <row r="192" spans="2:4" x14ac:dyDescent="0.25">
      <c r="B192" t="s">
        <v>32</v>
      </c>
      <c r="C192">
        <v>1.0340101168499765</v>
      </c>
      <c r="D192">
        <v>4.7E-2</v>
      </c>
    </row>
    <row r="193" spans="2:4" x14ac:dyDescent="0.25">
      <c r="B193" t="s">
        <v>642</v>
      </c>
      <c r="C193">
        <v>6.0305260328682629E-2</v>
      </c>
      <c r="D193">
        <v>4.9503999999999992E-2</v>
      </c>
    </row>
    <row r="194" spans="2:4" x14ac:dyDescent="0.25">
      <c r="B194" t="s">
        <v>642</v>
      </c>
      <c r="C194">
        <v>0.37588665516780206</v>
      </c>
      <c r="D194">
        <v>4.9818997797356837E-2</v>
      </c>
    </row>
    <row r="195" spans="2:4" x14ac:dyDescent="0.25">
      <c r="B195" t="s">
        <v>17</v>
      </c>
      <c r="C195">
        <v>1.4978263167004475</v>
      </c>
      <c r="D195">
        <v>0.05</v>
      </c>
    </row>
    <row r="196" spans="2:4" x14ac:dyDescent="0.25">
      <c r="B196" t="s">
        <v>1014</v>
      </c>
      <c r="C196">
        <v>0.94542072506463459</v>
      </c>
      <c r="D196">
        <v>5.1933960000000001E-2</v>
      </c>
    </row>
    <row r="197" spans="2:4" x14ac:dyDescent="0.25">
      <c r="B197" t="s">
        <v>17</v>
      </c>
      <c r="C197">
        <v>1.0043385617171825</v>
      </c>
      <c r="D197">
        <v>5.3592000000000008E-2</v>
      </c>
    </row>
    <row r="198" spans="2:4" x14ac:dyDescent="0.25">
      <c r="B198" t="s">
        <v>17</v>
      </c>
      <c r="C198">
        <v>0.37214243954882059</v>
      </c>
      <c r="D198">
        <v>5.6000000000000001E-2</v>
      </c>
    </row>
    <row r="199" spans="2:4" x14ac:dyDescent="0.25">
      <c r="B199" t="s">
        <v>707</v>
      </c>
      <c r="C199">
        <v>1.5002541520530799</v>
      </c>
      <c r="D199">
        <v>5.8874999999999997E-2</v>
      </c>
    </row>
    <row r="200" spans="2:4" x14ac:dyDescent="0.25">
      <c r="B200" t="s">
        <v>705</v>
      </c>
      <c r="C200">
        <v>1.1983616352542561E-3</v>
      </c>
      <c r="D200">
        <v>6.0283150009193667E-2</v>
      </c>
    </row>
    <row r="201" spans="2:4" x14ac:dyDescent="0.25">
      <c r="B201" t="s">
        <v>17</v>
      </c>
      <c r="C201">
        <v>0.84454267433218755</v>
      </c>
      <c r="D201">
        <v>6.0885000000000002E-2</v>
      </c>
    </row>
    <row r="202" spans="2:4" x14ac:dyDescent="0.25">
      <c r="B202" t="s">
        <v>32</v>
      </c>
      <c r="C202">
        <v>1.0340101168499765</v>
      </c>
      <c r="D202">
        <v>6.1728609600000005E-2</v>
      </c>
    </row>
    <row r="203" spans="2:4" x14ac:dyDescent="0.25">
      <c r="B203" t="s">
        <v>465</v>
      </c>
      <c r="C203">
        <v>1.2394068166600813</v>
      </c>
      <c r="D203">
        <v>6.2006999999999993E-2</v>
      </c>
    </row>
    <row r="204" spans="2:4" x14ac:dyDescent="0.25">
      <c r="B204" t="s">
        <v>17</v>
      </c>
      <c r="C204">
        <v>0.37626045331913122</v>
      </c>
      <c r="D204">
        <v>6.5135000000000012E-2</v>
      </c>
    </row>
    <row r="205" spans="2:4" x14ac:dyDescent="0.25">
      <c r="B205" t="s">
        <v>1396</v>
      </c>
      <c r="C205">
        <v>5.8873679787072768E-7</v>
      </c>
      <c r="D205">
        <v>6.6000000000000003E-2</v>
      </c>
    </row>
    <row r="206" spans="2:4" x14ac:dyDescent="0.25">
      <c r="B206" t="s">
        <v>707</v>
      </c>
      <c r="C206">
        <v>1.29112657282234</v>
      </c>
      <c r="D206">
        <v>6.6811686436115361E-2</v>
      </c>
    </row>
    <row r="207" spans="2:4" x14ac:dyDescent="0.25">
      <c r="B207" t="s">
        <v>1014</v>
      </c>
      <c r="C207">
        <v>1.6068608201033019</v>
      </c>
      <c r="D207">
        <v>6.8793542999999999E-2</v>
      </c>
    </row>
    <row r="208" spans="2:4" x14ac:dyDescent="0.25">
      <c r="B208" t="s">
        <v>17</v>
      </c>
      <c r="C208">
        <v>0.52737740406493072</v>
      </c>
      <c r="D208">
        <v>7.0986555555555553E-2</v>
      </c>
    </row>
    <row r="209" spans="2:4" x14ac:dyDescent="0.25">
      <c r="B209" t="s">
        <v>42</v>
      </c>
      <c r="C209">
        <v>0.25534362137301297</v>
      </c>
      <c r="D209">
        <v>7.1999999999999995E-2</v>
      </c>
    </row>
    <row r="210" spans="2:4" x14ac:dyDescent="0.25">
      <c r="B210" t="s">
        <v>42</v>
      </c>
      <c r="C210">
        <v>0.12767181068650649</v>
      </c>
      <c r="D210">
        <v>7.4646230400000013E-2</v>
      </c>
    </row>
    <row r="211" spans="2:4" x14ac:dyDescent="0.25">
      <c r="B211" t="s">
        <v>42</v>
      </c>
      <c r="C211">
        <v>0.2657313419673914</v>
      </c>
      <c r="D211">
        <v>7.5472999999999985E-2</v>
      </c>
    </row>
    <row r="212" spans="2:4" x14ac:dyDescent="0.25">
      <c r="B212" t="s">
        <v>88</v>
      </c>
      <c r="C212">
        <v>0.23820513742668648</v>
      </c>
      <c r="D212">
        <v>7.6999999999999999E-2</v>
      </c>
    </row>
    <row r="213" spans="2:4" x14ac:dyDescent="0.25">
      <c r="B213" t="s">
        <v>42</v>
      </c>
      <c r="C213">
        <v>0.28019351665361064</v>
      </c>
      <c r="D213">
        <v>7.6999999999999999E-2</v>
      </c>
    </row>
    <row r="214" spans="2:4" x14ac:dyDescent="0.25">
      <c r="B214" t="s">
        <v>42</v>
      </c>
      <c r="C214">
        <v>0.25534362137301297</v>
      </c>
      <c r="D214">
        <v>7.7494000000000007E-2</v>
      </c>
    </row>
    <row r="215" spans="2:4" x14ac:dyDescent="0.25">
      <c r="B215" t="s">
        <v>42</v>
      </c>
      <c r="C215">
        <v>0.11451720772664432</v>
      </c>
      <c r="D215">
        <v>7.7499999999999999E-2</v>
      </c>
    </row>
    <row r="216" spans="2:4" x14ac:dyDescent="0.25">
      <c r="B216" t="s">
        <v>42</v>
      </c>
      <c r="C216">
        <v>0.21413683003093098</v>
      </c>
      <c r="D216">
        <v>7.8048000000000006E-2</v>
      </c>
    </row>
    <row r="217" spans="2:4" x14ac:dyDescent="0.25">
      <c r="B217" t="s">
        <v>642</v>
      </c>
      <c r="C217">
        <v>9.3292237728472005E-2</v>
      </c>
      <c r="D217">
        <v>0.08</v>
      </c>
    </row>
    <row r="218" spans="2:4" x14ac:dyDescent="0.25">
      <c r="B218" t="s">
        <v>32</v>
      </c>
      <c r="C218">
        <v>2.5410044835636625</v>
      </c>
      <c r="D218">
        <v>0.08</v>
      </c>
    </row>
    <row r="219" spans="2:4" x14ac:dyDescent="0.25">
      <c r="B219" t="s">
        <v>42</v>
      </c>
      <c r="C219">
        <v>7.75179467537946E-2</v>
      </c>
      <c r="D219">
        <v>8.1536399999999981E-2</v>
      </c>
    </row>
    <row r="220" spans="2:4" x14ac:dyDescent="0.25">
      <c r="B220" t="s">
        <v>642</v>
      </c>
      <c r="C220">
        <v>0.15508320037979761</v>
      </c>
      <c r="D220">
        <v>8.3999999999999991E-2</v>
      </c>
    </row>
    <row r="221" spans="2:4" x14ac:dyDescent="0.25">
      <c r="B221" t="s">
        <v>42</v>
      </c>
      <c r="C221">
        <v>0.11241821365237097</v>
      </c>
      <c r="D221">
        <v>8.4245E-2</v>
      </c>
    </row>
    <row r="222" spans="2:4" x14ac:dyDescent="0.25">
      <c r="B222" t="s">
        <v>465</v>
      </c>
      <c r="C222">
        <v>0.73333879637414301</v>
      </c>
      <c r="D222">
        <v>8.5000000000000006E-2</v>
      </c>
    </row>
    <row r="223" spans="2:4" x14ac:dyDescent="0.25">
      <c r="B223" t="s">
        <v>1396</v>
      </c>
      <c r="C223">
        <v>7.8520076500388974E-6</v>
      </c>
      <c r="D223">
        <v>8.6267743353109202E-2</v>
      </c>
    </row>
    <row r="224" spans="2:4" x14ac:dyDescent="0.25">
      <c r="B224" t="s">
        <v>642</v>
      </c>
      <c r="C224">
        <v>6.7069027750458463E-2</v>
      </c>
      <c r="D224">
        <v>8.6999999999999994E-2</v>
      </c>
    </row>
    <row r="225" spans="2:4" x14ac:dyDescent="0.25">
      <c r="B225" t="s">
        <v>642</v>
      </c>
      <c r="C225">
        <v>0.66727811503388756</v>
      </c>
      <c r="D225">
        <v>8.8359999999999994E-2</v>
      </c>
    </row>
    <row r="226" spans="2:4" x14ac:dyDescent="0.25">
      <c r="B226" t="s">
        <v>42</v>
      </c>
      <c r="C226">
        <v>0.25534362137301297</v>
      </c>
      <c r="D226">
        <v>8.8999999999999996E-2</v>
      </c>
    </row>
    <row r="227" spans="2:4" x14ac:dyDescent="0.25">
      <c r="B227" t="s">
        <v>642</v>
      </c>
      <c r="C227">
        <v>0.36186080088619443</v>
      </c>
      <c r="D227">
        <v>0.09</v>
      </c>
    </row>
    <row r="228" spans="2:4" x14ac:dyDescent="0.25">
      <c r="B228" t="s">
        <v>465</v>
      </c>
      <c r="C228">
        <v>2.1278991419123772</v>
      </c>
      <c r="D228">
        <v>0.09</v>
      </c>
    </row>
    <row r="229" spans="2:4" x14ac:dyDescent="0.25">
      <c r="B229" t="s">
        <v>42</v>
      </c>
      <c r="C229">
        <v>0.19898167191561775</v>
      </c>
      <c r="D229">
        <v>9.0609999999999996E-2</v>
      </c>
    </row>
    <row r="230" spans="2:4" x14ac:dyDescent="0.25">
      <c r="B230" t="s">
        <v>705</v>
      </c>
      <c r="C230">
        <v>2.4445630981324807E-3</v>
      </c>
      <c r="D230">
        <v>9.1228500844378488E-2</v>
      </c>
    </row>
    <row r="231" spans="2:4" x14ac:dyDescent="0.25">
      <c r="B231" t="s">
        <v>42</v>
      </c>
      <c r="C231">
        <v>0.49876289323968725</v>
      </c>
      <c r="D231">
        <v>9.2200000000000004E-2</v>
      </c>
    </row>
    <row r="232" spans="2:4" x14ac:dyDescent="0.25">
      <c r="B232" t="s">
        <v>348</v>
      </c>
      <c r="C232">
        <v>2.4071970427369851</v>
      </c>
      <c r="D232">
        <v>9.2727272727272714E-2</v>
      </c>
    </row>
    <row r="233" spans="2:4" x14ac:dyDescent="0.25">
      <c r="B233" t="s">
        <v>705</v>
      </c>
      <c r="C233">
        <v>1.6576398903090468E-3</v>
      </c>
      <c r="D233">
        <v>9.2947424645616908E-2</v>
      </c>
    </row>
    <row r="234" spans="2:4" x14ac:dyDescent="0.25">
      <c r="B234" t="s">
        <v>465</v>
      </c>
      <c r="C234">
        <v>0.73333879637414301</v>
      </c>
      <c r="D234">
        <v>9.4E-2</v>
      </c>
    </row>
    <row r="235" spans="2:4" x14ac:dyDescent="0.25">
      <c r="B235" t="s">
        <v>465</v>
      </c>
      <c r="C235">
        <v>1.8222332019954433</v>
      </c>
      <c r="D235">
        <v>0.10369691599355925</v>
      </c>
    </row>
    <row r="236" spans="2:4" x14ac:dyDescent="0.25">
      <c r="B236" t="s">
        <v>705</v>
      </c>
      <c r="C236">
        <v>1.1983616352542561E-3</v>
      </c>
      <c r="D236">
        <v>0.104</v>
      </c>
    </row>
    <row r="237" spans="2:4" x14ac:dyDescent="0.25">
      <c r="B237" t="s">
        <v>42</v>
      </c>
      <c r="C237">
        <v>0.10591223897499433</v>
      </c>
      <c r="D237">
        <v>0.1052</v>
      </c>
    </row>
    <row r="238" spans="2:4" x14ac:dyDescent="0.25">
      <c r="B238" t="s">
        <v>705</v>
      </c>
      <c r="C238">
        <v>7.1032659137681162E-4</v>
      </c>
      <c r="D238">
        <v>0.10638013817102503</v>
      </c>
    </row>
    <row r="239" spans="2:4" x14ac:dyDescent="0.25">
      <c r="B239" t="s">
        <v>42</v>
      </c>
      <c r="C239">
        <v>0.25534362137301297</v>
      </c>
      <c r="D239">
        <v>0.1063982304</v>
      </c>
    </row>
    <row r="240" spans="2:4" x14ac:dyDescent="0.25">
      <c r="B240" t="s">
        <v>42</v>
      </c>
      <c r="C240">
        <v>0.43164358075528508</v>
      </c>
      <c r="D240">
        <v>0.10827333333333333</v>
      </c>
    </row>
    <row r="241" spans="2:4" x14ac:dyDescent="0.25">
      <c r="B241" t="s">
        <v>42</v>
      </c>
      <c r="C241">
        <v>0.25534362137301297</v>
      </c>
      <c r="D241">
        <v>0.10872999999999999</v>
      </c>
    </row>
    <row r="242" spans="2:4" x14ac:dyDescent="0.25">
      <c r="B242" t="s">
        <v>17</v>
      </c>
      <c r="C242">
        <v>0.54102568330461986</v>
      </c>
      <c r="D242">
        <v>0.11</v>
      </c>
    </row>
    <row r="243" spans="2:4" x14ac:dyDescent="0.25">
      <c r="B243" t="s">
        <v>17</v>
      </c>
      <c r="C243">
        <v>0.29670133891531481</v>
      </c>
      <c r="D243">
        <v>0.11059136613990787</v>
      </c>
    </row>
    <row r="244" spans="2:4" x14ac:dyDescent="0.25">
      <c r="B244" t="s">
        <v>707</v>
      </c>
      <c r="C244">
        <v>1.5865771388571408</v>
      </c>
      <c r="D244">
        <v>0.112828</v>
      </c>
    </row>
    <row r="245" spans="2:4" x14ac:dyDescent="0.25">
      <c r="B245" t="s">
        <v>32</v>
      </c>
      <c r="C245">
        <v>1.3146108968743249</v>
      </c>
      <c r="D245">
        <v>0.113</v>
      </c>
    </row>
    <row r="246" spans="2:4" x14ac:dyDescent="0.25">
      <c r="B246" t="s">
        <v>707</v>
      </c>
      <c r="C246">
        <v>0.934904746655289</v>
      </c>
      <c r="D246">
        <v>0.113373</v>
      </c>
    </row>
    <row r="247" spans="2:4" x14ac:dyDescent="0.25">
      <c r="B247" t="s">
        <v>696</v>
      </c>
      <c r="C247">
        <v>0.26853838211909464</v>
      </c>
      <c r="D247">
        <v>0.11433753724952904</v>
      </c>
    </row>
    <row r="248" spans="2:4" x14ac:dyDescent="0.25">
      <c r="B248" t="s">
        <v>642</v>
      </c>
      <c r="C248">
        <v>0.23367268600446708</v>
      </c>
      <c r="D248">
        <v>0.11498205</v>
      </c>
    </row>
    <row r="249" spans="2:4" x14ac:dyDescent="0.25">
      <c r="B249" t="s">
        <v>42</v>
      </c>
      <c r="C249">
        <v>0.25534362137301297</v>
      </c>
      <c r="D249">
        <v>0.115</v>
      </c>
    </row>
    <row r="250" spans="2:4" x14ac:dyDescent="0.25">
      <c r="B250" t="s">
        <v>348</v>
      </c>
      <c r="C250">
        <v>2.0671011205242431</v>
      </c>
      <c r="D250">
        <v>0.11781</v>
      </c>
    </row>
    <row r="251" spans="2:4" x14ac:dyDescent="0.25">
      <c r="B251" t="s">
        <v>42</v>
      </c>
      <c r="C251">
        <v>0.25534362137301297</v>
      </c>
      <c r="D251">
        <v>0.121</v>
      </c>
    </row>
    <row r="252" spans="2:4" x14ac:dyDescent="0.25">
      <c r="B252" t="s">
        <v>42</v>
      </c>
      <c r="C252">
        <v>0.25534362137301297</v>
      </c>
      <c r="D252">
        <v>0.12109698929691697</v>
      </c>
    </row>
    <row r="253" spans="2:4" x14ac:dyDescent="0.25">
      <c r="B253" t="s">
        <v>348</v>
      </c>
      <c r="C253">
        <v>0.46685033556111222</v>
      </c>
      <c r="D253">
        <v>0.12112499999999998</v>
      </c>
    </row>
    <row r="254" spans="2:4" x14ac:dyDescent="0.25">
      <c r="B254" t="s">
        <v>17</v>
      </c>
      <c r="C254">
        <v>0.22378355587610324</v>
      </c>
      <c r="D254">
        <v>0.1215</v>
      </c>
    </row>
    <row r="255" spans="2:4" x14ac:dyDescent="0.25">
      <c r="B255" t="s">
        <v>642</v>
      </c>
      <c r="C255">
        <v>0.7253109801623896</v>
      </c>
      <c r="D255">
        <v>0.12237500000000001</v>
      </c>
    </row>
    <row r="256" spans="2:4" x14ac:dyDescent="0.25">
      <c r="B256" t="s">
        <v>642</v>
      </c>
      <c r="C256">
        <v>0.15127959903268998</v>
      </c>
      <c r="D256">
        <v>0.12419999999999999</v>
      </c>
    </row>
    <row r="257" spans="2:4" x14ac:dyDescent="0.25">
      <c r="B257" t="s">
        <v>88</v>
      </c>
      <c r="C257">
        <v>0.5399810812525212</v>
      </c>
      <c r="D257">
        <v>0.1275</v>
      </c>
    </row>
    <row r="258" spans="2:4" x14ac:dyDescent="0.25">
      <c r="B258" t="s">
        <v>17</v>
      </c>
      <c r="C258">
        <v>0.37214243954882059</v>
      </c>
      <c r="D258">
        <v>0.12859661142054998</v>
      </c>
    </row>
    <row r="259" spans="2:4" x14ac:dyDescent="0.25">
      <c r="B259" t="s">
        <v>348</v>
      </c>
      <c r="C259">
        <v>1.7746489072990435</v>
      </c>
      <c r="D259">
        <v>0.1291746</v>
      </c>
    </row>
    <row r="260" spans="2:4" x14ac:dyDescent="0.25">
      <c r="B260" t="s">
        <v>42</v>
      </c>
      <c r="C260">
        <v>8.4314987871926858E-2</v>
      </c>
      <c r="D260">
        <v>0.12950399999999998</v>
      </c>
    </row>
    <row r="261" spans="2:4" x14ac:dyDescent="0.25">
      <c r="B261" t="s">
        <v>42</v>
      </c>
      <c r="C261">
        <v>0.62989403771311869</v>
      </c>
      <c r="D261">
        <v>0.13</v>
      </c>
    </row>
    <row r="262" spans="2:4" x14ac:dyDescent="0.25">
      <c r="B262" t="s">
        <v>332</v>
      </c>
      <c r="C262">
        <v>6.9430755809944303E-2</v>
      </c>
      <c r="D262">
        <v>0.13</v>
      </c>
    </row>
    <row r="263" spans="2:4" x14ac:dyDescent="0.25">
      <c r="B263" t="s">
        <v>17</v>
      </c>
      <c r="C263">
        <v>0.37214243954882059</v>
      </c>
      <c r="D263">
        <v>0.13020000000000001</v>
      </c>
    </row>
    <row r="264" spans="2:4" x14ac:dyDescent="0.25">
      <c r="B264" t="s">
        <v>32</v>
      </c>
      <c r="C264">
        <v>1.3172894646777478</v>
      </c>
      <c r="D264">
        <v>0.13100000000000001</v>
      </c>
    </row>
    <row r="265" spans="2:4" x14ac:dyDescent="0.25">
      <c r="B265" t="s">
        <v>705</v>
      </c>
      <c r="C265">
        <v>1.9592756611597618E-3</v>
      </c>
      <c r="D265">
        <v>0.13235713269535848</v>
      </c>
    </row>
    <row r="266" spans="2:4" x14ac:dyDescent="0.25">
      <c r="B266" t="s">
        <v>17</v>
      </c>
      <c r="C266">
        <v>0.1860712197744103</v>
      </c>
      <c r="D266">
        <v>0.13400000000000001</v>
      </c>
    </row>
    <row r="267" spans="2:4" x14ac:dyDescent="0.25">
      <c r="B267" t="s">
        <v>642</v>
      </c>
      <c r="C267">
        <v>9.880222616249848E-2</v>
      </c>
      <c r="D267">
        <v>0.13459600000000002</v>
      </c>
    </row>
    <row r="268" spans="2:4" x14ac:dyDescent="0.25">
      <c r="B268" t="s">
        <v>42</v>
      </c>
      <c r="C268">
        <v>7.9680167951034914E-2</v>
      </c>
      <c r="D268">
        <v>0.13568100000000002</v>
      </c>
    </row>
    <row r="269" spans="2:4" x14ac:dyDescent="0.25">
      <c r="B269" t="s">
        <v>17</v>
      </c>
      <c r="C269">
        <v>0.17816381388065219</v>
      </c>
      <c r="D269">
        <v>0.13599999999999998</v>
      </c>
    </row>
    <row r="270" spans="2:4" x14ac:dyDescent="0.25">
      <c r="B270" t="s">
        <v>465</v>
      </c>
      <c r="C270">
        <v>0.60737131050427273</v>
      </c>
      <c r="D270">
        <v>0.14000000000000001</v>
      </c>
    </row>
    <row r="271" spans="2:4" x14ac:dyDescent="0.25">
      <c r="B271" t="s">
        <v>332</v>
      </c>
      <c r="C271">
        <v>5.583996284187745E-2</v>
      </c>
      <c r="D271">
        <v>0.14023856141749999</v>
      </c>
    </row>
    <row r="272" spans="2:4" x14ac:dyDescent="0.25">
      <c r="B272" t="s">
        <v>17</v>
      </c>
      <c r="C272">
        <v>0.27383928915968841</v>
      </c>
      <c r="D272">
        <v>0.14049300114446697</v>
      </c>
    </row>
    <row r="273" spans="2:4" x14ac:dyDescent="0.25">
      <c r="B273" t="s">
        <v>642</v>
      </c>
      <c r="C273">
        <v>0.94387993369872725</v>
      </c>
      <c r="D273">
        <v>0.14079</v>
      </c>
    </row>
    <row r="274" spans="2:4" x14ac:dyDescent="0.25">
      <c r="B274" t="s">
        <v>42</v>
      </c>
      <c r="C274">
        <v>0.25534362137301297</v>
      </c>
      <c r="D274">
        <v>0.14499999999999999</v>
      </c>
    </row>
    <row r="275" spans="2:4" x14ac:dyDescent="0.25">
      <c r="B275" t="s">
        <v>88</v>
      </c>
      <c r="C275">
        <v>0.22739317181580029</v>
      </c>
      <c r="D275">
        <v>0.14507678009564123</v>
      </c>
    </row>
    <row r="276" spans="2:4" x14ac:dyDescent="0.25">
      <c r="B276" t="s">
        <v>1396</v>
      </c>
      <c r="C276">
        <v>1.0220987264552344E-6</v>
      </c>
      <c r="D276">
        <v>0.1528850758180367</v>
      </c>
    </row>
    <row r="277" spans="2:4" x14ac:dyDescent="0.25">
      <c r="B277" t="s">
        <v>42</v>
      </c>
      <c r="C277">
        <v>0.25534362137301297</v>
      </c>
      <c r="D277">
        <v>0.153</v>
      </c>
    </row>
    <row r="278" spans="2:4" x14ac:dyDescent="0.25">
      <c r="B278" t="s">
        <v>42</v>
      </c>
      <c r="C278">
        <v>0.30789721357070726</v>
      </c>
      <c r="D278">
        <v>0.15396049481245014</v>
      </c>
    </row>
    <row r="279" spans="2:4" x14ac:dyDescent="0.25">
      <c r="B279" t="s">
        <v>972</v>
      </c>
      <c r="C279">
        <v>0.14139363160743443</v>
      </c>
      <c r="D279">
        <v>0.15402024661757152</v>
      </c>
    </row>
    <row r="280" spans="2:4" x14ac:dyDescent="0.25">
      <c r="B280" t="s">
        <v>465</v>
      </c>
      <c r="C280">
        <v>0.3666693981870715</v>
      </c>
      <c r="D280">
        <v>0.157</v>
      </c>
    </row>
    <row r="281" spans="2:4" x14ac:dyDescent="0.25">
      <c r="B281" t="s">
        <v>32</v>
      </c>
      <c r="C281">
        <v>0.51700505842498823</v>
      </c>
      <c r="D281">
        <v>0.16500000000000001</v>
      </c>
    </row>
    <row r="282" spans="2:4" x14ac:dyDescent="0.25">
      <c r="B282" t="s">
        <v>42</v>
      </c>
      <c r="C282">
        <v>8.8718005256604129E-2</v>
      </c>
      <c r="D282">
        <v>0.16783200000000001</v>
      </c>
    </row>
    <row r="283" spans="2:4" x14ac:dyDescent="0.25">
      <c r="B283" t="s">
        <v>642</v>
      </c>
      <c r="C283">
        <v>0.20330581682925539</v>
      </c>
      <c r="D283">
        <v>0.16900000000000001</v>
      </c>
    </row>
    <row r="284" spans="2:4" x14ac:dyDescent="0.25">
      <c r="B284" t="s">
        <v>32</v>
      </c>
      <c r="C284">
        <v>1.0340101168499765</v>
      </c>
      <c r="D284">
        <v>0.17</v>
      </c>
    </row>
    <row r="285" spans="2:4" x14ac:dyDescent="0.25">
      <c r="B285" t="s">
        <v>705</v>
      </c>
      <c r="C285">
        <v>5.5786158936114104E-4</v>
      </c>
      <c r="D285">
        <v>0.17063698633642085</v>
      </c>
    </row>
    <row r="286" spans="2:4" x14ac:dyDescent="0.25">
      <c r="B286" t="s">
        <v>32</v>
      </c>
      <c r="C286">
        <v>0.99757362833532293</v>
      </c>
      <c r="D286">
        <v>0.17499999999999999</v>
      </c>
    </row>
    <row r="287" spans="2:4" x14ac:dyDescent="0.25">
      <c r="B287" t="s">
        <v>42</v>
      </c>
      <c r="C287">
        <v>0.23648194849313187</v>
      </c>
      <c r="D287">
        <v>0.17646899999999999</v>
      </c>
    </row>
    <row r="288" spans="2:4" x14ac:dyDescent="0.25">
      <c r="B288" t="s">
        <v>348</v>
      </c>
      <c r="C288">
        <v>2.2689146366912865</v>
      </c>
      <c r="D288">
        <v>0.17899999999999999</v>
      </c>
    </row>
    <row r="289" spans="2:4" x14ac:dyDescent="0.25">
      <c r="B289" t="s">
        <v>42</v>
      </c>
      <c r="C289">
        <v>0.51893171390800075</v>
      </c>
      <c r="D289">
        <v>0.1802</v>
      </c>
    </row>
    <row r="290" spans="2:4" x14ac:dyDescent="0.25">
      <c r="B290" t="s">
        <v>42</v>
      </c>
      <c r="C290">
        <v>0.13924652035688428</v>
      </c>
      <c r="D290">
        <v>0.1804</v>
      </c>
    </row>
    <row r="291" spans="2:4" x14ac:dyDescent="0.25">
      <c r="B291" t="s">
        <v>465</v>
      </c>
      <c r="C291">
        <v>1.3909095258437383</v>
      </c>
      <c r="D291">
        <v>0.18109275</v>
      </c>
    </row>
    <row r="292" spans="2:4" x14ac:dyDescent="0.25">
      <c r="B292" t="s">
        <v>17</v>
      </c>
      <c r="C292">
        <v>0.37214243954882059</v>
      </c>
      <c r="D292">
        <v>0.18110000000000001</v>
      </c>
    </row>
    <row r="293" spans="2:4" x14ac:dyDescent="0.25">
      <c r="B293" t="s">
        <v>42</v>
      </c>
      <c r="C293">
        <v>0.24175930319036137</v>
      </c>
      <c r="D293">
        <v>0.18602399999999997</v>
      </c>
    </row>
    <row r="294" spans="2:4" x14ac:dyDescent="0.25">
      <c r="B294" t="s">
        <v>42</v>
      </c>
      <c r="C294">
        <v>0.29348751596171246</v>
      </c>
      <c r="D294">
        <v>0.189475</v>
      </c>
    </row>
    <row r="295" spans="2:4" x14ac:dyDescent="0.25">
      <c r="B295" t="s">
        <v>42</v>
      </c>
      <c r="C295">
        <v>0.25534362137301297</v>
      </c>
      <c r="D295">
        <v>0.19052752274999998</v>
      </c>
    </row>
    <row r="296" spans="2:4" x14ac:dyDescent="0.25">
      <c r="B296" t="s">
        <v>42</v>
      </c>
      <c r="C296">
        <v>0.25534362137301297</v>
      </c>
      <c r="D296">
        <v>0.192</v>
      </c>
    </row>
    <row r="297" spans="2:4" x14ac:dyDescent="0.25">
      <c r="B297" t="s">
        <v>17</v>
      </c>
      <c r="C297">
        <v>0.29568236062116199</v>
      </c>
      <c r="D297">
        <v>0.19560933563326918</v>
      </c>
    </row>
    <row r="298" spans="2:4" x14ac:dyDescent="0.25">
      <c r="B298" t="s">
        <v>17</v>
      </c>
      <c r="C298">
        <v>0.91047438089043953</v>
      </c>
      <c r="D298">
        <v>0.19665035777410345</v>
      </c>
    </row>
    <row r="299" spans="2:4" x14ac:dyDescent="0.25">
      <c r="B299" t="s">
        <v>17</v>
      </c>
      <c r="C299">
        <v>0.36245462760637875</v>
      </c>
      <c r="D299">
        <v>0.19800000000000001</v>
      </c>
    </row>
    <row r="300" spans="2:4" x14ac:dyDescent="0.25">
      <c r="B300" t="s">
        <v>42</v>
      </c>
      <c r="C300">
        <v>0.22019698695986961</v>
      </c>
      <c r="D300">
        <v>0.19900000000000001</v>
      </c>
    </row>
    <row r="301" spans="2:4" x14ac:dyDescent="0.25">
      <c r="B301" t="s">
        <v>17</v>
      </c>
      <c r="C301">
        <v>0.48160474074801907</v>
      </c>
      <c r="D301">
        <v>0.19932589285714283</v>
      </c>
    </row>
    <row r="302" spans="2:4" x14ac:dyDescent="0.25">
      <c r="B302" t="s">
        <v>705</v>
      </c>
      <c r="C302">
        <v>1.4587593449969221E-3</v>
      </c>
      <c r="D302">
        <v>0.20200000000000001</v>
      </c>
    </row>
    <row r="303" spans="2:4" x14ac:dyDescent="0.25">
      <c r="B303" t="s">
        <v>642</v>
      </c>
      <c r="C303">
        <v>0.16758019613855801</v>
      </c>
      <c r="D303">
        <v>0.20599999999999999</v>
      </c>
    </row>
    <row r="304" spans="2:4" x14ac:dyDescent="0.25">
      <c r="B304" t="s">
        <v>42</v>
      </c>
      <c r="C304">
        <v>0.589118069991865</v>
      </c>
      <c r="D304">
        <v>0.20701096345514952</v>
      </c>
    </row>
    <row r="305" spans="2:4" x14ac:dyDescent="0.25">
      <c r="B305" t="s">
        <v>42</v>
      </c>
      <c r="C305">
        <v>0.13945670756839046</v>
      </c>
      <c r="D305">
        <v>0.21</v>
      </c>
    </row>
    <row r="306" spans="2:4" x14ac:dyDescent="0.25">
      <c r="B306" t="s">
        <v>705</v>
      </c>
      <c r="C306">
        <v>1.4611344712247148E-3</v>
      </c>
      <c r="D306">
        <v>0.21</v>
      </c>
    </row>
    <row r="307" spans="2:4" x14ac:dyDescent="0.25">
      <c r="B307" t="s">
        <v>17</v>
      </c>
      <c r="C307">
        <v>0.15777304721470758</v>
      </c>
      <c r="D307">
        <v>0.21102154828411815</v>
      </c>
    </row>
    <row r="308" spans="2:4" x14ac:dyDescent="0.25">
      <c r="B308" t="s">
        <v>707</v>
      </c>
      <c r="C308">
        <v>1.6632294505729122</v>
      </c>
      <c r="D308">
        <v>0.212424</v>
      </c>
    </row>
    <row r="309" spans="2:4" x14ac:dyDescent="0.25">
      <c r="B309" t="s">
        <v>1014</v>
      </c>
      <c r="C309">
        <v>0.2314325931176561</v>
      </c>
      <c r="D309">
        <v>0.21289132799999999</v>
      </c>
    </row>
    <row r="310" spans="2:4" x14ac:dyDescent="0.25">
      <c r="B310" t="s">
        <v>705</v>
      </c>
      <c r="C310">
        <v>5.269843192137779E-4</v>
      </c>
      <c r="D310">
        <v>0.21322380635586716</v>
      </c>
    </row>
    <row r="311" spans="2:4" x14ac:dyDescent="0.25">
      <c r="B311" t="s">
        <v>17</v>
      </c>
      <c r="C311">
        <v>0.25993231453600241</v>
      </c>
      <c r="D311">
        <v>0.21333321000000002</v>
      </c>
    </row>
    <row r="312" spans="2:4" x14ac:dyDescent="0.25">
      <c r="B312" t="s">
        <v>17</v>
      </c>
      <c r="C312">
        <v>0.25784025274058153</v>
      </c>
      <c r="D312">
        <v>0.21664234020776829</v>
      </c>
    </row>
    <row r="313" spans="2:4" x14ac:dyDescent="0.25">
      <c r="B313" t="s">
        <v>465</v>
      </c>
      <c r="C313">
        <v>0.73333879637414301</v>
      </c>
      <c r="D313">
        <v>0.219</v>
      </c>
    </row>
    <row r="314" spans="2:4" x14ac:dyDescent="0.25">
      <c r="B314" t="s">
        <v>465</v>
      </c>
      <c r="C314">
        <v>2.0184359712717752</v>
      </c>
      <c r="D314">
        <v>0.22</v>
      </c>
    </row>
    <row r="315" spans="2:4" x14ac:dyDescent="0.25">
      <c r="B315" t="s">
        <v>332</v>
      </c>
      <c r="C315">
        <v>5.583996284187745E-2</v>
      </c>
      <c r="D315">
        <v>0.22119059250000001</v>
      </c>
    </row>
    <row r="316" spans="2:4" x14ac:dyDescent="0.25">
      <c r="B316" t="s">
        <v>88</v>
      </c>
      <c r="C316">
        <v>4.0980707059343136</v>
      </c>
      <c r="D316">
        <v>0.222</v>
      </c>
    </row>
    <row r="317" spans="2:4" x14ac:dyDescent="0.25">
      <c r="B317" t="s">
        <v>42</v>
      </c>
      <c r="C317">
        <v>0.16347478163348708</v>
      </c>
      <c r="D317">
        <v>0.22244</v>
      </c>
    </row>
    <row r="318" spans="2:4" x14ac:dyDescent="0.25">
      <c r="B318" t="s">
        <v>348</v>
      </c>
      <c r="C318">
        <v>0.48583293025202406</v>
      </c>
      <c r="D318">
        <v>0.22283013224024867</v>
      </c>
    </row>
    <row r="319" spans="2:4" x14ac:dyDescent="0.25">
      <c r="B319" t="s">
        <v>88</v>
      </c>
      <c r="C319">
        <v>4.0980707059343136</v>
      </c>
      <c r="D319">
        <v>0.223</v>
      </c>
    </row>
    <row r="320" spans="2:4" x14ac:dyDescent="0.25">
      <c r="B320" t="s">
        <v>88</v>
      </c>
      <c r="C320">
        <v>0.31463637090064167</v>
      </c>
      <c r="D320">
        <v>0.22538085883872855</v>
      </c>
    </row>
    <row r="321" spans="2:4" x14ac:dyDescent="0.25">
      <c r="B321" t="s">
        <v>465</v>
      </c>
      <c r="C321">
        <v>0.34916514951694899</v>
      </c>
      <c r="D321">
        <v>0.23</v>
      </c>
    </row>
    <row r="322" spans="2:4" x14ac:dyDescent="0.25">
      <c r="B322" t="s">
        <v>348</v>
      </c>
      <c r="C322">
        <v>1.3152237948941565</v>
      </c>
      <c r="D322">
        <v>0.23200000000000001</v>
      </c>
    </row>
    <row r="323" spans="2:4" x14ac:dyDescent="0.25">
      <c r="B323" t="s">
        <v>42</v>
      </c>
      <c r="C323">
        <v>9.4917020100418345E-2</v>
      </c>
      <c r="D323">
        <v>0.2326385070767556</v>
      </c>
    </row>
    <row r="324" spans="2:4" x14ac:dyDescent="0.25">
      <c r="B324" t="s">
        <v>32</v>
      </c>
      <c r="C324">
        <v>1.0340101168499765</v>
      </c>
      <c r="D324">
        <v>0.23300000000000001</v>
      </c>
    </row>
    <row r="325" spans="2:4" x14ac:dyDescent="0.25">
      <c r="B325" t="s">
        <v>348</v>
      </c>
      <c r="C325">
        <v>0.60191314979781141</v>
      </c>
      <c r="D325">
        <v>0.238264</v>
      </c>
    </row>
    <row r="326" spans="2:4" x14ac:dyDescent="0.25">
      <c r="B326" t="s">
        <v>642</v>
      </c>
      <c r="C326">
        <v>0.14067238424284614</v>
      </c>
      <c r="D326">
        <v>0.23923</v>
      </c>
    </row>
    <row r="327" spans="2:4" x14ac:dyDescent="0.25">
      <c r="B327" t="s">
        <v>465</v>
      </c>
      <c r="C327">
        <v>0.31493327211332661</v>
      </c>
      <c r="D327">
        <v>0.24</v>
      </c>
    </row>
    <row r="328" spans="2:4" x14ac:dyDescent="0.25">
      <c r="B328" t="s">
        <v>42</v>
      </c>
      <c r="C328">
        <v>0.18290908396145864</v>
      </c>
      <c r="D328">
        <v>0.24199999999999999</v>
      </c>
    </row>
    <row r="329" spans="2:4" x14ac:dyDescent="0.25">
      <c r="B329" t="s">
        <v>17</v>
      </c>
      <c r="C329">
        <v>0.1860712197744103</v>
      </c>
      <c r="D329">
        <v>0.245</v>
      </c>
    </row>
    <row r="330" spans="2:4" x14ac:dyDescent="0.25">
      <c r="B330" t="s">
        <v>42</v>
      </c>
      <c r="C330">
        <v>0.13985910746070329</v>
      </c>
      <c r="D330">
        <v>0.24841200000000002</v>
      </c>
    </row>
    <row r="331" spans="2:4" x14ac:dyDescent="0.25">
      <c r="B331" t="s">
        <v>705</v>
      </c>
      <c r="C331">
        <v>1.3925034842093308E-3</v>
      </c>
      <c r="D331">
        <v>0.255</v>
      </c>
    </row>
    <row r="332" spans="2:4" x14ac:dyDescent="0.25">
      <c r="B332" t="s">
        <v>17</v>
      </c>
      <c r="C332">
        <v>0.1860712197744103</v>
      </c>
      <c r="D332">
        <v>0.25600000000000001</v>
      </c>
    </row>
    <row r="333" spans="2:4" x14ac:dyDescent="0.25">
      <c r="B333" t="s">
        <v>42</v>
      </c>
      <c r="C333">
        <v>0.11079974688878222</v>
      </c>
      <c r="D333">
        <v>0.25779800000000003</v>
      </c>
    </row>
    <row r="334" spans="2:4" x14ac:dyDescent="0.25">
      <c r="B334" t="s">
        <v>348</v>
      </c>
      <c r="C334">
        <v>0.87568042864868623</v>
      </c>
      <c r="D334">
        <v>0.25787599999999999</v>
      </c>
    </row>
    <row r="335" spans="2:4" x14ac:dyDescent="0.25">
      <c r="B335" t="s">
        <v>17</v>
      </c>
      <c r="C335">
        <v>0.40737811779641075</v>
      </c>
      <c r="D335">
        <v>0.25879999999999997</v>
      </c>
    </row>
    <row r="336" spans="2:4" x14ac:dyDescent="0.25">
      <c r="B336" t="s">
        <v>465</v>
      </c>
      <c r="C336">
        <v>0.70859986225498484</v>
      </c>
      <c r="D336">
        <v>0.26</v>
      </c>
    </row>
    <row r="337" spans="2:4" x14ac:dyDescent="0.25">
      <c r="B337" t="s">
        <v>42</v>
      </c>
      <c r="C337">
        <v>0.76369300669840356</v>
      </c>
      <c r="D337">
        <v>0.26500000000000001</v>
      </c>
    </row>
    <row r="338" spans="2:4" x14ac:dyDescent="0.25">
      <c r="B338" t="s">
        <v>32</v>
      </c>
      <c r="C338">
        <v>0.62090715659934126</v>
      </c>
      <c r="D338">
        <v>0.265546</v>
      </c>
    </row>
    <row r="339" spans="2:4" x14ac:dyDescent="0.25">
      <c r="B339" t="s">
        <v>465</v>
      </c>
      <c r="C339">
        <v>0.17746052147632979</v>
      </c>
      <c r="D339">
        <v>0.26619999999999999</v>
      </c>
    </row>
    <row r="340" spans="2:4" x14ac:dyDescent="0.25">
      <c r="B340" t="s">
        <v>17</v>
      </c>
      <c r="C340">
        <v>0.41371009818663368</v>
      </c>
      <c r="D340">
        <v>0.26780446548283099</v>
      </c>
    </row>
    <row r="341" spans="2:4" x14ac:dyDescent="0.25">
      <c r="B341" t="s">
        <v>32</v>
      </c>
      <c r="C341">
        <v>0.23173464223481338</v>
      </c>
      <c r="D341">
        <v>0.26800000000000002</v>
      </c>
    </row>
    <row r="342" spans="2:4" x14ac:dyDescent="0.25">
      <c r="B342" t="s">
        <v>42</v>
      </c>
      <c r="C342">
        <v>0.25534362137301297</v>
      </c>
      <c r="D342">
        <v>0.26862112968387181</v>
      </c>
    </row>
    <row r="343" spans="2:4" x14ac:dyDescent="0.25">
      <c r="B343" t="s">
        <v>42</v>
      </c>
      <c r="C343">
        <v>0.25534362137301297</v>
      </c>
      <c r="D343">
        <v>0.26900000000000002</v>
      </c>
    </row>
    <row r="344" spans="2:4" x14ac:dyDescent="0.25">
      <c r="B344" t="s">
        <v>42</v>
      </c>
      <c r="C344">
        <v>0.22613254097757848</v>
      </c>
      <c r="D344">
        <v>0.27189099999999999</v>
      </c>
    </row>
    <row r="345" spans="2:4" x14ac:dyDescent="0.25">
      <c r="B345" t="s">
        <v>465</v>
      </c>
      <c r="C345">
        <v>0.173553361391417</v>
      </c>
      <c r="D345">
        <v>0.27219288890900861</v>
      </c>
    </row>
    <row r="346" spans="2:4" x14ac:dyDescent="0.25">
      <c r="B346" t="s">
        <v>705</v>
      </c>
      <c r="C346">
        <v>1.0515830301704478E-3</v>
      </c>
      <c r="D346">
        <v>0.27600000000000002</v>
      </c>
    </row>
    <row r="347" spans="2:4" x14ac:dyDescent="0.25">
      <c r="B347" t="s">
        <v>42</v>
      </c>
      <c r="C347">
        <v>0.18751959549319316</v>
      </c>
      <c r="D347">
        <v>0.27656199999999997</v>
      </c>
    </row>
    <row r="348" spans="2:4" x14ac:dyDescent="0.25">
      <c r="B348" t="s">
        <v>642</v>
      </c>
      <c r="C348">
        <v>0.11176208675277112</v>
      </c>
      <c r="D348">
        <v>0.27682999999999996</v>
      </c>
    </row>
    <row r="349" spans="2:4" x14ac:dyDescent="0.25">
      <c r="B349" t="s">
        <v>17</v>
      </c>
      <c r="C349">
        <v>0.28049010923672335</v>
      </c>
      <c r="D349">
        <v>0.28025830564784054</v>
      </c>
    </row>
    <row r="350" spans="2:4" x14ac:dyDescent="0.25">
      <c r="B350" t="s">
        <v>17</v>
      </c>
      <c r="C350">
        <v>0.46994936937870135</v>
      </c>
      <c r="D350">
        <v>0.28089999999999998</v>
      </c>
    </row>
    <row r="351" spans="2:4" x14ac:dyDescent="0.25">
      <c r="B351" t="s">
        <v>42</v>
      </c>
      <c r="C351">
        <v>0.20351289649948928</v>
      </c>
      <c r="D351">
        <v>0.28419299999999997</v>
      </c>
    </row>
    <row r="352" spans="2:4" x14ac:dyDescent="0.25">
      <c r="B352" t="s">
        <v>707</v>
      </c>
      <c r="C352">
        <v>0.6439743724475675</v>
      </c>
      <c r="D352">
        <v>0.28620699999999999</v>
      </c>
    </row>
    <row r="353" spans="2:4" x14ac:dyDescent="0.25">
      <c r="B353" t="s">
        <v>42</v>
      </c>
      <c r="C353">
        <v>0.17247271435762893</v>
      </c>
      <c r="D353">
        <v>0.294817</v>
      </c>
    </row>
    <row r="354" spans="2:4" x14ac:dyDescent="0.25">
      <c r="B354" t="s">
        <v>42</v>
      </c>
      <c r="C354">
        <v>0.25534362137301297</v>
      </c>
      <c r="D354">
        <v>0.29499999999999998</v>
      </c>
    </row>
    <row r="355" spans="2:4" x14ac:dyDescent="0.25">
      <c r="B355" t="s">
        <v>17</v>
      </c>
      <c r="C355">
        <v>0.93515899656032564</v>
      </c>
      <c r="D355">
        <v>0.29648538508776423</v>
      </c>
    </row>
    <row r="356" spans="2:4" x14ac:dyDescent="0.25">
      <c r="B356" t="s">
        <v>642</v>
      </c>
      <c r="C356">
        <v>3.6186080088619448E-2</v>
      </c>
      <c r="D356">
        <v>0.3</v>
      </c>
    </row>
    <row r="357" spans="2:4" x14ac:dyDescent="0.25">
      <c r="B357" t="s">
        <v>17</v>
      </c>
      <c r="C357">
        <v>0.16215173778328665</v>
      </c>
      <c r="D357">
        <v>0.3</v>
      </c>
    </row>
    <row r="358" spans="2:4" x14ac:dyDescent="0.25">
      <c r="B358" t="s">
        <v>42</v>
      </c>
      <c r="C358">
        <v>0.55098915233266621</v>
      </c>
      <c r="D358">
        <v>0.30590000000000001</v>
      </c>
    </row>
    <row r="359" spans="2:4" x14ac:dyDescent="0.25">
      <c r="B359" t="s">
        <v>642</v>
      </c>
      <c r="C359">
        <v>0.32798676297106705</v>
      </c>
      <c r="D359">
        <v>0.30781474999999997</v>
      </c>
    </row>
    <row r="360" spans="2:4" x14ac:dyDescent="0.25">
      <c r="B360" t="s">
        <v>42</v>
      </c>
      <c r="C360">
        <v>0.19505737055693539</v>
      </c>
      <c r="D360">
        <v>0.31157176079734217</v>
      </c>
    </row>
    <row r="361" spans="2:4" x14ac:dyDescent="0.25">
      <c r="B361" t="s">
        <v>17</v>
      </c>
      <c r="C361">
        <v>0.24648463214263341</v>
      </c>
      <c r="D361">
        <v>0.31292000000000003</v>
      </c>
    </row>
    <row r="362" spans="2:4" x14ac:dyDescent="0.25">
      <c r="B362" t="s">
        <v>465</v>
      </c>
      <c r="C362">
        <v>0.16267214468663568</v>
      </c>
      <c r="D362">
        <v>0.31459999999999999</v>
      </c>
    </row>
    <row r="363" spans="2:4" x14ac:dyDescent="0.25">
      <c r="B363" t="s">
        <v>42</v>
      </c>
      <c r="C363">
        <v>0.2970669679222529</v>
      </c>
      <c r="D363">
        <v>0.31505531561461797</v>
      </c>
    </row>
    <row r="364" spans="2:4" x14ac:dyDescent="0.25">
      <c r="B364" t="s">
        <v>88</v>
      </c>
      <c r="C364">
        <v>0.13473154751641159</v>
      </c>
      <c r="D364">
        <v>0.31532851653207639</v>
      </c>
    </row>
    <row r="365" spans="2:4" x14ac:dyDescent="0.25">
      <c r="B365" t="s">
        <v>42</v>
      </c>
      <c r="C365">
        <v>5.1276883770426673</v>
      </c>
      <c r="D365">
        <v>0.31558206748218848</v>
      </c>
    </row>
    <row r="366" spans="2:4" x14ac:dyDescent="0.25">
      <c r="B366" t="s">
        <v>42</v>
      </c>
      <c r="C366">
        <v>0.25534362137301297</v>
      </c>
      <c r="D366">
        <v>0.31659999999999999</v>
      </c>
    </row>
    <row r="367" spans="2:4" x14ac:dyDescent="0.25">
      <c r="B367" t="s">
        <v>17</v>
      </c>
      <c r="C367">
        <v>0.28341857149923588</v>
      </c>
      <c r="D367">
        <v>0.31847740863787372</v>
      </c>
    </row>
    <row r="368" spans="2:4" x14ac:dyDescent="0.25">
      <c r="B368" t="s">
        <v>42</v>
      </c>
      <c r="C368">
        <v>0.22372722175975918</v>
      </c>
      <c r="D368">
        <v>0.3187300664451827</v>
      </c>
    </row>
    <row r="369" spans="2:4" x14ac:dyDescent="0.25">
      <c r="B369" t="s">
        <v>42</v>
      </c>
      <c r="C369">
        <v>0.14574189064969786</v>
      </c>
      <c r="D369">
        <v>0.32600000000000001</v>
      </c>
    </row>
    <row r="370" spans="2:4" x14ac:dyDescent="0.25">
      <c r="B370" t="s">
        <v>42</v>
      </c>
      <c r="C370">
        <v>0.37273455014366152</v>
      </c>
      <c r="D370">
        <v>0.3261</v>
      </c>
    </row>
    <row r="371" spans="2:4" x14ac:dyDescent="0.25">
      <c r="B371" t="s">
        <v>465</v>
      </c>
      <c r="C371">
        <v>0.30103237690414719</v>
      </c>
      <c r="D371">
        <v>0.32700000000000001</v>
      </c>
    </row>
    <row r="372" spans="2:4" x14ac:dyDescent="0.25">
      <c r="B372" t="s">
        <v>348</v>
      </c>
      <c r="C372">
        <v>1.2639946616113769</v>
      </c>
      <c r="D372">
        <v>0.3271</v>
      </c>
    </row>
    <row r="373" spans="2:4" x14ac:dyDescent="0.25">
      <c r="B373" t="s">
        <v>348</v>
      </c>
      <c r="C373">
        <v>0.33109768703298437</v>
      </c>
      <c r="D373">
        <v>0.32865300000000003</v>
      </c>
    </row>
    <row r="374" spans="2:4" x14ac:dyDescent="0.25">
      <c r="B374" t="s">
        <v>42</v>
      </c>
      <c r="C374">
        <v>0.25534362137301297</v>
      </c>
      <c r="D374">
        <v>0.33460000000000001</v>
      </c>
    </row>
    <row r="375" spans="2:4" x14ac:dyDescent="0.25">
      <c r="B375" t="s">
        <v>42</v>
      </c>
      <c r="C375">
        <v>6.0490949267990063E-2</v>
      </c>
      <c r="D375">
        <v>0.33489510489510493</v>
      </c>
    </row>
    <row r="376" spans="2:4" x14ac:dyDescent="0.25">
      <c r="B376" t="s">
        <v>17</v>
      </c>
      <c r="C376">
        <v>0.26510317357990992</v>
      </c>
      <c r="D376">
        <v>0.33489867109634552</v>
      </c>
    </row>
    <row r="377" spans="2:4" x14ac:dyDescent="0.25">
      <c r="B377" t="s">
        <v>88</v>
      </c>
      <c r="C377">
        <v>0.11910256871334324</v>
      </c>
      <c r="D377">
        <v>0.34</v>
      </c>
    </row>
    <row r="378" spans="2:4" x14ac:dyDescent="0.25">
      <c r="B378" t="s">
        <v>42</v>
      </c>
      <c r="C378">
        <v>0.25534362137301297</v>
      </c>
      <c r="D378">
        <v>0.34810000000000002</v>
      </c>
    </row>
    <row r="379" spans="2:4" x14ac:dyDescent="0.25">
      <c r="B379" t="s">
        <v>17</v>
      </c>
      <c r="C379">
        <v>0.24212805375928478</v>
      </c>
      <c r="D379">
        <v>0.3483428053835525</v>
      </c>
    </row>
    <row r="380" spans="2:4" x14ac:dyDescent="0.25">
      <c r="B380" t="s">
        <v>642</v>
      </c>
      <c r="C380">
        <v>0.11354419286285189</v>
      </c>
      <c r="D380">
        <v>0.35148699999999999</v>
      </c>
    </row>
    <row r="381" spans="2:4" x14ac:dyDescent="0.25">
      <c r="B381" t="s">
        <v>42</v>
      </c>
      <c r="C381">
        <v>0.25534362137301297</v>
      </c>
      <c r="D381">
        <v>0.35460000000000003</v>
      </c>
    </row>
    <row r="382" spans="2:4" x14ac:dyDescent="0.25">
      <c r="B382" t="s">
        <v>465</v>
      </c>
      <c r="C382">
        <v>0.99666849399227897</v>
      </c>
      <c r="D382">
        <v>0.35589999999999999</v>
      </c>
    </row>
    <row r="383" spans="2:4" x14ac:dyDescent="0.25">
      <c r="B383" t="s">
        <v>17</v>
      </c>
      <c r="C383">
        <v>0.1330970679023547</v>
      </c>
      <c r="D383">
        <v>0.35594650000000005</v>
      </c>
    </row>
    <row r="384" spans="2:4" x14ac:dyDescent="0.25">
      <c r="B384" t="s">
        <v>17</v>
      </c>
      <c r="C384">
        <v>0.16997930235232794</v>
      </c>
      <c r="D384">
        <v>0.36126771722862933</v>
      </c>
    </row>
    <row r="385" spans="2:4" x14ac:dyDescent="0.25">
      <c r="B385" t="s">
        <v>17</v>
      </c>
      <c r="C385">
        <v>0.13915716166639008</v>
      </c>
      <c r="D385">
        <v>0.37159250000000005</v>
      </c>
    </row>
    <row r="386" spans="2:4" x14ac:dyDescent="0.25">
      <c r="B386" t="s">
        <v>88</v>
      </c>
      <c r="C386">
        <v>0.27401000164907446</v>
      </c>
      <c r="D386">
        <v>0.37175921654082184</v>
      </c>
    </row>
    <row r="387" spans="2:4" x14ac:dyDescent="0.25">
      <c r="B387" t="s">
        <v>17</v>
      </c>
      <c r="C387">
        <v>0.1860712197744103</v>
      </c>
      <c r="D387">
        <v>0.374</v>
      </c>
    </row>
    <row r="388" spans="2:4" x14ac:dyDescent="0.25">
      <c r="B388" t="s">
        <v>17</v>
      </c>
      <c r="C388">
        <v>0.1860712197744103</v>
      </c>
      <c r="D388">
        <v>0.374</v>
      </c>
    </row>
    <row r="389" spans="2:4" x14ac:dyDescent="0.25">
      <c r="B389" t="s">
        <v>17</v>
      </c>
      <c r="C389">
        <v>0.45847030417109019</v>
      </c>
      <c r="D389">
        <v>0.37559999999999999</v>
      </c>
    </row>
    <row r="390" spans="2:4" x14ac:dyDescent="0.25">
      <c r="B390" t="s">
        <v>17</v>
      </c>
      <c r="C390">
        <v>0.25416055481724115</v>
      </c>
      <c r="D390">
        <v>0.3813381459635532</v>
      </c>
    </row>
    <row r="391" spans="2:4" x14ac:dyDescent="0.25">
      <c r="B391" t="s">
        <v>465</v>
      </c>
      <c r="C391">
        <v>0.73333879637414301</v>
      </c>
      <c r="D391">
        <v>0.38400000000000001</v>
      </c>
    </row>
    <row r="392" spans="2:4" x14ac:dyDescent="0.25">
      <c r="B392" t="s">
        <v>1396</v>
      </c>
      <c r="C392">
        <v>3.2259738122040916E-7</v>
      </c>
      <c r="D392">
        <v>0.38600000000000001</v>
      </c>
    </row>
    <row r="393" spans="2:4" x14ac:dyDescent="0.25">
      <c r="B393" t="s">
        <v>642</v>
      </c>
      <c r="C393">
        <v>7.2838325460184053E-2</v>
      </c>
      <c r="D393">
        <v>0.38640000000000002</v>
      </c>
    </row>
    <row r="394" spans="2:4" x14ac:dyDescent="0.25">
      <c r="B394" t="s">
        <v>42</v>
      </c>
      <c r="C394">
        <v>0.11278076575527531</v>
      </c>
      <c r="D394">
        <v>0.39517261531444209</v>
      </c>
    </row>
    <row r="395" spans="2:4" x14ac:dyDescent="0.25">
      <c r="B395" t="s">
        <v>17</v>
      </c>
      <c r="C395">
        <v>0.19856425058454361</v>
      </c>
      <c r="D395">
        <v>0.40800000000000003</v>
      </c>
    </row>
    <row r="396" spans="2:4" x14ac:dyDescent="0.25">
      <c r="B396" t="s">
        <v>17</v>
      </c>
      <c r="C396">
        <v>9.3170316770472703E-2</v>
      </c>
      <c r="D396">
        <v>0.40836060000000002</v>
      </c>
    </row>
    <row r="397" spans="2:4" x14ac:dyDescent="0.25">
      <c r="B397" t="s">
        <v>42</v>
      </c>
      <c r="C397">
        <v>1.888712352943448</v>
      </c>
      <c r="D397">
        <v>0.4093</v>
      </c>
    </row>
    <row r="398" spans="2:4" x14ac:dyDescent="0.25">
      <c r="B398" t="s">
        <v>42</v>
      </c>
      <c r="C398">
        <v>0.99060406918515553</v>
      </c>
      <c r="D398">
        <v>0.4133</v>
      </c>
    </row>
    <row r="399" spans="2:4" x14ac:dyDescent="0.25">
      <c r="B399" t="s">
        <v>17</v>
      </c>
      <c r="C399">
        <v>0.19142407157773852</v>
      </c>
      <c r="D399">
        <v>0.4145222591362126</v>
      </c>
    </row>
    <row r="400" spans="2:4" x14ac:dyDescent="0.25">
      <c r="B400" t="s">
        <v>42</v>
      </c>
      <c r="C400">
        <v>1.4090499008543576</v>
      </c>
      <c r="D400">
        <v>0.4178</v>
      </c>
    </row>
    <row r="401" spans="2:4" x14ac:dyDescent="0.25">
      <c r="B401" t="s">
        <v>42</v>
      </c>
      <c r="C401">
        <v>0.20288393872101976</v>
      </c>
      <c r="D401">
        <v>0.41937334368439333</v>
      </c>
    </row>
    <row r="402" spans="2:4" x14ac:dyDescent="0.25">
      <c r="B402" t="s">
        <v>42</v>
      </c>
      <c r="C402">
        <v>0.25534362137301297</v>
      </c>
      <c r="D402">
        <v>0.42365000000000003</v>
      </c>
    </row>
    <row r="403" spans="2:4" x14ac:dyDescent="0.25">
      <c r="B403" t="s">
        <v>465</v>
      </c>
      <c r="C403">
        <v>0.92014006266067372</v>
      </c>
      <c r="D403">
        <v>0.42568000000000006</v>
      </c>
    </row>
    <row r="404" spans="2:4" x14ac:dyDescent="0.25">
      <c r="B404" t="s">
        <v>32</v>
      </c>
      <c r="C404">
        <v>0.51700505842498823</v>
      </c>
      <c r="D404">
        <v>0.42799999999999999</v>
      </c>
    </row>
    <row r="405" spans="2:4" x14ac:dyDescent="0.25">
      <c r="B405" t="s">
        <v>88</v>
      </c>
      <c r="C405">
        <v>0.11910256871334324</v>
      </c>
      <c r="D405">
        <v>0.43</v>
      </c>
    </row>
    <row r="406" spans="2:4" x14ac:dyDescent="0.25">
      <c r="B406" t="s">
        <v>17</v>
      </c>
      <c r="C406">
        <v>0.12360716057044015</v>
      </c>
      <c r="D406">
        <v>0.43634600395565382</v>
      </c>
    </row>
    <row r="407" spans="2:4" x14ac:dyDescent="0.25">
      <c r="B407" t="s">
        <v>42</v>
      </c>
      <c r="C407">
        <v>0.25534362137301297</v>
      </c>
      <c r="D407">
        <v>0.441</v>
      </c>
    </row>
    <row r="408" spans="2:4" x14ac:dyDescent="0.25">
      <c r="B408" t="s">
        <v>88</v>
      </c>
      <c r="C408">
        <v>0.22200696200324455</v>
      </c>
      <c r="D408">
        <v>0.44960148208158601</v>
      </c>
    </row>
    <row r="409" spans="2:4" x14ac:dyDescent="0.25">
      <c r="B409" t="s">
        <v>17</v>
      </c>
      <c r="C409">
        <v>0.1860712197744103</v>
      </c>
      <c r="D409">
        <v>0.45</v>
      </c>
    </row>
    <row r="410" spans="2:4" x14ac:dyDescent="0.25">
      <c r="B410" t="s">
        <v>348</v>
      </c>
      <c r="C410">
        <v>0.22340848446003764</v>
      </c>
      <c r="D410">
        <v>0.45200000000000001</v>
      </c>
    </row>
    <row r="411" spans="2:4" x14ac:dyDescent="0.25">
      <c r="B411" t="s">
        <v>42</v>
      </c>
      <c r="C411">
        <v>0.61521026204422458</v>
      </c>
      <c r="D411">
        <v>0.4531</v>
      </c>
    </row>
    <row r="412" spans="2:4" x14ac:dyDescent="0.25">
      <c r="B412" t="s">
        <v>642</v>
      </c>
      <c r="C412">
        <v>4.3424841985111103E-2</v>
      </c>
      <c r="D412">
        <v>0.45755442643730199</v>
      </c>
    </row>
    <row r="413" spans="2:4" x14ac:dyDescent="0.25">
      <c r="B413" t="s">
        <v>32</v>
      </c>
      <c r="C413">
        <v>0.51700505842498823</v>
      </c>
      <c r="D413">
        <v>0.46700000000000003</v>
      </c>
    </row>
    <row r="414" spans="2:4" x14ac:dyDescent="0.25">
      <c r="B414" t="s">
        <v>42</v>
      </c>
      <c r="C414">
        <v>0.12767181068650649</v>
      </c>
      <c r="D414">
        <v>0.47</v>
      </c>
    </row>
    <row r="415" spans="2:4" x14ac:dyDescent="0.25">
      <c r="B415" t="s">
        <v>42</v>
      </c>
      <c r="C415">
        <v>0.25534362137301297</v>
      </c>
      <c r="D415">
        <v>0.47099999999999997</v>
      </c>
    </row>
    <row r="416" spans="2:4" x14ac:dyDescent="0.25">
      <c r="B416" t="s">
        <v>42</v>
      </c>
      <c r="C416">
        <v>0.25534362137301297</v>
      </c>
      <c r="D416">
        <v>0.47499999999999998</v>
      </c>
    </row>
    <row r="417" spans="2:4" x14ac:dyDescent="0.25">
      <c r="B417" t="s">
        <v>465</v>
      </c>
      <c r="C417">
        <v>0.54189344838012066</v>
      </c>
      <c r="D417">
        <v>0.48399999999999999</v>
      </c>
    </row>
    <row r="418" spans="2:4" x14ac:dyDescent="0.25">
      <c r="B418" t="s">
        <v>42</v>
      </c>
      <c r="C418">
        <v>0.1131574389965618</v>
      </c>
      <c r="D418">
        <v>0.49443536565477714</v>
      </c>
    </row>
    <row r="419" spans="2:4" x14ac:dyDescent="0.25">
      <c r="B419" t="s">
        <v>42</v>
      </c>
      <c r="C419">
        <v>0.25534362137301297</v>
      </c>
      <c r="D419">
        <v>0.5</v>
      </c>
    </row>
    <row r="420" spans="2:4" x14ac:dyDescent="0.25">
      <c r="B420" t="s">
        <v>42</v>
      </c>
      <c r="C420">
        <v>0.17538875722894692</v>
      </c>
      <c r="D420">
        <v>0.50250528789659232</v>
      </c>
    </row>
    <row r="421" spans="2:4" x14ac:dyDescent="0.25">
      <c r="B421" t="s">
        <v>465</v>
      </c>
      <c r="C421">
        <v>0.3666693981870715</v>
      </c>
      <c r="D421">
        <v>0.5032492198066667</v>
      </c>
    </row>
    <row r="422" spans="2:4" x14ac:dyDescent="0.25">
      <c r="B422" t="s">
        <v>17</v>
      </c>
      <c r="C422">
        <v>0.37214243954882059</v>
      </c>
      <c r="D422">
        <v>0.50700000000000001</v>
      </c>
    </row>
    <row r="423" spans="2:4" x14ac:dyDescent="0.25">
      <c r="B423" t="s">
        <v>32</v>
      </c>
      <c r="C423">
        <v>2.3436239857579495</v>
      </c>
      <c r="D423">
        <v>0.51100000000000001</v>
      </c>
    </row>
    <row r="424" spans="2:4" x14ac:dyDescent="0.25">
      <c r="B424" t="s">
        <v>88</v>
      </c>
      <c r="C424">
        <v>2.7704253235903611E-2</v>
      </c>
      <c r="D424">
        <v>0.5177272727272727</v>
      </c>
    </row>
    <row r="425" spans="2:4" x14ac:dyDescent="0.25">
      <c r="B425" t="s">
        <v>88</v>
      </c>
      <c r="C425">
        <v>0.23820513742668648</v>
      </c>
      <c r="D425">
        <v>0.52</v>
      </c>
    </row>
    <row r="426" spans="2:4" x14ac:dyDescent="0.25">
      <c r="B426" t="s">
        <v>42</v>
      </c>
      <c r="C426">
        <v>0.25534362137301297</v>
      </c>
      <c r="D426">
        <v>0.52500000000000002</v>
      </c>
    </row>
    <row r="427" spans="2:4" x14ac:dyDescent="0.25">
      <c r="B427" t="s">
        <v>332</v>
      </c>
      <c r="C427">
        <v>1.5793586841182893E-2</v>
      </c>
      <c r="D427">
        <v>0.53900000000000003</v>
      </c>
    </row>
    <row r="428" spans="2:4" x14ac:dyDescent="0.25">
      <c r="B428" t="s">
        <v>1396</v>
      </c>
      <c r="C428">
        <v>1.2817515607128986E-4</v>
      </c>
      <c r="D428">
        <v>0.54820000000000002</v>
      </c>
    </row>
    <row r="429" spans="2:4" x14ac:dyDescent="0.25">
      <c r="B429" t="s">
        <v>1396</v>
      </c>
      <c r="C429">
        <v>6.501870145022922E-5</v>
      </c>
      <c r="D429">
        <v>0.55359999999999998</v>
      </c>
    </row>
    <row r="430" spans="2:4" x14ac:dyDescent="0.25">
      <c r="B430" t="s">
        <v>705</v>
      </c>
      <c r="C430">
        <v>2.7706351586974289E-4</v>
      </c>
      <c r="D430">
        <v>0.5635</v>
      </c>
    </row>
    <row r="431" spans="2:4" x14ac:dyDescent="0.25">
      <c r="B431" t="s">
        <v>705</v>
      </c>
      <c r="C431">
        <v>3.0476986745671712E-4</v>
      </c>
      <c r="D431">
        <v>0.5635</v>
      </c>
    </row>
    <row r="432" spans="2:4" x14ac:dyDescent="0.25">
      <c r="B432" t="s">
        <v>42</v>
      </c>
      <c r="C432">
        <v>0.25534362137301297</v>
      </c>
      <c r="D432">
        <v>0.56599999999999995</v>
      </c>
    </row>
    <row r="433" spans="2:4" x14ac:dyDescent="0.25">
      <c r="B433" t="s">
        <v>42</v>
      </c>
      <c r="C433">
        <v>0.25534362137301297</v>
      </c>
      <c r="D433">
        <v>0.57399999999999995</v>
      </c>
    </row>
    <row r="434" spans="2:4" x14ac:dyDescent="0.25">
      <c r="B434" t="s">
        <v>42</v>
      </c>
      <c r="C434">
        <v>0.28192116681620133</v>
      </c>
      <c r="D434">
        <v>0.58923070175438597</v>
      </c>
    </row>
    <row r="435" spans="2:4" x14ac:dyDescent="0.25">
      <c r="B435" t="s">
        <v>42</v>
      </c>
      <c r="C435">
        <v>0.25534362137301297</v>
      </c>
      <c r="D435">
        <v>0.59199999999999997</v>
      </c>
    </row>
    <row r="436" spans="2:4" x14ac:dyDescent="0.25">
      <c r="B436" t="s">
        <v>332</v>
      </c>
      <c r="C436">
        <v>1.2152907266934715E-2</v>
      </c>
      <c r="D436">
        <v>0.59499999999999997</v>
      </c>
    </row>
    <row r="437" spans="2:4" x14ac:dyDescent="0.25">
      <c r="B437" t="s">
        <v>32</v>
      </c>
      <c r="C437">
        <v>0.51700505842498823</v>
      </c>
      <c r="D437">
        <v>0.59699999999999998</v>
      </c>
    </row>
    <row r="438" spans="2:4" x14ac:dyDescent="0.25">
      <c r="B438" t="s">
        <v>42</v>
      </c>
      <c r="C438">
        <v>6.6345352171008717E-2</v>
      </c>
      <c r="D438">
        <v>0.6</v>
      </c>
    </row>
    <row r="439" spans="2:4" x14ac:dyDescent="0.25">
      <c r="B439" t="s">
        <v>465</v>
      </c>
      <c r="C439">
        <v>0.35664932710071007</v>
      </c>
      <c r="D439">
        <v>0.60046271999999989</v>
      </c>
    </row>
    <row r="440" spans="2:4" x14ac:dyDescent="0.25">
      <c r="B440" t="s">
        <v>32</v>
      </c>
      <c r="C440">
        <v>1.0340101168499765</v>
      </c>
      <c r="D440">
        <v>0.60699999999999998</v>
      </c>
    </row>
    <row r="441" spans="2:4" x14ac:dyDescent="0.25">
      <c r="B441" t="s">
        <v>88</v>
      </c>
      <c r="C441">
        <v>0.38802003147309916</v>
      </c>
      <c r="D441">
        <v>0.61243983511246669</v>
      </c>
    </row>
    <row r="442" spans="2:4" x14ac:dyDescent="0.25">
      <c r="B442" t="s">
        <v>348</v>
      </c>
      <c r="C442">
        <v>0.24242558871953418</v>
      </c>
      <c r="D442">
        <v>0.61499999999999999</v>
      </c>
    </row>
    <row r="443" spans="2:4" x14ac:dyDescent="0.25">
      <c r="B443" t="s">
        <v>332</v>
      </c>
      <c r="C443">
        <v>1.2152907266934711E-2</v>
      </c>
      <c r="D443">
        <v>0.64260000000000006</v>
      </c>
    </row>
    <row r="444" spans="2:4" x14ac:dyDescent="0.25">
      <c r="B444" t="s">
        <v>88</v>
      </c>
      <c r="C444">
        <v>2.4813186919954603E-2</v>
      </c>
      <c r="D444">
        <v>0.65030555956678693</v>
      </c>
    </row>
    <row r="445" spans="2:4" x14ac:dyDescent="0.25">
      <c r="B445" t="s">
        <v>42</v>
      </c>
      <c r="C445">
        <v>0.25534362137301297</v>
      </c>
      <c r="D445">
        <v>0.67700000000000005</v>
      </c>
    </row>
    <row r="446" spans="2:4" x14ac:dyDescent="0.25">
      <c r="B446" t="s">
        <v>642</v>
      </c>
      <c r="C446">
        <v>0.37791105119003843</v>
      </c>
      <c r="D446">
        <v>0.72134252287457112</v>
      </c>
    </row>
    <row r="447" spans="2:4" x14ac:dyDescent="0.25">
      <c r="B447" t="s">
        <v>32</v>
      </c>
      <c r="C447">
        <v>1.0340101168499765</v>
      </c>
      <c r="D447">
        <v>0.73114000000000001</v>
      </c>
    </row>
    <row r="448" spans="2:4" x14ac:dyDescent="0.25">
      <c r="B448" t="s">
        <v>42</v>
      </c>
      <c r="C448">
        <v>0.25534362137301297</v>
      </c>
      <c r="D448">
        <v>0.74199999999999999</v>
      </c>
    </row>
    <row r="449" spans="2:4" x14ac:dyDescent="0.25">
      <c r="B449" t="s">
        <v>42</v>
      </c>
      <c r="C449">
        <v>5.8168728114166159E-2</v>
      </c>
      <c r="D449">
        <v>0.76269999999999993</v>
      </c>
    </row>
  </sheetData>
  <autoFilter ref="B1:D449" xr:uid="{4F043F1C-D6C3-43DA-92AB-40ED01342BF1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CADF1-CF5A-40E2-8897-E22040B07500}">
  <dimension ref="B2:F427"/>
  <sheetViews>
    <sheetView showGridLines="0" workbookViewId="0">
      <selection activeCell="B6" sqref="B6:B427"/>
    </sheetView>
  </sheetViews>
  <sheetFormatPr defaultRowHeight="15" x14ac:dyDescent="0.25"/>
  <cols>
    <col min="5" max="5" width="18.140625" bestFit="1" customWidth="1"/>
    <col min="6" max="6" width="12" bestFit="1" customWidth="1"/>
  </cols>
  <sheetData>
    <row r="2" spans="2:6" ht="21" x14ac:dyDescent="0.35">
      <c r="B2" s="26" t="s">
        <v>1979</v>
      </c>
    </row>
    <row r="5" spans="2:6" ht="15.75" x14ac:dyDescent="0.25">
      <c r="B5" t="s">
        <v>1409</v>
      </c>
      <c r="E5" s="27" t="s">
        <v>1410</v>
      </c>
    </row>
    <row r="6" spans="2:6" x14ac:dyDescent="0.25">
      <c r="B6" s="6">
        <v>-18.842238545454546</v>
      </c>
    </row>
    <row r="7" spans="2:6" x14ac:dyDescent="0.25">
      <c r="B7" s="6">
        <v>-5.35</v>
      </c>
      <c r="E7" s="28" t="s">
        <v>1411</v>
      </c>
      <c r="F7" s="25">
        <f>QUARTILE(B6:B494,1)</f>
        <v>4.5493485484022459E-4</v>
      </c>
    </row>
    <row r="8" spans="2:6" x14ac:dyDescent="0.25">
      <c r="B8" s="6">
        <v>-2.9293826493506492</v>
      </c>
      <c r="E8" s="28" t="s">
        <v>1412</v>
      </c>
      <c r="F8" s="25">
        <f>QUARTILE(B6:B494,3)</f>
        <v>0.33489777954603539</v>
      </c>
    </row>
    <row r="9" spans="2:6" x14ac:dyDescent="0.25">
      <c r="B9" s="6">
        <v>-2.7</v>
      </c>
      <c r="E9" s="25" t="s">
        <v>1413</v>
      </c>
      <c r="F9" s="25">
        <f>F8-F7</f>
        <v>0.33444284469119517</v>
      </c>
    </row>
    <row r="10" spans="2:6" x14ac:dyDescent="0.25">
      <c r="B10" s="6">
        <v>-2.41</v>
      </c>
      <c r="E10" s="25" t="s">
        <v>1414</v>
      </c>
      <c r="F10" s="25">
        <f>F9*1.5</f>
        <v>0.50166426703679279</v>
      </c>
    </row>
    <row r="11" spans="2:6" x14ac:dyDescent="0.25">
      <c r="B11" s="6">
        <v>-1.3072079999999999</v>
      </c>
      <c r="E11" s="25" t="s">
        <v>1415</v>
      </c>
      <c r="F11" s="25">
        <f>F7-F10</f>
        <v>-0.50120933218195252</v>
      </c>
    </row>
    <row r="12" spans="2:6" x14ac:dyDescent="0.25">
      <c r="B12" s="6">
        <v>0.95</v>
      </c>
      <c r="E12" s="25" t="s">
        <v>1416</v>
      </c>
      <c r="F12" s="25">
        <f>F8+F10</f>
        <v>0.83656204658282818</v>
      </c>
    </row>
    <row r="13" spans="2:6" x14ac:dyDescent="0.25">
      <c r="B13" s="6">
        <v>0.93</v>
      </c>
    </row>
    <row r="14" spans="2:6" x14ac:dyDescent="0.25">
      <c r="B14" s="6">
        <v>-0.89432100000000003</v>
      </c>
    </row>
    <row r="15" spans="2:6" x14ac:dyDescent="0.25">
      <c r="B15" s="6">
        <v>-0.83</v>
      </c>
    </row>
    <row r="16" spans="2:6" x14ac:dyDescent="0.25">
      <c r="B16" s="6">
        <v>-0.82599999999999996</v>
      </c>
    </row>
    <row r="17" spans="2:2" x14ac:dyDescent="0.25">
      <c r="B17" s="6">
        <v>-0.78131899999999999</v>
      </c>
    </row>
    <row r="18" spans="2:2" x14ac:dyDescent="0.25">
      <c r="B18" s="6">
        <v>0.76</v>
      </c>
    </row>
    <row r="19" spans="2:2" x14ac:dyDescent="0.25">
      <c r="B19" s="6">
        <v>-0.65510000000000002</v>
      </c>
    </row>
    <row r="20" spans="2:2" x14ac:dyDescent="0.25">
      <c r="B20" s="6">
        <v>-0.63643945170346239</v>
      </c>
    </row>
    <row r="21" spans="2:2" x14ac:dyDescent="0.25">
      <c r="B21" s="6">
        <v>-0.52876894300419364</v>
      </c>
    </row>
    <row r="22" spans="2:2" x14ac:dyDescent="0.25">
      <c r="B22" s="6">
        <v>-0.44274999999999998</v>
      </c>
    </row>
    <row r="23" spans="2:2" x14ac:dyDescent="0.25">
      <c r="B23" s="6">
        <v>-0.43</v>
      </c>
    </row>
    <row r="24" spans="2:2" x14ac:dyDescent="0.25">
      <c r="B24" s="6">
        <v>-0.42245091997534995</v>
      </c>
    </row>
    <row r="25" spans="2:2" x14ac:dyDescent="0.25">
      <c r="B25" s="6">
        <v>-0.4</v>
      </c>
    </row>
    <row r="26" spans="2:2" x14ac:dyDescent="0.25">
      <c r="B26" s="6">
        <v>-0.38</v>
      </c>
    </row>
    <row r="27" spans="2:2" x14ac:dyDescent="0.25">
      <c r="B27" s="6">
        <v>-0.36749999999999999</v>
      </c>
    </row>
    <row r="28" spans="2:2" x14ac:dyDescent="0.25">
      <c r="B28" s="6">
        <v>-0.36749999999999999</v>
      </c>
    </row>
    <row r="29" spans="2:2" x14ac:dyDescent="0.25">
      <c r="B29" s="6">
        <v>-0.36599999999999999</v>
      </c>
    </row>
    <row r="30" spans="2:2" x14ac:dyDescent="0.25">
      <c r="B30" s="6">
        <v>-0.33489999999999998</v>
      </c>
    </row>
    <row r="31" spans="2:2" x14ac:dyDescent="0.25">
      <c r="B31" s="6">
        <v>-0.33261200000000002</v>
      </c>
    </row>
    <row r="32" spans="2:2" x14ac:dyDescent="0.25">
      <c r="B32" s="6">
        <v>-0.32729999999999998</v>
      </c>
    </row>
    <row r="33" spans="2:2" x14ac:dyDescent="0.25">
      <c r="B33" s="6">
        <v>-0.32299999999999995</v>
      </c>
    </row>
    <row r="34" spans="2:2" x14ac:dyDescent="0.25">
      <c r="B34" s="6">
        <v>-0.32299999999999995</v>
      </c>
    </row>
    <row r="35" spans="2:2" x14ac:dyDescent="0.25">
      <c r="B35" s="6">
        <v>-0.31625806969568349</v>
      </c>
    </row>
    <row r="36" spans="2:2" x14ac:dyDescent="0.25">
      <c r="B36" s="6">
        <v>-0.30876999999999999</v>
      </c>
    </row>
    <row r="37" spans="2:2" x14ac:dyDescent="0.25">
      <c r="B37" s="6">
        <v>-0.3</v>
      </c>
    </row>
    <row r="38" spans="2:2" x14ac:dyDescent="0.25">
      <c r="B38" s="6">
        <v>-0.29339999999999999</v>
      </c>
    </row>
    <row r="39" spans="2:2" x14ac:dyDescent="0.25">
      <c r="B39" s="6">
        <v>-0.24880999999999998</v>
      </c>
    </row>
    <row r="40" spans="2:2" x14ac:dyDescent="0.25">
      <c r="B40" s="6">
        <v>-0.24230259353312264</v>
      </c>
    </row>
    <row r="41" spans="2:2" x14ac:dyDescent="0.25">
      <c r="B41" s="6">
        <v>-0.23320645190895742</v>
      </c>
    </row>
    <row r="42" spans="2:2" x14ac:dyDescent="0.25">
      <c r="B42" s="6">
        <v>-0.19500000000000001</v>
      </c>
    </row>
    <row r="43" spans="2:2" x14ac:dyDescent="0.25">
      <c r="B43" s="6">
        <v>-0.17899984033570446</v>
      </c>
    </row>
    <row r="44" spans="2:2" x14ac:dyDescent="0.25">
      <c r="B44" s="6">
        <v>-0.17799999999999999</v>
      </c>
    </row>
    <row r="45" spans="2:2" x14ac:dyDescent="0.25">
      <c r="B45" s="6">
        <v>-0.17699999999999999</v>
      </c>
    </row>
    <row r="46" spans="2:2" x14ac:dyDescent="0.25">
      <c r="B46" s="6">
        <v>-0.16</v>
      </c>
    </row>
    <row r="47" spans="2:2" x14ac:dyDescent="0.25">
      <c r="B47" s="6">
        <v>-0.14012658227848102</v>
      </c>
    </row>
    <row r="48" spans="2:2" x14ac:dyDescent="0.25">
      <c r="B48" s="6">
        <v>-0.13700000000000001</v>
      </c>
    </row>
    <row r="49" spans="2:2" x14ac:dyDescent="0.25">
      <c r="B49" s="6">
        <v>-0.13439999999999999</v>
      </c>
    </row>
    <row r="50" spans="2:2" x14ac:dyDescent="0.25">
      <c r="B50" s="6">
        <v>-0.13439999999999999</v>
      </c>
    </row>
    <row r="51" spans="2:2" x14ac:dyDescent="0.25">
      <c r="B51" s="6">
        <v>-0.12767999999999999</v>
      </c>
    </row>
    <row r="52" spans="2:2" x14ac:dyDescent="0.25">
      <c r="B52" s="6">
        <v>-0.1249</v>
      </c>
    </row>
    <row r="53" spans="2:2" x14ac:dyDescent="0.25">
      <c r="B53" s="6">
        <v>-0.10810031374208957</v>
      </c>
    </row>
    <row r="54" spans="2:2" x14ac:dyDescent="0.25">
      <c r="B54" s="6">
        <v>-0.10751999999999999</v>
      </c>
    </row>
    <row r="55" spans="2:2" x14ac:dyDescent="0.25">
      <c r="B55" s="6">
        <v>-0.10197067180616741</v>
      </c>
    </row>
    <row r="56" spans="2:2" x14ac:dyDescent="0.25">
      <c r="B56" s="6">
        <v>-0.1012</v>
      </c>
    </row>
    <row r="57" spans="2:2" x14ac:dyDescent="0.25">
      <c r="B57" s="6">
        <v>-0.1012</v>
      </c>
    </row>
    <row r="58" spans="2:2" x14ac:dyDescent="0.25">
      <c r="B58" s="6">
        <v>-9.869435E-2</v>
      </c>
    </row>
    <row r="59" spans="2:2" x14ac:dyDescent="0.25">
      <c r="B59" s="6">
        <v>-9.5842279691364385E-2</v>
      </c>
    </row>
    <row r="60" spans="2:2" x14ac:dyDescent="0.25">
      <c r="B60" s="6">
        <v>-8.2000000000000003E-2</v>
      </c>
    </row>
    <row r="61" spans="2:2" x14ac:dyDescent="0.25">
      <c r="B61" s="6">
        <v>-0.08</v>
      </c>
    </row>
    <row r="62" spans="2:2" x14ac:dyDescent="0.25">
      <c r="B62" s="6">
        <v>-0.08</v>
      </c>
    </row>
    <row r="63" spans="2:2" x14ac:dyDescent="0.25">
      <c r="B63" s="6">
        <v>-7.85E-2</v>
      </c>
    </row>
    <row r="64" spans="2:2" x14ac:dyDescent="0.25">
      <c r="B64" s="6">
        <v>-7.6999999999999999E-2</v>
      </c>
    </row>
    <row r="65" spans="2:2" x14ac:dyDescent="0.25">
      <c r="B65" s="6">
        <v>-6.5742856736242888E-2</v>
      </c>
    </row>
    <row r="66" spans="2:2" x14ac:dyDescent="0.25">
      <c r="B66" s="6">
        <v>-6.5568999999999988E-2</v>
      </c>
    </row>
    <row r="67" spans="2:2" x14ac:dyDescent="0.25">
      <c r="B67" s="6">
        <v>-0.06</v>
      </c>
    </row>
    <row r="68" spans="2:2" x14ac:dyDescent="0.25">
      <c r="B68" s="6">
        <v>-5.8173999999999997E-2</v>
      </c>
    </row>
    <row r="69" spans="2:2" x14ac:dyDescent="0.25">
      <c r="B69" s="6">
        <v>-5.6103840000000002E-2</v>
      </c>
    </row>
    <row r="70" spans="2:2" x14ac:dyDescent="0.25">
      <c r="B70" s="6">
        <v>-4.9881759999999997E-2</v>
      </c>
    </row>
    <row r="71" spans="2:2" x14ac:dyDescent="0.25">
      <c r="B71" s="6">
        <v>-4.1741865600852641E-2</v>
      </c>
    </row>
    <row r="72" spans="2:2" x14ac:dyDescent="0.25">
      <c r="B72" s="6">
        <v>-3.6999999999999998E-2</v>
      </c>
    </row>
    <row r="73" spans="2:2" x14ac:dyDescent="0.25">
      <c r="B73" s="6">
        <v>-3.2625000000000001E-2</v>
      </c>
    </row>
    <row r="74" spans="2:2" x14ac:dyDescent="0.25">
      <c r="B74" s="6">
        <v>-2.9000000000000001E-2</v>
      </c>
    </row>
    <row r="75" spans="2:2" x14ac:dyDescent="0.25">
      <c r="B75" s="6">
        <v>-2.8000000000000001E-2</v>
      </c>
    </row>
    <row r="76" spans="2:2" x14ac:dyDescent="0.25">
      <c r="B76" s="6">
        <v>-2.6622E-2</v>
      </c>
    </row>
    <row r="77" spans="2:2" x14ac:dyDescent="0.25">
      <c r="B77" s="6">
        <v>-2.2000000000000002E-2</v>
      </c>
    </row>
    <row r="78" spans="2:2" x14ac:dyDescent="0.25">
      <c r="B78" s="6">
        <v>-1.8700000000000001E-2</v>
      </c>
    </row>
    <row r="79" spans="2:2" x14ac:dyDescent="0.25">
      <c r="B79" s="6">
        <v>-1.6559999999999998E-2</v>
      </c>
    </row>
    <row r="80" spans="2:2" x14ac:dyDescent="0.25">
      <c r="B80" s="6">
        <v>-1.643059490084986E-2</v>
      </c>
    </row>
    <row r="81" spans="2:2" x14ac:dyDescent="0.25">
      <c r="B81" s="6">
        <v>-1.4447592067988669E-2</v>
      </c>
    </row>
    <row r="82" spans="2:2" x14ac:dyDescent="0.25">
      <c r="B82" s="6">
        <v>-1.2959999999999999E-2</v>
      </c>
    </row>
    <row r="83" spans="2:2" x14ac:dyDescent="0.25">
      <c r="B83" s="6">
        <v>-0.01</v>
      </c>
    </row>
    <row r="84" spans="2:2" x14ac:dyDescent="0.25">
      <c r="B84" s="6">
        <v>-0.01</v>
      </c>
    </row>
    <row r="85" spans="2:2" x14ac:dyDescent="0.25">
      <c r="B85" s="6">
        <v>-0.01</v>
      </c>
    </row>
    <row r="86" spans="2:2" x14ac:dyDescent="0.25">
      <c r="B86" s="6">
        <v>-0.01</v>
      </c>
    </row>
    <row r="87" spans="2:2" x14ac:dyDescent="0.25">
      <c r="B87" s="6">
        <v>-8.2880000000000002E-3</v>
      </c>
    </row>
    <row r="88" spans="2:2" x14ac:dyDescent="0.25">
      <c r="B88" s="6">
        <v>-5.7599999999999995E-3</v>
      </c>
    </row>
    <row r="89" spans="2:2" x14ac:dyDescent="0.25">
      <c r="B89" s="6">
        <v>-5.7599999999999995E-3</v>
      </c>
    </row>
    <row r="90" spans="2:2" x14ac:dyDescent="0.25">
      <c r="B90" s="6">
        <v>-4.0000000000000001E-3</v>
      </c>
    </row>
    <row r="91" spans="2:2" x14ac:dyDescent="0.25">
      <c r="B91" s="6">
        <v>-3.7989999999999999E-3</v>
      </c>
    </row>
    <row r="92" spans="2:2" x14ac:dyDescent="0.25">
      <c r="B92" s="6">
        <v>-2.0199999999999997E-3</v>
      </c>
    </row>
    <row r="93" spans="2:2" x14ac:dyDescent="0.25">
      <c r="B93" s="6">
        <v>-2E-3</v>
      </c>
    </row>
    <row r="94" spans="2:2" x14ac:dyDescent="0.25">
      <c r="B94" s="6">
        <v>-1.4585762696288469E-3</v>
      </c>
    </row>
    <row r="95" spans="2:2" x14ac:dyDescent="0.25">
      <c r="B95" s="6">
        <v>-1.1519999999999998E-3</v>
      </c>
    </row>
    <row r="96" spans="2:2" x14ac:dyDescent="0.25">
      <c r="B96" s="6">
        <v>-6.7200000000000007E-4</v>
      </c>
    </row>
    <row r="97" spans="2:2" x14ac:dyDescent="0.25">
      <c r="B97" s="6">
        <v>-5.7599999999999991E-4</v>
      </c>
    </row>
    <row r="98" spans="2:2" x14ac:dyDescent="0.25">
      <c r="B98" s="6">
        <v>-4.1001897533206821E-4</v>
      </c>
    </row>
    <row r="99" spans="2:2" x14ac:dyDescent="0.25">
      <c r="B99" s="6">
        <v>-1.6783938594688009E-4</v>
      </c>
    </row>
    <row r="100" spans="2:2" x14ac:dyDescent="0.25">
      <c r="B100" s="6">
        <v>-9.6000000000000002E-5</v>
      </c>
    </row>
    <row r="101" spans="2:2" x14ac:dyDescent="0.25">
      <c r="B101" s="6">
        <v>-9.6000000000000002E-5</v>
      </c>
    </row>
    <row r="102" spans="2:2" x14ac:dyDescent="0.25">
      <c r="B102" s="6">
        <v>0</v>
      </c>
    </row>
    <row r="103" spans="2:2" x14ac:dyDescent="0.25">
      <c r="B103" s="6">
        <v>0</v>
      </c>
    </row>
    <row r="104" spans="2:2" x14ac:dyDescent="0.25">
      <c r="B104" s="6">
        <v>0</v>
      </c>
    </row>
    <row r="105" spans="2:2" x14ac:dyDescent="0.25">
      <c r="B105" s="6">
        <v>0</v>
      </c>
    </row>
    <row r="106" spans="2:2" x14ac:dyDescent="0.25">
      <c r="B106" s="6">
        <v>0</v>
      </c>
    </row>
    <row r="107" spans="2:2" x14ac:dyDescent="0.25">
      <c r="B107" s="6">
        <v>0</v>
      </c>
    </row>
    <row r="108" spans="2:2" x14ac:dyDescent="0.25">
      <c r="B108" s="6">
        <v>0</v>
      </c>
    </row>
    <row r="109" spans="2:2" x14ac:dyDescent="0.25">
      <c r="B109" s="6">
        <v>0</v>
      </c>
    </row>
    <row r="110" spans="2:2" x14ac:dyDescent="0.25">
      <c r="B110" s="6">
        <v>2.9708568943018707E-8</v>
      </c>
    </row>
    <row r="111" spans="2:2" x14ac:dyDescent="0.25">
      <c r="B111" s="6">
        <v>5.7566684812193788E-6</v>
      </c>
    </row>
    <row r="112" spans="2:2" x14ac:dyDescent="0.25">
      <c r="B112" s="6">
        <v>1.6193499999999999E-4</v>
      </c>
    </row>
    <row r="113" spans="2:2" x14ac:dyDescent="0.25">
      <c r="B113" s="6">
        <v>3.6890744718734561E-4</v>
      </c>
    </row>
    <row r="114" spans="2:2" x14ac:dyDescent="0.25">
      <c r="B114" s="6">
        <v>7.1301707779886146E-4</v>
      </c>
    </row>
    <row r="115" spans="2:2" x14ac:dyDescent="0.25">
      <c r="B115" s="6">
        <v>1E-3</v>
      </c>
    </row>
    <row r="116" spans="2:2" x14ac:dyDescent="0.25">
      <c r="B116" s="6">
        <v>1.8049273372797558E-3</v>
      </c>
    </row>
    <row r="117" spans="2:2" x14ac:dyDescent="0.25">
      <c r="B117" s="6">
        <v>2.3487857142857138E-3</v>
      </c>
    </row>
    <row r="118" spans="2:2" x14ac:dyDescent="0.25">
      <c r="B118" s="6">
        <v>3.087868998053629E-3</v>
      </c>
    </row>
    <row r="119" spans="2:2" x14ac:dyDescent="0.25">
      <c r="B119" s="6">
        <v>3.3119999999999998E-3</v>
      </c>
    </row>
    <row r="120" spans="2:2" x14ac:dyDescent="0.25">
      <c r="B120" s="6">
        <v>3.3210669569951005E-3</v>
      </c>
    </row>
    <row r="121" spans="2:2" x14ac:dyDescent="0.25">
      <c r="B121" s="6">
        <v>3.9644475931666671E-3</v>
      </c>
    </row>
    <row r="122" spans="2:2" x14ac:dyDescent="0.25">
      <c r="B122" s="6">
        <v>4.1370000000000001E-3</v>
      </c>
    </row>
    <row r="123" spans="2:2" x14ac:dyDescent="0.25">
      <c r="B123" s="6">
        <v>4.4460000000000003E-3</v>
      </c>
    </row>
    <row r="124" spans="2:2" x14ac:dyDescent="0.25">
      <c r="B124" s="6">
        <v>5.7599999999999995E-3</v>
      </c>
    </row>
    <row r="125" spans="2:2" x14ac:dyDescent="0.25">
      <c r="B125" s="6">
        <v>6.2317322345356325E-3</v>
      </c>
    </row>
    <row r="126" spans="2:2" x14ac:dyDescent="0.25">
      <c r="B126" s="6">
        <v>0.01</v>
      </c>
    </row>
    <row r="127" spans="2:2" x14ac:dyDescent="0.25">
      <c r="B127" s="6">
        <v>1.0503999999999999E-2</v>
      </c>
    </row>
    <row r="128" spans="2:2" x14ac:dyDescent="0.25">
      <c r="B128" s="6">
        <v>1.3299999999999999E-2</v>
      </c>
    </row>
    <row r="129" spans="2:2" x14ac:dyDescent="0.25">
      <c r="B129" s="6">
        <v>1.331444759206799E-2</v>
      </c>
    </row>
    <row r="130" spans="2:2" x14ac:dyDescent="0.25">
      <c r="B130" s="6">
        <v>1.3576000000000001E-2</v>
      </c>
    </row>
    <row r="131" spans="2:2" x14ac:dyDescent="0.25">
      <c r="B131" s="6">
        <v>1.3600000000000001E-2</v>
      </c>
    </row>
    <row r="132" spans="2:2" x14ac:dyDescent="0.25">
      <c r="B132" s="25">
        <v>1.4178216318785578E-2</v>
      </c>
    </row>
    <row r="133" spans="2:2" x14ac:dyDescent="0.25">
      <c r="B133" s="6">
        <v>1.5041314689346981E-2</v>
      </c>
    </row>
    <row r="134" spans="2:2" x14ac:dyDescent="0.25">
      <c r="B134" s="6">
        <v>1.6603704E-2</v>
      </c>
    </row>
    <row r="135" spans="2:2" x14ac:dyDescent="0.25">
      <c r="B135" s="6">
        <v>1.77E-2</v>
      </c>
    </row>
    <row r="136" spans="2:2" x14ac:dyDescent="0.25">
      <c r="B136" s="6">
        <v>1.9031241600000002E-2</v>
      </c>
    </row>
    <row r="137" spans="2:2" x14ac:dyDescent="0.25">
      <c r="B137" s="6">
        <v>1.9823957584471603E-2</v>
      </c>
    </row>
    <row r="138" spans="2:2" x14ac:dyDescent="0.25">
      <c r="B138" s="6">
        <v>2.1000000000000001E-2</v>
      </c>
    </row>
    <row r="139" spans="2:2" x14ac:dyDescent="0.25">
      <c r="B139" s="6">
        <v>2.2235999999999999E-2</v>
      </c>
    </row>
    <row r="140" spans="2:2" x14ac:dyDescent="0.25">
      <c r="B140" s="6">
        <v>2.2540000000000001E-2</v>
      </c>
    </row>
    <row r="141" spans="2:2" x14ac:dyDescent="0.25">
      <c r="B141" s="6">
        <v>2.29E-2</v>
      </c>
    </row>
    <row r="142" spans="2:2" x14ac:dyDescent="0.25">
      <c r="B142" s="6">
        <v>2.6312246100000002E-2</v>
      </c>
    </row>
    <row r="143" spans="2:2" x14ac:dyDescent="0.25">
      <c r="B143" s="6">
        <v>2.7E-2</v>
      </c>
    </row>
    <row r="144" spans="2:2" x14ac:dyDescent="0.25">
      <c r="B144" s="6">
        <v>2.8000000000000001E-2</v>
      </c>
    </row>
    <row r="145" spans="2:2" x14ac:dyDescent="0.25">
      <c r="B145" s="6">
        <v>2.8294E-2</v>
      </c>
    </row>
    <row r="146" spans="2:2" x14ac:dyDescent="0.25">
      <c r="B146" s="6">
        <v>2.8478384999999998E-2</v>
      </c>
    </row>
    <row r="147" spans="2:2" x14ac:dyDescent="0.25">
      <c r="B147" s="6">
        <v>2.8988744648056172E-2</v>
      </c>
    </row>
    <row r="148" spans="2:2" x14ac:dyDescent="0.25">
      <c r="B148" s="6">
        <v>0.03</v>
      </c>
    </row>
    <row r="149" spans="2:2" x14ac:dyDescent="0.25">
      <c r="B149" s="6">
        <v>0.03</v>
      </c>
    </row>
    <row r="150" spans="2:2" x14ac:dyDescent="0.25">
      <c r="B150" s="6">
        <v>3.1320000000000001E-2</v>
      </c>
    </row>
    <row r="151" spans="2:2" x14ac:dyDescent="0.25">
      <c r="B151" s="6">
        <v>3.1673175025010408E-2</v>
      </c>
    </row>
    <row r="152" spans="2:2" x14ac:dyDescent="0.25">
      <c r="B152" s="6">
        <v>3.3239999999999999E-2</v>
      </c>
    </row>
    <row r="153" spans="2:2" x14ac:dyDescent="0.25">
      <c r="B153" s="6">
        <v>3.4090000000000002E-2</v>
      </c>
    </row>
    <row r="154" spans="2:2" x14ac:dyDescent="0.25">
      <c r="B154" s="6">
        <v>3.6418943297909206E-2</v>
      </c>
    </row>
    <row r="155" spans="2:2" x14ac:dyDescent="0.25">
      <c r="B155" s="6">
        <v>3.7929000000000004E-2</v>
      </c>
    </row>
    <row r="156" spans="2:2" x14ac:dyDescent="0.25">
      <c r="B156" s="6">
        <v>3.8496000000000002E-2</v>
      </c>
    </row>
    <row r="157" spans="2:2" x14ac:dyDescent="0.25">
      <c r="B157" s="6">
        <v>3.9258545454545456E-2</v>
      </c>
    </row>
    <row r="158" spans="2:2" x14ac:dyDescent="0.25">
      <c r="B158" s="6">
        <v>4.07E-2</v>
      </c>
    </row>
    <row r="159" spans="2:2" x14ac:dyDescent="0.25">
      <c r="B159" s="6">
        <v>4.1420000000000005E-2</v>
      </c>
    </row>
    <row r="160" spans="2:2" x14ac:dyDescent="0.25">
      <c r="B160" s="6">
        <v>4.2000000000000003E-2</v>
      </c>
    </row>
    <row r="161" spans="2:2" x14ac:dyDescent="0.25">
      <c r="B161" s="6">
        <v>4.2595739999999993E-2</v>
      </c>
    </row>
    <row r="162" spans="2:2" x14ac:dyDescent="0.25">
      <c r="B162" s="6">
        <v>4.2999999999999997E-2</v>
      </c>
    </row>
    <row r="163" spans="2:2" x14ac:dyDescent="0.25">
      <c r="B163" s="6">
        <v>4.2999999999999997E-2</v>
      </c>
    </row>
    <row r="164" spans="2:2" x14ac:dyDescent="0.25">
      <c r="B164" s="6">
        <v>4.4999999999999998E-2</v>
      </c>
    </row>
    <row r="165" spans="2:2" x14ac:dyDescent="0.25">
      <c r="B165" s="6">
        <v>4.6885330104119514E-2</v>
      </c>
    </row>
    <row r="166" spans="2:2" x14ac:dyDescent="0.25">
      <c r="B166" s="6">
        <v>4.7E-2</v>
      </c>
    </row>
    <row r="167" spans="2:2" x14ac:dyDescent="0.25">
      <c r="B167" s="6">
        <v>4.9818997797356837E-2</v>
      </c>
    </row>
    <row r="168" spans="2:2" x14ac:dyDescent="0.25">
      <c r="B168" s="6">
        <v>0.05</v>
      </c>
    </row>
    <row r="169" spans="2:2" x14ac:dyDescent="0.25">
      <c r="B169" s="6">
        <v>5.1933960000000001E-2</v>
      </c>
    </row>
    <row r="170" spans="2:2" x14ac:dyDescent="0.25">
      <c r="B170" s="6">
        <v>5.6000000000000001E-2</v>
      </c>
    </row>
    <row r="171" spans="2:2" x14ac:dyDescent="0.25">
      <c r="B171" s="6">
        <v>6.0283150009193667E-2</v>
      </c>
    </row>
    <row r="172" spans="2:2" x14ac:dyDescent="0.25">
      <c r="B172" s="6">
        <v>6.0885000000000002E-2</v>
      </c>
    </row>
    <row r="173" spans="2:2" x14ac:dyDescent="0.25">
      <c r="B173" s="6">
        <v>6.1728609600000005E-2</v>
      </c>
    </row>
    <row r="174" spans="2:2" x14ac:dyDescent="0.25">
      <c r="B174" s="6">
        <v>6.2006999999999993E-2</v>
      </c>
    </row>
    <row r="175" spans="2:2" x14ac:dyDescent="0.25">
      <c r="B175" s="6">
        <v>6.6000000000000003E-2</v>
      </c>
    </row>
    <row r="176" spans="2:2" x14ac:dyDescent="0.25">
      <c r="B176" s="6">
        <v>6.6811686436115361E-2</v>
      </c>
    </row>
    <row r="177" spans="2:2" x14ac:dyDescent="0.25">
      <c r="B177" s="6">
        <v>6.8793542999999999E-2</v>
      </c>
    </row>
    <row r="178" spans="2:2" x14ac:dyDescent="0.25">
      <c r="B178" s="6">
        <v>7.0986555555555553E-2</v>
      </c>
    </row>
    <row r="179" spans="2:2" x14ac:dyDescent="0.25">
      <c r="B179" s="6">
        <v>7.1999999999999995E-2</v>
      </c>
    </row>
    <row r="180" spans="2:2" x14ac:dyDescent="0.25">
      <c r="B180" s="6">
        <v>7.4646230400000013E-2</v>
      </c>
    </row>
    <row r="181" spans="2:2" x14ac:dyDescent="0.25">
      <c r="B181" s="6">
        <v>7.6999999999999999E-2</v>
      </c>
    </row>
    <row r="182" spans="2:2" x14ac:dyDescent="0.25">
      <c r="B182" s="6">
        <v>7.6999999999999999E-2</v>
      </c>
    </row>
    <row r="183" spans="2:2" x14ac:dyDescent="0.25">
      <c r="B183" s="6">
        <v>7.7494000000000007E-2</v>
      </c>
    </row>
    <row r="184" spans="2:2" x14ac:dyDescent="0.25">
      <c r="B184" s="6">
        <v>7.7499999999999999E-2</v>
      </c>
    </row>
    <row r="185" spans="2:2" x14ac:dyDescent="0.25">
      <c r="B185" s="6">
        <v>0.08</v>
      </c>
    </row>
    <row r="186" spans="2:2" x14ac:dyDescent="0.25">
      <c r="B186" s="6">
        <v>0.08</v>
      </c>
    </row>
    <row r="187" spans="2:2" x14ac:dyDescent="0.25">
      <c r="B187" s="6">
        <v>8.1536399999999981E-2</v>
      </c>
    </row>
    <row r="188" spans="2:2" x14ac:dyDescent="0.25">
      <c r="B188" s="6">
        <v>8.5000000000000006E-2</v>
      </c>
    </row>
    <row r="189" spans="2:2" x14ac:dyDescent="0.25">
      <c r="B189" s="6">
        <v>8.6267743353109202E-2</v>
      </c>
    </row>
    <row r="190" spans="2:2" x14ac:dyDescent="0.25">
      <c r="B190" s="6">
        <v>8.6999999999999994E-2</v>
      </c>
    </row>
    <row r="191" spans="2:2" x14ac:dyDescent="0.25">
      <c r="B191" s="6">
        <v>8.8359999999999994E-2</v>
      </c>
    </row>
    <row r="192" spans="2:2" x14ac:dyDescent="0.25">
      <c r="B192" s="6">
        <v>8.8999999999999996E-2</v>
      </c>
    </row>
    <row r="193" spans="2:2" x14ac:dyDescent="0.25">
      <c r="B193" s="6">
        <v>0.09</v>
      </c>
    </row>
    <row r="194" spans="2:2" x14ac:dyDescent="0.25">
      <c r="B194" s="6">
        <v>0.09</v>
      </c>
    </row>
    <row r="195" spans="2:2" x14ac:dyDescent="0.25">
      <c r="B195" s="6">
        <v>9.1228500844378488E-2</v>
      </c>
    </row>
    <row r="196" spans="2:2" x14ac:dyDescent="0.25">
      <c r="B196" s="6">
        <v>9.2200000000000004E-2</v>
      </c>
    </row>
    <row r="197" spans="2:2" x14ac:dyDescent="0.25">
      <c r="B197" s="6">
        <v>9.2727272727272714E-2</v>
      </c>
    </row>
    <row r="198" spans="2:2" x14ac:dyDescent="0.25">
      <c r="B198" s="6">
        <v>9.2947424645616908E-2</v>
      </c>
    </row>
    <row r="199" spans="2:2" x14ac:dyDescent="0.25">
      <c r="B199" s="6">
        <v>9.4E-2</v>
      </c>
    </row>
    <row r="200" spans="2:2" x14ac:dyDescent="0.25">
      <c r="B200" s="6">
        <v>0.10369691599355925</v>
      </c>
    </row>
    <row r="201" spans="2:2" x14ac:dyDescent="0.25">
      <c r="B201" s="6">
        <v>0.104</v>
      </c>
    </row>
    <row r="202" spans="2:2" x14ac:dyDescent="0.25">
      <c r="B202" s="6">
        <v>0.1052</v>
      </c>
    </row>
    <row r="203" spans="2:2" x14ac:dyDescent="0.25">
      <c r="B203" s="6">
        <v>0.10638013817102503</v>
      </c>
    </row>
    <row r="204" spans="2:2" x14ac:dyDescent="0.25">
      <c r="B204" s="6">
        <v>0.1063982304</v>
      </c>
    </row>
    <row r="205" spans="2:2" x14ac:dyDescent="0.25">
      <c r="B205" s="6">
        <v>0.10827333333333333</v>
      </c>
    </row>
    <row r="206" spans="2:2" x14ac:dyDescent="0.25">
      <c r="B206" s="6">
        <v>0.10872999999999999</v>
      </c>
    </row>
    <row r="207" spans="2:2" x14ac:dyDescent="0.25">
      <c r="B207" s="6">
        <v>0.11</v>
      </c>
    </row>
    <row r="208" spans="2:2" x14ac:dyDescent="0.25">
      <c r="B208" s="6">
        <v>0.11059136613990787</v>
      </c>
    </row>
    <row r="209" spans="2:2" x14ac:dyDescent="0.25">
      <c r="B209" s="6">
        <v>0.113</v>
      </c>
    </row>
    <row r="210" spans="2:2" x14ac:dyDescent="0.25">
      <c r="B210" s="6">
        <v>0.11433753724952904</v>
      </c>
    </row>
    <row r="211" spans="2:2" x14ac:dyDescent="0.25">
      <c r="B211" s="6">
        <v>0.11498205</v>
      </c>
    </row>
    <row r="212" spans="2:2" x14ac:dyDescent="0.25">
      <c r="B212" s="6">
        <v>0.115</v>
      </c>
    </row>
    <row r="213" spans="2:2" x14ac:dyDescent="0.25">
      <c r="B213" s="6">
        <v>0.11781</v>
      </c>
    </row>
    <row r="214" spans="2:2" x14ac:dyDescent="0.25">
      <c r="B214" s="6">
        <v>0.121</v>
      </c>
    </row>
    <row r="215" spans="2:2" x14ac:dyDescent="0.25">
      <c r="B215" s="6">
        <v>0.12109698929691697</v>
      </c>
    </row>
    <row r="216" spans="2:2" x14ac:dyDescent="0.25">
      <c r="B216" s="6">
        <v>0.1215</v>
      </c>
    </row>
    <row r="217" spans="2:2" x14ac:dyDescent="0.25">
      <c r="B217" s="6">
        <v>0.12237500000000001</v>
      </c>
    </row>
    <row r="218" spans="2:2" x14ac:dyDescent="0.25">
      <c r="B218" s="6">
        <v>0.12419999999999999</v>
      </c>
    </row>
    <row r="219" spans="2:2" x14ac:dyDescent="0.25">
      <c r="B219" s="6">
        <v>0.1275</v>
      </c>
    </row>
    <row r="220" spans="2:2" x14ac:dyDescent="0.25">
      <c r="B220" s="6">
        <v>0.12859661142054998</v>
      </c>
    </row>
    <row r="221" spans="2:2" x14ac:dyDescent="0.25">
      <c r="B221" s="6">
        <v>0.1291746</v>
      </c>
    </row>
    <row r="222" spans="2:2" x14ac:dyDescent="0.25">
      <c r="B222" s="6">
        <v>0.12950399999999998</v>
      </c>
    </row>
    <row r="223" spans="2:2" x14ac:dyDescent="0.25">
      <c r="B223" s="6">
        <v>0.13</v>
      </c>
    </row>
    <row r="224" spans="2:2" x14ac:dyDescent="0.25">
      <c r="B224" s="6">
        <v>0.13</v>
      </c>
    </row>
    <row r="225" spans="2:2" x14ac:dyDescent="0.25">
      <c r="B225" s="6">
        <v>0.13020000000000001</v>
      </c>
    </row>
    <row r="226" spans="2:2" x14ac:dyDescent="0.25">
      <c r="B226" s="6">
        <v>0.13100000000000001</v>
      </c>
    </row>
    <row r="227" spans="2:2" x14ac:dyDescent="0.25">
      <c r="B227" s="6">
        <v>0.13235713269535848</v>
      </c>
    </row>
    <row r="228" spans="2:2" x14ac:dyDescent="0.25">
      <c r="B228" s="6">
        <v>0.13400000000000001</v>
      </c>
    </row>
    <row r="229" spans="2:2" x14ac:dyDescent="0.25">
      <c r="B229" s="6">
        <v>0.13459600000000002</v>
      </c>
    </row>
    <row r="230" spans="2:2" x14ac:dyDescent="0.25">
      <c r="B230" s="6">
        <v>0.13568100000000002</v>
      </c>
    </row>
    <row r="231" spans="2:2" x14ac:dyDescent="0.25">
      <c r="B231" s="6">
        <v>0.13599999999999998</v>
      </c>
    </row>
    <row r="232" spans="2:2" x14ac:dyDescent="0.25">
      <c r="B232" s="6">
        <v>0.14000000000000001</v>
      </c>
    </row>
    <row r="233" spans="2:2" x14ac:dyDescent="0.25">
      <c r="B233" s="6">
        <v>0.14023856141749999</v>
      </c>
    </row>
    <row r="234" spans="2:2" x14ac:dyDescent="0.25">
      <c r="B234" s="6">
        <v>0.14049300114446697</v>
      </c>
    </row>
    <row r="235" spans="2:2" x14ac:dyDescent="0.25">
      <c r="B235" s="6">
        <v>0.14079</v>
      </c>
    </row>
    <row r="236" spans="2:2" x14ac:dyDescent="0.25">
      <c r="B236" s="6">
        <v>0.14499999999999999</v>
      </c>
    </row>
    <row r="237" spans="2:2" x14ac:dyDescent="0.25">
      <c r="B237" s="6">
        <v>0.14507678009564123</v>
      </c>
    </row>
    <row r="238" spans="2:2" x14ac:dyDescent="0.25">
      <c r="B238" s="6">
        <v>0.1528850758180367</v>
      </c>
    </row>
    <row r="239" spans="2:2" x14ac:dyDescent="0.25">
      <c r="B239" s="6">
        <v>0.153</v>
      </c>
    </row>
    <row r="240" spans="2:2" x14ac:dyDescent="0.25">
      <c r="B240" s="6">
        <v>0.15396049481245014</v>
      </c>
    </row>
    <row r="241" spans="2:2" x14ac:dyDescent="0.25">
      <c r="B241" s="6">
        <v>0.15402024661757152</v>
      </c>
    </row>
    <row r="242" spans="2:2" x14ac:dyDescent="0.25">
      <c r="B242" s="6">
        <v>0.157</v>
      </c>
    </row>
    <row r="243" spans="2:2" x14ac:dyDescent="0.25">
      <c r="B243" s="6">
        <v>0.16500000000000001</v>
      </c>
    </row>
    <row r="244" spans="2:2" x14ac:dyDescent="0.25">
      <c r="B244" s="6">
        <v>0.16900000000000001</v>
      </c>
    </row>
    <row r="245" spans="2:2" x14ac:dyDescent="0.25">
      <c r="B245" s="6">
        <v>0.17</v>
      </c>
    </row>
    <row r="246" spans="2:2" x14ac:dyDescent="0.25">
      <c r="B246" s="6">
        <v>0.17063698633642085</v>
      </c>
    </row>
    <row r="247" spans="2:2" x14ac:dyDescent="0.25">
      <c r="B247" s="6">
        <v>0.17499999999999999</v>
      </c>
    </row>
    <row r="248" spans="2:2" x14ac:dyDescent="0.25">
      <c r="B248" s="6">
        <v>0.17899999999999999</v>
      </c>
    </row>
    <row r="249" spans="2:2" x14ac:dyDescent="0.25">
      <c r="B249" s="6">
        <v>0.1802</v>
      </c>
    </row>
    <row r="250" spans="2:2" x14ac:dyDescent="0.25">
      <c r="B250" s="6">
        <v>0.1804</v>
      </c>
    </row>
    <row r="251" spans="2:2" x14ac:dyDescent="0.25">
      <c r="B251" s="6">
        <v>0.18109275</v>
      </c>
    </row>
    <row r="252" spans="2:2" x14ac:dyDescent="0.25">
      <c r="B252" s="6">
        <v>0.18110000000000001</v>
      </c>
    </row>
    <row r="253" spans="2:2" x14ac:dyDescent="0.25">
      <c r="B253" s="6">
        <v>0.19052752274999998</v>
      </c>
    </row>
    <row r="254" spans="2:2" x14ac:dyDescent="0.25">
      <c r="B254" s="6">
        <v>0.192</v>
      </c>
    </row>
    <row r="255" spans="2:2" x14ac:dyDescent="0.25">
      <c r="B255" s="6">
        <v>0.19560933563326918</v>
      </c>
    </row>
    <row r="256" spans="2:2" x14ac:dyDescent="0.25">
      <c r="B256" s="6">
        <v>0.19665035777410345</v>
      </c>
    </row>
    <row r="257" spans="2:2" x14ac:dyDescent="0.25">
      <c r="B257" s="6">
        <v>0.19800000000000001</v>
      </c>
    </row>
    <row r="258" spans="2:2" x14ac:dyDescent="0.25">
      <c r="B258" s="6">
        <v>0.19900000000000001</v>
      </c>
    </row>
    <row r="259" spans="2:2" x14ac:dyDescent="0.25">
      <c r="B259" s="6">
        <v>0.19932589285714283</v>
      </c>
    </row>
    <row r="260" spans="2:2" x14ac:dyDescent="0.25">
      <c r="B260" s="6">
        <v>0.20200000000000001</v>
      </c>
    </row>
    <row r="261" spans="2:2" x14ac:dyDescent="0.25">
      <c r="B261" s="6">
        <v>0.20599999999999999</v>
      </c>
    </row>
    <row r="262" spans="2:2" x14ac:dyDescent="0.25">
      <c r="B262" s="6">
        <v>0.20701096345514952</v>
      </c>
    </row>
    <row r="263" spans="2:2" x14ac:dyDescent="0.25">
      <c r="B263" s="6">
        <v>0.21</v>
      </c>
    </row>
    <row r="264" spans="2:2" x14ac:dyDescent="0.25">
      <c r="B264" s="6">
        <v>0.21</v>
      </c>
    </row>
    <row r="265" spans="2:2" x14ac:dyDescent="0.25">
      <c r="B265" s="6">
        <v>0.21102154828411815</v>
      </c>
    </row>
    <row r="266" spans="2:2" x14ac:dyDescent="0.25">
      <c r="B266" s="6">
        <v>0.21289132799999999</v>
      </c>
    </row>
    <row r="267" spans="2:2" x14ac:dyDescent="0.25">
      <c r="B267" s="6">
        <v>0.21322380635586716</v>
      </c>
    </row>
    <row r="268" spans="2:2" x14ac:dyDescent="0.25">
      <c r="B268" s="6">
        <v>0.21333321000000002</v>
      </c>
    </row>
    <row r="269" spans="2:2" x14ac:dyDescent="0.25">
      <c r="B269" s="6">
        <v>0.21664234020776829</v>
      </c>
    </row>
    <row r="270" spans="2:2" x14ac:dyDescent="0.25">
      <c r="B270" s="6">
        <v>0.219</v>
      </c>
    </row>
    <row r="271" spans="2:2" x14ac:dyDescent="0.25">
      <c r="B271" s="6">
        <v>0.22</v>
      </c>
    </row>
    <row r="272" spans="2:2" x14ac:dyDescent="0.25">
      <c r="B272" s="6">
        <v>0.22119059250000001</v>
      </c>
    </row>
    <row r="273" spans="2:2" x14ac:dyDescent="0.25">
      <c r="B273" s="6">
        <v>0.222</v>
      </c>
    </row>
    <row r="274" spans="2:2" x14ac:dyDescent="0.25">
      <c r="B274" s="6">
        <v>0.22283013224024867</v>
      </c>
    </row>
    <row r="275" spans="2:2" x14ac:dyDescent="0.25">
      <c r="B275" s="6">
        <v>0.223</v>
      </c>
    </row>
    <row r="276" spans="2:2" x14ac:dyDescent="0.25">
      <c r="B276" s="6">
        <v>0.22538085883872855</v>
      </c>
    </row>
    <row r="277" spans="2:2" x14ac:dyDescent="0.25">
      <c r="B277" s="6">
        <v>0.23</v>
      </c>
    </row>
    <row r="278" spans="2:2" x14ac:dyDescent="0.25">
      <c r="B278" s="6">
        <v>0.23200000000000001</v>
      </c>
    </row>
    <row r="279" spans="2:2" x14ac:dyDescent="0.25">
      <c r="B279" s="6">
        <v>0.2326385070767556</v>
      </c>
    </row>
    <row r="280" spans="2:2" x14ac:dyDescent="0.25">
      <c r="B280" s="6">
        <v>0.23300000000000001</v>
      </c>
    </row>
    <row r="281" spans="2:2" x14ac:dyDescent="0.25">
      <c r="B281" s="6">
        <v>0.24</v>
      </c>
    </row>
    <row r="282" spans="2:2" x14ac:dyDescent="0.25">
      <c r="B282" s="6">
        <v>0.24199999999999999</v>
      </c>
    </row>
    <row r="283" spans="2:2" x14ac:dyDescent="0.25">
      <c r="B283" s="6">
        <v>0.245</v>
      </c>
    </row>
    <row r="284" spans="2:2" x14ac:dyDescent="0.25">
      <c r="B284" s="6">
        <v>0.24841200000000002</v>
      </c>
    </row>
    <row r="285" spans="2:2" x14ac:dyDescent="0.25">
      <c r="B285" s="6">
        <v>0.255</v>
      </c>
    </row>
    <row r="286" spans="2:2" x14ac:dyDescent="0.25">
      <c r="B286" s="6">
        <v>0.25600000000000001</v>
      </c>
    </row>
    <row r="287" spans="2:2" x14ac:dyDescent="0.25">
      <c r="B287" s="6">
        <v>0.25787599999999999</v>
      </c>
    </row>
    <row r="288" spans="2:2" x14ac:dyDescent="0.25">
      <c r="B288" s="6">
        <v>0.25879999999999997</v>
      </c>
    </row>
    <row r="289" spans="2:2" x14ac:dyDescent="0.25">
      <c r="B289" s="6">
        <v>0.26</v>
      </c>
    </row>
    <row r="290" spans="2:2" x14ac:dyDescent="0.25">
      <c r="B290" s="6">
        <v>0.26500000000000001</v>
      </c>
    </row>
    <row r="291" spans="2:2" x14ac:dyDescent="0.25">
      <c r="B291" s="6">
        <v>0.265546</v>
      </c>
    </row>
    <row r="292" spans="2:2" x14ac:dyDescent="0.25">
      <c r="B292" s="6">
        <v>0.26619999999999999</v>
      </c>
    </row>
    <row r="293" spans="2:2" x14ac:dyDescent="0.25">
      <c r="B293" s="6">
        <v>0.26780446548283099</v>
      </c>
    </row>
    <row r="294" spans="2:2" x14ac:dyDescent="0.25">
      <c r="B294" s="6">
        <v>0.26800000000000002</v>
      </c>
    </row>
    <row r="295" spans="2:2" x14ac:dyDescent="0.25">
      <c r="B295" s="6">
        <v>0.26862112968387181</v>
      </c>
    </row>
    <row r="296" spans="2:2" x14ac:dyDescent="0.25">
      <c r="B296" s="6">
        <v>0.26900000000000002</v>
      </c>
    </row>
    <row r="297" spans="2:2" x14ac:dyDescent="0.25">
      <c r="B297" s="6">
        <v>0.27189099999999999</v>
      </c>
    </row>
    <row r="298" spans="2:2" x14ac:dyDescent="0.25">
      <c r="B298" s="6">
        <v>0.27219288890900861</v>
      </c>
    </row>
    <row r="299" spans="2:2" x14ac:dyDescent="0.25">
      <c r="B299" s="6">
        <v>0.27600000000000002</v>
      </c>
    </row>
    <row r="300" spans="2:2" x14ac:dyDescent="0.25">
      <c r="B300" s="6">
        <v>0.27656199999999997</v>
      </c>
    </row>
    <row r="301" spans="2:2" x14ac:dyDescent="0.25">
      <c r="B301" s="6">
        <v>0.28025830564784054</v>
      </c>
    </row>
    <row r="302" spans="2:2" x14ac:dyDescent="0.25">
      <c r="B302" s="6">
        <v>0.28089999999999998</v>
      </c>
    </row>
    <row r="303" spans="2:2" x14ac:dyDescent="0.25">
      <c r="B303" s="6">
        <v>0.294817</v>
      </c>
    </row>
    <row r="304" spans="2:2" x14ac:dyDescent="0.25">
      <c r="B304" s="6">
        <v>0.29499999999999998</v>
      </c>
    </row>
    <row r="305" spans="2:2" x14ac:dyDescent="0.25">
      <c r="B305" s="6">
        <v>0.29648538508776423</v>
      </c>
    </row>
    <row r="306" spans="2:2" x14ac:dyDescent="0.25">
      <c r="B306" s="6">
        <v>0.3</v>
      </c>
    </row>
    <row r="307" spans="2:2" x14ac:dyDescent="0.25">
      <c r="B307" s="6">
        <v>0.3</v>
      </c>
    </row>
    <row r="308" spans="2:2" x14ac:dyDescent="0.25">
      <c r="B308" s="6">
        <v>0.30781474999999997</v>
      </c>
    </row>
    <row r="309" spans="2:2" x14ac:dyDescent="0.25">
      <c r="B309" s="6">
        <v>0.31157176079734217</v>
      </c>
    </row>
    <row r="310" spans="2:2" x14ac:dyDescent="0.25">
      <c r="B310" s="6">
        <v>0.31292000000000003</v>
      </c>
    </row>
    <row r="311" spans="2:2" x14ac:dyDescent="0.25">
      <c r="B311" s="6">
        <v>0.31459999999999999</v>
      </c>
    </row>
    <row r="312" spans="2:2" x14ac:dyDescent="0.25">
      <c r="B312" s="6">
        <v>0.31505531561461797</v>
      </c>
    </row>
    <row r="313" spans="2:2" x14ac:dyDescent="0.25">
      <c r="B313" s="6">
        <v>0.31532851653207639</v>
      </c>
    </row>
    <row r="314" spans="2:2" x14ac:dyDescent="0.25">
      <c r="B314" s="6">
        <v>0.31558206748218848</v>
      </c>
    </row>
    <row r="315" spans="2:2" x14ac:dyDescent="0.25">
      <c r="B315" s="6">
        <v>0.31847740863787372</v>
      </c>
    </row>
    <row r="316" spans="2:2" x14ac:dyDescent="0.25">
      <c r="B316" s="6">
        <v>0.3187300664451827</v>
      </c>
    </row>
    <row r="317" spans="2:2" x14ac:dyDescent="0.25">
      <c r="B317" s="6">
        <v>0.32600000000000001</v>
      </c>
    </row>
    <row r="318" spans="2:2" x14ac:dyDescent="0.25">
      <c r="B318" s="6">
        <v>0.3261</v>
      </c>
    </row>
    <row r="319" spans="2:2" x14ac:dyDescent="0.25">
      <c r="B319" s="6">
        <v>0.32700000000000001</v>
      </c>
    </row>
    <row r="320" spans="2:2" x14ac:dyDescent="0.25">
      <c r="B320" s="6">
        <v>0.3271</v>
      </c>
    </row>
    <row r="321" spans="2:2" x14ac:dyDescent="0.25">
      <c r="B321" s="6">
        <v>0.32865300000000003</v>
      </c>
    </row>
    <row r="322" spans="2:2" x14ac:dyDescent="0.25">
      <c r="B322" s="6">
        <v>0.33460000000000001</v>
      </c>
    </row>
    <row r="323" spans="2:2" x14ac:dyDescent="0.25">
      <c r="B323" s="6">
        <v>0.33489510489510493</v>
      </c>
    </row>
    <row r="324" spans="2:2" x14ac:dyDescent="0.25">
      <c r="B324" s="6">
        <v>0.33489867109634552</v>
      </c>
    </row>
    <row r="325" spans="2:2" x14ac:dyDescent="0.25">
      <c r="B325" s="6">
        <v>0.34</v>
      </c>
    </row>
    <row r="326" spans="2:2" x14ac:dyDescent="0.25">
      <c r="B326" s="6">
        <v>0.3483428053835525</v>
      </c>
    </row>
    <row r="327" spans="2:2" x14ac:dyDescent="0.25">
      <c r="B327" s="6">
        <v>0.35148699999999999</v>
      </c>
    </row>
    <row r="328" spans="2:2" x14ac:dyDescent="0.25">
      <c r="B328" s="6">
        <v>0.35589999999999999</v>
      </c>
    </row>
    <row r="329" spans="2:2" x14ac:dyDescent="0.25">
      <c r="B329" s="6">
        <v>0.35594650000000005</v>
      </c>
    </row>
    <row r="330" spans="2:2" x14ac:dyDescent="0.25">
      <c r="B330" s="6">
        <v>0.36126771722862933</v>
      </c>
    </row>
    <row r="331" spans="2:2" x14ac:dyDescent="0.25">
      <c r="B331" s="6">
        <v>0.37159250000000005</v>
      </c>
    </row>
    <row r="332" spans="2:2" x14ac:dyDescent="0.25">
      <c r="B332" s="6">
        <v>0.37175921654082184</v>
      </c>
    </row>
    <row r="333" spans="2:2" x14ac:dyDescent="0.25">
      <c r="B333" s="6">
        <v>0.374</v>
      </c>
    </row>
    <row r="334" spans="2:2" x14ac:dyDescent="0.25">
      <c r="B334" s="6">
        <v>0.374</v>
      </c>
    </row>
    <row r="335" spans="2:2" x14ac:dyDescent="0.25">
      <c r="B335" s="6">
        <v>0.37559999999999999</v>
      </c>
    </row>
    <row r="336" spans="2:2" x14ac:dyDescent="0.25">
      <c r="B336" s="6">
        <v>0.3813381459635532</v>
      </c>
    </row>
    <row r="337" spans="2:2" x14ac:dyDescent="0.25">
      <c r="B337" s="6">
        <v>0.38400000000000001</v>
      </c>
    </row>
    <row r="338" spans="2:2" x14ac:dyDescent="0.25">
      <c r="B338" s="6">
        <v>0.38600000000000001</v>
      </c>
    </row>
    <row r="339" spans="2:2" x14ac:dyDescent="0.25">
      <c r="B339" s="6">
        <v>0.38640000000000002</v>
      </c>
    </row>
    <row r="340" spans="2:2" x14ac:dyDescent="0.25">
      <c r="B340" s="6">
        <v>0.39517261531444209</v>
      </c>
    </row>
    <row r="341" spans="2:2" x14ac:dyDescent="0.25">
      <c r="B341" s="6">
        <v>0.40800000000000003</v>
      </c>
    </row>
    <row r="342" spans="2:2" x14ac:dyDescent="0.25">
      <c r="B342" s="6">
        <v>0.40836060000000002</v>
      </c>
    </row>
    <row r="343" spans="2:2" x14ac:dyDescent="0.25">
      <c r="B343" s="6">
        <v>0.4093</v>
      </c>
    </row>
    <row r="344" spans="2:2" x14ac:dyDescent="0.25">
      <c r="B344" s="6">
        <v>0.4145222591362126</v>
      </c>
    </row>
    <row r="345" spans="2:2" x14ac:dyDescent="0.25">
      <c r="B345" s="6">
        <v>0.41937334368439333</v>
      </c>
    </row>
    <row r="346" spans="2:2" x14ac:dyDescent="0.25">
      <c r="B346" s="6">
        <v>-0.42</v>
      </c>
    </row>
    <row r="347" spans="2:2" x14ac:dyDescent="0.25">
      <c r="B347" s="6">
        <v>0.42365000000000003</v>
      </c>
    </row>
    <row r="348" spans="2:2" x14ac:dyDescent="0.25">
      <c r="B348" s="6">
        <v>0.42568000000000006</v>
      </c>
    </row>
    <row r="349" spans="2:2" x14ac:dyDescent="0.25">
      <c r="B349" s="6">
        <v>0.42799999999999999</v>
      </c>
    </row>
    <row r="350" spans="2:2" x14ac:dyDescent="0.25">
      <c r="B350" s="6">
        <v>0.43</v>
      </c>
    </row>
    <row r="351" spans="2:2" x14ac:dyDescent="0.25">
      <c r="B351" s="6">
        <v>0.43634600395565382</v>
      </c>
    </row>
    <row r="352" spans="2:2" x14ac:dyDescent="0.25">
      <c r="B352" s="6">
        <v>0.441</v>
      </c>
    </row>
    <row r="353" spans="2:2" x14ac:dyDescent="0.25">
      <c r="B353" s="6">
        <v>0.44960148208158601</v>
      </c>
    </row>
    <row r="354" spans="2:2" x14ac:dyDescent="0.25">
      <c r="B354" s="6">
        <v>0.45</v>
      </c>
    </row>
    <row r="355" spans="2:2" x14ac:dyDescent="0.25">
      <c r="B355" s="6">
        <v>0.45200000000000001</v>
      </c>
    </row>
    <row r="356" spans="2:2" x14ac:dyDescent="0.25">
      <c r="B356" s="6">
        <v>0.45755442643730199</v>
      </c>
    </row>
    <row r="357" spans="2:2" x14ac:dyDescent="0.25">
      <c r="B357" s="6">
        <v>0.46700000000000003</v>
      </c>
    </row>
    <row r="358" spans="2:2" x14ac:dyDescent="0.25">
      <c r="B358" s="6">
        <v>0.47</v>
      </c>
    </row>
    <row r="359" spans="2:2" x14ac:dyDescent="0.25">
      <c r="B359" s="6">
        <v>0.47099999999999997</v>
      </c>
    </row>
    <row r="360" spans="2:2" x14ac:dyDescent="0.25">
      <c r="B360" s="6">
        <v>0.47499999999999998</v>
      </c>
    </row>
    <row r="361" spans="2:2" x14ac:dyDescent="0.25">
      <c r="B361" s="6">
        <v>0.48399999999999999</v>
      </c>
    </row>
    <row r="362" spans="2:2" x14ac:dyDescent="0.25">
      <c r="B362" s="6">
        <v>0.49443536565477714</v>
      </c>
    </row>
    <row r="363" spans="2:2" x14ac:dyDescent="0.25">
      <c r="B363" s="6">
        <v>0.5</v>
      </c>
    </row>
    <row r="364" spans="2:2" x14ac:dyDescent="0.25">
      <c r="B364" s="6">
        <v>0.50250528789659232</v>
      </c>
    </row>
    <row r="365" spans="2:2" x14ac:dyDescent="0.25">
      <c r="B365" s="6">
        <v>0.5032492198066667</v>
      </c>
    </row>
    <row r="366" spans="2:2" x14ac:dyDescent="0.25">
      <c r="B366" s="6">
        <v>0.50700000000000001</v>
      </c>
    </row>
    <row r="367" spans="2:2" x14ac:dyDescent="0.25">
      <c r="B367" s="6">
        <v>0.51100000000000001</v>
      </c>
    </row>
    <row r="368" spans="2:2" x14ac:dyDescent="0.25">
      <c r="B368" s="6">
        <v>0.5177272727272727</v>
      </c>
    </row>
    <row r="369" spans="2:2" x14ac:dyDescent="0.25">
      <c r="B369" s="6">
        <v>0.52</v>
      </c>
    </row>
    <row r="370" spans="2:2" x14ac:dyDescent="0.25">
      <c r="B370" s="6">
        <v>0.52500000000000002</v>
      </c>
    </row>
    <row r="371" spans="2:2" x14ac:dyDescent="0.25">
      <c r="B371" s="6">
        <v>0.53900000000000003</v>
      </c>
    </row>
    <row r="372" spans="2:2" x14ac:dyDescent="0.25">
      <c r="B372" s="6">
        <v>0.54820000000000002</v>
      </c>
    </row>
    <row r="373" spans="2:2" x14ac:dyDescent="0.25">
      <c r="B373" s="6">
        <v>0.55359999999999998</v>
      </c>
    </row>
    <row r="374" spans="2:2" x14ac:dyDescent="0.25">
      <c r="B374" s="6">
        <v>0.5635</v>
      </c>
    </row>
    <row r="375" spans="2:2" x14ac:dyDescent="0.25">
      <c r="B375" s="6">
        <v>0.5635</v>
      </c>
    </row>
    <row r="376" spans="2:2" x14ac:dyDescent="0.25">
      <c r="B376" s="6">
        <v>0.56599999999999995</v>
      </c>
    </row>
    <row r="377" spans="2:2" x14ac:dyDescent="0.25">
      <c r="B377" s="6">
        <v>0.57399999999999995</v>
      </c>
    </row>
    <row r="378" spans="2:2" x14ac:dyDescent="0.25">
      <c r="B378" s="6">
        <v>0.58923070175438597</v>
      </c>
    </row>
    <row r="379" spans="2:2" x14ac:dyDescent="0.25">
      <c r="B379" s="6">
        <v>0.59199999999999997</v>
      </c>
    </row>
    <row r="380" spans="2:2" x14ac:dyDescent="0.25">
      <c r="B380" s="6">
        <v>0.59499999999999997</v>
      </c>
    </row>
    <row r="381" spans="2:2" x14ac:dyDescent="0.25">
      <c r="B381" s="6">
        <v>0.59699999999999998</v>
      </c>
    </row>
    <row r="382" spans="2:2" x14ac:dyDescent="0.25">
      <c r="B382" s="6">
        <v>0.6</v>
      </c>
    </row>
    <row r="383" spans="2:2" x14ac:dyDescent="0.25">
      <c r="B383" s="6">
        <v>0.60046271999999989</v>
      </c>
    </row>
    <row r="384" spans="2:2" x14ac:dyDescent="0.25">
      <c r="B384" s="6">
        <v>0.60699999999999998</v>
      </c>
    </row>
    <row r="385" spans="2:2" x14ac:dyDescent="0.25">
      <c r="B385" s="6">
        <v>0.61243983511246669</v>
      </c>
    </row>
    <row r="386" spans="2:2" x14ac:dyDescent="0.25">
      <c r="B386" s="6">
        <v>0.61499999999999999</v>
      </c>
    </row>
    <row r="387" spans="2:2" x14ac:dyDescent="0.25">
      <c r="B387" s="6">
        <v>0.64260000000000006</v>
      </c>
    </row>
    <row r="388" spans="2:2" x14ac:dyDescent="0.25">
      <c r="B388" s="6">
        <v>0.65030555956678693</v>
      </c>
    </row>
    <row r="389" spans="2:2" x14ac:dyDescent="0.25">
      <c r="B389" s="6">
        <v>0.67700000000000005</v>
      </c>
    </row>
    <row r="390" spans="2:2" x14ac:dyDescent="0.25">
      <c r="B390" s="6">
        <v>0.72134252287457112</v>
      </c>
    </row>
    <row r="391" spans="2:2" x14ac:dyDescent="0.25">
      <c r="B391" s="6">
        <v>0.73114000000000001</v>
      </c>
    </row>
    <row r="392" spans="2:2" x14ac:dyDescent="0.25">
      <c r="B392" s="6">
        <v>0.74199999999999999</v>
      </c>
    </row>
    <row r="393" spans="2:2" x14ac:dyDescent="0.25">
      <c r="B393" s="6">
        <v>0.76269999999999993</v>
      </c>
    </row>
    <row r="394" spans="2:2" x14ac:dyDescent="0.25">
      <c r="B394" s="6">
        <v>0.76559999999999995</v>
      </c>
    </row>
    <row r="395" spans="2:2" x14ac:dyDescent="0.25">
      <c r="B395" s="6">
        <v>0.77657999999999994</v>
      </c>
    </row>
    <row r="396" spans="2:2" x14ac:dyDescent="0.25">
      <c r="B396" s="6">
        <v>0.79</v>
      </c>
    </row>
    <row r="397" spans="2:2" x14ac:dyDescent="0.25">
      <c r="B397" s="6">
        <v>0.79961945292215764</v>
      </c>
    </row>
    <row r="398" spans="2:2" x14ac:dyDescent="0.25">
      <c r="B398" s="6">
        <v>0.80300000000000005</v>
      </c>
    </row>
    <row r="399" spans="2:2" x14ac:dyDescent="0.25">
      <c r="B399" s="6">
        <v>0.810126582278481</v>
      </c>
    </row>
    <row r="400" spans="2:2" x14ac:dyDescent="0.25">
      <c r="B400" s="6">
        <v>0.82499999999999996</v>
      </c>
    </row>
    <row r="401" spans="2:2" x14ac:dyDescent="0.25">
      <c r="B401" s="6">
        <v>0.84705299704881831</v>
      </c>
    </row>
    <row r="402" spans="2:2" x14ac:dyDescent="0.25">
      <c r="B402" s="6">
        <v>0.87</v>
      </c>
    </row>
    <row r="403" spans="2:2" x14ac:dyDescent="0.25">
      <c r="B403" s="6">
        <v>0.89</v>
      </c>
    </row>
    <row r="404" spans="2:2" x14ac:dyDescent="0.25">
      <c r="B404" s="6">
        <v>0.8989000550660794</v>
      </c>
    </row>
    <row r="405" spans="2:2" x14ac:dyDescent="0.25">
      <c r="B405" s="6">
        <v>0.91100000000000003</v>
      </c>
    </row>
    <row r="406" spans="2:2" x14ac:dyDescent="0.25">
      <c r="B406" s="6">
        <v>0.91284874137636118</v>
      </c>
    </row>
    <row r="407" spans="2:2" x14ac:dyDescent="0.25">
      <c r="B407" s="6">
        <v>0.98308983648960002</v>
      </c>
    </row>
    <row r="408" spans="2:2" x14ac:dyDescent="0.25">
      <c r="B408" s="6">
        <v>0.99390000000000001</v>
      </c>
    </row>
    <row r="409" spans="2:2" x14ac:dyDescent="0.25">
      <c r="B409" s="6">
        <v>1.04</v>
      </c>
    </row>
    <row r="410" spans="2:2" x14ac:dyDescent="0.25">
      <c r="B410" s="6">
        <v>1.06</v>
      </c>
    </row>
    <row r="411" spans="2:2" x14ac:dyDescent="0.25">
      <c r="B411" s="6">
        <v>1.081</v>
      </c>
    </row>
    <row r="412" spans="2:2" x14ac:dyDescent="0.25">
      <c r="B412" s="6">
        <v>1.1152824532977506</v>
      </c>
    </row>
    <row r="413" spans="2:2" x14ac:dyDescent="0.25">
      <c r="B413" s="6">
        <v>1.1739999999999999</v>
      </c>
    </row>
    <row r="414" spans="2:2" x14ac:dyDescent="0.25">
      <c r="B414" s="6">
        <v>1.1975770936953891</v>
      </c>
    </row>
    <row r="415" spans="2:2" x14ac:dyDescent="0.25">
      <c r="B415" s="6">
        <v>1.33</v>
      </c>
    </row>
    <row r="416" spans="2:2" x14ac:dyDescent="0.25">
      <c r="B416" s="6">
        <v>1.405</v>
      </c>
    </row>
    <row r="417" spans="2:2" x14ac:dyDescent="0.25">
      <c r="B417" s="6">
        <v>1.7340469221138182</v>
      </c>
    </row>
    <row r="418" spans="2:2" x14ac:dyDescent="0.25">
      <c r="B418" s="6">
        <v>1.8261122067029425</v>
      </c>
    </row>
    <row r="419" spans="2:2" x14ac:dyDescent="0.25">
      <c r="B419" s="6">
        <v>2.033855</v>
      </c>
    </row>
    <row r="420" spans="2:2" x14ac:dyDescent="0.25">
      <c r="B420" s="6">
        <v>2.1338104693140796</v>
      </c>
    </row>
    <row r="421" spans="2:2" x14ac:dyDescent="0.25">
      <c r="B421" s="6">
        <v>2.1396000000000002</v>
      </c>
    </row>
    <row r="422" spans="2:2" x14ac:dyDescent="0.25">
      <c r="B422" s="6">
        <v>3.75</v>
      </c>
    </row>
    <row r="423" spans="2:2" x14ac:dyDescent="0.25">
      <c r="B423" s="6">
        <v>4.13</v>
      </c>
    </row>
    <row r="424" spans="2:2" x14ac:dyDescent="0.25">
      <c r="B424" s="6">
        <v>4.26</v>
      </c>
    </row>
    <row r="425" spans="2:2" x14ac:dyDescent="0.25">
      <c r="B425" s="6">
        <v>4.705557948</v>
      </c>
    </row>
    <row r="426" spans="2:2" x14ac:dyDescent="0.25">
      <c r="B426" s="6">
        <v>12.773399999999999</v>
      </c>
    </row>
    <row r="427" spans="2:2" x14ac:dyDescent="0.25">
      <c r="B427" s="6">
        <v>12.773399999999999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ADBFF-FBB1-4EC9-99C1-8F22635D1E24}">
  <dimension ref="B2:D22"/>
  <sheetViews>
    <sheetView showGridLines="0" workbookViewId="0">
      <selection activeCell="C15" sqref="C15"/>
    </sheetView>
  </sheetViews>
  <sheetFormatPr defaultRowHeight="15" x14ac:dyDescent="0.25"/>
  <cols>
    <col min="2" max="2" width="17.85546875" bestFit="1" customWidth="1"/>
    <col min="3" max="3" width="20" bestFit="1" customWidth="1"/>
    <col min="4" max="4" width="19" bestFit="1" customWidth="1"/>
  </cols>
  <sheetData>
    <row r="2" spans="2:4" ht="21" x14ac:dyDescent="0.35">
      <c r="B2" s="26" t="s">
        <v>1980</v>
      </c>
    </row>
    <row r="7" spans="2:4" x14ac:dyDescent="0.25">
      <c r="B7" s="30" t="s">
        <v>1062</v>
      </c>
      <c r="C7" t="s">
        <v>1417</v>
      </c>
    </row>
    <row r="9" spans="2:4" x14ac:dyDescent="0.25">
      <c r="B9" s="30" t="s">
        <v>1065</v>
      </c>
      <c r="C9" t="s">
        <v>1418</v>
      </c>
      <c r="D9" t="s">
        <v>1419</v>
      </c>
    </row>
    <row r="10" spans="2:4" x14ac:dyDescent="0.25">
      <c r="B10" t="s">
        <v>32</v>
      </c>
      <c r="C10" s="29">
        <v>5.031249131340744E-2</v>
      </c>
      <c r="D10" s="29">
        <v>9</v>
      </c>
    </row>
    <row r="11" spans="2:4" x14ac:dyDescent="0.25">
      <c r="B11" t="s">
        <v>332</v>
      </c>
      <c r="C11" s="29">
        <v>0.15859818286856112</v>
      </c>
      <c r="D11" s="29">
        <v>11</v>
      </c>
    </row>
    <row r="12" spans="2:4" x14ac:dyDescent="0.25">
      <c r="B12" t="s">
        <v>348</v>
      </c>
      <c r="C12" s="29">
        <v>0.13431581909649196</v>
      </c>
      <c r="D12" s="29">
        <v>43</v>
      </c>
    </row>
    <row r="13" spans="2:4" x14ac:dyDescent="0.25">
      <c r="B13" t="s">
        <v>88</v>
      </c>
      <c r="C13" s="29">
        <v>6.0213846039255094E-2</v>
      </c>
      <c r="D13" s="29">
        <v>24</v>
      </c>
    </row>
    <row r="14" spans="2:4" x14ac:dyDescent="0.25">
      <c r="B14" t="s">
        <v>465</v>
      </c>
      <c r="C14" s="29">
        <v>0.29561638727755546</v>
      </c>
      <c r="D14" s="29">
        <v>36</v>
      </c>
    </row>
    <row r="15" spans="2:4" x14ac:dyDescent="0.25">
      <c r="B15" t="s">
        <v>17</v>
      </c>
      <c r="C15" s="29">
        <v>4.9965372243354171E-2</v>
      </c>
      <c r="D15" s="29">
        <v>56</v>
      </c>
    </row>
    <row r="16" spans="2:4" x14ac:dyDescent="0.25">
      <c r="B16" t="s">
        <v>705</v>
      </c>
      <c r="C16" s="29">
        <v>4.1892191067381755E-2</v>
      </c>
      <c r="D16" s="29">
        <v>18</v>
      </c>
    </row>
    <row r="17" spans="2:4" x14ac:dyDescent="0.25">
      <c r="B17" t="s">
        <v>707</v>
      </c>
      <c r="C17" s="29">
        <v>9.1214876538964998E-2</v>
      </c>
      <c r="D17" s="29">
        <v>9</v>
      </c>
    </row>
    <row r="18" spans="2:4" x14ac:dyDescent="0.25">
      <c r="B18" t="s">
        <v>642</v>
      </c>
      <c r="C18" s="29">
        <v>0.11153991466812101</v>
      </c>
      <c r="D18" s="29">
        <v>39</v>
      </c>
    </row>
    <row r="19" spans="2:4" x14ac:dyDescent="0.25">
      <c r="B19" t="s">
        <v>42</v>
      </c>
      <c r="C19" s="29">
        <v>7.9815095923159343E-2</v>
      </c>
      <c r="D19" s="29">
        <v>77</v>
      </c>
    </row>
    <row r="20" spans="2:4" x14ac:dyDescent="0.25">
      <c r="B20" t="s">
        <v>1014</v>
      </c>
      <c r="C20" s="29">
        <v>1.0774888186792293E-2</v>
      </c>
      <c r="D20" s="29">
        <v>4</v>
      </c>
    </row>
    <row r="21" spans="2:4" x14ac:dyDescent="0.25">
      <c r="B21" t="s">
        <v>1396</v>
      </c>
      <c r="C21" s="29">
        <v>0.14891809411301526</v>
      </c>
      <c r="D21" s="29">
        <v>18</v>
      </c>
    </row>
    <row r="22" spans="2:4" x14ac:dyDescent="0.25">
      <c r="B22" t="s">
        <v>1420</v>
      </c>
      <c r="C22" s="29">
        <v>0.10945579470950854</v>
      </c>
      <c r="D22" s="29">
        <v>344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3B1CE-AF66-4DF6-AB6D-DF97D6D86627}">
  <dimension ref="B1:X24"/>
  <sheetViews>
    <sheetView showGridLines="0" zoomScale="55" zoomScaleNormal="55" workbookViewId="0">
      <selection activeCell="C12" sqref="C12"/>
    </sheetView>
  </sheetViews>
  <sheetFormatPr defaultRowHeight="15" x14ac:dyDescent="0.25"/>
  <cols>
    <col min="2" max="2" width="21.7109375" bestFit="1" customWidth="1"/>
    <col min="3" max="3" width="21.140625" bestFit="1" customWidth="1"/>
    <col min="4" max="4" width="25.28515625" bestFit="1" customWidth="1"/>
    <col min="5" max="5" width="21.140625" bestFit="1" customWidth="1"/>
    <col min="6" max="6" width="26.42578125" bestFit="1" customWidth="1"/>
    <col min="7" max="7" width="21.140625" bestFit="1" customWidth="1"/>
    <col min="8" max="8" width="25.28515625" bestFit="1" customWidth="1"/>
    <col min="9" max="9" width="20.5703125" customWidth="1"/>
    <col min="10" max="10" width="21.7109375" bestFit="1" customWidth="1"/>
    <col min="11" max="11" width="21.140625" bestFit="1" customWidth="1"/>
    <col min="12" max="12" width="25.28515625" bestFit="1" customWidth="1"/>
    <col min="14" max="14" width="21.7109375" bestFit="1" customWidth="1"/>
    <col min="15" max="15" width="21.140625" bestFit="1" customWidth="1"/>
    <col min="16" max="16" width="25.28515625" bestFit="1" customWidth="1"/>
    <col min="18" max="18" width="21.7109375" bestFit="1" customWidth="1"/>
    <col min="19" max="19" width="21.140625" bestFit="1" customWidth="1"/>
    <col min="20" max="20" width="25.28515625" bestFit="1" customWidth="1"/>
    <col min="22" max="22" width="23.28515625" bestFit="1" customWidth="1"/>
    <col min="23" max="23" width="21.140625" bestFit="1" customWidth="1"/>
    <col min="24" max="24" width="25.28515625" bestFit="1" customWidth="1"/>
  </cols>
  <sheetData>
    <row r="1" spans="2:24" ht="21" x14ac:dyDescent="0.35">
      <c r="B1" s="56" t="s">
        <v>1425</v>
      </c>
      <c r="C1" s="56"/>
      <c r="D1" s="56"/>
      <c r="F1" s="55" t="s">
        <v>1426</v>
      </c>
      <c r="G1" s="55"/>
      <c r="H1" s="55"/>
      <c r="J1" s="54" t="s">
        <v>1431</v>
      </c>
      <c r="K1" s="54"/>
      <c r="L1" s="54"/>
      <c r="N1" s="53" t="s">
        <v>1432</v>
      </c>
      <c r="O1" s="53"/>
      <c r="P1" s="53"/>
      <c r="R1" s="52" t="s">
        <v>1433</v>
      </c>
      <c r="S1" s="52"/>
      <c r="T1" s="52"/>
      <c r="V1" s="51" t="s">
        <v>1434</v>
      </c>
      <c r="W1" s="51"/>
    </row>
    <row r="5" spans="2:24" x14ac:dyDescent="0.25">
      <c r="B5" s="30" t="s">
        <v>1427</v>
      </c>
      <c r="C5" t="s">
        <v>1417</v>
      </c>
    </row>
    <row r="6" spans="2:24" x14ac:dyDescent="0.25">
      <c r="B6" s="30" t="s">
        <v>1959</v>
      </c>
      <c r="C6" t="s">
        <v>1421</v>
      </c>
    </row>
    <row r="7" spans="2:24" x14ac:dyDescent="0.25">
      <c r="F7" s="30" t="s">
        <v>1424</v>
      </c>
      <c r="G7" s="31">
        <v>1</v>
      </c>
      <c r="H7" s="31"/>
      <c r="J7" s="30" t="s">
        <v>1427</v>
      </c>
      <c r="K7" t="s">
        <v>1417</v>
      </c>
      <c r="N7" s="30" t="s">
        <v>1427</v>
      </c>
      <c r="O7" t="s">
        <v>1417</v>
      </c>
      <c r="R7" s="30" t="s">
        <v>1061</v>
      </c>
      <c r="S7" s="31">
        <v>1</v>
      </c>
      <c r="T7" s="31"/>
      <c r="V7" s="30" t="s">
        <v>1058</v>
      </c>
      <c r="W7" s="31">
        <v>1</v>
      </c>
    </row>
    <row r="8" spans="2:24" x14ac:dyDescent="0.25">
      <c r="B8" s="30" t="s">
        <v>1422</v>
      </c>
      <c r="C8" t="s">
        <v>1977</v>
      </c>
      <c r="D8" t="s">
        <v>1978</v>
      </c>
      <c r="F8" s="30" t="s">
        <v>1427</v>
      </c>
      <c r="G8" t="s">
        <v>1417</v>
      </c>
      <c r="J8" s="30" t="s">
        <v>1959</v>
      </c>
      <c r="K8" t="s">
        <v>1421</v>
      </c>
      <c r="N8" s="30" t="s">
        <v>1952</v>
      </c>
      <c r="O8" t="s">
        <v>1435</v>
      </c>
      <c r="R8" s="30" t="s">
        <v>1427</v>
      </c>
      <c r="V8" s="30" t="s">
        <v>1427</v>
      </c>
      <c r="W8" t="s">
        <v>1417</v>
      </c>
    </row>
    <row r="9" spans="2:24" x14ac:dyDescent="0.25">
      <c r="B9" s="31" t="s">
        <v>32</v>
      </c>
      <c r="C9" s="29">
        <v>601.40226307268745</v>
      </c>
      <c r="D9" s="29">
        <v>25</v>
      </c>
      <c r="F9" s="30" t="s">
        <v>1959</v>
      </c>
      <c r="G9" t="s">
        <v>1421</v>
      </c>
      <c r="J9" s="30" t="s">
        <v>1952</v>
      </c>
      <c r="K9" t="s">
        <v>30</v>
      </c>
      <c r="N9" s="30" t="s">
        <v>1959</v>
      </c>
      <c r="O9" t="s">
        <v>1421</v>
      </c>
      <c r="R9" s="30" t="s">
        <v>1959</v>
      </c>
      <c r="S9" t="s">
        <v>1417</v>
      </c>
      <c r="V9" s="30" t="s">
        <v>1959</v>
      </c>
      <c r="W9" t="s">
        <v>1421</v>
      </c>
    </row>
    <row r="10" spans="2:24" x14ac:dyDescent="0.25">
      <c r="B10" s="31" t="s">
        <v>332</v>
      </c>
      <c r="C10" s="29">
        <v>2002.2634977164196</v>
      </c>
      <c r="D10" s="29">
        <v>14</v>
      </c>
    </row>
    <row r="11" spans="2:24" x14ac:dyDescent="0.25">
      <c r="B11" s="31" t="s">
        <v>348</v>
      </c>
      <c r="C11" s="29">
        <v>408.26885169995387</v>
      </c>
      <c r="D11" s="29">
        <v>25</v>
      </c>
      <c r="F11" s="30" t="s">
        <v>1422</v>
      </c>
      <c r="G11" t="s">
        <v>1977</v>
      </c>
      <c r="H11" t="s">
        <v>1978</v>
      </c>
      <c r="J11" s="30" t="s">
        <v>1422</v>
      </c>
      <c r="K11" t="s">
        <v>1977</v>
      </c>
      <c r="L11" t="s">
        <v>1978</v>
      </c>
      <c r="N11" s="30" t="s">
        <v>1422</v>
      </c>
      <c r="O11" t="s">
        <v>1977</v>
      </c>
      <c r="P11" t="s">
        <v>1978</v>
      </c>
      <c r="R11" s="30" t="s">
        <v>1422</v>
      </c>
      <c r="S11" t="s">
        <v>1977</v>
      </c>
      <c r="T11" t="s">
        <v>1978</v>
      </c>
      <c r="V11" s="30" t="s">
        <v>1422</v>
      </c>
      <c r="W11" t="s">
        <v>1977</v>
      </c>
      <c r="X11" t="s">
        <v>1978</v>
      </c>
    </row>
    <row r="12" spans="2:24" x14ac:dyDescent="0.25">
      <c r="B12" s="31" t="s">
        <v>1396</v>
      </c>
      <c r="C12" s="29">
        <v>200687505.12653574</v>
      </c>
      <c r="D12" s="29">
        <v>24</v>
      </c>
      <c r="F12" s="31" t="s">
        <v>32</v>
      </c>
      <c r="G12" s="29">
        <v>171.73343085796313</v>
      </c>
      <c r="H12" s="29">
        <v>6</v>
      </c>
      <c r="J12" s="31" t="s">
        <v>32</v>
      </c>
      <c r="K12" s="29">
        <v>279.58299256755731</v>
      </c>
      <c r="L12" s="29">
        <v>10</v>
      </c>
      <c r="N12" s="31" t="s">
        <v>32</v>
      </c>
      <c r="O12" s="29">
        <v>321.81927050513013</v>
      </c>
      <c r="P12" s="29">
        <v>15</v>
      </c>
      <c r="R12" s="31" t="s">
        <v>32</v>
      </c>
      <c r="S12" s="29">
        <v>381.6027964148318</v>
      </c>
      <c r="T12" s="29">
        <v>15</v>
      </c>
      <c r="V12" s="31" t="s">
        <v>32</v>
      </c>
      <c r="W12" s="29">
        <v>370.32845738473947</v>
      </c>
      <c r="X12" s="29">
        <v>17</v>
      </c>
    </row>
    <row r="13" spans="2:24" x14ac:dyDescent="0.25">
      <c r="B13" s="31" t="s">
        <v>88</v>
      </c>
      <c r="C13" s="29">
        <v>2315.3699069101017</v>
      </c>
      <c r="D13" s="29">
        <v>27</v>
      </c>
      <c r="F13" s="31" t="s">
        <v>332</v>
      </c>
      <c r="G13" s="29">
        <v>28.061909519052371</v>
      </c>
      <c r="H13" s="29">
        <v>2</v>
      </c>
      <c r="J13" s="31" t="s">
        <v>332</v>
      </c>
      <c r="K13" s="29">
        <v>759.84066193673902</v>
      </c>
      <c r="L13" s="29">
        <v>10</v>
      </c>
      <c r="N13" s="31" t="s">
        <v>332</v>
      </c>
      <c r="O13" s="29">
        <v>1242.4228357796803</v>
      </c>
      <c r="P13" s="29">
        <v>4</v>
      </c>
      <c r="R13" s="31" t="s">
        <v>332</v>
      </c>
      <c r="S13" s="29">
        <v>750.18877318578586</v>
      </c>
      <c r="T13" s="29">
        <v>6</v>
      </c>
      <c r="V13" s="31" t="s">
        <v>332</v>
      </c>
      <c r="W13" s="29">
        <v>1257.1489221491479</v>
      </c>
      <c r="X13" s="29">
        <v>5</v>
      </c>
    </row>
    <row r="14" spans="2:24" x14ac:dyDescent="0.25">
      <c r="B14" s="31" t="s">
        <v>465</v>
      </c>
      <c r="C14" s="29">
        <v>699.00775640630661</v>
      </c>
      <c r="D14" s="29">
        <v>52</v>
      </c>
      <c r="F14" s="31" t="s">
        <v>348</v>
      </c>
      <c r="G14" s="29">
        <v>8.3478015301639097</v>
      </c>
      <c r="H14" s="29">
        <v>2</v>
      </c>
      <c r="J14" s="31" t="s">
        <v>348</v>
      </c>
      <c r="K14" s="29">
        <v>71.10523022697123</v>
      </c>
      <c r="L14" s="29">
        <v>12</v>
      </c>
      <c r="N14" s="31" t="s">
        <v>348</v>
      </c>
      <c r="O14" s="29">
        <v>337.16362147298258</v>
      </c>
      <c r="P14" s="29">
        <v>13</v>
      </c>
      <c r="R14" s="31" t="s">
        <v>348</v>
      </c>
      <c r="S14" s="29">
        <v>196.46221350710513</v>
      </c>
      <c r="T14" s="29">
        <v>12</v>
      </c>
      <c r="V14" s="31" t="s">
        <v>348</v>
      </c>
      <c r="W14" s="29">
        <v>349.81088353590189</v>
      </c>
      <c r="X14" s="29">
        <v>18</v>
      </c>
    </row>
    <row r="15" spans="2:24" x14ac:dyDescent="0.25">
      <c r="B15" s="31" t="s">
        <v>17</v>
      </c>
      <c r="C15" s="29">
        <v>7262.9465438761645</v>
      </c>
      <c r="D15" s="29">
        <v>74</v>
      </c>
      <c r="F15" s="31" t="s">
        <v>88</v>
      </c>
      <c r="G15" s="29">
        <v>1289.6448557045906</v>
      </c>
      <c r="H15" s="29">
        <v>8</v>
      </c>
      <c r="J15" s="31" t="s">
        <v>1396</v>
      </c>
      <c r="K15" s="29">
        <v>200682879.4453046</v>
      </c>
      <c r="L15" s="29">
        <v>8</v>
      </c>
      <c r="N15" s="31" t="s">
        <v>1396</v>
      </c>
      <c r="O15" s="29">
        <v>4625.681231183592</v>
      </c>
      <c r="P15" s="29">
        <v>16</v>
      </c>
      <c r="R15" s="31" t="s">
        <v>1396</v>
      </c>
      <c r="S15" s="29">
        <v>3973.9634319145466</v>
      </c>
      <c r="T15" s="29">
        <v>10</v>
      </c>
      <c r="V15" s="31" t="s">
        <v>1396</v>
      </c>
      <c r="W15" s="29">
        <v>200683510.18230906</v>
      </c>
      <c r="X15" s="29">
        <v>10</v>
      </c>
    </row>
    <row r="16" spans="2:24" x14ac:dyDescent="0.25">
      <c r="B16" s="31" t="s">
        <v>705</v>
      </c>
      <c r="C16" s="29">
        <v>407988.69226972439</v>
      </c>
      <c r="D16" s="29">
        <v>23</v>
      </c>
      <c r="F16" s="31" t="s">
        <v>465</v>
      </c>
      <c r="G16" s="29">
        <v>73.018107924413044</v>
      </c>
      <c r="H16" s="29">
        <v>11</v>
      </c>
      <c r="J16" s="31" t="s">
        <v>88</v>
      </c>
      <c r="K16" s="29">
        <v>1289.6448557045906</v>
      </c>
      <c r="L16" s="29">
        <v>8</v>
      </c>
      <c r="N16" s="31" t="s">
        <v>88</v>
      </c>
      <c r="O16" s="29">
        <v>1025.7250512055111</v>
      </c>
      <c r="P16" s="29">
        <v>19</v>
      </c>
      <c r="R16" s="31" t="s">
        <v>88</v>
      </c>
      <c r="S16" s="29">
        <v>168.98243258726285</v>
      </c>
      <c r="T16" s="29">
        <v>12</v>
      </c>
      <c r="V16" s="31" t="s">
        <v>88</v>
      </c>
      <c r="W16" s="29">
        <v>1106.523392395995</v>
      </c>
      <c r="X16" s="29">
        <v>21</v>
      </c>
    </row>
    <row r="17" spans="2:24" x14ac:dyDescent="0.25">
      <c r="B17" s="31" t="s">
        <v>707</v>
      </c>
      <c r="C17" s="29">
        <v>100.87855826001841</v>
      </c>
      <c r="D17" s="29">
        <v>9</v>
      </c>
      <c r="F17" s="31" t="s">
        <v>17</v>
      </c>
      <c r="G17" s="29">
        <v>773.84533370342467</v>
      </c>
      <c r="H17" s="29">
        <v>9</v>
      </c>
      <c r="J17" s="31" t="s">
        <v>465</v>
      </c>
      <c r="K17" s="29">
        <v>86.696945732911317</v>
      </c>
      <c r="L17" s="29">
        <v>15</v>
      </c>
      <c r="N17" s="31" t="s">
        <v>465</v>
      </c>
      <c r="O17" s="29">
        <v>612.31081067339517</v>
      </c>
      <c r="P17" s="29">
        <v>37</v>
      </c>
      <c r="R17" s="31" t="s">
        <v>465</v>
      </c>
      <c r="S17" s="29">
        <v>544.55810662720694</v>
      </c>
      <c r="T17" s="29">
        <v>25</v>
      </c>
      <c r="V17" s="31" t="s">
        <v>465</v>
      </c>
      <c r="W17" s="29">
        <v>512.3884161850392</v>
      </c>
      <c r="X17" s="29">
        <v>31</v>
      </c>
    </row>
    <row r="18" spans="2:24" x14ac:dyDescent="0.25">
      <c r="B18" s="31" t="s">
        <v>642</v>
      </c>
      <c r="C18" s="29">
        <v>3183.6236610486385</v>
      </c>
      <c r="D18" s="29">
        <v>42</v>
      </c>
      <c r="F18" s="31" t="s">
        <v>705</v>
      </c>
      <c r="G18" s="29">
        <v>390.35135142266296</v>
      </c>
      <c r="H18" s="29">
        <v>8</v>
      </c>
      <c r="J18" s="31" t="s">
        <v>17</v>
      </c>
      <c r="K18" s="29">
        <v>905.91561670806334</v>
      </c>
      <c r="L18" s="29">
        <v>16</v>
      </c>
      <c r="N18" s="31" t="s">
        <v>17</v>
      </c>
      <c r="O18" s="29">
        <v>6357.030927168099</v>
      </c>
      <c r="P18" s="29">
        <v>58</v>
      </c>
      <c r="R18" s="31" t="s">
        <v>17</v>
      </c>
      <c r="S18" s="29">
        <v>1651.9235081085931</v>
      </c>
      <c r="T18" s="29">
        <v>44</v>
      </c>
      <c r="V18" s="31" t="s">
        <v>17</v>
      </c>
      <c r="W18" s="29">
        <v>6214.623913797509</v>
      </c>
      <c r="X18" s="29">
        <v>54</v>
      </c>
    </row>
    <row r="19" spans="2:24" x14ac:dyDescent="0.25">
      <c r="B19" s="31" t="s">
        <v>42</v>
      </c>
      <c r="C19" s="29">
        <v>8974.3980288344683</v>
      </c>
      <c r="D19" s="29">
        <v>99</v>
      </c>
      <c r="F19" s="31" t="s">
        <v>642</v>
      </c>
      <c r="G19" s="29">
        <v>80.580085616360506</v>
      </c>
      <c r="H19" s="29">
        <v>7</v>
      </c>
      <c r="J19" s="31" t="s">
        <v>705</v>
      </c>
      <c r="K19" s="29">
        <v>343.63406459856623</v>
      </c>
      <c r="L19" s="29">
        <v>10</v>
      </c>
      <c r="N19" s="31" t="s">
        <v>705</v>
      </c>
      <c r="O19" s="29">
        <v>407645.05820512591</v>
      </c>
      <c r="P19" s="29">
        <v>13</v>
      </c>
      <c r="R19" s="31" t="s">
        <v>705</v>
      </c>
      <c r="S19" s="29">
        <v>4815.7063381265707</v>
      </c>
      <c r="T19" s="29">
        <v>16</v>
      </c>
      <c r="V19" s="31" t="s">
        <v>705</v>
      </c>
      <c r="W19" s="29">
        <v>403538.20653786307</v>
      </c>
      <c r="X19" s="29">
        <v>15</v>
      </c>
    </row>
    <row r="20" spans="2:24" x14ac:dyDescent="0.25">
      <c r="B20" s="31" t="s">
        <v>1014</v>
      </c>
      <c r="C20" s="29">
        <v>633.24548423275075</v>
      </c>
      <c r="D20" s="29">
        <v>4</v>
      </c>
      <c r="F20" s="31" t="s">
        <v>42</v>
      </c>
      <c r="G20" s="29">
        <v>376.72886744049543</v>
      </c>
      <c r="H20" s="29">
        <v>10</v>
      </c>
      <c r="J20" s="31" t="s">
        <v>642</v>
      </c>
      <c r="K20" s="29">
        <v>104.02559237794</v>
      </c>
      <c r="L20" s="29">
        <v>11</v>
      </c>
      <c r="N20" s="31" t="s">
        <v>707</v>
      </c>
      <c r="O20" s="29">
        <v>100.87855826001841</v>
      </c>
      <c r="P20" s="29">
        <v>9</v>
      </c>
      <c r="R20" s="31" t="s">
        <v>707</v>
      </c>
      <c r="S20" s="29">
        <v>76.741867835667719</v>
      </c>
      <c r="T20" s="29">
        <v>7</v>
      </c>
      <c r="V20" s="31" t="s">
        <v>707</v>
      </c>
      <c r="W20" s="29">
        <v>89.915434283494449</v>
      </c>
      <c r="X20" s="29">
        <v>8</v>
      </c>
    </row>
    <row r="21" spans="2:24" x14ac:dyDescent="0.25">
      <c r="B21" s="31" t="s">
        <v>1420</v>
      </c>
      <c r="C21" s="29">
        <v>201121675.2233578</v>
      </c>
      <c r="D21" s="29">
        <v>418</v>
      </c>
      <c r="F21" s="31" t="s">
        <v>1420</v>
      </c>
      <c r="G21" s="29">
        <v>3192.3117437191281</v>
      </c>
      <c r="H21" s="29">
        <v>63</v>
      </c>
      <c r="J21" s="31" t="s">
        <v>42</v>
      </c>
      <c r="K21" s="29">
        <v>796.45116382522178</v>
      </c>
      <c r="L21" s="29">
        <v>35</v>
      </c>
      <c r="N21" s="31" t="s">
        <v>642</v>
      </c>
      <c r="O21" s="29">
        <v>3079.5980686706998</v>
      </c>
      <c r="P21" s="29">
        <v>31</v>
      </c>
      <c r="R21" s="31" t="s">
        <v>642</v>
      </c>
      <c r="S21" s="29">
        <v>2964.385079037123</v>
      </c>
      <c r="T21" s="29">
        <v>22</v>
      </c>
      <c r="V21" s="31" t="s">
        <v>642</v>
      </c>
      <c r="W21" s="29">
        <v>2940.0976556373794</v>
      </c>
      <c r="X21" s="29">
        <v>24</v>
      </c>
    </row>
    <row r="22" spans="2:24" x14ac:dyDescent="0.25">
      <c r="J22" s="31" t="s">
        <v>1420</v>
      </c>
      <c r="K22" s="29">
        <v>200687516.34242836</v>
      </c>
      <c r="L22" s="29">
        <v>135</v>
      </c>
      <c r="N22" s="31" t="s">
        <v>42</v>
      </c>
      <c r="O22" s="29">
        <v>8177.9468650092385</v>
      </c>
      <c r="P22" s="29">
        <v>64</v>
      </c>
      <c r="R22" s="31" t="s">
        <v>42</v>
      </c>
      <c r="S22" s="29">
        <v>1475.8914361648508</v>
      </c>
      <c r="T22" s="29">
        <v>61</v>
      </c>
      <c r="V22" s="31" t="s">
        <v>42</v>
      </c>
      <c r="W22" s="29">
        <v>7770.817327149869</v>
      </c>
      <c r="X22" s="29">
        <v>57</v>
      </c>
    </row>
    <row r="23" spans="2:24" x14ac:dyDescent="0.25">
      <c r="N23" s="31" t="s">
        <v>1014</v>
      </c>
      <c r="O23" s="29">
        <v>633.24548423275087</v>
      </c>
      <c r="P23" s="29">
        <v>4</v>
      </c>
      <c r="R23" s="31" t="s">
        <v>1014</v>
      </c>
      <c r="S23" s="29">
        <v>633.24548423275087</v>
      </c>
      <c r="T23" s="29">
        <v>4</v>
      </c>
      <c r="V23" s="31" t="s">
        <v>1014</v>
      </c>
      <c r="W23" s="29">
        <v>633.24548423275087</v>
      </c>
      <c r="X23" s="29">
        <v>4</v>
      </c>
    </row>
    <row r="24" spans="2:24" x14ac:dyDescent="0.25">
      <c r="N24" s="31" t="s">
        <v>1420</v>
      </c>
      <c r="O24" s="29">
        <v>434158.88092928671</v>
      </c>
      <c r="P24" s="29">
        <v>283</v>
      </c>
      <c r="R24" s="31" t="s">
        <v>1420</v>
      </c>
      <c r="S24" s="29">
        <v>17633.651467742307</v>
      </c>
      <c r="T24" s="29">
        <v>234</v>
      </c>
      <c r="V24" s="31" t="s">
        <v>1420</v>
      </c>
      <c r="W24" s="29">
        <v>201108293.28873384</v>
      </c>
      <c r="X24" s="29">
        <v>264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6C2D2-9155-4B22-BC20-CB6DD782E648}">
  <dimension ref="B1:AC56"/>
  <sheetViews>
    <sheetView showGridLines="0" workbookViewId="0">
      <selection activeCell="H14" sqref="H14"/>
    </sheetView>
  </sheetViews>
  <sheetFormatPr defaultRowHeight="15" x14ac:dyDescent="0.25"/>
  <cols>
    <col min="2" max="2" width="19.7109375" bestFit="1" customWidth="1"/>
    <col min="3" max="3" width="21.42578125" bestFit="1" customWidth="1"/>
    <col min="4" max="4" width="14.7109375" bestFit="1" customWidth="1"/>
    <col min="5" max="5" width="23.5703125" customWidth="1"/>
    <col min="6" max="6" width="25" customWidth="1"/>
    <col min="7" max="7" width="23.28515625" bestFit="1" customWidth="1"/>
    <col min="8" max="8" width="25.7109375" bestFit="1" customWidth="1"/>
    <col min="9" max="9" width="24.5703125" bestFit="1" customWidth="1"/>
    <col min="10" max="10" width="23.42578125" bestFit="1" customWidth="1"/>
    <col min="11" max="11" width="19.7109375" bestFit="1" customWidth="1"/>
    <col min="12" max="12" width="25.7109375" bestFit="1" customWidth="1"/>
    <col min="13" max="13" width="24.5703125" bestFit="1" customWidth="1"/>
    <col min="15" max="15" width="19.7109375" bestFit="1" customWidth="1"/>
    <col min="16" max="16" width="25.7109375" bestFit="1" customWidth="1"/>
    <col min="17" max="17" width="24.5703125" bestFit="1" customWidth="1"/>
    <col min="18" max="18" width="12" bestFit="1" customWidth="1"/>
    <col min="20" max="20" width="19.7109375" bestFit="1" customWidth="1"/>
    <col min="21" max="21" width="25.7109375" bestFit="1" customWidth="1"/>
    <col min="22" max="22" width="24.5703125" bestFit="1" customWidth="1"/>
    <col min="23" max="23" width="24" bestFit="1" customWidth="1"/>
    <col min="24" max="24" width="20.7109375" bestFit="1" customWidth="1"/>
    <col min="25" max="25" width="25.7109375" bestFit="1" customWidth="1"/>
    <col min="26" max="26" width="24.5703125" bestFit="1" customWidth="1"/>
    <col min="27" max="28" width="25" bestFit="1" customWidth="1"/>
  </cols>
  <sheetData>
    <row r="1" spans="2:26" ht="21" x14ac:dyDescent="0.35">
      <c r="B1" s="32" t="s">
        <v>1425</v>
      </c>
      <c r="C1" s="32"/>
      <c r="D1" s="32"/>
      <c r="E1" s="32"/>
      <c r="G1" s="32" t="s">
        <v>1426</v>
      </c>
      <c r="H1" s="32"/>
      <c r="I1" s="32"/>
      <c r="K1" s="32" t="s">
        <v>1431</v>
      </c>
      <c r="L1" s="32"/>
      <c r="M1" s="32"/>
      <c r="O1" s="32" t="s">
        <v>1432</v>
      </c>
      <c r="P1" s="32"/>
      <c r="Q1" s="32"/>
      <c r="R1" s="32"/>
      <c r="T1" s="32" t="s">
        <v>1433</v>
      </c>
      <c r="U1" s="32"/>
      <c r="V1" s="32"/>
      <c r="X1" s="32" t="s">
        <v>1434</v>
      </c>
      <c r="Y1" s="32"/>
      <c r="Z1" s="32"/>
    </row>
    <row r="4" spans="2:26" x14ac:dyDescent="0.25">
      <c r="G4" s="30" t="s">
        <v>1959</v>
      </c>
      <c r="H4" t="s">
        <v>1421</v>
      </c>
      <c r="K4" s="30" t="s">
        <v>1959</v>
      </c>
      <c r="L4" t="s">
        <v>1421</v>
      </c>
      <c r="O4" s="30" t="s">
        <v>1959</v>
      </c>
      <c r="P4" t="s">
        <v>1421</v>
      </c>
      <c r="T4" s="30" t="s">
        <v>1959</v>
      </c>
      <c r="U4" t="s">
        <v>1421</v>
      </c>
      <c r="X4" s="30" t="s">
        <v>1959</v>
      </c>
      <c r="Y4" t="s">
        <v>1421</v>
      </c>
    </row>
    <row r="5" spans="2:26" x14ac:dyDescent="0.25">
      <c r="B5" s="30" t="s">
        <v>1959</v>
      </c>
      <c r="C5" t="s">
        <v>1421</v>
      </c>
      <c r="G5" s="30" t="s">
        <v>1427</v>
      </c>
      <c r="H5" t="s">
        <v>1417</v>
      </c>
      <c r="K5" s="30" t="s">
        <v>1427</v>
      </c>
      <c r="L5" t="s">
        <v>1417</v>
      </c>
      <c r="O5" s="30" t="s">
        <v>1427</v>
      </c>
      <c r="P5" t="s">
        <v>1417</v>
      </c>
      <c r="T5" s="30" t="s">
        <v>1427</v>
      </c>
      <c r="U5" t="s">
        <v>1417</v>
      </c>
      <c r="X5" s="30" t="s">
        <v>1427</v>
      </c>
      <c r="Y5" t="s">
        <v>1417</v>
      </c>
    </row>
    <row r="6" spans="2:26" x14ac:dyDescent="0.25">
      <c r="B6" s="30" t="s">
        <v>1427</v>
      </c>
      <c r="C6" t="s">
        <v>1417</v>
      </c>
      <c r="G6" s="30" t="s">
        <v>1424</v>
      </c>
      <c r="H6" s="31">
        <v>1</v>
      </c>
      <c r="K6" s="30" t="s">
        <v>1952</v>
      </c>
      <c r="L6" t="s">
        <v>30</v>
      </c>
      <c r="O6" s="30" t="s">
        <v>1952</v>
      </c>
      <c r="P6" t="s">
        <v>1435</v>
      </c>
      <c r="T6" s="30" t="s">
        <v>1061</v>
      </c>
      <c r="U6" s="31">
        <v>1</v>
      </c>
      <c r="X6" s="30" t="s">
        <v>1058</v>
      </c>
      <c r="Y6" s="31">
        <v>1</v>
      </c>
    </row>
    <row r="8" spans="2:26" x14ac:dyDescent="0.25">
      <c r="B8" s="30" t="s">
        <v>1422</v>
      </c>
      <c r="C8" t="s">
        <v>1987</v>
      </c>
      <c r="D8" t="s">
        <v>2000</v>
      </c>
      <c r="G8" s="30" t="s">
        <v>1422</v>
      </c>
      <c r="H8" t="s">
        <v>1999</v>
      </c>
      <c r="I8" t="s">
        <v>1998</v>
      </c>
      <c r="J8" s="30"/>
      <c r="K8" s="30" t="s">
        <v>1422</v>
      </c>
      <c r="L8" t="s">
        <v>2002</v>
      </c>
      <c r="M8" t="s">
        <v>2001</v>
      </c>
      <c r="N8" s="30"/>
      <c r="O8" s="30" t="s">
        <v>1422</v>
      </c>
      <c r="P8" t="s">
        <v>2007</v>
      </c>
      <c r="Q8" t="s">
        <v>2008</v>
      </c>
      <c r="S8" s="30"/>
      <c r="T8" s="30" t="s">
        <v>1422</v>
      </c>
      <c r="U8" t="s">
        <v>2009</v>
      </c>
      <c r="V8" t="s">
        <v>2010</v>
      </c>
      <c r="X8" s="30" t="s">
        <v>1422</v>
      </c>
      <c r="Y8" t="s">
        <v>2011</v>
      </c>
      <c r="Z8" t="s">
        <v>2012</v>
      </c>
    </row>
    <row r="9" spans="2:26" x14ac:dyDescent="0.25">
      <c r="B9" s="31" t="s">
        <v>32</v>
      </c>
      <c r="C9" s="33">
        <v>0.30264526561598326</v>
      </c>
      <c r="D9" s="34">
        <v>25</v>
      </c>
      <c r="E9" s="33"/>
      <c r="F9" s="33"/>
      <c r="G9" s="31" t="s">
        <v>32</v>
      </c>
      <c r="H9" s="33">
        <v>0.37563614296068026</v>
      </c>
      <c r="I9" s="34">
        <v>6</v>
      </c>
      <c r="K9" s="31" t="s">
        <v>32</v>
      </c>
      <c r="L9" s="33">
        <v>0.42342824279637525</v>
      </c>
      <c r="M9" s="34">
        <v>10</v>
      </c>
      <c r="O9" s="31" t="s">
        <v>32</v>
      </c>
      <c r="P9" s="33">
        <v>0.19771411541385545</v>
      </c>
      <c r="Q9" s="34">
        <v>15</v>
      </c>
      <c r="T9" s="31" t="s">
        <v>32</v>
      </c>
      <c r="U9" s="33">
        <v>0.18276950464423175</v>
      </c>
      <c r="V9" s="34">
        <v>15</v>
      </c>
      <c r="X9" s="31" t="s">
        <v>32</v>
      </c>
      <c r="Y9" s="33">
        <v>0.20371383834830986</v>
      </c>
      <c r="Z9" s="34">
        <v>17</v>
      </c>
    </row>
    <row r="10" spans="2:26" x14ac:dyDescent="0.25">
      <c r="B10" s="31" t="s">
        <v>332</v>
      </c>
      <c r="C10" s="33">
        <v>5.6727457483629973E-3</v>
      </c>
      <c r="D10" s="34">
        <v>14</v>
      </c>
      <c r="E10" s="33"/>
      <c r="F10" s="33"/>
      <c r="G10" s="31" t="s">
        <v>332</v>
      </c>
      <c r="H10" s="33">
        <v>0.20579497614298548</v>
      </c>
      <c r="I10" s="34">
        <v>2</v>
      </c>
      <c r="K10" s="31" t="s">
        <v>332</v>
      </c>
      <c r="L10" s="33">
        <v>1.0725187130578618E-2</v>
      </c>
      <c r="M10" s="34">
        <v>10</v>
      </c>
      <c r="O10" s="31" t="s">
        <v>332</v>
      </c>
      <c r="P10" s="33">
        <v>2.5827748514178402E-3</v>
      </c>
      <c r="Q10" s="34">
        <v>4</v>
      </c>
      <c r="T10" s="31" t="s">
        <v>332</v>
      </c>
      <c r="U10" s="33">
        <v>1.2448846056613986E-3</v>
      </c>
      <c r="V10" s="34">
        <v>6</v>
      </c>
      <c r="X10" s="31" t="s">
        <v>332</v>
      </c>
      <c r="Y10" s="33">
        <v>7.8079103300219607E-3</v>
      </c>
      <c r="Z10" s="34">
        <v>5</v>
      </c>
    </row>
    <row r="11" spans="2:26" x14ac:dyDescent="0.25">
      <c r="B11" s="31" t="s">
        <v>348</v>
      </c>
      <c r="C11" s="33">
        <v>0.10742741876531009</v>
      </c>
      <c r="D11" s="34">
        <v>25</v>
      </c>
      <c r="E11" s="33"/>
      <c r="F11" s="33"/>
      <c r="G11" s="31" t="s">
        <v>348</v>
      </c>
      <c r="H11" s="33">
        <v>0.53682713746457</v>
      </c>
      <c r="I11" s="34">
        <v>2</v>
      </c>
      <c r="K11" s="31" t="s">
        <v>348</v>
      </c>
      <c r="L11" s="33">
        <v>0.20132785480157511</v>
      </c>
      <c r="M11" s="34">
        <v>16</v>
      </c>
      <c r="O11" s="31" t="s">
        <v>348</v>
      </c>
      <c r="P11" s="33">
        <v>7.1349357685709255E-2</v>
      </c>
      <c r="Q11" s="34">
        <v>13</v>
      </c>
      <c r="T11" s="31" t="s">
        <v>348</v>
      </c>
      <c r="U11" s="33">
        <v>0.10891228529642745</v>
      </c>
      <c r="V11" s="34">
        <v>21</v>
      </c>
      <c r="X11" s="31" t="s">
        <v>348</v>
      </c>
      <c r="Y11" s="33">
        <v>5.4954298047916218E-2</v>
      </c>
      <c r="Z11" s="34">
        <v>18</v>
      </c>
    </row>
    <row r="12" spans="2:26" x14ac:dyDescent="0.25">
      <c r="B12" s="31" t="s">
        <v>1396</v>
      </c>
      <c r="C12" s="33">
        <v>1.0850018302180266E-5</v>
      </c>
      <c r="D12" s="34">
        <v>24</v>
      </c>
      <c r="E12" s="33"/>
      <c r="F12" s="33"/>
      <c r="G12" s="31" t="s">
        <v>88</v>
      </c>
      <c r="H12" s="33">
        <v>-6.6220114299336639E-3</v>
      </c>
      <c r="I12" s="34">
        <v>8</v>
      </c>
      <c r="K12" s="31" t="s">
        <v>1396</v>
      </c>
      <c r="L12" s="33">
        <v>3.2378214834686043E-7</v>
      </c>
      <c r="M12" s="34">
        <v>8</v>
      </c>
      <c r="O12" s="31" t="s">
        <v>1396</v>
      </c>
      <c r="P12" s="33">
        <v>0.45668636990319444</v>
      </c>
      <c r="Q12" s="34">
        <v>16</v>
      </c>
      <c r="T12" s="31" t="s">
        <v>1396</v>
      </c>
      <c r="U12" s="33">
        <v>0.29413150256227494</v>
      </c>
      <c r="V12" s="34">
        <v>18</v>
      </c>
      <c r="X12" s="31" t="s">
        <v>1396</v>
      </c>
      <c r="Y12" s="33">
        <v>3.8504693150112762E-7</v>
      </c>
      <c r="Z12" s="34">
        <v>10</v>
      </c>
    </row>
    <row r="13" spans="2:26" x14ac:dyDescent="0.25">
      <c r="B13" s="31" t="s">
        <v>88</v>
      </c>
      <c r="C13" s="33">
        <v>8.4249679424071675E-2</v>
      </c>
      <c r="D13" s="34">
        <v>27</v>
      </c>
      <c r="E13" s="33"/>
      <c r="F13" s="33"/>
      <c r="G13" s="35" t="s">
        <v>465</v>
      </c>
      <c r="H13" s="33">
        <v>0.32157680433170505</v>
      </c>
      <c r="I13" s="34">
        <v>11</v>
      </c>
      <c r="K13" s="31" t="s">
        <v>88</v>
      </c>
      <c r="L13" s="33">
        <v>-6.622011429933663E-3</v>
      </c>
      <c r="M13" s="34">
        <v>8</v>
      </c>
      <c r="O13" s="31" t="s">
        <v>88</v>
      </c>
      <c r="P13" s="33">
        <v>0.19850272267509939</v>
      </c>
      <c r="Q13" s="34">
        <v>19</v>
      </c>
      <c r="T13" s="31" t="s">
        <v>88</v>
      </c>
      <c r="U13" s="33">
        <v>3.6311767737725653E-2</v>
      </c>
      <c r="V13" s="34">
        <v>12</v>
      </c>
      <c r="X13" s="31" t="s">
        <v>88</v>
      </c>
      <c r="Y13" s="33">
        <v>0.17362480477770795</v>
      </c>
      <c r="Z13" s="34">
        <v>21</v>
      </c>
    </row>
    <row r="14" spans="2:26" x14ac:dyDescent="0.25">
      <c r="B14" s="31" t="s">
        <v>465</v>
      </c>
      <c r="C14" s="33">
        <v>0.10655235562751632</v>
      </c>
      <c r="D14" s="34">
        <v>52</v>
      </c>
      <c r="E14" s="33"/>
      <c r="F14" s="33"/>
      <c r="G14" s="35" t="s">
        <v>17</v>
      </c>
      <c r="H14" s="33">
        <v>4.9259197335431715E-2</v>
      </c>
      <c r="I14" s="34">
        <v>9</v>
      </c>
      <c r="K14" s="35" t="s">
        <v>465</v>
      </c>
      <c r="L14" s="33">
        <v>0.1918648688191571</v>
      </c>
      <c r="M14" s="34">
        <v>10</v>
      </c>
      <c r="O14" s="35" t="s">
        <v>465</v>
      </c>
      <c r="P14" s="33">
        <v>8.3989259401574007E-2</v>
      </c>
      <c r="Q14" s="34">
        <v>37</v>
      </c>
      <c r="T14" s="35" t="s">
        <v>465</v>
      </c>
      <c r="U14" s="33">
        <v>4.8013353041102928E-2</v>
      </c>
      <c r="V14" s="34">
        <v>29</v>
      </c>
      <c r="X14" s="35" t="s">
        <v>465</v>
      </c>
      <c r="Y14" s="33">
        <v>7.7898632835031192E-2</v>
      </c>
      <c r="Z14" s="34">
        <v>29</v>
      </c>
    </row>
    <row r="15" spans="2:26" x14ac:dyDescent="0.25">
      <c r="B15" s="31" t="s">
        <v>17</v>
      </c>
      <c r="C15" s="33">
        <v>3.1631623474911122E-2</v>
      </c>
      <c r="D15" s="34">
        <v>74</v>
      </c>
      <c r="E15" s="33"/>
      <c r="F15" s="33"/>
      <c r="G15" s="31" t="s">
        <v>705</v>
      </c>
      <c r="H15" s="33">
        <v>8.4257425727181631E-2</v>
      </c>
      <c r="I15" s="34">
        <v>8</v>
      </c>
      <c r="K15" s="35" t="s">
        <v>17</v>
      </c>
      <c r="L15" s="33">
        <v>0.1934319776033262</v>
      </c>
      <c r="M15" s="34">
        <v>18</v>
      </c>
      <c r="O15" s="35" t="s">
        <v>17</v>
      </c>
      <c r="P15" s="33">
        <v>2.4503847676041492E-2</v>
      </c>
      <c r="Q15" s="34">
        <v>58</v>
      </c>
      <c r="T15" s="35" t="s">
        <v>17</v>
      </c>
      <c r="U15" s="33">
        <v>9.1346368023994984E-2</v>
      </c>
      <c r="V15" s="34">
        <v>48</v>
      </c>
      <c r="X15" s="35" t="s">
        <v>17</v>
      </c>
      <c r="Y15" s="33">
        <v>2.4063733402614876E-2</v>
      </c>
      <c r="Z15" s="34">
        <v>54</v>
      </c>
    </row>
    <row r="16" spans="2:26" x14ac:dyDescent="0.25">
      <c r="B16" s="31" t="s">
        <v>705</v>
      </c>
      <c r="C16" s="33">
        <v>1.3214514609044035E-4</v>
      </c>
      <c r="D16" s="34">
        <v>23</v>
      </c>
      <c r="E16" s="33"/>
      <c r="F16" s="33"/>
      <c r="G16" s="35" t="s">
        <v>642</v>
      </c>
      <c r="H16" s="33">
        <v>7.5872250021491311E-2</v>
      </c>
      <c r="I16" s="34">
        <v>7</v>
      </c>
      <c r="K16" s="31" t="s">
        <v>705</v>
      </c>
      <c r="L16" s="33">
        <v>6.2694770723613208E-2</v>
      </c>
      <c r="M16" s="34">
        <v>10</v>
      </c>
      <c r="O16" s="31" t="s">
        <v>705</v>
      </c>
      <c r="P16" s="33">
        <v>7.9406497880594234E-5</v>
      </c>
      <c r="Q16" s="34">
        <v>13</v>
      </c>
      <c r="T16" s="31" t="s">
        <v>705</v>
      </c>
      <c r="U16" s="33">
        <v>1.3182728235318478E-2</v>
      </c>
      <c r="V16" s="34">
        <v>17</v>
      </c>
      <c r="X16" s="31" t="s">
        <v>705</v>
      </c>
      <c r="Y16" s="33">
        <v>-9.8228327007377935E-6</v>
      </c>
      <c r="Z16" s="34">
        <v>15</v>
      </c>
    </row>
    <row r="17" spans="2:29" x14ac:dyDescent="0.25">
      <c r="B17" s="31" t="s">
        <v>707</v>
      </c>
      <c r="C17" s="33">
        <v>3.4837773514441667E-3</v>
      </c>
      <c r="D17" s="34">
        <v>9</v>
      </c>
      <c r="E17" s="33"/>
      <c r="F17" s="33"/>
      <c r="G17" s="35" t="s">
        <v>42</v>
      </c>
      <c r="H17" s="33">
        <v>3.0378769855076166E-2</v>
      </c>
      <c r="I17" s="34">
        <v>10</v>
      </c>
      <c r="K17" s="35" t="s">
        <v>642</v>
      </c>
      <c r="L17" s="33">
        <v>7.7173066785225869E-2</v>
      </c>
      <c r="M17" s="34">
        <v>9</v>
      </c>
      <c r="O17" s="31" t="s">
        <v>707</v>
      </c>
      <c r="P17" s="33">
        <v>3.4837773514441667E-3</v>
      </c>
      <c r="Q17" s="34">
        <v>9</v>
      </c>
      <c r="T17" s="31" t="s">
        <v>707</v>
      </c>
      <c r="U17" s="33">
        <v>7.446240919445052E-3</v>
      </c>
      <c r="V17" s="34">
        <v>7</v>
      </c>
      <c r="X17" s="31" t="s">
        <v>707</v>
      </c>
      <c r="Y17" s="33">
        <v>-4.237608014724655E-3</v>
      </c>
      <c r="Z17" s="34">
        <v>8</v>
      </c>
    </row>
    <row r="18" spans="2:29" x14ac:dyDescent="0.25">
      <c r="B18" s="31" t="s">
        <v>642</v>
      </c>
      <c r="C18" s="33">
        <v>6.5455611276007949E-2</v>
      </c>
      <c r="D18" s="34">
        <v>42</v>
      </c>
      <c r="E18" s="33"/>
      <c r="F18" s="33"/>
      <c r="G18" s="31" t="s">
        <v>1420</v>
      </c>
      <c r="H18" s="29">
        <v>0.14564627732898441</v>
      </c>
      <c r="I18" s="29">
        <v>63</v>
      </c>
      <c r="K18" s="35" t="s">
        <v>42</v>
      </c>
      <c r="L18" s="33">
        <v>4.361213573258229E-2</v>
      </c>
      <c r="M18" s="34">
        <v>36</v>
      </c>
      <c r="O18" s="35" t="s">
        <v>642</v>
      </c>
      <c r="P18" s="33">
        <v>6.5166118397834816E-2</v>
      </c>
      <c r="Q18" s="34">
        <v>31</v>
      </c>
      <c r="T18" s="35" t="s">
        <v>642</v>
      </c>
      <c r="U18" s="33">
        <v>4.1306733034200876E-2</v>
      </c>
      <c r="V18" s="34">
        <v>25</v>
      </c>
      <c r="X18" s="35" t="s">
        <v>642</v>
      </c>
      <c r="Y18" s="33">
        <v>6.1510483748851374E-2</v>
      </c>
      <c r="Z18" s="34">
        <v>24</v>
      </c>
    </row>
    <row r="19" spans="2:29" x14ac:dyDescent="0.25">
      <c r="B19" s="31" t="s">
        <v>42</v>
      </c>
      <c r="C19" s="33">
        <v>3.2828090962674333E-2</v>
      </c>
      <c r="D19" s="34">
        <v>99</v>
      </c>
      <c r="E19" s="33"/>
      <c r="F19" s="33"/>
      <c r="K19" s="31" t="s">
        <v>1420</v>
      </c>
      <c r="L19" s="29">
        <v>0.11705017003437058</v>
      </c>
      <c r="M19" s="29">
        <v>135</v>
      </c>
      <c r="O19" s="35" t="s">
        <v>42</v>
      </c>
      <c r="P19" s="33">
        <v>2.8483610377803868E-2</v>
      </c>
      <c r="Q19" s="34">
        <v>64</v>
      </c>
      <c r="T19" s="35" t="s">
        <v>42</v>
      </c>
      <c r="U19" s="33">
        <v>9.4220715180444281E-2</v>
      </c>
      <c r="V19" s="34">
        <v>66</v>
      </c>
      <c r="X19" s="35" t="s">
        <v>42</v>
      </c>
      <c r="Y19" s="33">
        <v>1.7079952360438785E-2</v>
      </c>
      <c r="Z19" s="34">
        <v>57</v>
      </c>
    </row>
    <row r="20" spans="2:29" x14ac:dyDescent="0.25">
      <c r="B20" s="31" t="s">
        <v>1014</v>
      </c>
      <c r="C20" s="33">
        <v>3.5168193938220932E-2</v>
      </c>
      <c r="D20" s="34">
        <v>4</v>
      </c>
      <c r="E20" s="33"/>
      <c r="F20" s="33"/>
      <c r="O20" s="31" t="s">
        <v>1014</v>
      </c>
      <c r="P20" s="33">
        <v>3.5168193938220918E-2</v>
      </c>
      <c r="Q20" s="34">
        <v>4</v>
      </c>
      <c r="T20" s="31" t="s">
        <v>1014</v>
      </c>
      <c r="U20" s="33">
        <v>3.5168193938220918E-2</v>
      </c>
      <c r="V20" s="34">
        <v>4</v>
      </c>
      <c r="X20" s="31" t="s">
        <v>1014</v>
      </c>
      <c r="Y20" s="33">
        <v>3.5168193938220918E-2</v>
      </c>
      <c r="Z20" s="34">
        <v>4</v>
      </c>
    </row>
    <row r="21" spans="2:29" x14ac:dyDescent="0.25">
      <c r="B21" s="31" t="s">
        <v>1420</v>
      </c>
      <c r="C21" s="29">
        <v>6.378440840632997E-2</v>
      </c>
      <c r="D21" s="29">
        <v>418</v>
      </c>
      <c r="E21" s="29"/>
      <c r="F21" s="29"/>
      <c r="O21" s="31" t="s">
        <v>1420</v>
      </c>
      <c r="P21" s="29">
        <v>8.3134641992137909E-2</v>
      </c>
      <c r="Q21" s="29">
        <v>283</v>
      </c>
      <c r="T21" s="31" t="s">
        <v>1420</v>
      </c>
      <c r="U21" s="29">
        <v>9.0341154480573047E-2</v>
      </c>
      <c r="V21" s="29">
        <v>268</v>
      </c>
      <c r="X21" s="31" t="s">
        <v>1420</v>
      </c>
      <c r="Y21" s="29">
        <v>5.4398520377306032E-2</v>
      </c>
      <c r="Z21" s="29">
        <v>262</v>
      </c>
    </row>
    <row r="23" spans="2:29" x14ac:dyDescent="0.25">
      <c r="B23" s="31" t="s">
        <v>1983</v>
      </c>
    </row>
    <row r="24" spans="2:29" x14ac:dyDescent="0.25">
      <c r="K24" s="31"/>
      <c r="L24" s="33"/>
      <c r="M24" s="33"/>
      <c r="O24" t="s">
        <v>1983</v>
      </c>
    </row>
    <row r="25" spans="2:29" x14ac:dyDescent="0.25">
      <c r="B25" s="30" t="s">
        <v>1959</v>
      </c>
      <c r="C25" t="s">
        <v>1421</v>
      </c>
      <c r="K25" s="31"/>
      <c r="L25" s="33"/>
      <c r="M25" s="33"/>
    </row>
    <row r="26" spans="2:29" x14ac:dyDescent="0.25">
      <c r="B26" s="30" t="s">
        <v>1427</v>
      </c>
      <c r="C26" t="s">
        <v>1417</v>
      </c>
      <c r="K26" s="31"/>
      <c r="L26" s="33"/>
      <c r="M26" s="33"/>
      <c r="O26" s="30" t="s">
        <v>1959</v>
      </c>
      <c r="P26" t="s">
        <v>1421</v>
      </c>
    </row>
    <row r="27" spans="2:29" x14ac:dyDescent="0.25">
      <c r="K27" s="31"/>
      <c r="L27" s="33"/>
      <c r="M27" s="33"/>
      <c r="O27" s="30" t="s">
        <v>1427</v>
      </c>
      <c r="P27" t="s">
        <v>1417</v>
      </c>
    </row>
    <row r="28" spans="2:29" x14ac:dyDescent="0.25">
      <c r="B28" s="30" t="s">
        <v>1422</v>
      </c>
      <c r="C28" t="s">
        <v>2004</v>
      </c>
      <c r="D28" t="s">
        <v>1977</v>
      </c>
      <c r="E28" s="30"/>
      <c r="F28" s="30"/>
      <c r="G28" s="30"/>
      <c r="H28" s="30"/>
      <c r="I28" s="30"/>
      <c r="J28" s="30"/>
      <c r="K28" s="75"/>
      <c r="L28" s="76"/>
      <c r="M28" s="76"/>
      <c r="N28" s="30"/>
      <c r="O28" s="30" t="s">
        <v>1952</v>
      </c>
      <c r="P28" t="s">
        <v>1435</v>
      </c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</row>
    <row r="29" spans="2:29" x14ac:dyDescent="0.25">
      <c r="B29" s="31" t="s">
        <v>32</v>
      </c>
      <c r="C29" s="33">
        <v>182.01154764968692</v>
      </c>
      <c r="D29" s="33">
        <v>601.40226307268745</v>
      </c>
      <c r="K29" s="35"/>
      <c r="L29" s="33"/>
      <c r="M29" s="33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</row>
    <row r="30" spans="2:29" x14ac:dyDescent="0.25">
      <c r="B30" s="31" t="s">
        <v>332</v>
      </c>
      <c r="C30" s="33">
        <v>11.358331743773242</v>
      </c>
      <c r="D30" s="33">
        <v>2002.2634977164196</v>
      </c>
      <c r="K30" s="35"/>
      <c r="L30" s="33"/>
      <c r="M30" s="33"/>
      <c r="O30" s="30" t="s">
        <v>1422</v>
      </c>
      <c r="P30" t="s">
        <v>2004</v>
      </c>
      <c r="Q30" t="s">
        <v>1977</v>
      </c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</row>
    <row r="31" spans="2:29" x14ac:dyDescent="0.25">
      <c r="B31" s="31" t="s">
        <v>348</v>
      </c>
      <c r="C31" s="33">
        <v>43.859268900403222</v>
      </c>
      <c r="D31" s="33">
        <v>408.26885169995387</v>
      </c>
      <c r="K31" s="31"/>
      <c r="L31" s="33"/>
      <c r="M31" s="33"/>
      <c r="O31" s="31" t="s">
        <v>32</v>
      </c>
      <c r="P31" s="33">
        <v>63.628212391054063</v>
      </c>
      <c r="Q31" s="33">
        <v>321.81927050513013</v>
      </c>
    </row>
    <row r="32" spans="2:29" x14ac:dyDescent="0.25">
      <c r="B32" s="31" t="s">
        <v>1396</v>
      </c>
      <c r="C32" s="33">
        <v>2177.4631036418086</v>
      </c>
      <c r="D32" s="33">
        <v>200687505.12653574</v>
      </c>
      <c r="K32" s="35"/>
      <c r="L32" s="33"/>
      <c r="M32" s="33"/>
      <c r="O32" s="31" t="s">
        <v>332</v>
      </c>
      <c r="P32" s="33">
        <v>3.2088984550789963</v>
      </c>
      <c r="Q32" s="33">
        <v>1242.4228357796803</v>
      </c>
    </row>
    <row r="33" spans="2:18" x14ac:dyDescent="0.25">
      <c r="B33" s="31" t="s">
        <v>88</v>
      </c>
      <c r="C33" s="33">
        <v>195.06917240531877</v>
      </c>
      <c r="D33" s="33">
        <v>2315.3699069101017</v>
      </c>
      <c r="K33" s="35"/>
      <c r="L33" s="33"/>
      <c r="M33" s="33"/>
      <c r="O33" s="31" t="s">
        <v>348</v>
      </c>
      <c r="P33" s="33">
        <v>24.059784246400696</v>
      </c>
      <c r="Q33" s="33">
        <v>337.21094382353044</v>
      </c>
    </row>
    <row r="34" spans="2:18" x14ac:dyDescent="0.25">
      <c r="B34" s="31" t="s">
        <v>465</v>
      </c>
      <c r="C34" s="33">
        <v>66.009531439585501</v>
      </c>
      <c r="D34" s="33">
        <v>699.00775640630661</v>
      </c>
      <c r="O34" s="31" t="s">
        <v>1396</v>
      </c>
      <c r="P34" s="33">
        <v>2112.4855697985731</v>
      </c>
      <c r="Q34" s="33">
        <v>4625.681231183592</v>
      </c>
    </row>
    <row r="35" spans="2:18" x14ac:dyDescent="0.25">
      <c r="B35" s="31" t="s">
        <v>17</v>
      </c>
      <c r="C35" s="33">
        <v>229.73879039429787</v>
      </c>
      <c r="D35" s="33">
        <v>7262.9465438761645</v>
      </c>
      <c r="O35" s="31" t="s">
        <v>88</v>
      </c>
      <c r="P35" s="33">
        <v>203.6092153803497</v>
      </c>
      <c r="Q35" s="33">
        <v>1025.7250512055111</v>
      </c>
    </row>
    <row r="36" spans="2:18" x14ac:dyDescent="0.25">
      <c r="B36" s="31" t="s">
        <v>705</v>
      </c>
      <c r="C36" s="33">
        <v>53.913725343230432</v>
      </c>
      <c r="D36" s="33">
        <v>407988.69226972439</v>
      </c>
      <c r="O36" s="35" t="s">
        <v>465</v>
      </c>
      <c r="P36" s="33">
        <v>51.902615128894439</v>
      </c>
      <c r="Q36" s="33">
        <v>617.96729127869605</v>
      </c>
    </row>
    <row r="37" spans="2:18" x14ac:dyDescent="0.25">
      <c r="B37" s="31" t="s">
        <v>707</v>
      </c>
      <c r="C37" s="33">
        <v>0.35143843651259299</v>
      </c>
      <c r="D37" s="33">
        <v>100.87855826001841</v>
      </c>
      <c r="O37" s="35" t="s">
        <v>17</v>
      </c>
      <c r="P37" s="33">
        <v>155.22239670751213</v>
      </c>
      <c r="Q37" s="33">
        <v>6334.6131905349685</v>
      </c>
    </row>
    <row r="38" spans="2:18" x14ac:dyDescent="0.25">
      <c r="B38" s="31" t="s">
        <v>642</v>
      </c>
      <c r="C38" s="33">
        <v>207.42603280670104</v>
      </c>
      <c r="D38" s="33">
        <v>3183.6236610486385</v>
      </c>
      <c r="O38" s="31" t="s">
        <v>705</v>
      </c>
      <c r="P38" s="33">
        <v>32.369666450400047</v>
      </c>
      <c r="Q38" s="33">
        <v>407645.05820512591</v>
      </c>
    </row>
    <row r="39" spans="2:18" x14ac:dyDescent="0.25">
      <c r="B39" s="31" t="s">
        <v>42</v>
      </c>
      <c r="C39" s="33">
        <v>290.58235482582324</v>
      </c>
      <c r="D39" s="33">
        <v>8974.3980288344683</v>
      </c>
      <c r="O39" s="31" t="s">
        <v>707</v>
      </c>
      <c r="P39" s="33">
        <v>0.35143843651259293</v>
      </c>
      <c r="Q39" s="33">
        <v>100.87855826001841</v>
      </c>
    </row>
    <row r="40" spans="2:18" x14ac:dyDescent="0.25">
      <c r="B40" s="31" t="s">
        <v>1014</v>
      </c>
      <c r="C40" s="33">
        <v>22.270099999999999</v>
      </c>
      <c r="D40" s="33">
        <v>633.24548423275075</v>
      </c>
      <c r="O40" s="35" t="s">
        <v>642</v>
      </c>
      <c r="P40" s="33">
        <v>200.69748713135652</v>
      </c>
      <c r="Q40" s="33">
        <v>3079.7827470114407</v>
      </c>
    </row>
    <row r="41" spans="2:18" x14ac:dyDescent="0.25">
      <c r="B41" s="31" t="s">
        <v>1420</v>
      </c>
      <c r="C41" s="29">
        <v>3480.0533975871413</v>
      </c>
      <c r="D41" s="29">
        <v>201121675.22335747</v>
      </c>
      <c r="O41" s="35" t="s">
        <v>42</v>
      </c>
      <c r="P41" s="33">
        <v>232.36762763526497</v>
      </c>
      <c r="Q41" s="33">
        <v>8157.9415163022913</v>
      </c>
    </row>
    <row r="42" spans="2:18" x14ac:dyDescent="0.25">
      <c r="O42" s="31" t="s">
        <v>1014</v>
      </c>
      <c r="P42" s="33">
        <v>22.270099999999999</v>
      </c>
      <c r="Q42" s="33">
        <v>633.24548423275087</v>
      </c>
    </row>
    <row r="43" spans="2:18" x14ac:dyDescent="0.25">
      <c r="B43" s="31" t="s">
        <v>32</v>
      </c>
      <c r="C43" s="33">
        <v>182.01154764968692</v>
      </c>
      <c r="D43" s="33">
        <v>601.40226307268745</v>
      </c>
      <c r="E43">
        <f>C43/D43</f>
        <v>0.30264526561598326</v>
      </c>
      <c r="O43" s="31" t="s">
        <v>1420</v>
      </c>
      <c r="P43" s="29">
        <v>3102.173011761397</v>
      </c>
      <c r="Q43" s="29">
        <v>434122.34632524353</v>
      </c>
    </row>
    <row r="44" spans="2:18" x14ac:dyDescent="0.25">
      <c r="B44" s="31" t="s">
        <v>332</v>
      </c>
      <c r="C44" s="33">
        <v>11.358331743773242</v>
      </c>
      <c r="D44" s="33">
        <v>2002.2634977164196</v>
      </c>
      <c r="E44">
        <f t="shared" ref="E44:E54" si="0">C44/D44</f>
        <v>5.6727457483629964E-3</v>
      </c>
      <c r="O44" s="31"/>
      <c r="P44" s="33"/>
      <c r="Q44" s="33"/>
    </row>
    <row r="45" spans="2:18" x14ac:dyDescent="0.25">
      <c r="B45" s="31" t="s">
        <v>348</v>
      </c>
      <c r="C45" s="33">
        <v>45.219803659483766</v>
      </c>
      <c r="D45" s="33">
        <v>442.31323795932201</v>
      </c>
      <c r="E45">
        <f t="shared" si="0"/>
        <v>0.10223479601947268</v>
      </c>
      <c r="O45" s="31" t="s">
        <v>32</v>
      </c>
      <c r="P45" s="33">
        <v>63.628212391054063</v>
      </c>
      <c r="Q45" s="33">
        <v>321.81927050513019</v>
      </c>
      <c r="R45">
        <f>P45/Q45</f>
        <v>0.19771411541385542</v>
      </c>
    </row>
    <row r="46" spans="2:18" x14ac:dyDescent="0.25">
      <c r="B46" s="31" t="s">
        <v>1396</v>
      </c>
      <c r="C46" s="33">
        <v>2177.4631036418086</v>
      </c>
      <c r="D46" s="33">
        <v>200687505.12653574</v>
      </c>
      <c r="E46">
        <f t="shared" si="0"/>
        <v>1.0850018302180265E-5</v>
      </c>
      <c r="O46" s="31" t="s">
        <v>332</v>
      </c>
      <c r="P46" s="33">
        <v>3.2088984550789967</v>
      </c>
      <c r="Q46" s="33">
        <v>1242.4228357796803</v>
      </c>
      <c r="R46">
        <f t="shared" ref="R46:R56" si="1">P46/Q46</f>
        <v>2.5827748514178411E-3</v>
      </c>
    </row>
    <row r="47" spans="2:18" x14ac:dyDescent="0.25">
      <c r="B47" s="31" t="s">
        <v>88</v>
      </c>
      <c r="C47" s="33">
        <v>195.06917240531877</v>
      </c>
      <c r="D47" s="33">
        <v>2315.3699069101017</v>
      </c>
      <c r="E47">
        <f t="shared" si="0"/>
        <v>8.4249679424071688E-2</v>
      </c>
      <c r="O47" s="31" t="s">
        <v>348</v>
      </c>
      <c r="P47" s="33">
        <v>24.059784246400689</v>
      </c>
      <c r="Q47" s="33">
        <v>337.21094382353044</v>
      </c>
      <c r="R47">
        <f t="shared" si="1"/>
        <v>7.1349357685709269E-2</v>
      </c>
    </row>
    <row r="48" spans="2:18" x14ac:dyDescent="0.25">
      <c r="B48" s="31" t="s">
        <v>465</v>
      </c>
      <c r="C48" s="33">
        <v>66.795381272474955</v>
      </c>
      <c r="D48" s="33">
        <v>690.78535304575757</v>
      </c>
      <c r="E48">
        <f t="shared" si="0"/>
        <v>9.6694843018842111E-2</v>
      </c>
      <c r="O48" s="31" t="s">
        <v>1396</v>
      </c>
      <c r="P48" s="33">
        <v>2112.4855697985727</v>
      </c>
      <c r="Q48" s="33">
        <v>4625.6812311835911</v>
      </c>
      <c r="R48">
        <f t="shared" si="1"/>
        <v>0.45668636990319428</v>
      </c>
    </row>
    <row r="49" spans="2:18" x14ac:dyDescent="0.25">
      <c r="B49" s="31" t="s">
        <v>17</v>
      </c>
      <c r="C49" s="33">
        <v>228.96619451805654</v>
      </c>
      <c r="D49" s="33">
        <v>6715.852108340855</v>
      </c>
      <c r="E49">
        <f t="shared" si="0"/>
        <v>3.4093394378605875E-2</v>
      </c>
      <c r="O49" s="31" t="s">
        <v>88</v>
      </c>
      <c r="P49" s="33">
        <v>203.60921538034972</v>
      </c>
      <c r="Q49" s="33">
        <v>1025.7250512055114</v>
      </c>
      <c r="R49">
        <f t="shared" si="1"/>
        <v>0.19850272267509936</v>
      </c>
    </row>
    <row r="50" spans="2:18" x14ac:dyDescent="0.25">
      <c r="B50" s="31" t="s">
        <v>705</v>
      </c>
      <c r="C50" s="33">
        <v>53.913725343230432</v>
      </c>
      <c r="D50" s="33">
        <v>407988.69226972439</v>
      </c>
      <c r="E50">
        <f t="shared" si="0"/>
        <v>1.3214514609044033E-4</v>
      </c>
      <c r="O50" s="35" t="s">
        <v>465</v>
      </c>
      <c r="P50" s="33">
        <v>50.83036391003796</v>
      </c>
      <c r="Q50" s="33">
        <v>612.13934894968952</v>
      </c>
      <c r="R50">
        <f t="shared" si="1"/>
        <v>8.3037243067698302E-2</v>
      </c>
    </row>
    <row r="51" spans="2:18" x14ac:dyDescent="0.25">
      <c r="B51" s="31" t="s">
        <v>707</v>
      </c>
      <c r="C51" s="33">
        <v>0.35143843651259299</v>
      </c>
      <c r="D51" s="33">
        <v>100.87855826001841</v>
      </c>
      <c r="E51">
        <f t="shared" si="0"/>
        <v>3.4837773514441667E-3</v>
      </c>
      <c r="O51" s="35" t="s">
        <v>17</v>
      </c>
      <c r="P51" s="33">
        <v>155.2223967075121</v>
      </c>
      <c r="Q51" s="33">
        <v>6334.6131905349694</v>
      </c>
      <c r="R51">
        <f t="shared" si="1"/>
        <v>2.4503847676041496E-2</v>
      </c>
    </row>
    <row r="52" spans="2:18" x14ac:dyDescent="0.25">
      <c r="B52" s="31" t="s">
        <v>642</v>
      </c>
      <c r="C52" s="33">
        <v>207.43079295228642</v>
      </c>
      <c r="D52" s="33">
        <v>3167.032173546072</v>
      </c>
      <c r="E52">
        <f t="shared" si="0"/>
        <v>6.5496901068747185E-2</v>
      </c>
      <c r="O52" s="31" t="s">
        <v>705</v>
      </c>
      <c r="P52" s="33">
        <v>32.369666450400032</v>
      </c>
      <c r="Q52" s="33">
        <v>407645.05820512591</v>
      </c>
      <c r="R52">
        <f t="shared" si="1"/>
        <v>7.9406497880594207E-5</v>
      </c>
    </row>
    <row r="53" spans="2:18" x14ac:dyDescent="0.25">
      <c r="B53" s="31" t="s">
        <v>42</v>
      </c>
      <c r="C53" s="33">
        <v>93.991912715479344</v>
      </c>
      <c r="D53" s="33">
        <v>9704.4647661969047</v>
      </c>
      <c r="E53">
        <f t="shared" si="0"/>
        <v>9.6854298490398824E-3</v>
      </c>
      <c r="O53" s="31" t="s">
        <v>707</v>
      </c>
      <c r="P53" s="33">
        <v>0.35143843651259288</v>
      </c>
      <c r="Q53" s="33">
        <v>100.87855826001841</v>
      </c>
      <c r="R53">
        <f t="shared" si="1"/>
        <v>3.4837773514441654E-3</v>
      </c>
    </row>
    <row r="54" spans="2:18" x14ac:dyDescent="0.25">
      <c r="B54" s="31" t="s">
        <v>1014</v>
      </c>
      <c r="C54" s="33">
        <v>22.270099999999999</v>
      </c>
      <c r="D54" s="33">
        <v>633.24548423275075</v>
      </c>
      <c r="E54">
        <f t="shared" si="0"/>
        <v>3.5168193938220925E-2</v>
      </c>
      <c r="O54" s="35" t="s">
        <v>642</v>
      </c>
      <c r="P54" s="33">
        <v>200.69748713135658</v>
      </c>
      <c r="Q54" s="33">
        <v>3079.7827470114394</v>
      </c>
      <c r="R54">
        <f t="shared" si="1"/>
        <v>6.5166118397834871E-2</v>
      </c>
    </row>
    <row r="55" spans="2:18" x14ac:dyDescent="0.25">
      <c r="O55" s="35" t="s">
        <v>42</v>
      </c>
      <c r="P55" s="33">
        <v>240.27916530213619</v>
      </c>
      <c r="Q55" s="33">
        <v>8189.5160369706173</v>
      </c>
      <c r="R55">
        <f t="shared" si="1"/>
        <v>2.9339849170259127E-2</v>
      </c>
    </row>
    <row r="56" spans="2:18" x14ac:dyDescent="0.25">
      <c r="O56" s="31" t="s">
        <v>1014</v>
      </c>
      <c r="P56" s="33">
        <v>22.270099999999999</v>
      </c>
      <c r="Q56" s="33">
        <v>633.24548423275087</v>
      </c>
      <c r="R56">
        <f t="shared" si="1"/>
        <v>3.5168193938220918E-2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3420A-4158-47F1-A6FE-343A86DA82D5}">
  <dimension ref="A1:I188"/>
  <sheetViews>
    <sheetView workbookViewId="0"/>
  </sheetViews>
  <sheetFormatPr defaultRowHeight="15" x14ac:dyDescent="0.25"/>
  <cols>
    <col min="5" max="5" width="17.5703125" bestFit="1" customWidth="1"/>
    <col min="9" max="9" width="20.5703125" bestFit="1" customWidth="1"/>
  </cols>
  <sheetData>
    <row r="1" spans="1:9" x14ac:dyDescent="0.25">
      <c r="A1" t="s">
        <v>1453</v>
      </c>
      <c r="B1" t="s">
        <v>1454</v>
      </c>
      <c r="C1" t="s">
        <v>1455</v>
      </c>
      <c r="D1" t="s">
        <v>1115</v>
      </c>
      <c r="E1" t="s">
        <v>1947</v>
      </c>
      <c r="F1" t="s">
        <v>1456</v>
      </c>
      <c r="G1" t="s">
        <v>1457</v>
      </c>
      <c r="H1" t="s">
        <v>4</v>
      </c>
      <c r="I1" t="s">
        <v>1053</v>
      </c>
    </row>
    <row r="2" spans="1:9" x14ac:dyDescent="0.25">
      <c r="A2">
        <v>1</v>
      </c>
      <c r="B2" t="s">
        <v>1458</v>
      </c>
      <c r="C2" t="s">
        <v>1459</v>
      </c>
      <c r="D2">
        <v>2009</v>
      </c>
      <c r="E2" t="s">
        <v>30</v>
      </c>
      <c r="F2" t="s">
        <v>1460</v>
      </c>
      <c r="G2" t="s">
        <v>940</v>
      </c>
      <c r="H2" t="s">
        <v>1461</v>
      </c>
      <c r="I2" t="s">
        <v>1462</v>
      </c>
    </row>
    <row r="3" spans="1:9" x14ac:dyDescent="0.25">
      <c r="A3">
        <v>2</v>
      </c>
      <c r="B3" t="s">
        <v>1463</v>
      </c>
      <c r="C3" t="s">
        <v>1464</v>
      </c>
      <c r="D3">
        <v>2006</v>
      </c>
      <c r="E3" t="s">
        <v>30</v>
      </c>
      <c r="F3" t="s">
        <v>1460</v>
      </c>
      <c r="G3" t="s">
        <v>234</v>
      </c>
      <c r="H3" t="s">
        <v>1461</v>
      </c>
      <c r="I3" t="s">
        <v>1465</v>
      </c>
    </row>
    <row r="4" spans="1:9" x14ac:dyDescent="0.25">
      <c r="A4">
        <v>3</v>
      </c>
      <c r="B4" t="s">
        <v>1466</v>
      </c>
      <c r="C4" t="s">
        <v>1464</v>
      </c>
      <c r="D4">
        <v>2002</v>
      </c>
      <c r="E4" t="s">
        <v>30</v>
      </c>
      <c r="F4" t="s">
        <v>1460</v>
      </c>
      <c r="G4" t="s">
        <v>120</v>
      </c>
      <c r="H4" t="s">
        <v>1461</v>
      </c>
      <c r="I4" t="s">
        <v>1462</v>
      </c>
    </row>
    <row r="5" spans="1:9" x14ac:dyDescent="0.25">
      <c r="A5">
        <v>4</v>
      </c>
      <c r="B5" t="s">
        <v>1467</v>
      </c>
      <c r="C5" t="s">
        <v>1468</v>
      </c>
      <c r="D5">
        <v>2007</v>
      </c>
      <c r="E5" t="s">
        <v>30</v>
      </c>
      <c r="F5" t="s">
        <v>1460</v>
      </c>
      <c r="G5" t="s">
        <v>1469</v>
      </c>
      <c r="H5" t="s">
        <v>1470</v>
      </c>
      <c r="I5" t="s">
        <v>1462</v>
      </c>
    </row>
    <row r="6" spans="1:9" x14ac:dyDescent="0.25">
      <c r="A6">
        <v>5</v>
      </c>
      <c r="B6" t="s">
        <v>1471</v>
      </c>
      <c r="C6" t="s">
        <v>1472</v>
      </c>
      <c r="D6">
        <v>2002</v>
      </c>
      <c r="E6" t="s">
        <v>30</v>
      </c>
      <c r="F6" t="s">
        <v>1460</v>
      </c>
      <c r="G6" t="s">
        <v>1473</v>
      </c>
      <c r="H6" t="s">
        <v>1461</v>
      </c>
      <c r="I6" t="s">
        <v>1474</v>
      </c>
    </row>
    <row r="7" spans="1:9" x14ac:dyDescent="0.25">
      <c r="A7">
        <v>6</v>
      </c>
      <c r="B7" t="s">
        <v>1475</v>
      </c>
      <c r="C7" t="s">
        <v>1459</v>
      </c>
      <c r="D7">
        <v>2001</v>
      </c>
      <c r="E7" t="s">
        <v>30</v>
      </c>
      <c r="F7" t="s">
        <v>1460</v>
      </c>
      <c r="G7" t="s">
        <v>1476</v>
      </c>
      <c r="H7" t="s">
        <v>1461</v>
      </c>
      <c r="I7" t="s">
        <v>1462</v>
      </c>
    </row>
    <row r="8" spans="1:9" x14ac:dyDescent="0.25">
      <c r="A8">
        <v>7</v>
      </c>
      <c r="B8" t="s">
        <v>1477</v>
      </c>
      <c r="C8" t="s">
        <v>1478</v>
      </c>
      <c r="D8">
        <v>2006</v>
      </c>
      <c r="E8" t="s">
        <v>30</v>
      </c>
      <c r="F8" t="s">
        <v>1479</v>
      </c>
      <c r="G8" t="s">
        <v>599</v>
      </c>
      <c r="H8" t="s">
        <v>1461</v>
      </c>
      <c r="I8" t="s">
        <v>1462</v>
      </c>
    </row>
    <row r="9" spans="1:9" x14ac:dyDescent="0.25">
      <c r="A9">
        <v>8</v>
      </c>
      <c r="B9" t="s">
        <v>1480</v>
      </c>
      <c r="C9" t="s">
        <v>1481</v>
      </c>
      <c r="D9">
        <v>2007</v>
      </c>
      <c r="E9" t="s">
        <v>30</v>
      </c>
      <c r="F9" t="s">
        <v>1460</v>
      </c>
      <c r="G9" t="s">
        <v>324</v>
      </c>
      <c r="H9" t="s">
        <v>1461</v>
      </c>
      <c r="I9" t="s">
        <v>1462</v>
      </c>
    </row>
    <row r="10" spans="1:9" x14ac:dyDescent="0.25">
      <c r="A10">
        <v>9</v>
      </c>
      <c r="B10" t="s">
        <v>1482</v>
      </c>
      <c r="C10" t="s">
        <v>1483</v>
      </c>
      <c r="D10">
        <v>2004</v>
      </c>
      <c r="E10" t="s">
        <v>30</v>
      </c>
      <c r="F10" t="s">
        <v>1460</v>
      </c>
      <c r="G10" t="s">
        <v>611</v>
      </c>
      <c r="H10" t="s">
        <v>1461</v>
      </c>
      <c r="I10" t="s">
        <v>1462</v>
      </c>
    </row>
    <row r="11" spans="1:9" x14ac:dyDescent="0.25">
      <c r="A11">
        <v>10</v>
      </c>
      <c r="B11" t="s">
        <v>1484</v>
      </c>
      <c r="C11" t="s">
        <v>1485</v>
      </c>
      <c r="D11">
        <v>2002</v>
      </c>
      <c r="E11" t="s">
        <v>30</v>
      </c>
      <c r="F11" t="s">
        <v>1460</v>
      </c>
      <c r="G11" t="s">
        <v>1486</v>
      </c>
      <c r="H11" t="s">
        <v>1461</v>
      </c>
      <c r="I11" t="s">
        <v>1462</v>
      </c>
    </row>
    <row r="12" spans="1:9" x14ac:dyDescent="0.25">
      <c r="A12">
        <v>11</v>
      </c>
      <c r="B12" t="s">
        <v>1487</v>
      </c>
      <c r="C12" t="s">
        <v>1488</v>
      </c>
      <c r="D12">
        <v>2008</v>
      </c>
      <c r="E12" t="s">
        <v>30</v>
      </c>
      <c r="F12" t="s">
        <v>1460</v>
      </c>
      <c r="G12" t="s">
        <v>136</v>
      </c>
      <c r="H12" t="s">
        <v>1461</v>
      </c>
      <c r="I12" t="s">
        <v>1462</v>
      </c>
    </row>
    <row r="13" spans="1:9" x14ac:dyDescent="0.25">
      <c r="A13">
        <v>12</v>
      </c>
      <c r="B13" t="s">
        <v>1489</v>
      </c>
      <c r="C13" t="s">
        <v>1490</v>
      </c>
      <c r="D13">
        <v>2008</v>
      </c>
      <c r="E13" t="s">
        <v>30</v>
      </c>
      <c r="F13" t="s">
        <v>1460</v>
      </c>
      <c r="G13" t="s">
        <v>1491</v>
      </c>
      <c r="H13" t="s">
        <v>1461</v>
      </c>
      <c r="I13" t="s">
        <v>1462</v>
      </c>
    </row>
    <row r="14" spans="1:9" x14ac:dyDescent="0.25">
      <c r="A14">
        <v>13</v>
      </c>
      <c r="B14" t="s">
        <v>1492</v>
      </c>
      <c r="C14" t="s">
        <v>1493</v>
      </c>
      <c r="D14">
        <v>2002</v>
      </c>
      <c r="E14" t="s">
        <v>30</v>
      </c>
      <c r="F14" t="s">
        <v>1479</v>
      </c>
      <c r="G14" t="s">
        <v>1494</v>
      </c>
      <c r="H14" t="s">
        <v>1461</v>
      </c>
      <c r="I14" t="s">
        <v>1462</v>
      </c>
    </row>
    <row r="15" spans="1:9" x14ac:dyDescent="0.25">
      <c r="A15">
        <v>14</v>
      </c>
      <c r="B15" t="s">
        <v>1495</v>
      </c>
      <c r="C15" t="s">
        <v>1496</v>
      </c>
      <c r="D15">
        <v>2009</v>
      </c>
      <c r="E15" t="s">
        <v>30</v>
      </c>
      <c r="F15" t="s">
        <v>1460</v>
      </c>
      <c r="G15" t="s">
        <v>169</v>
      </c>
      <c r="H15" t="s">
        <v>1461</v>
      </c>
      <c r="I15" t="s">
        <v>1462</v>
      </c>
    </row>
    <row r="16" spans="1:9" x14ac:dyDescent="0.25">
      <c r="A16">
        <v>15</v>
      </c>
      <c r="B16" t="s">
        <v>1497</v>
      </c>
      <c r="C16" t="s">
        <v>1498</v>
      </c>
      <c r="D16">
        <v>2004</v>
      </c>
      <c r="E16" t="s">
        <v>30</v>
      </c>
      <c r="F16" t="s">
        <v>1460</v>
      </c>
      <c r="G16" t="s">
        <v>153</v>
      </c>
      <c r="H16" t="s">
        <v>1461</v>
      </c>
      <c r="I16" t="s">
        <v>1462</v>
      </c>
    </row>
    <row r="17" spans="1:9" x14ac:dyDescent="0.25">
      <c r="A17">
        <v>16</v>
      </c>
      <c r="B17" t="s">
        <v>1499</v>
      </c>
      <c r="C17" t="s">
        <v>1500</v>
      </c>
      <c r="D17">
        <v>2000</v>
      </c>
      <c r="E17" t="s">
        <v>30</v>
      </c>
      <c r="F17" t="s">
        <v>1479</v>
      </c>
      <c r="G17" t="s">
        <v>93</v>
      </c>
      <c r="H17" t="s">
        <v>1461</v>
      </c>
      <c r="I17" t="s">
        <v>96</v>
      </c>
    </row>
    <row r="18" spans="1:9" x14ac:dyDescent="0.25">
      <c r="A18">
        <v>17</v>
      </c>
      <c r="B18" t="s">
        <v>1501</v>
      </c>
      <c r="C18" t="s">
        <v>1502</v>
      </c>
      <c r="D18">
        <v>2009</v>
      </c>
      <c r="E18" t="s">
        <v>30</v>
      </c>
      <c r="F18" t="s">
        <v>1460</v>
      </c>
      <c r="G18" t="s">
        <v>1002</v>
      </c>
      <c r="H18" t="s">
        <v>1461</v>
      </c>
      <c r="I18" t="s">
        <v>1462</v>
      </c>
    </row>
    <row r="19" spans="1:9" x14ac:dyDescent="0.25">
      <c r="A19">
        <v>18</v>
      </c>
      <c r="B19" t="s">
        <v>1503</v>
      </c>
      <c r="C19" t="s">
        <v>1504</v>
      </c>
      <c r="D19">
        <v>2007</v>
      </c>
      <c r="E19" t="s">
        <v>30</v>
      </c>
      <c r="F19" t="s">
        <v>1460</v>
      </c>
      <c r="G19" t="s">
        <v>1505</v>
      </c>
      <c r="H19" t="s">
        <v>1461</v>
      </c>
      <c r="I19" t="s">
        <v>1462</v>
      </c>
    </row>
    <row r="20" spans="1:9" x14ac:dyDescent="0.25">
      <c r="A20">
        <v>19</v>
      </c>
      <c r="B20" t="s">
        <v>1506</v>
      </c>
      <c r="C20" t="s">
        <v>1507</v>
      </c>
      <c r="D20">
        <v>2007</v>
      </c>
      <c r="E20" t="s">
        <v>30</v>
      </c>
      <c r="F20" t="s">
        <v>1460</v>
      </c>
      <c r="G20" t="s">
        <v>544</v>
      </c>
      <c r="H20" t="s">
        <v>1461</v>
      </c>
      <c r="I20" t="s">
        <v>1462</v>
      </c>
    </row>
    <row r="21" spans="1:9" x14ac:dyDescent="0.25">
      <c r="A21">
        <v>20</v>
      </c>
      <c r="B21" t="s">
        <v>1508</v>
      </c>
      <c r="C21" t="s">
        <v>1509</v>
      </c>
      <c r="D21">
        <v>2006</v>
      </c>
      <c r="E21" t="s">
        <v>30</v>
      </c>
      <c r="F21" t="s">
        <v>1460</v>
      </c>
      <c r="G21" t="s">
        <v>1510</v>
      </c>
      <c r="H21" t="s">
        <v>1461</v>
      </c>
      <c r="I21" t="s">
        <v>1511</v>
      </c>
    </row>
    <row r="22" spans="1:9" x14ac:dyDescent="0.25">
      <c r="A22">
        <v>21</v>
      </c>
      <c r="B22" t="s">
        <v>1512</v>
      </c>
      <c r="C22" t="s">
        <v>1513</v>
      </c>
      <c r="D22">
        <v>2006</v>
      </c>
      <c r="E22" t="s">
        <v>30</v>
      </c>
      <c r="F22" t="s">
        <v>1460</v>
      </c>
      <c r="G22" t="s">
        <v>438</v>
      </c>
      <c r="H22" t="s">
        <v>1461</v>
      </c>
      <c r="I22" t="s">
        <v>1462</v>
      </c>
    </row>
    <row r="23" spans="1:9" x14ac:dyDescent="0.25">
      <c r="A23">
        <v>22</v>
      </c>
      <c r="B23" t="s">
        <v>1514</v>
      </c>
      <c r="C23" t="s">
        <v>1515</v>
      </c>
      <c r="D23">
        <v>2005</v>
      </c>
      <c r="E23" t="s">
        <v>30</v>
      </c>
      <c r="F23" t="s">
        <v>1460</v>
      </c>
      <c r="G23" t="s">
        <v>52</v>
      </c>
      <c r="H23" t="s">
        <v>1461</v>
      </c>
      <c r="I23" t="s">
        <v>1462</v>
      </c>
    </row>
    <row r="24" spans="1:9" x14ac:dyDescent="0.25">
      <c r="A24">
        <v>23</v>
      </c>
      <c r="B24" t="s">
        <v>1516</v>
      </c>
      <c r="C24" t="s">
        <v>1517</v>
      </c>
      <c r="D24">
        <v>2008</v>
      </c>
      <c r="E24" t="s">
        <v>30</v>
      </c>
      <c r="F24" t="s">
        <v>1460</v>
      </c>
      <c r="G24" t="s">
        <v>1518</v>
      </c>
      <c r="H24" t="s">
        <v>1461</v>
      </c>
      <c r="I24" t="s">
        <v>1462</v>
      </c>
    </row>
    <row r="25" spans="1:9" x14ac:dyDescent="0.25">
      <c r="A25">
        <v>24</v>
      </c>
      <c r="B25" t="s">
        <v>1519</v>
      </c>
      <c r="C25" t="s">
        <v>1520</v>
      </c>
      <c r="D25">
        <v>2003</v>
      </c>
      <c r="E25" t="s">
        <v>30</v>
      </c>
      <c r="F25" t="s">
        <v>1460</v>
      </c>
      <c r="G25" t="s">
        <v>1521</v>
      </c>
      <c r="H25" t="s">
        <v>1461</v>
      </c>
      <c r="I25" t="s">
        <v>1462</v>
      </c>
    </row>
    <row r="26" spans="1:9" x14ac:dyDescent="0.25">
      <c r="A26">
        <v>25</v>
      </c>
      <c r="B26" t="s">
        <v>1522</v>
      </c>
      <c r="C26" t="s">
        <v>1523</v>
      </c>
      <c r="D26">
        <v>2005</v>
      </c>
      <c r="E26" t="s">
        <v>30</v>
      </c>
      <c r="F26" t="s">
        <v>1479</v>
      </c>
      <c r="G26" t="s">
        <v>484</v>
      </c>
      <c r="H26" t="s">
        <v>1461</v>
      </c>
      <c r="I26" t="s">
        <v>1462</v>
      </c>
    </row>
    <row r="27" spans="1:9" x14ac:dyDescent="0.25">
      <c r="A27">
        <v>26</v>
      </c>
      <c r="B27" t="s">
        <v>1524</v>
      </c>
      <c r="C27" t="s">
        <v>1525</v>
      </c>
      <c r="D27">
        <v>2006</v>
      </c>
      <c r="E27" t="s">
        <v>30</v>
      </c>
      <c r="F27" t="s">
        <v>1460</v>
      </c>
      <c r="G27" t="s">
        <v>1526</v>
      </c>
      <c r="H27" t="s">
        <v>1461</v>
      </c>
      <c r="I27" t="s">
        <v>1462</v>
      </c>
    </row>
    <row r="28" spans="1:9" x14ac:dyDescent="0.25">
      <c r="A28">
        <v>27</v>
      </c>
      <c r="B28" t="s">
        <v>1527</v>
      </c>
      <c r="C28" t="s">
        <v>1464</v>
      </c>
      <c r="D28">
        <v>2007</v>
      </c>
      <c r="E28" t="s">
        <v>30</v>
      </c>
      <c r="F28" t="s">
        <v>1460</v>
      </c>
      <c r="G28" t="s">
        <v>1528</v>
      </c>
      <c r="H28" t="s">
        <v>1461</v>
      </c>
      <c r="I28" t="s">
        <v>1462</v>
      </c>
    </row>
    <row r="29" spans="1:9" x14ac:dyDescent="0.25">
      <c r="A29">
        <v>28</v>
      </c>
      <c r="B29" t="s">
        <v>1529</v>
      </c>
      <c r="C29" t="s">
        <v>1530</v>
      </c>
      <c r="D29">
        <v>2002</v>
      </c>
      <c r="E29" t="s">
        <v>30</v>
      </c>
      <c r="F29" t="s">
        <v>1460</v>
      </c>
      <c r="G29" t="s">
        <v>1531</v>
      </c>
      <c r="H29" t="s">
        <v>1461</v>
      </c>
      <c r="I29" t="s">
        <v>1532</v>
      </c>
    </row>
    <row r="30" spans="1:9" x14ac:dyDescent="0.25">
      <c r="A30">
        <v>29</v>
      </c>
      <c r="B30" t="s">
        <v>1533</v>
      </c>
      <c r="C30" t="s">
        <v>1534</v>
      </c>
      <c r="D30">
        <v>2009</v>
      </c>
      <c r="E30" t="s">
        <v>30</v>
      </c>
      <c r="F30" t="s">
        <v>1460</v>
      </c>
      <c r="G30" t="s">
        <v>100</v>
      </c>
      <c r="H30" t="s">
        <v>1461</v>
      </c>
      <c r="I30" t="s">
        <v>1462</v>
      </c>
    </row>
    <row r="31" spans="1:9" x14ac:dyDescent="0.25">
      <c r="A31">
        <v>30</v>
      </c>
      <c r="B31" t="s">
        <v>1535</v>
      </c>
      <c r="C31" t="s">
        <v>1536</v>
      </c>
      <c r="D31">
        <v>2006</v>
      </c>
      <c r="E31" t="s">
        <v>30</v>
      </c>
      <c r="F31" t="s">
        <v>1460</v>
      </c>
      <c r="G31" t="s">
        <v>786</v>
      </c>
      <c r="H31" t="s">
        <v>1461</v>
      </c>
      <c r="I31" t="s">
        <v>1462</v>
      </c>
    </row>
    <row r="32" spans="1:9" x14ac:dyDescent="0.25">
      <c r="A32">
        <v>31</v>
      </c>
      <c r="B32" t="s">
        <v>1537</v>
      </c>
      <c r="C32" t="s">
        <v>1538</v>
      </c>
      <c r="D32">
        <v>2008</v>
      </c>
      <c r="E32" t="s">
        <v>30</v>
      </c>
      <c r="F32" t="s">
        <v>1460</v>
      </c>
      <c r="G32" t="s">
        <v>162</v>
      </c>
      <c r="H32" t="s">
        <v>1461</v>
      </c>
      <c r="I32" t="s">
        <v>1462</v>
      </c>
    </row>
    <row r="33" spans="1:9" x14ac:dyDescent="0.25">
      <c r="A33">
        <v>32</v>
      </c>
      <c r="B33" t="s">
        <v>1539</v>
      </c>
      <c r="C33" t="s">
        <v>1540</v>
      </c>
      <c r="D33">
        <v>2012</v>
      </c>
      <c r="E33" t="s">
        <v>1948</v>
      </c>
      <c r="F33" t="s">
        <v>1460</v>
      </c>
      <c r="G33" t="s">
        <v>43</v>
      </c>
      <c r="H33" t="s">
        <v>1461</v>
      </c>
      <c r="I33" t="s">
        <v>1462</v>
      </c>
    </row>
    <row r="34" spans="1:9" x14ac:dyDescent="0.25">
      <c r="A34">
        <v>33</v>
      </c>
      <c r="B34" t="s">
        <v>1541</v>
      </c>
      <c r="C34" t="s">
        <v>1542</v>
      </c>
      <c r="D34">
        <v>2016</v>
      </c>
      <c r="E34" t="s">
        <v>1948</v>
      </c>
      <c r="F34" t="s">
        <v>1460</v>
      </c>
      <c r="G34" t="s">
        <v>0</v>
      </c>
      <c r="H34" t="s">
        <v>1461</v>
      </c>
      <c r="I34" t="s">
        <v>1462</v>
      </c>
    </row>
    <row r="35" spans="1:9" x14ac:dyDescent="0.25">
      <c r="A35">
        <v>34</v>
      </c>
      <c r="B35" t="s">
        <v>1543</v>
      </c>
      <c r="C35" t="s">
        <v>1544</v>
      </c>
      <c r="D35">
        <v>2014</v>
      </c>
      <c r="E35" t="s">
        <v>1948</v>
      </c>
      <c r="F35" t="s">
        <v>1460</v>
      </c>
      <c r="G35" t="s">
        <v>732</v>
      </c>
      <c r="H35" t="s">
        <v>1461</v>
      </c>
      <c r="I35" t="s">
        <v>1462</v>
      </c>
    </row>
    <row r="36" spans="1:9" x14ac:dyDescent="0.25">
      <c r="A36">
        <v>35</v>
      </c>
      <c r="B36" t="s">
        <v>1545</v>
      </c>
      <c r="C36" t="s">
        <v>1546</v>
      </c>
      <c r="D36">
        <v>2014</v>
      </c>
      <c r="E36" t="s">
        <v>1948</v>
      </c>
      <c r="F36" t="s">
        <v>1460</v>
      </c>
      <c r="G36" t="s">
        <v>1547</v>
      </c>
      <c r="H36" t="s">
        <v>1461</v>
      </c>
      <c r="I36" t="s">
        <v>1462</v>
      </c>
    </row>
    <row r="37" spans="1:9" x14ac:dyDescent="0.25">
      <c r="A37">
        <v>36</v>
      </c>
      <c r="B37" t="s">
        <v>1548</v>
      </c>
      <c r="C37" t="s">
        <v>1549</v>
      </c>
      <c r="D37">
        <v>2013</v>
      </c>
      <c r="E37" t="s">
        <v>1948</v>
      </c>
      <c r="F37" t="s">
        <v>1460</v>
      </c>
      <c r="G37" t="s">
        <v>510</v>
      </c>
      <c r="H37" t="s">
        <v>1461</v>
      </c>
      <c r="I37" t="s">
        <v>96</v>
      </c>
    </row>
    <row r="38" spans="1:9" x14ac:dyDescent="0.25">
      <c r="A38">
        <v>37</v>
      </c>
      <c r="B38" t="s">
        <v>1550</v>
      </c>
      <c r="C38" t="s">
        <v>1551</v>
      </c>
      <c r="D38">
        <v>2012</v>
      </c>
      <c r="E38" t="s">
        <v>1948</v>
      </c>
      <c r="F38" t="s">
        <v>1460</v>
      </c>
      <c r="G38" t="s">
        <v>242</v>
      </c>
      <c r="H38" t="s">
        <v>1461</v>
      </c>
      <c r="I38" t="s">
        <v>96</v>
      </c>
    </row>
    <row r="39" spans="1:9" x14ac:dyDescent="0.25">
      <c r="A39">
        <v>38</v>
      </c>
      <c r="B39" t="s">
        <v>1552</v>
      </c>
      <c r="C39" t="s">
        <v>1553</v>
      </c>
      <c r="D39">
        <v>2012</v>
      </c>
      <c r="E39" t="s">
        <v>1948</v>
      </c>
      <c r="F39" t="s">
        <v>1460</v>
      </c>
      <c r="G39" t="s">
        <v>104</v>
      </c>
      <c r="H39" t="s">
        <v>1461</v>
      </c>
      <c r="I39" t="s">
        <v>1554</v>
      </c>
    </row>
    <row r="40" spans="1:9" x14ac:dyDescent="0.25">
      <c r="A40">
        <v>39</v>
      </c>
      <c r="B40" t="s">
        <v>1555</v>
      </c>
      <c r="C40" t="s">
        <v>1556</v>
      </c>
      <c r="D40">
        <v>2012</v>
      </c>
      <c r="E40" t="s">
        <v>1948</v>
      </c>
      <c r="F40" t="s">
        <v>1460</v>
      </c>
      <c r="G40" t="s">
        <v>286</v>
      </c>
      <c r="H40" t="s">
        <v>1461</v>
      </c>
      <c r="I40" t="s">
        <v>290</v>
      </c>
    </row>
    <row r="41" spans="1:9" x14ac:dyDescent="0.25">
      <c r="A41">
        <v>40</v>
      </c>
      <c r="B41" t="s">
        <v>1557</v>
      </c>
      <c r="C41" t="s">
        <v>1558</v>
      </c>
      <c r="D41">
        <v>2012</v>
      </c>
      <c r="E41" t="s">
        <v>1948</v>
      </c>
      <c r="F41" t="s">
        <v>1460</v>
      </c>
      <c r="G41" t="s">
        <v>1559</v>
      </c>
      <c r="H41" t="s">
        <v>1461</v>
      </c>
      <c r="I41" t="s">
        <v>1532</v>
      </c>
    </row>
    <row r="42" spans="1:9" x14ac:dyDescent="0.25">
      <c r="A42">
        <v>41</v>
      </c>
      <c r="B42" t="s">
        <v>1560</v>
      </c>
      <c r="C42" t="s">
        <v>1561</v>
      </c>
      <c r="D42">
        <v>2011</v>
      </c>
      <c r="E42" t="s">
        <v>1948</v>
      </c>
      <c r="F42" t="s">
        <v>1460</v>
      </c>
      <c r="G42" t="s">
        <v>1562</v>
      </c>
      <c r="H42" t="s">
        <v>1461</v>
      </c>
      <c r="I42" t="s">
        <v>1462</v>
      </c>
    </row>
    <row r="43" spans="1:9" x14ac:dyDescent="0.25">
      <c r="A43">
        <v>42</v>
      </c>
      <c r="B43" t="s">
        <v>1563</v>
      </c>
      <c r="C43" t="s">
        <v>1564</v>
      </c>
      <c r="D43">
        <v>2012</v>
      </c>
      <c r="E43" t="s">
        <v>1948</v>
      </c>
      <c r="F43" t="s">
        <v>1460</v>
      </c>
      <c r="G43" t="s">
        <v>1565</v>
      </c>
      <c r="H43" t="s">
        <v>1461</v>
      </c>
      <c r="I43" t="s">
        <v>1462</v>
      </c>
    </row>
    <row r="44" spans="1:9" x14ac:dyDescent="0.25">
      <c r="A44">
        <v>43</v>
      </c>
      <c r="B44" t="s">
        <v>1566</v>
      </c>
      <c r="C44" t="s">
        <v>1567</v>
      </c>
      <c r="D44">
        <v>2011</v>
      </c>
      <c r="E44" t="s">
        <v>1948</v>
      </c>
      <c r="F44" t="s">
        <v>1479</v>
      </c>
      <c r="G44" t="s">
        <v>1568</v>
      </c>
      <c r="H44" t="s">
        <v>1461</v>
      </c>
      <c r="I44" t="s">
        <v>1462</v>
      </c>
    </row>
    <row r="45" spans="1:9" x14ac:dyDescent="0.25">
      <c r="A45">
        <v>44</v>
      </c>
      <c r="B45" t="s">
        <v>1569</v>
      </c>
      <c r="C45" t="s">
        <v>1570</v>
      </c>
      <c r="D45">
        <v>2012</v>
      </c>
      <c r="E45" t="s">
        <v>1948</v>
      </c>
      <c r="F45" t="s">
        <v>1460</v>
      </c>
      <c r="G45" t="s">
        <v>890</v>
      </c>
      <c r="H45" t="s">
        <v>1461</v>
      </c>
      <c r="I45" t="s">
        <v>1462</v>
      </c>
    </row>
    <row r="46" spans="1:9" x14ac:dyDescent="0.25">
      <c r="A46">
        <v>45</v>
      </c>
      <c r="B46" t="s">
        <v>1571</v>
      </c>
      <c r="C46" t="s">
        <v>1572</v>
      </c>
      <c r="D46">
        <v>2013</v>
      </c>
      <c r="E46" t="s">
        <v>1948</v>
      </c>
      <c r="F46" t="s">
        <v>1573</v>
      </c>
      <c r="G46" t="s">
        <v>763</v>
      </c>
      <c r="H46" t="s">
        <v>1461</v>
      </c>
      <c r="I46" t="s">
        <v>474</v>
      </c>
    </row>
    <row r="47" spans="1:9" x14ac:dyDescent="0.25">
      <c r="A47">
        <v>46</v>
      </c>
      <c r="B47" t="s">
        <v>1574</v>
      </c>
      <c r="C47" t="s">
        <v>1575</v>
      </c>
      <c r="D47">
        <v>2015</v>
      </c>
      <c r="E47" t="s">
        <v>1948</v>
      </c>
      <c r="F47" t="s">
        <v>1460</v>
      </c>
      <c r="G47" t="s">
        <v>1576</v>
      </c>
      <c r="H47" t="s">
        <v>1461</v>
      </c>
      <c r="I47" t="s">
        <v>66</v>
      </c>
    </row>
    <row r="48" spans="1:9" x14ac:dyDescent="0.25">
      <c r="A48">
        <v>47</v>
      </c>
      <c r="B48" t="s">
        <v>1577</v>
      </c>
      <c r="C48" t="s">
        <v>1578</v>
      </c>
      <c r="D48">
        <v>2013</v>
      </c>
      <c r="E48" t="s">
        <v>1948</v>
      </c>
      <c r="F48" t="s">
        <v>1460</v>
      </c>
      <c r="G48" t="s">
        <v>870</v>
      </c>
      <c r="H48" t="s">
        <v>1461</v>
      </c>
      <c r="I48" t="s">
        <v>1462</v>
      </c>
    </row>
    <row r="49" spans="1:9" x14ac:dyDescent="0.25">
      <c r="A49">
        <v>48</v>
      </c>
      <c r="B49" t="s">
        <v>1579</v>
      </c>
      <c r="C49" t="s">
        <v>1580</v>
      </c>
      <c r="D49">
        <v>2012</v>
      </c>
      <c r="E49" t="s">
        <v>1948</v>
      </c>
      <c r="F49" t="s">
        <v>1460</v>
      </c>
      <c r="G49" t="s">
        <v>1581</v>
      </c>
      <c r="H49" t="s">
        <v>1461</v>
      </c>
      <c r="I49" t="s">
        <v>1462</v>
      </c>
    </row>
    <row r="50" spans="1:9" x14ac:dyDescent="0.25">
      <c r="A50">
        <v>49</v>
      </c>
      <c r="B50" t="s">
        <v>1582</v>
      </c>
      <c r="C50" t="s">
        <v>1583</v>
      </c>
      <c r="D50">
        <v>2016</v>
      </c>
      <c r="E50" t="s">
        <v>1948</v>
      </c>
      <c r="F50" t="s">
        <v>1460</v>
      </c>
      <c r="G50" t="s">
        <v>1584</v>
      </c>
      <c r="H50" t="s">
        <v>1461</v>
      </c>
      <c r="I50" t="s">
        <v>1532</v>
      </c>
    </row>
    <row r="51" spans="1:9" x14ac:dyDescent="0.25">
      <c r="A51">
        <v>50</v>
      </c>
      <c r="B51" t="s">
        <v>1585</v>
      </c>
      <c r="C51" t="s">
        <v>1586</v>
      </c>
      <c r="D51">
        <v>2017</v>
      </c>
      <c r="E51" t="s">
        <v>1948</v>
      </c>
      <c r="F51" t="s">
        <v>1460</v>
      </c>
      <c r="G51" t="s">
        <v>1587</v>
      </c>
      <c r="H51" t="s">
        <v>1461</v>
      </c>
      <c r="I51" t="s">
        <v>1462</v>
      </c>
    </row>
    <row r="52" spans="1:9" x14ac:dyDescent="0.25">
      <c r="A52">
        <v>51</v>
      </c>
      <c r="B52" t="s">
        <v>1588</v>
      </c>
      <c r="C52" t="s">
        <v>1589</v>
      </c>
      <c r="D52">
        <v>2010</v>
      </c>
      <c r="E52" t="s">
        <v>1948</v>
      </c>
      <c r="F52" t="s">
        <v>1460</v>
      </c>
      <c r="G52" t="s">
        <v>21</v>
      </c>
      <c r="H52" t="s">
        <v>1461</v>
      </c>
      <c r="I52" t="s">
        <v>1462</v>
      </c>
    </row>
    <row r="53" spans="1:9" x14ac:dyDescent="0.25">
      <c r="A53">
        <v>52</v>
      </c>
      <c r="B53" t="s">
        <v>1590</v>
      </c>
      <c r="C53" t="s">
        <v>1591</v>
      </c>
      <c r="D53">
        <v>2015</v>
      </c>
      <c r="E53" t="s">
        <v>1948</v>
      </c>
      <c r="F53" t="s">
        <v>1460</v>
      </c>
      <c r="G53" t="s">
        <v>341</v>
      </c>
      <c r="H53" t="s">
        <v>1461</v>
      </c>
      <c r="I53" t="s">
        <v>96</v>
      </c>
    </row>
    <row r="54" spans="1:9" x14ac:dyDescent="0.25">
      <c r="A54">
        <v>53</v>
      </c>
      <c r="B54" t="s">
        <v>1592</v>
      </c>
      <c r="C54" t="s">
        <v>1593</v>
      </c>
      <c r="D54">
        <v>2015</v>
      </c>
      <c r="E54" t="s">
        <v>1948</v>
      </c>
      <c r="F54" t="s">
        <v>1460</v>
      </c>
      <c r="G54" t="s">
        <v>1594</v>
      </c>
      <c r="H54" t="s">
        <v>1461</v>
      </c>
      <c r="I54" t="s">
        <v>66</v>
      </c>
    </row>
    <row r="55" spans="1:9" x14ac:dyDescent="0.25">
      <c r="A55">
        <v>54</v>
      </c>
      <c r="B55" t="s">
        <v>1595</v>
      </c>
      <c r="C55" t="s">
        <v>1596</v>
      </c>
      <c r="D55">
        <v>2013</v>
      </c>
      <c r="E55" t="s">
        <v>1948</v>
      </c>
      <c r="F55" t="s">
        <v>1460</v>
      </c>
      <c r="G55" t="s">
        <v>536</v>
      </c>
      <c r="H55" t="s">
        <v>1461</v>
      </c>
      <c r="I55" t="s">
        <v>1462</v>
      </c>
    </row>
    <row r="56" spans="1:9" x14ac:dyDescent="0.25">
      <c r="A56">
        <v>55</v>
      </c>
      <c r="B56" t="s">
        <v>1597</v>
      </c>
      <c r="C56" t="s">
        <v>1598</v>
      </c>
      <c r="D56">
        <v>2010</v>
      </c>
      <c r="E56" t="s">
        <v>1948</v>
      </c>
      <c r="F56" t="s">
        <v>1460</v>
      </c>
      <c r="G56" t="s">
        <v>571</v>
      </c>
      <c r="H56" t="s">
        <v>1461</v>
      </c>
      <c r="I56" t="s">
        <v>1462</v>
      </c>
    </row>
    <row r="57" spans="1:9" x14ac:dyDescent="0.25">
      <c r="A57">
        <v>56</v>
      </c>
      <c r="B57" t="s">
        <v>1599</v>
      </c>
      <c r="C57" t="s">
        <v>1600</v>
      </c>
      <c r="D57">
        <v>2014</v>
      </c>
      <c r="E57" t="s">
        <v>1948</v>
      </c>
      <c r="F57" t="s">
        <v>1460</v>
      </c>
      <c r="G57" t="s">
        <v>1601</v>
      </c>
      <c r="H57" t="s">
        <v>1461</v>
      </c>
      <c r="I57" t="s">
        <v>1462</v>
      </c>
    </row>
    <row r="58" spans="1:9" x14ac:dyDescent="0.25">
      <c r="A58">
        <v>57</v>
      </c>
      <c r="B58" t="s">
        <v>1602</v>
      </c>
      <c r="C58" t="s">
        <v>1603</v>
      </c>
      <c r="D58">
        <v>2012</v>
      </c>
      <c r="E58" t="s">
        <v>1948</v>
      </c>
      <c r="F58" t="s">
        <v>1460</v>
      </c>
      <c r="G58" t="s">
        <v>842</v>
      </c>
      <c r="H58" t="s">
        <v>1461</v>
      </c>
      <c r="I58" t="s">
        <v>96</v>
      </c>
    </row>
    <row r="59" spans="1:9" x14ac:dyDescent="0.25">
      <c r="A59">
        <v>58</v>
      </c>
      <c r="B59" t="s">
        <v>1604</v>
      </c>
      <c r="C59" t="s">
        <v>1605</v>
      </c>
      <c r="D59">
        <v>2017</v>
      </c>
      <c r="E59" t="s">
        <v>1948</v>
      </c>
      <c r="F59" t="s">
        <v>1460</v>
      </c>
      <c r="G59" t="s">
        <v>740</v>
      </c>
      <c r="H59" t="s">
        <v>1461</v>
      </c>
      <c r="I59" t="s">
        <v>66</v>
      </c>
    </row>
    <row r="60" spans="1:9" x14ac:dyDescent="0.25">
      <c r="A60">
        <v>59</v>
      </c>
      <c r="B60" t="s">
        <v>1606</v>
      </c>
      <c r="C60" t="s">
        <v>1607</v>
      </c>
      <c r="D60">
        <v>2016</v>
      </c>
      <c r="E60" t="s">
        <v>1948</v>
      </c>
      <c r="F60" t="s">
        <v>1460</v>
      </c>
      <c r="G60" t="s">
        <v>410</v>
      </c>
      <c r="H60" t="s">
        <v>1461</v>
      </c>
      <c r="I60" t="s">
        <v>96</v>
      </c>
    </row>
    <row r="61" spans="1:9" x14ac:dyDescent="0.25">
      <c r="A61">
        <v>60</v>
      </c>
      <c r="B61" t="s">
        <v>1608</v>
      </c>
      <c r="C61" t="s">
        <v>1609</v>
      </c>
      <c r="D61">
        <v>2012</v>
      </c>
      <c r="E61" t="s">
        <v>1948</v>
      </c>
      <c r="F61" t="s">
        <v>1460</v>
      </c>
      <c r="G61" t="s">
        <v>127</v>
      </c>
      <c r="H61" t="s">
        <v>1461</v>
      </c>
      <c r="I61" t="s">
        <v>131</v>
      </c>
    </row>
    <row r="62" spans="1:9" x14ac:dyDescent="0.25">
      <c r="A62">
        <v>61</v>
      </c>
      <c r="B62" t="s">
        <v>1610</v>
      </c>
      <c r="C62" t="s">
        <v>1611</v>
      </c>
      <c r="D62">
        <v>2016</v>
      </c>
      <c r="E62" t="s">
        <v>1948</v>
      </c>
      <c r="F62" t="s">
        <v>1460</v>
      </c>
      <c r="G62" t="s">
        <v>1612</v>
      </c>
      <c r="H62" t="s">
        <v>1461</v>
      </c>
      <c r="I62" t="s">
        <v>474</v>
      </c>
    </row>
    <row r="63" spans="1:9" x14ac:dyDescent="0.25">
      <c r="A63">
        <v>62</v>
      </c>
      <c r="B63" t="s">
        <v>1613</v>
      </c>
      <c r="C63" t="s">
        <v>1614</v>
      </c>
      <c r="D63">
        <v>2013</v>
      </c>
      <c r="E63" t="s">
        <v>1948</v>
      </c>
      <c r="F63" t="s">
        <v>1460</v>
      </c>
      <c r="G63" t="s">
        <v>280</v>
      </c>
      <c r="H63" t="s">
        <v>1461</v>
      </c>
      <c r="I63" t="s">
        <v>1615</v>
      </c>
    </row>
    <row r="64" spans="1:9" x14ac:dyDescent="0.25">
      <c r="A64">
        <v>63</v>
      </c>
      <c r="B64" t="s">
        <v>1616</v>
      </c>
      <c r="C64" t="s">
        <v>1617</v>
      </c>
      <c r="D64">
        <v>2015</v>
      </c>
      <c r="E64" t="s">
        <v>1948</v>
      </c>
      <c r="F64" t="s">
        <v>1573</v>
      </c>
      <c r="G64" t="s">
        <v>1618</v>
      </c>
      <c r="H64" t="s">
        <v>1461</v>
      </c>
      <c r="I64" t="s">
        <v>1462</v>
      </c>
    </row>
    <row r="65" spans="1:9" x14ac:dyDescent="0.25">
      <c r="A65">
        <v>64</v>
      </c>
      <c r="B65" t="s">
        <v>1619</v>
      </c>
      <c r="C65" t="s">
        <v>1620</v>
      </c>
      <c r="D65">
        <v>2011</v>
      </c>
      <c r="E65" t="s">
        <v>1948</v>
      </c>
      <c r="F65" t="s">
        <v>1460</v>
      </c>
      <c r="G65" t="s">
        <v>293</v>
      </c>
      <c r="H65" t="s">
        <v>1461</v>
      </c>
      <c r="I65" t="s">
        <v>1511</v>
      </c>
    </row>
    <row r="66" spans="1:9" x14ac:dyDescent="0.25">
      <c r="A66">
        <v>65</v>
      </c>
      <c r="B66" t="s">
        <v>1621</v>
      </c>
      <c r="C66" t="s">
        <v>1622</v>
      </c>
      <c r="D66">
        <v>2014</v>
      </c>
      <c r="E66" t="s">
        <v>1948</v>
      </c>
      <c r="F66" t="s">
        <v>1460</v>
      </c>
      <c r="G66" t="s">
        <v>351</v>
      </c>
      <c r="H66" t="s">
        <v>1461</v>
      </c>
      <c r="I66" t="s">
        <v>1554</v>
      </c>
    </row>
    <row r="67" spans="1:9" x14ac:dyDescent="0.25">
      <c r="A67">
        <v>66</v>
      </c>
      <c r="B67" t="s">
        <v>1623</v>
      </c>
      <c r="C67" t="s">
        <v>1624</v>
      </c>
      <c r="D67">
        <v>2010</v>
      </c>
      <c r="E67" t="s">
        <v>1948</v>
      </c>
      <c r="F67" t="s">
        <v>1479</v>
      </c>
      <c r="G67" t="s">
        <v>957</v>
      </c>
      <c r="H67" t="s">
        <v>1461</v>
      </c>
      <c r="I67" t="s">
        <v>1462</v>
      </c>
    </row>
    <row r="68" spans="1:9" x14ac:dyDescent="0.25">
      <c r="A68">
        <v>67</v>
      </c>
      <c r="B68" t="s">
        <v>1625</v>
      </c>
      <c r="C68" t="s">
        <v>1626</v>
      </c>
      <c r="D68">
        <v>2015</v>
      </c>
      <c r="E68" t="s">
        <v>1948</v>
      </c>
      <c r="F68" t="s">
        <v>1460</v>
      </c>
      <c r="G68" t="s">
        <v>247</v>
      </c>
      <c r="H68" t="s">
        <v>1461</v>
      </c>
      <c r="I68" t="s">
        <v>252</v>
      </c>
    </row>
    <row r="69" spans="1:9" x14ac:dyDescent="0.25">
      <c r="A69">
        <v>68</v>
      </c>
      <c r="B69" t="s">
        <v>1627</v>
      </c>
      <c r="C69" t="s">
        <v>1628</v>
      </c>
      <c r="D69">
        <v>2013</v>
      </c>
      <c r="E69" t="s">
        <v>1948</v>
      </c>
      <c r="F69" t="s">
        <v>1460</v>
      </c>
      <c r="G69" t="s">
        <v>1629</v>
      </c>
      <c r="H69" t="s">
        <v>1461</v>
      </c>
      <c r="I69" t="s">
        <v>1462</v>
      </c>
    </row>
    <row r="70" spans="1:9" x14ac:dyDescent="0.25">
      <c r="A70">
        <v>69</v>
      </c>
      <c r="B70" t="s">
        <v>1630</v>
      </c>
      <c r="C70" t="s">
        <v>1631</v>
      </c>
      <c r="D70">
        <v>2014</v>
      </c>
      <c r="E70" t="s">
        <v>1948</v>
      </c>
      <c r="F70" t="s">
        <v>1460</v>
      </c>
      <c r="G70" t="s">
        <v>61</v>
      </c>
      <c r="H70" t="s">
        <v>1461</v>
      </c>
      <c r="I70" t="s">
        <v>66</v>
      </c>
    </row>
    <row r="71" spans="1:9" x14ac:dyDescent="0.25">
      <c r="A71">
        <v>70</v>
      </c>
      <c r="B71" t="s">
        <v>1632</v>
      </c>
      <c r="C71" t="s">
        <v>1633</v>
      </c>
      <c r="D71">
        <v>2012</v>
      </c>
      <c r="E71" t="s">
        <v>1948</v>
      </c>
      <c r="F71" t="s">
        <v>1460</v>
      </c>
      <c r="G71" t="s">
        <v>177</v>
      </c>
      <c r="H71" t="s">
        <v>1461</v>
      </c>
      <c r="I71" t="s">
        <v>1462</v>
      </c>
    </row>
    <row r="72" spans="1:9" x14ac:dyDescent="0.25">
      <c r="A72">
        <v>71</v>
      </c>
      <c r="B72" t="s">
        <v>1634</v>
      </c>
      <c r="C72" t="s">
        <v>1635</v>
      </c>
      <c r="D72">
        <v>2016</v>
      </c>
      <c r="E72" t="s">
        <v>1948</v>
      </c>
      <c r="F72" t="s">
        <v>1460</v>
      </c>
      <c r="G72" t="s">
        <v>1636</v>
      </c>
      <c r="H72" t="s">
        <v>1461</v>
      </c>
      <c r="I72" t="s">
        <v>1462</v>
      </c>
    </row>
    <row r="73" spans="1:9" x14ac:dyDescent="0.25">
      <c r="A73">
        <v>72</v>
      </c>
      <c r="B73" t="s">
        <v>1637</v>
      </c>
      <c r="C73" t="s">
        <v>1638</v>
      </c>
      <c r="D73">
        <v>2013</v>
      </c>
      <c r="E73" t="s">
        <v>1948</v>
      </c>
      <c r="F73" t="s">
        <v>1479</v>
      </c>
      <c r="G73" t="s">
        <v>274</v>
      </c>
      <c r="H73" t="s">
        <v>1461</v>
      </c>
      <c r="I73" t="s">
        <v>1462</v>
      </c>
    </row>
    <row r="74" spans="1:9" x14ac:dyDescent="0.25">
      <c r="A74">
        <v>73</v>
      </c>
      <c r="B74" t="s">
        <v>1639</v>
      </c>
      <c r="C74" t="s">
        <v>1640</v>
      </c>
      <c r="D74">
        <v>2013</v>
      </c>
      <c r="E74" t="s">
        <v>1948</v>
      </c>
      <c r="F74" t="s">
        <v>1479</v>
      </c>
      <c r="G74" t="s">
        <v>758</v>
      </c>
      <c r="H74" t="s">
        <v>1461</v>
      </c>
      <c r="I74" t="s">
        <v>1462</v>
      </c>
    </row>
    <row r="75" spans="1:9" x14ac:dyDescent="0.25">
      <c r="A75">
        <v>74</v>
      </c>
      <c r="B75" t="s">
        <v>1641</v>
      </c>
      <c r="C75" t="s">
        <v>1642</v>
      </c>
      <c r="D75">
        <v>2012</v>
      </c>
      <c r="E75" t="s">
        <v>1948</v>
      </c>
      <c r="F75" t="s">
        <v>1460</v>
      </c>
      <c r="G75" t="s">
        <v>1643</v>
      </c>
      <c r="H75" t="s">
        <v>1461</v>
      </c>
      <c r="I75" t="s">
        <v>66</v>
      </c>
    </row>
    <row r="76" spans="1:9" x14ac:dyDescent="0.25">
      <c r="A76">
        <v>75</v>
      </c>
      <c r="B76" t="s">
        <v>1644</v>
      </c>
      <c r="C76" t="s">
        <v>1645</v>
      </c>
      <c r="D76">
        <v>2016</v>
      </c>
      <c r="E76" t="s">
        <v>1948</v>
      </c>
      <c r="F76" t="s">
        <v>1460</v>
      </c>
      <c r="G76" t="s">
        <v>1646</v>
      </c>
      <c r="H76" t="s">
        <v>1461</v>
      </c>
      <c r="I76" t="s">
        <v>96</v>
      </c>
    </row>
    <row r="77" spans="1:9" x14ac:dyDescent="0.25">
      <c r="A77">
        <v>76</v>
      </c>
      <c r="B77" t="s">
        <v>1647</v>
      </c>
      <c r="C77" t="s">
        <v>1648</v>
      </c>
      <c r="D77">
        <v>2016</v>
      </c>
      <c r="E77" t="s">
        <v>1948</v>
      </c>
      <c r="F77" t="s">
        <v>1460</v>
      </c>
      <c r="G77" t="s">
        <v>976</v>
      </c>
      <c r="H77" t="s">
        <v>1461</v>
      </c>
      <c r="I77" t="s">
        <v>1462</v>
      </c>
    </row>
    <row r="78" spans="1:9" x14ac:dyDescent="0.25">
      <c r="A78">
        <v>77</v>
      </c>
      <c r="B78" t="s">
        <v>1649</v>
      </c>
      <c r="C78" t="s">
        <v>1650</v>
      </c>
      <c r="D78">
        <v>2014</v>
      </c>
      <c r="E78" t="s">
        <v>1948</v>
      </c>
      <c r="F78" t="s">
        <v>1460</v>
      </c>
      <c r="G78" t="s">
        <v>1651</v>
      </c>
      <c r="H78" t="s">
        <v>1461</v>
      </c>
      <c r="I78" t="s">
        <v>1652</v>
      </c>
    </row>
    <row r="79" spans="1:9" x14ac:dyDescent="0.25">
      <c r="A79">
        <v>78</v>
      </c>
      <c r="B79" t="s">
        <v>1653</v>
      </c>
      <c r="C79" t="s">
        <v>1654</v>
      </c>
      <c r="D79">
        <v>2016</v>
      </c>
      <c r="E79" t="s">
        <v>1948</v>
      </c>
      <c r="F79" t="s">
        <v>1460</v>
      </c>
      <c r="G79" t="s">
        <v>1655</v>
      </c>
      <c r="H79" t="s">
        <v>1461</v>
      </c>
      <c r="I79" t="s">
        <v>96</v>
      </c>
    </row>
    <row r="80" spans="1:9" x14ac:dyDescent="0.25">
      <c r="A80">
        <v>79</v>
      </c>
      <c r="B80" t="s">
        <v>1656</v>
      </c>
      <c r="C80" t="s">
        <v>1657</v>
      </c>
      <c r="D80">
        <v>2013</v>
      </c>
      <c r="E80" t="s">
        <v>1948</v>
      </c>
      <c r="F80" t="s">
        <v>1460</v>
      </c>
      <c r="G80" t="s">
        <v>1658</v>
      </c>
      <c r="H80" t="s">
        <v>1461</v>
      </c>
      <c r="I80" t="s">
        <v>66</v>
      </c>
    </row>
    <row r="81" spans="1:9" x14ac:dyDescent="0.25">
      <c r="A81">
        <v>80</v>
      </c>
      <c r="B81" t="s">
        <v>1659</v>
      </c>
      <c r="C81" t="s">
        <v>1660</v>
      </c>
      <c r="D81">
        <v>2016</v>
      </c>
      <c r="E81" t="s">
        <v>1948</v>
      </c>
      <c r="F81" t="s">
        <v>1661</v>
      </c>
      <c r="G81" t="s">
        <v>579</v>
      </c>
      <c r="H81" t="s">
        <v>1461</v>
      </c>
      <c r="I81" t="s">
        <v>66</v>
      </c>
    </row>
    <row r="82" spans="1:9" x14ac:dyDescent="0.25">
      <c r="A82">
        <v>81</v>
      </c>
      <c r="B82" t="s">
        <v>1662</v>
      </c>
      <c r="C82" t="s">
        <v>1663</v>
      </c>
      <c r="D82">
        <v>2013</v>
      </c>
      <c r="E82" t="s">
        <v>1948</v>
      </c>
      <c r="F82" t="s">
        <v>1460</v>
      </c>
      <c r="G82" t="s">
        <v>1664</v>
      </c>
      <c r="H82" t="s">
        <v>1461</v>
      </c>
      <c r="I82" t="s">
        <v>474</v>
      </c>
    </row>
    <row r="83" spans="1:9" x14ac:dyDescent="0.25">
      <c r="A83">
        <v>82</v>
      </c>
      <c r="B83" t="s">
        <v>1665</v>
      </c>
      <c r="C83" t="s">
        <v>1666</v>
      </c>
      <c r="D83">
        <v>2014</v>
      </c>
      <c r="E83" t="s">
        <v>1948</v>
      </c>
      <c r="F83" t="s">
        <v>1460</v>
      </c>
      <c r="G83" t="s">
        <v>1667</v>
      </c>
      <c r="H83" t="s">
        <v>1461</v>
      </c>
      <c r="I83" t="s">
        <v>1462</v>
      </c>
    </row>
    <row r="84" spans="1:9" x14ac:dyDescent="0.25">
      <c r="A84">
        <v>83</v>
      </c>
      <c r="B84" t="s">
        <v>1668</v>
      </c>
      <c r="C84" t="s">
        <v>1669</v>
      </c>
      <c r="D84">
        <v>2011</v>
      </c>
      <c r="E84" t="s">
        <v>1948</v>
      </c>
      <c r="F84" t="s">
        <v>1460</v>
      </c>
      <c r="G84" t="s">
        <v>1670</v>
      </c>
      <c r="H84" t="s">
        <v>1461</v>
      </c>
      <c r="I84" t="s">
        <v>1462</v>
      </c>
    </row>
    <row r="85" spans="1:9" x14ac:dyDescent="0.25">
      <c r="A85">
        <v>84</v>
      </c>
      <c r="B85" t="s">
        <v>1671</v>
      </c>
      <c r="C85" t="s">
        <v>1672</v>
      </c>
      <c r="D85">
        <v>2013</v>
      </c>
      <c r="E85" t="s">
        <v>1948</v>
      </c>
      <c r="F85" t="s">
        <v>1460</v>
      </c>
      <c r="G85" t="s">
        <v>1673</v>
      </c>
      <c r="H85" t="s">
        <v>1461</v>
      </c>
      <c r="I85" t="s">
        <v>1462</v>
      </c>
    </row>
    <row r="86" spans="1:9" x14ac:dyDescent="0.25">
      <c r="A86">
        <v>85</v>
      </c>
      <c r="B86" t="s">
        <v>1674</v>
      </c>
      <c r="C86" t="s">
        <v>1675</v>
      </c>
      <c r="D86">
        <v>2015</v>
      </c>
      <c r="E86" t="s">
        <v>1948</v>
      </c>
      <c r="F86" t="s">
        <v>1460</v>
      </c>
      <c r="G86" t="s">
        <v>1676</v>
      </c>
      <c r="H86" t="s">
        <v>1461</v>
      </c>
      <c r="I86" t="s">
        <v>1677</v>
      </c>
    </row>
    <row r="87" spans="1:9" x14ac:dyDescent="0.25">
      <c r="A87">
        <v>86</v>
      </c>
      <c r="B87" t="s">
        <v>1678</v>
      </c>
      <c r="C87" t="s">
        <v>1679</v>
      </c>
      <c r="D87">
        <v>2016</v>
      </c>
      <c r="E87" t="s">
        <v>1948</v>
      </c>
      <c r="F87" t="s">
        <v>1460</v>
      </c>
      <c r="G87" t="s">
        <v>582</v>
      </c>
      <c r="H87" t="s">
        <v>1461</v>
      </c>
      <c r="I87" t="s">
        <v>1462</v>
      </c>
    </row>
    <row r="88" spans="1:9" x14ac:dyDescent="0.25">
      <c r="A88">
        <v>87</v>
      </c>
      <c r="B88" t="s">
        <v>1680</v>
      </c>
      <c r="C88" t="s">
        <v>1681</v>
      </c>
      <c r="D88">
        <v>2010</v>
      </c>
      <c r="E88" t="s">
        <v>1948</v>
      </c>
      <c r="F88" t="s">
        <v>1460</v>
      </c>
      <c r="G88" t="s">
        <v>1682</v>
      </c>
      <c r="H88" t="s">
        <v>1461</v>
      </c>
      <c r="I88" t="s">
        <v>75</v>
      </c>
    </row>
    <row r="89" spans="1:9" x14ac:dyDescent="0.25">
      <c r="A89">
        <v>88</v>
      </c>
      <c r="B89" t="s">
        <v>1683</v>
      </c>
      <c r="C89" t="s">
        <v>1684</v>
      </c>
      <c r="D89">
        <v>2017</v>
      </c>
      <c r="E89" t="s">
        <v>1948</v>
      </c>
      <c r="F89" t="s">
        <v>1460</v>
      </c>
      <c r="G89" t="s">
        <v>802</v>
      </c>
      <c r="H89" t="s">
        <v>1461</v>
      </c>
      <c r="I89" t="s">
        <v>1554</v>
      </c>
    </row>
    <row r="90" spans="1:9" x14ac:dyDescent="0.25">
      <c r="A90">
        <v>89</v>
      </c>
      <c r="B90" t="s">
        <v>1685</v>
      </c>
      <c r="C90" t="s">
        <v>1686</v>
      </c>
      <c r="D90">
        <v>2016</v>
      </c>
      <c r="E90" t="s">
        <v>1948</v>
      </c>
      <c r="F90" t="s">
        <v>1460</v>
      </c>
      <c r="G90" t="s">
        <v>420</v>
      </c>
      <c r="H90" t="s">
        <v>1461</v>
      </c>
      <c r="I90" t="s">
        <v>96</v>
      </c>
    </row>
    <row r="91" spans="1:9" x14ac:dyDescent="0.25">
      <c r="A91">
        <v>90</v>
      </c>
      <c r="B91" t="s">
        <v>1687</v>
      </c>
      <c r="C91" t="s">
        <v>1688</v>
      </c>
      <c r="D91">
        <v>2017</v>
      </c>
      <c r="E91" t="s">
        <v>1948</v>
      </c>
      <c r="F91" t="s">
        <v>1460</v>
      </c>
      <c r="G91" t="s">
        <v>1689</v>
      </c>
      <c r="H91" t="s">
        <v>1461</v>
      </c>
      <c r="I91" t="s">
        <v>66</v>
      </c>
    </row>
    <row r="92" spans="1:9" x14ac:dyDescent="0.25">
      <c r="A92">
        <v>91</v>
      </c>
      <c r="B92" t="s">
        <v>1690</v>
      </c>
      <c r="C92" t="s">
        <v>1691</v>
      </c>
      <c r="D92">
        <v>2015</v>
      </c>
      <c r="E92" t="s">
        <v>1948</v>
      </c>
      <c r="F92" t="s">
        <v>1460</v>
      </c>
      <c r="G92" t="s">
        <v>879</v>
      </c>
      <c r="H92" t="s">
        <v>1461</v>
      </c>
      <c r="I92" t="s">
        <v>1462</v>
      </c>
    </row>
    <row r="93" spans="1:9" x14ac:dyDescent="0.25">
      <c r="A93">
        <v>92</v>
      </c>
      <c r="B93" t="s">
        <v>1692</v>
      </c>
      <c r="C93" t="s">
        <v>1693</v>
      </c>
      <c r="D93">
        <v>2012</v>
      </c>
      <c r="E93" t="s">
        <v>1948</v>
      </c>
      <c r="F93" t="s">
        <v>1460</v>
      </c>
      <c r="G93" t="s">
        <v>1694</v>
      </c>
      <c r="H93" t="s">
        <v>1461</v>
      </c>
      <c r="I93" t="s">
        <v>1462</v>
      </c>
    </row>
    <row r="94" spans="1:9" x14ac:dyDescent="0.25">
      <c r="A94">
        <v>93</v>
      </c>
      <c r="B94" t="s">
        <v>1695</v>
      </c>
      <c r="C94" t="s">
        <v>1696</v>
      </c>
      <c r="D94">
        <v>2016</v>
      </c>
      <c r="E94" t="s">
        <v>1948</v>
      </c>
      <c r="F94" t="s">
        <v>1460</v>
      </c>
      <c r="G94" t="s">
        <v>492</v>
      </c>
      <c r="H94" t="s">
        <v>1461</v>
      </c>
      <c r="I94" t="s">
        <v>1462</v>
      </c>
    </row>
    <row r="95" spans="1:9" x14ac:dyDescent="0.25">
      <c r="A95">
        <v>94</v>
      </c>
      <c r="B95" t="s">
        <v>1697</v>
      </c>
      <c r="C95" t="s">
        <v>1698</v>
      </c>
      <c r="D95">
        <v>2017</v>
      </c>
      <c r="E95" t="s">
        <v>1948</v>
      </c>
      <c r="F95" t="s">
        <v>1460</v>
      </c>
      <c r="G95" t="s">
        <v>133</v>
      </c>
      <c r="H95" t="s">
        <v>1461</v>
      </c>
      <c r="I95" t="s">
        <v>1462</v>
      </c>
    </row>
    <row r="96" spans="1:9" x14ac:dyDescent="0.25">
      <c r="A96">
        <v>95</v>
      </c>
      <c r="B96" t="s">
        <v>1699</v>
      </c>
      <c r="C96" t="s">
        <v>1700</v>
      </c>
      <c r="D96">
        <v>2011</v>
      </c>
      <c r="E96" t="s">
        <v>1948</v>
      </c>
      <c r="F96" t="s">
        <v>1460</v>
      </c>
      <c r="G96" t="s">
        <v>1701</v>
      </c>
      <c r="H96" t="s">
        <v>1461</v>
      </c>
      <c r="I96" t="s">
        <v>1462</v>
      </c>
    </row>
    <row r="97" spans="1:9" x14ac:dyDescent="0.25">
      <c r="A97">
        <v>96</v>
      </c>
      <c r="B97" t="s">
        <v>1702</v>
      </c>
      <c r="C97" t="s">
        <v>1703</v>
      </c>
      <c r="D97">
        <v>2014</v>
      </c>
      <c r="E97" t="s">
        <v>1948</v>
      </c>
      <c r="F97" t="s">
        <v>1460</v>
      </c>
      <c r="G97" t="s">
        <v>1704</v>
      </c>
      <c r="H97" t="s">
        <v>1461</v>
      </c>
      <c r="I97" t="s">
        <v>252</v>
      </c>
    </row>
    <row r="98" spans="1:9" x14ac:dyDescent="0.25">
      <c r="A98">
        <v>97</v>
      </c>
      <c r="B98" t="s">
        <v>1705</v>
      </c>
      <c r="C98" t="s">
        <v>1706</v>
      </c>
      <c r="D98">
        <v>2014</v>
      </c>
      <c r="E98" t="s">
        <v>1948</v>
      </c>
      <c r="F98" t="s">
        <v>1460</v>
      </c>
      <c r="G98" t="s">
        <v>159</v>
      </c>
      <c r="H98" t="s">
        <v>1461</v>
      </c>
      <c r="I98" t="s">
        <v>1462</v>
      </c>
    </row>
    <row r="99" spans="1:9" x14ac:dyDescent="0.25">
      <c r="A99">
        <v>98</v>
      </c>
      <c r="B99" t="s">
        <v>1707</v>
      </c>
      <c r="C99" t="s">
        <v>1708</v>
      </c>
      <c r="D99">
        <v>2013</v>
      </c>
      <c r="E99" t="s">
        <v>1948</v>
      </c>
      <c r="F99" t="s">
        <v>1460</v>
      </c>
      <c r="G99" t="s">
        <v>807</v>
      </c>
      <c r="H99" t="s">
        <v>1461</v>
      </c>
      <c r="I99" t="s">
        <v>1554</v>
      </c>
    </row>
    <row r="100" spans="1:9" x14ac:dyDescent="0.25">
      <c r="A100">
        <v>99</v>
      </c>
      <c r="B100" t="s">
        <v>1709</v>
      </c>
      <c r="C100" t="s">
        <v>1710</v>
      </c>
      <c r="D100">
        <v>2012</v>
      </c>
      <c r="E100" t="s">
        <v>1948</v>
      </c>
      <c r="F100" t="s">
        <v>1460</v>
      </c>
      <c r="G100" t="s">
        <v>1711</v>
      </c>
      <c r="H100" t="s">
        <v>1461</v>
      </c>
      <c r="I100" t="s">
        <v>474</v>
      </c>
    </row>
    <row r="101" spans="1:9" x14ac:dyDescent="0.25">
      <c r="A101">
        <v>100</v>
      </c>
      <c r="B101" t="s">
        <v>1712</v>
      </c>
      <c r="C101" t="s">
        <v>1713</v>
      </c>
      <c r="D101">
        <v>2013</v>
      </c>
      <c r="E101" t="s">
        <v>1948</v>
      </c>
      <c r="F101" t="s">
        <v>1479</v>
      </c>
      <c r="G101" t="s">
        <v>79</v>
      </c>
      <c r="H101" t="s">
        <v>1461</v>
      </c>
      <c r="I101" t="s">
        <v>1462</v>
      </c>
    </row>
    <row r="102" spans="1:9" x14ac:dyDescent="0.25">
      <c r="A102">
        <v>101</v>
      </c>
      <c r="B102" t="s">
        <v>1714</v>
      </c>
      <c r="C102" t="s">
        <v>1715</v>
      </c>
      <c r="D102">
        <v>2010</v>
      </c>
      <c r="E102" t="s">
        <v>1948</v>
      </c>
      <c r="F102" t="s">
        <v>1460</v>
      </c>
      <c r="G102" t="s">
        <v>1716</v>
      </c>
      <c r="H102" t="s">
        <v>1461</v>
      </c>
      <c r="I102" t="s">
        <v>66</v>
      </c>
    </row>
    <row r="103" spans="1:9" x14ac:dyDescent="0.25">
      <c r="A103">
        <v>102</v>
      </c>
      <c r="B103" t="s">
        <v>1717</v>
      </c>
      <c r="C103" t="s">
        <v>1631</v>
      </c>
      <c r="D103">
        <v>2012</v>
      </c>
      <c r="E103" t="s">
        <v>1948</v>
      </c>
      <c r="F103" t="s">
        <v>1460</v>
      </c>
      <c r="G103" t="s">
        <v>257</v>
      </c>
      <c r="H103" t="s">
        <v>1461</v>
      </c>
      <c r="I103" t="s">
        <v>66</v>
      </c>
    </row>
    <row r="104" spans="1:9" x14ac:dyDescent="0.25">
      <c r="A104">
        <v>103</v>
      </c>
      <c r="B104" t="s">
        <v>1718</v>
      </c>
      <c r="C104" t="s">
        <v>1719</v>
      </c>
      <c r="D104">
        <v>2016</v>
      </c>
      <c r="E104" t="s">
        <v>1948</v>
      </c>
      <c r="F104" t="s">
        <v>1460</v>
      </c>
      <c r="G104" t="s">
        <v>263</v>
      </c>
      <c r="H104" t="s">
        <v>1461</v>
      </c>
      <c r="I104" t="s">
        <v>1462</v>
      </c>
    </row>
    <row r="105" spans="1:9" x14ac:dyDescent="0.25">
      <c r="A105">
        <v>104</v>
      </c>
      <c r="B105" t="s">
        <v>1720</v>
      </c>
      <c r="C105" t="s">
        <v>1721</v>
      </c>
      <c r="D105">
        <v>2011</v>
      </c>
      <c r="E105" t="s">
        <v>1948</v>
      </c>
      <c r="F105" t="s">
        <v>1460</v>
      </c>
      <c r="G105" t="s">
        <v>426</v>
      </c>
      <c r="H105" t="s">
        <v>1461</v>
      </c>
      <c r="I105" t="s">
        <v>1462</v>
      </c>
    </row>
    <row r="106" spans="1:9" x14ac:dyDescent="0.25">
      <c r="A106">
        <v>105</v>
      </c>
      <c r="B106" t="s">
        <v>1722</v>
      </c>
      <c r="C106" t="s">
        <v>1723</v>
      </c>
      <c r="D106">
        <v>2011</v>
      </c>
      <c r="E106" t="s">
        <v>1948</v>
      </c>
      <c r="F106" t="s">
        <v>1460</v>
      </c>
      <c r="G106" t="s">
        <v>1724</v>
      </c>
      <c r="H106" t="s">
        <v>1461</v>
      </c>
      <c r="I106" t="s">
        <v>1532</v>
      </c>
    </row>
    <row r="107" spans="1:9" x14ac:dyDescent="0.25">
      <c r="A107">
        <v>106</v>
      </c>
      <c r="B107" t="s">
        <v>1725</v>
      </c>
      <c r="C107" t="s">
        <v>1726</v>
      </c>
      <c r="D107">
        <v>2015</v>
      </c>
      <c r="E107" t="s">
        <v>1948</v>
      </c>
      <c r="F107" t="s">
        <v>1460</v>
      </c>
      <c r="G107" t="s">
        <v>468</v>
      </c>
      <c r="H107" t="s">
        <v>1461</v>
      </c>
      <c r="I107" t="s">
        <v>474</v>
      </c>
    </row>
    <row r="108" spans="1:9" x14ac:dyDescent="0.25">
      <c r="A108">
        <v>107</v>
      </c>
      <c r="B108" t="s">
        <v>1727</v>
      </c>
      <c r="C108" t="s">
        <v>1728</v>
      </c>
      <c r="D108">
        <v>2014</v>
      </c>
      <c r="E108" t="s">
        <v>1948</v>
      </c>
      <c r="F108" t="s">
        <v>1460</v>
      </c>
      <c r="G108" t="s">
        <v>34</v>
      </c>
      <c r="H108" t="s">
        <v>1461</v>
      </c>
      <c r="I108" t="s">
        <v>1462</v>
      </c>
    </row>
    <row r="109" spans="1:9" x14ac:dyDescent="0.25">
      <c r="A109">
        <v>108</v>
      </c>
      <c r="B109" t="s">
        <v>1729</v>
      </c>
      <c r="C109" t="s">
        <v>1730</v>
      </c>
      <c r="D109">
        <v>2011</v>
      </c>
      <c r="E109" t="s">
        <v>1948</v>
      </c>
      <c r="F109" t="s">
        <v>1460</v>
      </c>
      <c r="G109" t="s">
        <v>239</v>
      </c>
      <c r="H109" t="s">
        <v>1461</v>
      </c>
      <c r="I109" t="s">
        <v>1462</v>
      </c>
    </row>
    <row r="110" spans="1:9" x14ac:dyDescent="0.25">
      <c r="A110">
        <v>109</v>
      </c>
      <c r="B110" t="s">
        <v>1731</v>
      </c>
      <c r="C110" t="s">
        <v>1732</v>
      </c>
      <c r="D110">
        <v>2009</v>
      </c>
      <c r="E110" t="s">
        <v>30</v>
      </c>
      <c r="F110" t="s">
        <v>1733</v>
      </c>
      <c r="G110" t="s">
        <v>1734</v>
      </c>
      <c r="H110" t="s">
        <v>1470</v>
      </c>
      <c r="I110" t="s">
        <v>1462</v>
      </c>
    </row>
    <row r="111" spans="1:9" x14ac:dyDescent="0.25">
      <c r="A111">
        <v>110</v>
      </c>
      <c r="B111" t="s">
        <v>1735</v>
      </c>
      <c r="C111" t="s">
        <v>1736</v>
      </c>
      <c r="D111">
        <v>2004</v>
      </c>
      <c r="E111" t="s">
        <v>30</v>
      </c>
      <c r="F111" t="s">
        <v>1737</v>
      </c>
      <c r="G111" t="s">
        <v>819</v>
      </c>
      <c r="H111" t="s">
        <v>1470</v>
      </c>
      <c r="I111" t="s">
        <v>1462</v>
      </c>
    </row>
    <row r="112" spans="1:9" x14ac:dyDescent="0.25">
      <c r="A112">
        <v>111</v>
      </c>
      <c r="B112" t="s">
        <v>1738</v>
      </c>
      <c r="C112" t="s">
        <v>1739</v>
      </c>
      <c r="D112">
        <v>2008</v>
      </c>
      <c r="E112" t="s">
        <v>30</v>
      </c>
      <c r="F112" t="s">
        <v>1740</v>
      </c>
      <c r="G112" t="s">
        <v>146</v>
      </c>
      <c r="H112" t="s">
        <v>1470</v>
      </c>
      <c r="I112" t="s">
        <v>1462</v>
      </c>
    </row>
    <row r="113" spans="1:9" x14ac:dyDescent="0.25">
      <c r="A113">
        <v>112</v>
      </c>
      <c r="B113" t="s">
        <v>1741</v>
      </c>
      <c r="C113" t="s">
        <v>1742</v>
      </c>
      <c r="D113">
        <v>2013</v>
      </c>
      <c r="E113" t="s">
        <v>1948</v>
      </c>
      <c r="F113" t="s">
        <v>1743</v>
      </c>
      <c r="G113" t="s">
        <v>1744</v>
      </c>
      <c r="H113" t="s">
        <v>1470</v>
      </c>
      <c r="I113" t="s">
        <v>1462</v>
      </c>
    </row>
    <row r="114" spans="1:9" x14ac:dyDescent="0.25">
      <c r="A114">
        <v>113</v>
      </c>
      <c r="B114" t="s">
        <v>1745</v>
      </c>
      <c r="C114" t="s">
        <v>1746</v>
      </c>
      <c r="D114">
        <v>2015</v>
      </c>
      <c r="E114" t="s">
        <v>1948</v>
      </c>
      <c r="F114" t="s">
        <v>1743</v>
      </c>
      <c r="G114" t="s">
        <v>499</v>
      </c>
      <c r="H114" t="s">
        <v>1470</v>
      </c>
      <c r="I114" t="s">
        <v>1462</v>
      </c>
    </row>
    <row r="115" spans="1:9" x14ac:dyDescent="0.25">
      <c r="A115">
        <v>114</v>
      </c>
      <c r="B115" t="s">
        <v>1747</v>
      </c>
      <c r="C115" t="s">
        <v>1748</v>
      </c>
      <c r="D115">
        <v>2009</v>
      </c>
      <c r="E115" t="s">
        <v>30</v>
      </c>
      <c r="F115" t="s">
        <v>1573</v>
      </c>
      <c r="G115" t="s">
        <v>1749</v>
      </c>
      <c r="H115" t="s">
        <v>1470</v>
      </c>
      <c r="I115" t="s">
        <v>1462</v>
      </c>
    </row>
    <row r="116" spans="1:9" x14ac:dyDescent="0.25">
      <c r="A116">
        <v>115</v>
      </c>
      <c r="B116" t="s">
        <v>1750</v>
      </c>
      <c r="C116" t="s">
        <v>1751</v>
      </c>
      <c r="D116">
        <v>2004</v>
      </c>
      <c r="E116" t="s">
        <v>30</v>
      </c>
      <c r="F116" t="s">
        <v>1573</v>
      </c>
      <c r="G116" t="s">
        <v>476</v>
      </c>
      <c r="H116" t="s">
        <v>1470</v>
      </c>
      <c r="I116" t="s">
        <v>1462</v>
      </c>
    </row>
    <row r="117" spans="1:9" x14ac:dyDescent="0.25">
      <c r="A117">
        <v>116</v>
      </c>
      <c r="B117" t="s">
        <v>1752</v>
      </c>
      <c r="C117" t="s">
        <v>1753</v>
      </c>
      <c r="D117">
        <v>2005</v>
      </c>
      <c r="E117" t="s">
        <v>30</v>
      </c>
      <c r="F117" t="s">
        <v>1740</v>
      </c>
      <c r="G117" t="s">
        <v>1754</v>
      </c>
      <c r="H117" t="s">
        <v>1470</v>
      </c>
      <c r="I117" t="s">
        <v>1755</v>
      </c>
    </row>
    <row r="118" spans="1:9" x14ac:dyDescent="0.25">
      <c r="A118">
        <v>117</v>
      </c>
      <c r="B118" t="s">
        <v>1756</v>
      </c>
      <c r="C118" t="s">
        <v>1757</v>
      </c>
      <c r="D118">
        <v>2003</v>
      </c>
      <c r="E118" t="s">
        <v>30</v>
      </c>
      <c r="F118" t="s">
        <v>1740</v>
      </c>
      <c r="G118" t="s">
        <v>399</v>
      </c>
      <c r="H118" t="s">
        <v>1470</v>
      </c>
      <c r="I118" t="s">
        <v>1462</v>
      </c>
    </row>
    <row r="119" spans="1:9" x14ac:dyDescent="0.25">
      <c r="A119">
        <v>118</v>
      </c>
      <c r="B119" t="s">
        <v>1758</v>
      </c>
      <c r="C119" t="s">
        <v>1759</v>
      </c>
      <c r="D119">
        <v>2008</v>
      </c>
      <c r="E119" t="s">
        <v>30</v>
      </c>
      <c r="F119" t="s">
        <v>1460</v>
      </c>
      <c r="G119" t="s">
        <v>1760</v>
      </c>
      <c r="H119" t="s">
        <v>1461</v>
      </c>
      <c r="I119" t="s">
        <v>1330</v>
      </c>
    </row>
    <row r="120" spans="1:9" x14ac:dyDescent="0.25">
      <c r="A120">
        <v>119</v>
      </c>
      <c r="B120" t="s">
        <v>1761</v>
      </c>
      <c r="C120" t="s">
        <v>1762</v>
      </c>
      <c r="D120">
        <v>2008</v>
      </c>
      <c r="E120" t="s">
        <v>30</v>
      </c>
      <c r="F120" t="s">
        <v>1460</v>
      </c>
      <c r="G120" t="s">
        <v>1763</v>
      </c>
      <c r="H120" t="s">
        <v>1461</v>
      </c>
      <c r="I120" t="s">
        <v>75</v>
      </c>
    </row>
    <row r="121" spans="1:9" x14ac:dyDescent="0.25">
      <c r="A121">
        <v>120</v>
      </c>
      <c r="B121" t="s">
        <v>1764</v>
      </c>
      <c r="C121" t="s">
        <v>1765</v>
      </c>
      <c r="D121">
        <v>2008</v>
      </c>
      <c r="E121" t="s">
        <v>30</v>
      </c>
      <c r="F121" t="s">
        <v>1460</v>
      </c>
      <c r="G121" t="s">
        <v>1766</v>
      </c>
      <c r="H121" t="s">
        <v>1461</v>
      </c>
      <c r="I121" t="s">
        <v>338</v>
      </c>
    </row>
    <row r="122" spans="1:9" x14ac:dyDescent="0.25">
      <c r="A122">
        <v>121</v>
      </c>
      <c r="B122" t="s">
        <v>1767</v>
      </c>
      <c r="C122" t="s">
        <v>1768</v>
      </c>
      <c r="D122">
        <v>2009</v>
      </c>
      <c r="E122" t="s">
        <v>30</v>
      </c>
      <c r="F122" t="s">
        <v>1460</v>
      </c>
      <c r="G122" t="s">
        <v>1769</v>
      </c>
      <c r="H122" t="s">
        <v>1461</v>
      </c>
      <c r="I122" t="s">
        <v>1770</v>
      </c>
    </row>
    <row r="123" spans="1:9" x14ac:dyDescent="0.25">
      <c r="A123">
        <v>122</v>
      </c>
      <c r="B123" t="s">
        <v>1771</v>
      </c>
      <c r="C123" t="s">
        <v>1772</v>
      </c>
      <c r="D123">
        <v>2010</v>
      </c>
      <c r="E123" t="s">
        <v>1948</v>
      </c>
      <c r="F123" t="s">
        <v>1573</v>
      </c>
      <c r="G123" t="s">
        <v>1773</v>
      </c>
      <c r="H123" t="s">
        <v>1461</v>
      </c>
      <c r="I123" t="s">
        <v>1462</v>
      </c>
    </row>
    <row r="124" spans="1:9" x14ac:dyDescent="0.25">
      <c r="A124">
        <v>123</v>
      </c>
      <c r="B124" t="s">
        <v>1774</v>
      </c>
      <c r="C124" t="s">
        <v>1775</v>
      </c>
      <c r="D124">
        <v>2011</v>
      </c>
      <c r="E124" t="s">
        <v>1948</v>
      </c>
      <c r="F124" t="s">
        <v>1460</v>
      </c>
      <c r="G124" t="s">
        <v>1776</v>
      </c>
      <c r="H124" t="s">
        <v>1461</v>
      </c>
      <c r="I124" t="s">
        <v>338</v>
      </c>
    </row>
    <row r="125" spans="1:9" x14ac:dyDescent="0.25">
      <c r="A125">
        <v>124</v>
      </c>
      <c r="B125" t="s">
        <v>1777</v>
      </c>
      <c r="C125" t="s">
        <v>1778</v>
      </c>
      <c r="D125">
        <v>2012</v>
      </c>
      <c r="E125" t="s">
        <v>1948</v>
      </c>
      <c r="F125" t="s">
        <v>1460</v>
      </c>
      <c r="G125" t="s">
        <v>1779</v>
      </c>
      <c r="H125" t="s">
        <v>1461</v>
      </c>
      <c r="I125" t="s">
        <v>338</v>
      </c>
    </row>
    <row r="126" spans="1:9" x14ac:dyDescent="0.25">
      <c r="A126">
        <v>125</v>
      </c>
      <c r="B126" t="s">
        <v>1780</v>
      </c>
      <c r="C126" t="s">
        <v>1781</v>
      </c>
      <c r="D126">
        <v>2012</v>
      </c>
      <c r="E126" t="s">
        <v>1948</v>
      </c>
      <c r="F126" t="s">
        <v>1460</v>
      </c>
      <c r="G126" t="s">
        <v>1782</v>
      </c>
      <c r="H126" t="s">
        <v>1461</v>
      </c>
      <c r="I126" t="s">
        <v>338</v>
      </c>
    </row>
    <row r="127" spans="1:9" x14ac:dyDescent="0.25">
      <c r="A127">
        <v>126</v>
      </c>
      <c r="B127" t="s">
        <v>1783</v>
      </c>
      <c r="C127" t="s">
        <v>1784</v>
      </c>
      <c r="D127">
        <v>2013</v>
      </c>
      <c r="E127" t="s">
        <v>1948</v>
      </c>
      <c r="F127" t="s">
        <v>1460</v>
      </c>
      <c r="G127" t="s">
        <v>1785</v>
      </c>
      <c r="H127" t="s">
        <v>1461</v>
      </c>
      <c r="I127" t="s">
        <v>338</v>
      </c>
    </row>
    <row r="128" spans="1:9" x14ac:dyDescent="0.25">
      <c r="A128">
        <v>127</v>
      </c>
      <c r="B128" t="s">
        <v>1786</v>
      </c>
      <c r="C128" t="s">
        <v>1787</v>
      </c>
      <c r="D128">
        <v>2013</v>
      </c>
      <c r="E128" t="s">
        <v>1948</v>
      </c>
      <c r="F128" t="s">
        <v>1460</v>
      </c>
      <c r="G128" t="s">
        <v>647</v>
      </c>
      <c r="H128" t="s">
        <v>1461</v>
      </c>
      <c r="I128" t="s">
        <v>651</v>
      </c>
    </row>
    <row r="129" spans="1:9" x14ac:dyDescent="0.25">
      <c r="A129">
        <v>128</v>
      </c>
      <c r="B129" t="s">
        <v>1788</v>
      </c>
      <c r="C129" t="s">
        <v>1789</v>
      </c>
      <c r="D129">
        <v>2013</v>
      </c>
      <c r="E129" t="s">
        <v>1948</v>
      </c>
      <c r="F129" t="s">
        <v>1460</v>
      </c>
      <c r="G129" t="s">
        <v>691</v>
      </c>
      <c r="H129" t="s">
        <v>1461</v>
      </c>
      <c r="I129" t="s">
        <v>338</v>
      </c>
    </row>
    <row r="130" spans="1:9" x14ac:dyDescent="0.25">
      <c r="A130">
        <v>129</v>
      </c>
      <c r="B130" t="s">
        <v>1790</v>
      </c>
      <c r="C130" t="s">
        <v>1789</v>
      </c>
      <c r="D130">
        <v>2014</v>
      </c>
      <c r="E130" t="s">
        <v>1948</v>
      </c>
      <c r="F130" t="s">
        <v>1460</v>
      </c>
      <c r="G130" t="s">
        <v>333</v>
      </c>
      <c r="H130" t="s">
        <v>1461</v>
      </c>
      <c r="I130" t="s">
        <v>338</v>
      </c>
    </row>
    <row r="131" spans="1:9" x14ac:dyDescent="0.25">
      <c r="A131">
        <v>130</v>
      </c>
      <c r="B131" t="s">
        <v>1791</v>
      </c>
      <c r="C131" t="s">
        <v>1792</v>
      </c>
      <c r="D131">
        <v>2014</v>
      </c>
      <c r="E131" t="s">
        <v>1948</v>
      </c>
      <c r="F131" t="s">
        <v>1460</v>
      </c>
      <c r="G131" t="s">
        <v>1793</v>
      </c>
      <c r="H131" t="s">
        <v>1461</v>
      </c>
      <c r="I131" t="s">
        <v>1794</v>
      </c>
    </row>
    <row r="132" spans="1:9" x14ac:dyDescent="0.25">
      <c r="A132">
        <v>131</v>
      </c>
      <c r="B132" t="s">
        <v>1795</v>
      </c>
      <c r="C132" t="s">
        <v>1796</v>
      </c>
      <c r="D132">
        <v>2004</v>
      </c>
      <c r="E132" t="s">
        <v>30</v>
      </c>
      <c r="F132" t="s">
        <v>1460</v>
      </c>
      <c r="G132" t="s">
        <v>68</v>
      </c>
      <c r="H132" t="s">
        <v>1461</v>
      </c>
      <c r="I132" t="s">
        <v>1462</v>
      </c>
    </row>
    <row r="133" spans="1:9" x14ac:dyDescent="0.25">
      <c r="A133">
        <v>132</v>
      </c>
      <c r="B133" t="s">
        <v>1797</v>
      </c>
      <c r="C133" t="s">
        <v>1798</v>
      </c>
      <c r="D133">
        <v>2014</v>
      </c>
      <c r="E133" t="s">
        <v>1948</v>
      </c>
      <c r="F133" t="s">
        <v>1460</v>
      </c>
      <c r="G133" t="s">
        <v>1799</v>
      </c>
      <c r="H133" t="s">
        <v>1461</v>
      </c>
      <c r="I133" t="s">
        <v>1800</v>
      </c>
    </row>
    <row r="134" spans="1:9" x14ac:dyDescent="0.25">
      <c r="A134">
        <v>133</v>
      </c>
      <c r="B134" t="s">
        <v>1801</v>
      </c>
      <c r="C134" t="s">
        <v>1802</v>
      </c>
      <c r="D134">
        <v>2014</v>
      </c>
      <c r="E134" t="s">
        <v>1948</v>
      </c>
      <c r="F134" t="s">
        <v>1460</v>
      </c>
      <c r="G134" t="s">
        <v>1803</v>
      </c>
      <c r="H134" t="s">
        <v>1461</v>
      </c>
      <c r="I134" t="s">
        <v>338</v>
      </c>
    </row>
    <row r="135" spans="1:9" x14ac:dyDescent="0.25">
      <c r="A135">
        <v>134</v>
      </c>
      <c r="B135" t="s">
        <v>1804</v>
      </c>
      <c r="C135" t="s">
        <v>1805</v>
      </c>
      <c r="D135">
        <v>2015</v>
      </c>
      <c r="E135" t="s">
        <v>1948</v>
      </c>
      <c r="F135" t="s">
        <v>1460</v>
      </c>
      <c r="G135" t="s">
        <v>1806</v>
      </c>
      <c r="H135" t="s">
        <v>1461</v>
      </c>
      <c r="I135" t="s">
        <v>1342</v>
      </c>
    </row>
    <row r="136" spans="1:9" x14ac:dyDescent="0.25">
      <c r="A136">
        <v>135</v>
      </c>
      <c r="B136" t="s">
        <v>1807</v>
      </c>
      <c r="C136" t="s">
        <v>1808</v>
      </c>
      <c r="D136">
        <v>2015</v>
      </c>
      <c r="E136" t="s">
        <v>1948</v>
      </c>
      <c r="F136" t="s">
        <v>1460</v>
      </c>
      <c r="G136" t="s">
        <v>1809</v>
      </c>
      <c r="H136" t="s">
        <v>1461</v>
      </c>
      <c r="I136" t="s">
        <v>1810</v>
      </c>
    </row>
    <row r="137" spans="1:9" x14ac:dyDescent="0.25">
      <c r="A137">
        <v>136</v>
      </c>
      <c r="B137" t="s">
        <v>1811</v>
      </c>
      <c r="C137" t="s">
        <v>1812</v>
      </c>
      <c r="D137">
        <v>2016</v>
      </c>
      <c r="E137" t="s">
        <v>1948</v>
      </c>
      <c r="F137" t="s">
        <v>1460</v>
      </c>
      <c r="G137" t="s">
        <v>1813</v>
      </c>
      <c r="H137" t="s">
        <v>1461</v>
      </c>
      <c r="I137" t="s">
        <v>651</v>
      </c>
    </row>
    <row r="138" spans="1:9" x14ac:dyDescent="0.25">
      <c r="A138">
        <v>137</v>
      </c>
      <c r="B138" t="s">
        <v>1814</v>
      </c>
      <c r="C138" t="s">
        <v>1815</v>
      </c>
      <c r="D138">
        <v>2016</v>
      </c>
      <c r="E138" t="s">
        <v>1948</v>
      </c>
      <c r="F138" t="s">
        <v>1460</v>
      </c>
      <c r="G138" t="s">
        <v>1816</v>
      </c>
      <c r="H138" t="s">
        <v>1461</v>
      </c>
      <c r="I138" t="s">
        <v>338</v>
      </c>
    </row>
    <row r="139" spans="1:9" x14ac:dyDescent="0.25">
      <c r="A139">
        <v>138</v>
      </c>
      <c r="B139" t="s">
        <v>1817</v>
      </c>
      <c r="C139" t="s">
        <v>1818</v>
      </c>
      <c r="D139">
        <v>2016</v>
      </c>
      <c r="E139" t="s">
        <v>1948</v>
      </c>
      <c r="F139" t="s">
        <v>1460</v>
      </c>
      <c r="G139" t="s">
        <v>1819</v>
      </c>
      <c r="H139" t="s">
        <v>1461</v>
      </c>
      <c r="I139" t="s">
        <v>338</v>
      </c>
    </row>
    <row r="140" spans="1:9" x14ac:dyDescent="0.25">
      <c r="A140">
        <v>139</v>
      </c>
      <c r="B140" t="s">
        <v>1820</v>
      </c>
      <c r="C140" t="s">
        <v>1821</v>
      </c>
      <c r="D140">
        <v>2016</v>
      </c>
      <c r="E140" t="s">
        <v>1948</v>
      </c>
      <c r="F140" t="s">
        <v>1479</v>
      </c>
      <c r="G140" t="s">
        <v>991</v>
      </c>
      <c r="H140" t="s">
        <v>1461</v>
      </c>
      <c r="I140" t="s">
        <v>994</v>
      </c>
    </row>
    <row r="141" spans="1:9" x14ac:dyDescent="0.25">
      <c r="A141">
        <v>140</v>
      </c>
      <c r="B141" t="s">
        <v>1822</v>
      </c>
      <c r="C141" t="s">
        <v>1823</v>
      </c>
      <c r="D141">
        <v>2016</v>
      </c>
      <c r="E141" t="s">
        <v>1948</v>
      </c>
      <c r="F141" t="s">
        <v>1460</v>
      </c>
      <c r="G141" t="s">
        <v>1824</v>
      </c>
      <c r="H141" t="s">
        <v>1461</v>
      </c>
      <c r="I141" t="s">
        <v>338</v>
      </c>
    </row>
    <row r="142" spans="1:9" x14ac:dyDescent="0.25">
      <c r="A142">
        <v>141</v>
      </c>
      <c r="B142" t="s">
        <v>1825</v>
      </c>
      <c r="C142" t="s">
        <v>1826</v>
      </c>
      <c r="D142">
        <v>2016</v>
      </c>
      <c r="E142" t="s">
        <v>1948</v>
      </c>
      <c r="F142" t="s">
        <v>1460</v>
      </c>
      <c r="G142" t="s">
        <v>1827</v>
      </c>
      <c r="H142" t="s">
        <v>1461</v>
      </c>
      <c r="I142" t="s">
        <v>338</v>
      </c>
    </row>
    <row r="143" spans="1:9" x14ac:dyDescent="0.25">
      <c r="A143">
        <v>142</v>
      </c>
      <c r="B143" t="s">
        <v>1828</v>
      </c>
      <c r="C143" t="s">
        <v>1829</v>
      </c>
      <c r="D143">
        <v>2017</v>
      </c>
      <c r="E143" t="s">
        <v>1948</v>
      </c>
      <c r="F143" t="s">
        <v>1460</v>
      </c>
      <c r="G143" t="s">
        <v>1830</v>
      </c>
      <c r="H143" t="s">
        <v>1461</v>
      </c>
      <c r="I143" t="s">
        <v>1831</v>
      </c>
    </row>
    <row r="144" spans="1:9" x14ac:dyDescent="0.25">
      <c r="A144">
        <v>143</v>
      </c>
      <c r="B144" t="s">
        <v>1832</v>
      </c>
      <c r="C144" t="s">
        <v>1833</v>
      </c>
      <c r="D144">
        <v>2017</v>
      </c>
      <c r="E144" t="s">
        <v>1948</v>
      </c>
      <c r="F144" t="s">
        <v>1460</v>
      </c>
      <c r="G144" t="s">
        <v>833</v>
      </c>
      <c r="H144" t="s">
        <v>1461</v>
      </c>
      <c r="I144" t="s">
        <v>338</v>
      </c>
    </row>
    <row r="145" spans="1:9" x14ac:dyDescent="0.25">
      <c r="A145">
        <v>144</v>
      </c>
      <c r="B145" t="s">
        <v>1834</v>
      </c>
      <c r="C145" t="s">
        <v>1833</v>
      </c>
      <c r="D145">
        <v>2017</v>
      </c>
      <c r="E145" t="s">
        <v>1948</v>
      </c>
      <c r="F145" t="s">
        <v>1460</v>
      </c>
      <c r="G145" t="s">
        <v>1236</v>
      </c>
      <c r="H145" t="s">
        <v>1461</v>
      </c>
      <c r="I145" t="s">
        <v>338</v>
      </c>
    </row>
    <row r="146" spans="1:9" x14ac:dyDescent="0.25">
      <c r="A146">
        <v>145</v>
      </c>
      <c r="B146" t="s">
        <v>1835</v>
      </c>
      <c r="C146" t="s">
        <v>1836</v>
      </c>
      <c r="D146">
        <v>2017</v>
      </c>
      <c r="E146" t="s">
        <v>1948</v>
      </c>
      <c r="F146" t="s">
        <v>1460</v>
      </c>
      <c r="G146" t="s">
        <v>559</v>
      </c>
      <c r="H146" t="s">
        <v>1461</v>
      </c>
      <c r="I146" t="s">
        <v>338</v>
      </c>
    </row>
    <row r="147" spans="1:9" x14ac:dyDescent="0.25">
      <c r="A147">
        <v>146</v>
      </c>
      <c r="B147" t="s">
        <v>1837</v>
      </c>
      <c r="C147" t="s">
        <v>1838</v>
      </c>
      <c r="D147">
        <v>2001</v>
      </c>
      <c r="E147" t="s">
        <v>30</v>
      </c>
      <c r="F147" t="s">
        <v>1460</v>
      </c>
      <c r="G147" t="s">
        <v>1839</v>
      </c>
      <c r="H147" t="s">
        <v>1470</v>
      </c>
      <c r="I147" t="s">
        <v>252</v>
      </c>
    </row>
    <row r="148" spans="1:9" x14ac:dyDescent="0.25">
      <c r="A148">
        <v>147</v>
      </c>
      <c r="B148" t="s">
        <v>1840</v>
      </c>
      <c r="C148" t="s">
        <v>1841</v>
      </c>
      <c r="D148">
        <v>2019</v>
      </c>
      <c r="E148" t="s">
        <v>1948</v>
      </c>
      <c r="F148" t="s">
        <v>1479</v>
      </c>
      <c r="G148" t="s">
        <v>1842</v>
      </c>
      <c r="H148" t="s">
        <v>1843</v>
      </c>
      <c r="I148" t="s">
        <v>1462</v>
      </c>
    </row>
    <row r="149" spans="1:9" x14ac:dyDescent="0.25">
      <c r="A149">
        <v>148</v>
      </c>
      <c r="B149" t="s">
        <v>1844</v>
      </c>
      <c r="C149" t="s">
        <v>1845</v>
      </c>
      <c r="D149">
        <v>2019</v>
      </c>
      <c r="E149" t="s">
        <v>1948</v>
      </c>
      <c r="F149" t="s">
        <v>1460</v>
      </c>
      <c r="G149" t="s">
        <v>1846</v>
      </c>
      <c r="H149" t="s">
        <v>1843</v>
      </c>
      <c r="I149" t="s">
        <v>1847</v>
      </c>
    </row>
    <row r="150" spans="1:9" x14ac:dyDescent="0.25">
      <c r="A150">
        <v>149</v>
      </c>
      <c r="B150" t="s">
        <v>1848</v>
      </c>
      <c r="C150" t="s">
        <v>1849</v>
      </c>
      <c r="D150">
        <v>2018</v>
      </c>
      <c r="E150" t="s">
        <v>1948</v>
      </c>
      <c r="F150" t="s">
        <v>1460</v>
      </c>
      <c r="G150" t="s">
        <v>1850</v>
      </c>
      <c r="H150" t="s">
        <v>1843</v>
      </c>
      <c r="I150" t="s">
        <v>338</v>
      </c>
    </row>
    <row r="151" spans="1:9" x14ac:dyDescent="0.25">
      <c r="A151">
        <v>150</v>
      </c>
      <c r="B151" t="s">
        <v>1851</v>
      </c>
      <c r="C151" t="s">
        <v>1852</v>
      </c>
      <c r="D151">
        <v>2018</v>
      </c>
      <c r="E151" t="s">
        <v>1948</v>
      </c>
      <c r="F151" t="s">
        <v>1853</v>
      </c>
      <c r="G151" t="s">
        <v>1177</v>
      </c>
      <c r="H151" t="s">
        <v>1843</v>
      </c>
      <c r="I151" t="s">
        <v>1330</v>
      </c>
    </row>
    <row r="152" spans="1:9" x14ac:dyDescent="0.25">
      <c r="A152">
        <v>151</v>
      </c>
      <c r="B152" t="s">
        <v>1854</v>
      </c>
      <c r="C152" t="s">
        <v>1855</v>
      </c>
      <c r="D152">
        <v>2019</v>
      </c>
      <c r="E152" t="s">
        <v>1948</v>
      </c>
      <c r="F152" t="s">
        <v>1460</v>
      </c>
      <c r="G152" t="s">
        <v>1184</v>
      </c>
      <c r="H152" t="s">
        <v>1843</v>
      </c>
      <c r="I152" t="s">
        <v>338</v>
      </c>
    </row>
    <row r="153" spans="1:9" x14ac:dyDescent="0.25">
      <c r="A153">
        <v>152</v>
      </c>
      <c r="B153" t="s">
        <v>1856</v>
      </c>
      <c r="C153" t="s">
        <v>1857</v>
      </c>
      <c r="D153">
        <v>2018</v>
      </c>
      <c r="E153" t="s">
        <v>1948</v>
      </c>
      <c r="F153" t="s">
        <v>1460</v>
      </c>
      <c r="G153" t="s">
        <v>1858</v>
      </c>
      <c r="H153" t="s">
        <v>1843</v>
      </c>
      <c r="I153" t="s">
        <v>338</v>
      </c>
    </row>
    <row r="154" spans="1:9" x14ac:dyDescent="0.25">
      <c r="A154">
        <v>153</v>
      </c>
      <c r="B154" t="s">
        <v>1859</v>
      </c>
      <c r="C154" t="s">
        <v>1860</v>
      </c>
      <c r="D154">
        <v>2019</v>
      </c>
      <c r="E154" t="s">
        <v>1948</v>
      </c>
      <c r="F154" t="s">
        <v>1460</v>
      </c>
      <c r="G154" t="s">
        <v>1861</v>
      </c>
      <c r="H154" t="s">
        <v>1843</v>
      </c>
      <c r="I154" t="s">
        <v>338</v>
      </c>
    </row>
    <row r="155" spans="1:9" x14ac:dyDescent="0.25">
      <c r="A155">
        <v>154</v>
      </c>
      <c r="B155" t="s">
        <v>1862</v>
      </c>
      <c r="C155" t="s">
        <v>1863</v>
      </c>
      <c r="D155">
        <v>2018</v>
      </c>
      <c r="E155" t="s">
        <v>1948</v>
      </c>
      <c r="F155" t="s">
        <v>1460</v>
      </c>
      <c r="G155" t="s">
        <v>1189</v>
      </c>
      <c r="H155" t="s">
        <v>1843</v>
      </c>
      <c r="I155" t="s">
        <v>75</v>
      </c>
    </row>
    <row r="156" spans="1:9" x14ac:dyDescent="0.25">
      <c r="A156">
        <v>155</v>
      </c>
      <c r="B156" t="s">
        <v>1864</v>
      </c>
      <c r="C156" t="s">
        <v>1865</v>
      </c>
      <c r="D156">
        <v>2018</v>
      </c>
      <c r="E156" t="s">
        <v>1948</v>
      </c>
      <c r="F156" t="s">
        <v>1460</v>
      </c>
      <c r="G156" t="s">
        <v>1197</v>
      </c>
      <c r="H156" t="s">
        <v>1843</v>
      </c>
      <c r="I156" t="s">
        <v>338</v>
      </c>
    </row>
    <row r="157" spans="1:9" x14ac:dyDescent="0.25">
      <c r="A157">
        <v>156</v>
      </c>
      <c r="B157" t="s">
        <v>1866</v>
      </c>
      <c r="C157" t="s">
        <v>1829</v>
      </c>
      <c r="D157">
        <v>2018</v>
      </c>
      <c r="E157" t="s">
        <v>1948</v>
      </c>
      <c r="F157" t="s">
        <v>1460</v>
      </c>
      <c r="G157" t="s">
        <v>1867</v>
      </c>
      <c r="H157" t="s">
        <v>1843</v>
      </c>
      <c r="I157" t="s">
        <v>1511</v>
      </c>
    </row>
    <row r="158" spans="1:9" x14ac:dyDescent="0.25">
      <c r="A158">
        <v>157</v>
      </c>
      <c r="B158" t="s">
        <v>1868</v>
      </c>
      <c r="C158" t="s">
        <v>1869</v>
      </c>
      <c r="D158">
        <v>2019</v>
      </c>
      <c r="E158" t="s">
        <v>1948</v>
      </c>
      <c r="F158" t="s">
        <v>1460</v>
      </c>
      <c r="G158" t="s">
        <v>1870</v>
      </c>
      <c r="H158" t="s">
        <v>1843</v>
      </c>
      <c r="I158" t="s">
        <v>338</v>
      </c>
    </row>
    <row r="159" spans="1:9" x14ac:dyDescent="0.25">
      <c r="A159">
        <v>158</v>
      </c>
      <c r="B159" t="s">
        <v>1871</v>
      </c>
      <c r="C159" t="s">
        <v>1872</v>
      </c>
      <c r="D159">
        <v>2018</v>
      </c>
      <c r="E159" t="s">
        <v>1948</v>
      </c>
      <c r="F159" t="s">
        <v>1873</v>
      </c>
      <c r="G159" t="s">
        <v>1874</v>
      </c>
      <c r="H159" t="s">
        <v>1843</v>
      </c>
      <c r="I159" t="s">
        <v>1462</v>
      </c>
    </row>
    <row r="160" spans="1:9" x14ac:dyDescent="0.25">
      <c r="A160">
        <v>159</v>
      </c>
      <c r="B160" t="s">
        <v>1875</v>
      </c>
      <c r="C160" t="s">
        <v>1876</v>
      </c>
      <c r="D160">
        <v>2019</v>
      </c>
      <c r="E160" t="s">
        <v>1948</v>
      </c>
      <c r="F160" t="s">
        <v>1460</v>
      </c>
      <c r="G160" t="s">
        <v>1877</v>
      </c>
      <c r="H160" t="s">
        <v>1843</v>
      </c>
      <c r="I160" t="s">
        <v>66</v>
      </c>
    </row>
    <row r="161" spans="1:9" x14ac:dyDescent="0.25">
      <c r="A161">
        <v>160</v>
      </c>
      <c r="B161" t="s">
        <v>1878</v>
      </c>
      <c r="C161" t="s">
        <v>1879</v>
      </c>
      <c r="D161">
        <v>2019</v>
      </c>
      <c r="E161" t="s">
        <v>1948</v>
      </c>
      <c r="F161" t="s">
        <v>1460</v>
      </c>
      <c r="G161" t="s">
        <v>1202</v>
      </c>
      <c r="H161" t="s">
        <v>1843</v>
      </c>
      <c r="I161" t="s">
        <v>1462</v>
      </c>
    </row>
    <row r="162" spans="1:9" x14ac:dyDescent="0.25">
      <c r="A162">
        <v>161</v>
      </c>
      <c r="B162" t="s">
        <v>1880</v>
      </c>
      <c r="C162" t="s">
        <v>1881</v>
      </c>
      <c r="D162">
        <v>2018</v>
      </c>
      <c r="E162" t="s">
        <v>1948</v>
      </c>
      <c r="F162" t="s">
        <v>1873</v>
      </c>
      <c r="G162" t="s">
        <v>1214</v>
      </c>
      <c r="H162" t="s">
        <v>1843</v>
      </c>
      <c r="I162" t="s">
        <v>651</v>
      </c>
    </row>
    <row r="163" spans="1:9" x14ac:dyDescent="0.25">
      <c r="A163">
        <v>162</v>
      </c>
      <c r="B163" t="s">
        <v>1882</v>
      </c>
      <c r="C163" t="s">
        <v>1883</v>
      </c>
      <c r="D163">
        <v>2018</v>
      </c>
      <c r="E163" t="s">
        <v>1948</v>
      </c>
      <c r="F163" t="s">
        <v>1873</v>
      </c>
      <c r="G163" t="s">
        <v>1884</v>
      </c>
      <c r="H163" t="s">
        <v>1843</v>
      </c>
      <c r="I163" t="s">
        <v>66</v>
      </c>
    </row>
    <row r="164" spans="1:9" x14ac:dyDescent="0.25">
      <c r="A164">
        <v>163</v>
      </c>
      <c r="B164" t="s">
        <v>1885</v>
      </c>
      <c r="C164" t="s">
        <v>1886</v>
      </c>
      <c r="D164">
        <v>2017</v>
      </c>
      <c r="E164" t="s">
        <v>1948</v>
      </c>
      <c r="F164" t="s">
        <v>1460</v>
      </c>
      <c r="G164" t="s">
        <v>1887</v>
      </c>
      <c r="H164" t="s">
        <v>1843</v>
      </c>
      <c r="I164" t="s">
        <v>338</v>
      </c>
    </row>
    <row r="165" spans="1:9" x14ac:dyDescent="0.25">
      <c r="A165">
        <v>164</v>
      </c>
      <c r="B165" t="s">
        <v>1888</v>
      </c>
      <c r="C165" t="s">
        <v>1889</v>
      </c>
      <c r="D165">
        <v>2018</v>
      </c>
      <c r="E165" t="s">
        <v>1948</v>
      </c>
      <c r="F165" t="s">
        <v>1460</v>
      </c>
      <c r="G165" t="s">
        <v>1218</v>
      </c>
      <c r="H165" t="s">
        <v>1843</v>
      </c>
      <c r="I165" t="s">
        <v>1462</v>
      </c>
    </row>
    <row r="166" spans="1:9" x14ac:dyDescent="0.25">
      <c r="A166">
        <v>165</v>
      </c>
      <c r="B166" t="s">
        <v>1890</v>
      </c>
      <c r="C166" t="s">
        <v>1891</v>
      </c>
      <c r="D166">
        <v>2019</v>
      </c>
      <c r="E166" t="s">
        <v>1948</v>
      </c>
      <c r="F166" t="s">
        <v>1479</v>
      </c>
      <c r="G166" t="s">
        <v>1892</v>
      </c>
      <c r="H166" t="s">
        <v>1843</v>
      </c>
      <c r="I166" t="s">
        <v>1462</v>
      </c>
    </row>
    <row r="167" spans="1:9" x14ac:dyDescent="0.25">
      <c r="A167">
        <v>166</v>
      </c>
      <c r="B167" t="s">
        <v>1893</v>
      </c>
      <c r="C167" t="s">
        <v>1894</v>
      </c>
      <c r="D167">
        <v>2019</v>
      </c>
      <c r="E167" t="s">
        <v>1948</v>
      </c>
      <c r="F167" t="s">
        <v>1460</v>
      </c>
      <c r="G167" t="s">
        <v>1895</v>
      </c>
      <c r="H167" t="s">
        <v>1843</v>
      </c>
      <c r="I167" t="s">
        <v>96</v>
      </c>
    </row>
    <row r="168" spans="1:9" x14ac:dyDescent="0.25">
      <c r="A168">
        <v>167</v>
      </c>
      <c r="B168" t="s">
        <v>1896</v>
      </c>
      <c r="C168" t="s">
        <v>1897</v>
      </c>
      <c r="D168">
        <v>2018</v>
      </c>
      <c r="E168" t="s">
        <v>1948</v>
      </c>
      <c r="F168" t="s">
        <v>1898</v>
      </c>
      <c r="G168" t="s">
        <v>1224</v>
      </c>
      <c r="H168" t="s">
        <v>1843</v>
      </c>
      <c r="I168" t="s">
        <v>1462</v>
      </c>
    </row>
    <row r="169" spans="1:9" x14ac:dyDescent="0.25">
      <c r="A169">
        <v>168</v>
      </c>
      <c r="B169" t="s">
        <v>1899</v>
      </c>
      <c r="C169" t="s">
        <v>1900</v>
      </c>
      <c r="D169">
        <v>2019</v>
      </c>
      <c r="E169" t="s">
        <v>1948</v>
      </c>
      <c r="F169" t="s">
        <v>1460</v>
      </c>
      <c r="G169" t="s">
        <v>1901</v>
      </c>
      <c r="H169" t="s">
        <v>1843</v>
      </c>
      <c r="I169" t="s">
        <v>1462</v>
      </c>
    </row>
    <row r="170" spans="1:9" x14ac:dyDescent="0.25">
      <c r="A170">
        <v>169</v>
      </c>
      <c r="B170" t="s">
        <v>1902</v>
      </c>
      <c r="C170" t="s">
        <v>1903</v>
      </c>
      <c r="D170">
        <v>2018</v>
      </c>
      <c r="E170" t="s">
        <v>1948</v>
      </c>
      <c r="F170" t="s">
        <v>1460</v>
      </c>
      <c r="G170" t="s">
        <v>1228</v>
      </c>
      <c r="H170" t="s">
        <v>1843</v>
      </c>
      <c r="I170" t="s">
        <v>1335</v>
      </c>
    </row>
    <row r="171" spans="1:9" x14ac:dyDescent="0.25">
      <c r="A171">
        <v>170</v>
      </c>
      <c r="B171" t="s">
        <v>1904</v>
      </c>
      <c r="C171" t="s">
        <v>1872</v>
      </c>
      <c r="D171">
        <v>2019</v>
      </c>
      <c r="E171" t="s">
        <v>1948</v>
      </c>
      <c r="F171" t="s">
        <v>1460</v>
      </c>
      <c r="G171" t="s">
        <v>1905</v>
      </c>
      <c r="H171" t="s">
        <v>1843</v>
      </c>
      <c r="I171" t="s">
        <v>1462</v>
      </c>
    </row>
    <row r="172" spans="1:9" x14ac:dyDescent="0.25">
      <c r="A172">
        <v>171</v>
      </c>
      <c r="B172" t="s">
        <v>1906</v>
      </c>
      <c r="C172" t="s">
        <v>1907</v>
      </c>
      <c r="D172">
        <v>2018</v>
      </c>
      <c r="E172" t="s">
        <v>1948</v>
      </c>
      <c r="F172" t="s">
        <v>1898</v>
      </c>
      <c r="G172" t="s">
        <v>1908</v>
      </c>
      <c r="H172" t="s">
        <v>1843</v>
      </c>
      <c r="I172" t="s">
        <v>1909</v>
      </c>
    </row>
    <row r="173" spans="1:9" x14ac:dyDescent="0.25">
      <c r="A173">
        <v>172</v>
      </c>
      <c r="B173" t="s">
        <v>1910</v>
      </c>
      <c r="C173" t="s">
        <v>1911</v>
      </c>
      <c r="D173">
        <v>2017</v>
      </c>
      <c r="E173" t="s">
        <v>1948</v>
      </c>
      <c r="F173" t="s">
        <v>1460</v>
      </c>
      <c r="G173" t="s">
        <v>1236</v>
      </c>
      <c r="H173" t="s">
        <v>1843</v>
      </c>
      <c r="I173" t="s">
        <v>1554</v>
      </c>
    </row>
    <row r="174" spans="1:9" x14ac:dyDescent="0.25">
      <c r="A174">
        <v>173</v>
      </c>
      <c r="B174" t="s">
        <v>1912</v>
      </c>
      <c r="C174" t="s">
        <v>1872</v>
      </c>
      <c r="D174">
        <v>2019</v>
      </c>
      <c r="E174" t="s">
        <v>1948</v>
      </c>
      <c r="F174" t="s">
        <v>1460</v>
      </c>
      <c r="G174" t="s">
        <v>1913</v>
      </c>
      <c r="H174" t="s">
        <v>1843</v>
      </c>
      <c r="I174" t="s">
        <v>1462</v>
      </c>
    </row>
    <row r="175" spans="1:9" x14ac:dyDescent="0.25">
      <c r="A175">
        <v>174</v>
      </c>
      <c r="B175" t="s">
        <v>1914</v>
      </c>
      <c r="C175" t="s">
        <v>1915</v>
      </c>
      <c r="D175">
        <v>2019</v>
      </c>
      <c r="E175" t="s">
        <v>1948</v>
      </c>
      <c r="F175" t="s">
        <v>1460</v>
      </c>
      <c r="G175" t="s">
        <v>1243</v>
      </c>
      <c r="H175" t="s">
        <v>1843</v>
      </c>
      <c r="I175" t="s">
        <v>1462</v>
      </c>
    </row>
    <row r="176" spans="1:9" x14ac:dyDescent="0.25">
      <c r="A176">
        <v>175</v>
      </c>
      <c r="B176" t="s">
        <v>1916</v>
      </c>
      <c r="C176" t="s">
        <v>1917</v>
      </c>
      <c r="D176">
        <v>2018</v>
      </c>
      <c r="E176" t="s">
        <v>1948</v>
      </c>
      <c r="F176" t="s">
        <v>1460</v>
      </c>
      <c r="G176" t="s">
        <v>1918</v>
      </c>
      <c r="H176" t="s">
        <v>1843</v>
      </c>
      <c r="I176" t="s">
        <v>1554</v>
      </c>
    </row>
    <row r="177" spans="1:9" x14ac:dyDescent="0.25">
      <c r="A177">
        <v>176</v>
      </c>
      <c r="B177" t="s">
        <v>1683</v>
      </c>
      <c r="C177" t="s">
        <v>1919</v>
      </c>
      <c r="D177">
        <v>2017</v>
      </c>
      <c r="E177" t="s">
        <v>1948</v>
      </c>
      <c r="F177" t="s">
        <v>1460</v>
      </c>
      <c r="G177" t="s">
        <v>802</v>
      </c>
      <c r="H177" t="s">
        <v>1843</v>
      </c>
      <c r="I177" t="s">
        <v>1337</v>
      </c>
    </row>
    <row r="178" spans="1:9" x14ac:dyDescent="0.25">
      <c r="A178">
        <v>177</v>
      </c>
      <c r="B178" t="s">
        <v>1920</v>
      </c>
      <c r="C178" t="s">
        <v>1921</v>
      </c>
      <c r="D178">
        <v>2018</v>
      </c>
      <c r="E178" t="s">
        <v>1948</v>
      </c>
      <c r="F178" t="s">
        <v>1460</v>
      </c>
      <c r="G178" t="s">
        <v>1253</v>
      </c>
      <c r="H178" t="s">
        <v>1843</v>
      </c>
      <c r="I178" t="s">
        <v>338</v>
      </c>
    </row>
    <row r="179" spans="1:9" x14ac:dyDescent="0.25">
      <c r="A179">
        <v>178</v>
      </c>
      <c r="B179" t="s">
        <v>1922</v>
      </c>
      <c r="C179" t="s">
        <v>1923</v>
      </c>
      <c r="D179">
        <v>2018</v>
      </c>
      <c r="E179" t="s">
        <v>1948</v>
      </c>
      <c r="F179" t="s">
        <v>1460</v>
      </c>
      <c r="G179" t="s">
        <v>1263</v>
      </c>
      <c r="H179" t="s">
        <v>1843</v>
      </c>
      <c r="I179" t="s">
        <v>1462</v>
      </c>
    </row>
    <row r="180" spans="1:9" x14ac:dyDescent="0.25">
      <c r="A180">
        <v>179</v>
      </c>
      <c r="B180" t="s">
        <v>1924</v>
      </c>
      <c r="C180" t="s">
        <v>1925</v>
      </c>
      <c r="D180">
        <v>2018</v>
      </c>
      <c r="E180" t="s">
        <v>1948</v>
      </c>
      <c r="F180" t="s">
        <v>1460</v>
      </c>
      <c r="G180" t="s">
        <v>1273</v>
      </c>
      <c r="H180" t="s">
        <v>1843</v>
      </c>
      <c r="I180" t="s">
        <v>338</v>
      </c>
    </row>
    <row r="181" spans="1:9" x14ac:dyDescent="0.25">
      <c r="A181">
        <v>180</v>
      </c>
      <c r="B181" t="s">
        <v>1926</v>
      </c>
      <c r="C181" t="s">
        <v>1927</v>
      </c>
      <c r="D181">
        <v>2018</v>
      </c>
      <c r="E181" t="s">
        <v>1948</v>
      </c>
      <c r="F181" t="s">
        <v>1460</v>
      </c>
      <c r="G181" t="s">
        <v>1928</v>
      </c>
      <c r="H181" t="s">
        <v>1843</v>
      </c>
      <c r="I181" t="s">
        <v>994</v>
      </c>
    </row>
    <row r="182" spans="1:9" x14ac:dyDescent="0.25">
      <c r="A182">
        <v>181</v>
      </c>
      <c r="B182" t="s">
        <v>1929</v>
      </c>
      <c r="C182" t="s">
        <v>1930</v>
      </c>
      <c r="D182">
        <v>2018</v>
      </c>
      <c r="E182" t="s">
        <v>1948</v>
      </c>
      <c r="F182" t="s">
        <v>1479</v>
      </c>
      <c r="G182" t="s">
        <v>1931</v>
      </c>
      <c r="H182" t="s">
        <v>1843</v>
      </c>
      <c r="I182" t="s">
        <v>1462</v>
      </c>
    </row>
    <row r="183" spans="1:9" x14ac:dyDescent="0.25">
      <c r="A183">
        <v>182</v>
      </c>
      <c r="B183" t="s">
        <v>1932</v>
      </c>
      <c r="C183" t="s">
        <v>1933</v>
      </c>
      <c r="D183">
        <v>2017</v>
      </c>
      <c r="E183" t="s">
        <v>1948</v>
      </c>
      <c r="F183" t="s">
        <v>1873</v>
      </c>
      <c r="G183" t="s">
        <v>1934</v>
      </c>
      <c r="H183" t="s">
        <v>1843</v>
      </c>
      <c r="I183" t="s">
        <v>1462</v>
      </c>
    </row>
    <row r="184" spans="1:9" x14ac:dyDescent="0.25">
      <c r="A184">
        <v>183</v>
      </c>
      <c r="B184" t="s">
        <v>1935</v>
      </c>
      <c r="C184" t="s">
        <v>1936</v>
      </c>
      <c r="D184">
        <v>2019</v>
      </c>
      <c r="E184" t="s">
        <v>1948</v>
      </c>
      <c r="F184" t="s">
        <v>1460</v>
      </c>
      <c r="G184" t="s">
        <v>1279</v>
      </c>
      <c r="H184" t="s">
        <v>1843</v>
      </c>
      <c r="I184" t="s">
        <v>338</v>
      </c>
    </row>
    <row r="185" spans="1:9" x14ac:dyDescent="0.25">
      <c r="A185">
        <v>184</v>
      </c>
      <c r="B185" t="s">
        <v>1937</v>
      </c>
      <c r="C185" t="s">
        <v>1938</v>
      </c>
      <c r="D185">
        <v>2018</v>
      </c>
      <c r="E185" t="s">
        <v>1948</v>
      </c>
      <c r="F185" t="s">
        <v>1460</v>
      </c>
      <c r="G185" t="s">
        <v>1284</v>
      </c>
      <c r="H185" t="s">
        <v>1843</v>
      </c>
      <c r="I185" t="s">
        <v>1342</v>
      </c>
    </row>
    <row r="186" spans="1:9" x14ac:dyDescent="0.25">
      <c r="A186">
        <v>185</v>
      </c>
      <c r="B186" t="s">
        <v>1939</v>
      </c>
      <c r="C186" t="s">
        <v>1940</v>
      </c>
      <c r="D186">
        <v>2018</v>
      </c>
      <c r="E186" t="s">
        <v>1948</v>
      </c>
      <c r="F186" t="s">
        <v>1460</v>
      </c>
      <c r="G186" t="s">
        <v>1941</v>
      </c>
      <c r="H186" t="s">
        <v>1843</v>
      </c>
      <c r="I186" t="s">
        <v>338</v>
      </c>
    </row>
    <row r="187" spans="1:9" x14ac:dyDescent="0.25">
      <c r="A187">
        <v>186</v>
      </c>
      <c r="B187" t="s">
        <v>1942</v>
      </c>
      <c r="C187" t="s">
        <v>1943</v>
      </c>
      <c r="D187">
        <v>2017</v>
      </c>
      <c r="E187" t="s">
        <v>1948</v>
      </c>
      <c r="F187" t="s">
        <v>1460</v>
      </c>
      <c r="G187" t="s">
        <v>1291</v>
      </c>
      <c r="H187" t="s">
        <v>1843</v>
      </c>
      <c r="I187" t="s">
        <v>338</v>
      </c>
    </row>
    <row r="188" spans="1:9" x14ac:dyDescent="0.25">
      <c r="A188">
        <v>187</v>
      </c>
      <c r="B188" t="s">
        <v>1944</v>
      </c>
      <c r="C188" t="s">
        <v>1945</v>
      </c>
      <c r="D188">
        <v>1997</v>
      </c>
      <c r="E188" t="s">
        <v>30</v>
      </c>
      <c r="F188" t="s">
        <v>1740</v>
      </c>
      <c r="G188" t="s">
        <v>1946</v>
      </c>
      <c r="H188" t="s">
        <v>1470</v>
      </c>
      <c r="I188" t="s">
        <v>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3FFB5-946A-49A0-B721-104E0F3A7563}">
  <sheetPr>
    <tabColor theme="9" tint="0.79998168889431442"/>
  </sheetPr>
  <dimension ref="B1:BG311"/>
  <sheetViews>
    <sheetView showGridLines="0" topLeftCell="AQ1" zoomScale="85" zoomScaleNormal="85" workbookViewId="0">
      <selection activeCell="BC16" sqref="BC16"/>
    </sheetView>
  </sheetViews>
  <sheetFormatPr defaultRowHeight="15" x14ac:dyDescent="0.25"/>
  <cols>
    <col min="1" max="1" width="9.140625" style="65"/>
    <col min="2" max="2" width="20.7109375" style="65" bestFit="1" customWidth="1"/>
    <col min="3" max="3" width="22.140625" style="65" bestFit="1" customWidth="1"/>
    <col min="4" max="4" width="21.85546875" style="65" bestFit="1" customWidth="1"/>
    <col min="5" max="5" width="7.85546875" style="65" bestFit="1" customWidth="1"/>
    <col min="6" max="6" width="9.140625" style="65"/>
    <col min="7" max="7" width="20.7109375" style="65" bestFit="1" customWidth="1"/>
    <col min="8" max="8" width="22.140625" style="65" bestFit="1" customWidth="1"/>
    <col min="9" max="9" width="21.85546875" style="65" bestFit="1" customWidth="1"/>
    <col min="10" max="10" width="12.85546875" style="65" bestFit="1" customWidth="1"/>
    <col min="11" max="11" width="7.85546875" style="65" bestFit="1" customWidth="1"/>
    <col min="12" max="12" width="9.140625" style="65"/>
    <col min="13" max="13" width="20.7109375" style="65" bestFit="1" customWidth="1"/>
    <col min="14" max="14" width="22.140625" style="65" bestFit="1" customWidth="1"/>
    <col min="15" max="16" width="22.5703125" style="65" bestFit="1" customWidth="1"/>
    <col min="17" max="17" width="7.85546875" style="65" bestFit="1" customWidth="1"/>
    <col min="18" max="18" width="9.140625" style="65"/>
    <col min="19" max="19" width="20.7109375" style="65" bestFit="1" customWidth="1"/>
    <col min="20" max="20" width="22.140625" style="65" bestFit="1" customWidth="1"/>
    <col min="21" max="21" width="12.85546875" style="65" bestFit="1" customWidth="1"/>
    <col min="22" max="22" width="7.85546875" style="65" bestFit="1" customWidth="1"/>
    <col min="23" max="23" width="20.7109375" style="65" bestFit="1" customWidth="1"/>
    <col min="24" max="24" width="22.140625" style="65" bestFit="1" customWidth="1"/>
    <col min="25" max="25" width="21.85546875" style="65" bestFit="1" customWidth="1"/>
    <col min="26" max="26" width="12.85546875" style="65" bestFit="1" customWidth="1"/>
    <col min="27" max="27" width="20.7109375" style="65" bestFit="1" customWidth="1"/>
    <col min="28" max="28" width="22.140625" style="65" bestFit="1" customWidth="1"/>
    <col min="29" max="29" width="21.85546875" style="65" bestFit="1" customWidth="1"/>
    <col min="30" max="30" width="12.85546875" style="65" bestFit="1" customWidth="1"/>
    <col min="31" max="31" width="7.85546875" style="65" bestFit="1" customWidth="1"/>
    <col min="32" max="32" width="9.140625" style="65"/>
    <col min="33" max="33" width="20.7109375" style="65" bestFit="1" customWidth="1"/>
    <col min="34" max="34" width="22.140625" style="65" bestFit="1" customWidth="1"/>
    <col min="35" max="35" width="21.85546875" style="65" bestFit="1" customWidth="1"/>
    <col min="36" max="36" width="12.85546875" style="65" bestFit="1" customWidth="1"/>
    <col min="37" max="37" width="7.85546875" style="65" bestFit="1" customWidth="1"/>
    <col min="38" max="38" width="9.140625" style="65"/>
    <col min="39" max="39" width="20.7109375" style="65" bestFit="1" customWidth="1"/>
    <col min="40" max="40" width="22.140625" style="65" bestFit="1" customWidth="1"/>
    <col min="41" max="41" width="21.85546875" style="65" bestFit="1" customWidth="1"/>
    <col min="42" max="42" width="12.85546875" style="65" bestFit="1" customWidth="1"/>
    <col min="43" max="43" width="7.85546875" style="65" bestFit="1" customWidth="1"/>
    <col min="44" max="44" width="9.140625" style="65"/>
    <col min="45" max="45" width="20.7109375" style="65" bestFit="1" customWidth="1"/>
    <col min="46" max="46" width="22.140625" style="65" bestFit="1" customWidth="1"/>
    <col min="47" max="47" width="21.85546875" style="65" bestFit="1" customWidth="1"/>
    <col min="48" max="48" width="12.85546875" style="65" bestFit="1" customWidth="1"/>
    <col min="49" max="49" width="20.7109375" style="65" bestFit="1" customWidth="1"/>
    <col min="50" max="50" width="22.140625" style="65" bestFit="1" customWidth="1"/>
    <col min="51" max="51" width="21.85546875" style="65" bestFit="1" customWidth="1"/>
    <col min="52" max="52" width="9.140625" style="65"/>
    <col min="53" max="53" width="20.7109375" style="65" bestFit="1" customWidth="1"/>
    <col min="54" max="54" width="22.140625" style="65" bestFit="1" customWidth="1"/>
    <col min="55" max="55" width="21.85546875" style="65" bestFit="1" customWidth="1"/>
    <col min="56" max="56" width="9.140625" style="65"/>
    <col min="57" max="57" width="20.7109375" style="65" bestFit="1" customWidth="1"/>
    <col min="58" max="58" width="22.140625" style="65" bestFit="1" customWidth="1"/>
    <col min="59" max="59" width="21.85546875" style="65" bestFit="1" customWidth="1"/>
    <col min="60" max="16384" width="9.140625" style="65"/>
  </cols>
  <sheetData>
    <row r="1" spans="2:59" customFormat="1" x14ac:dyDescent="0.25"/>
    <row r="2" spans="2:59" customFormat="1" x14ac:dyDescent="0.25">
      <c r="B2" t="s">
        <v>1448</v>
      </c>
      <c r="G2" t="s">
        <v>1448</v>
      </c>
      <c r="M2" t="s">
        <v>1448</v>
      </c>
      <c r="S2" t="s">
        <v>1448</v>
      </c>
      <c r="W2" t="s">
        <v>1448</v>
      </c>
      <c r="AA2" t="s">
        <v>1448</v>
      </c>
      <c r="AG2" t="s">
        <v>1448</v>
      </c>
      <c r="AM2" t="s">
        <v>1448</v>
      </c>
      <c r="AS2" t="s">
        <v>1448</v>
      </c>
      <c r="AW2" t="s">
        <v>1448</v>
      </c>
      <c r="BA2" t="s">
        <v>1448</v>
      </c>
      <c r="BE2" t="s">
        <v>1448</v>
      </c>
    </row>
    <row r="3" spans="2:59" customFormat="1" x14ac:dyDescent="0.25"/>
    <row r="4" spans="2:59" customFormat="1" ht="23.25" x14ac:dyDescent="0.35">
      <c r="B4" s="61" t="s">
        <v>32</v>
      </c>
      <c r="G4" s="62" t="s">
        <v>332</v>
      </c>
      <c r="M4" s="61" t="s">
        <v>348</v>
      </c>
      <c r="S4" s="62" t="s">
        <v>1396</v>
      </c>
      <c r="W4" s="67" t="s">
        <v>87</v>
      </c>
      <c r="AA4" s="67" t="s">
        <v>465</v>
      </c>
      <c r="AG4" s="67" t="s">
        <v>1451</v>
      </c>
      <c r="AM4" s="62" t="s">
        <v>1450</v>
      </c>
      <c r="AS4" s="62" t="s">
        <v>1452</v>
      </c>
      <c r="AW4" s="68" t="s">
        <v>1449</v>
      </c>
      <c r="BA4" s="68" t="s">
        <v>535</v>
      </c>
      <c r="BE4" s="62" t="s">
        <v>1014</v>
      </c>
    </row>
    <row r="5" spans="2:59" customFormat="1" x14ac:dyDescent="0.25"/>
    <row r="6" spans="2:59" customFormat="1" x14ac:dyDescent="0.25">
      <c r="B6" t="s">
        <v>1436</v>
      </c>
      <c r="G6" t="s">
        <v>1436</v>
      </c>
      <c r="M6" t="s">
        <v>1436</v>
      </c>
      <c r="S6" t="s">
        <v>1436</v>
      </c>
      <c r="W6" t="s">
        <v>1436</v>
      </c>
      <c r="AA6" t="s">
        <v>1436</v>
      </c>
      <c r="AG6" t="s">
        <v>1436</v>
      </c>
      <c r="AM6" t="s">
        <v>1436</v>
      </c>
      <c r="AS6" t="s">
        <v>1436</v>
      </c>
      <c r="AW6" t="s">
        <v>1436</v>
      </c>
      <c r="BA6" t="s">
        <v>1436</v>
      </c>
      <c r="BE6" t="s">
        <v>1436</v>
      </c>
    </row>
    <row r="7" spans="2:59" customFormat="1" ht="15.75" thickBot="1" x14ac:dyDescent="0.3"/>
    <row r="8" spans="2:59" customFormat="1" x14ac:dyDescent="0.25">
      <c r="B8" s="59"/>
      <c r="C8" s="59" t="s">
        <v>2014</v>
      </c>
      <c r="D8" s="59" t="s">
        <v>2013</v>
      </c>
      <c r="G8" s="59"/>
      <c r="H8" s="59" t="s">
        <v>332</v>
      </c>
      <c r="I8" s="59" t="s">
        <v>2013</v>
      </c>
      <c r="M8" s="59"/>
      <c r="N8" s="59" t="s">
        <v>348</v>
      </c>
      <c r="O8" s="59" t="s">
        <v>2013</v>
      </c>
      <c r="S8" s="59"/>
      <c r="T8" s="59" t="s">
        <v>1396</v>
      </c>
      <c r="U8" s="59" t="s">
        <v>2013</v>
      </c>
      <c r="W8" s="59"/>
      <c r="X8" s="59" t="s">
        <v>2015</v>
      </c>
      <c r="Y8" s="59" t="s">
        <v>2013</v>
      </c>
      <c r="AA8" s="59"/>
      <c r="AB8" s="59" t="s">
        <v>465</v>
      </c>
      <c r="AC8" s="59" t="s">
        <v>2013</v>
      </c>
      <c r="AG8" s="59"/>
      <c r="AH8" s="59" t="s">
        <v>16</v>
      </c>
      <c r="AI8" s="59" t="s">
        <v>2013</v>
      </c>
      <c r="AM8" s="59"/>
      <c r="AN8" s="59" t="s">
        <v>1450</v>
      </c>
      <c r="AO8" s="59" t="s">
        <v>2013</v>
      </c>
      <c r="AS8" s="59"/>
      <c r="AT8" s="59" t="s">
        <v>2016</v>
      </c>
      <c r="AU8" s="59" t="s">
        <v>2013</v>
      </c>
      <c r="AW8" s="59"/>
      <c r="AX8" s="59" t="s">
        <v>1449</v>
      </c>
      <c r="AY8" s="59" t="s">
        <v>2013</v>
      </c>
      <c r="BA8" s="59"/>
      <c r="BB8" s="59" t="s">
        <v>2018</v>
      </c>
      <c r="BC8" s="59" t="s">
        <v>2013</v>
      </c>
      <c r="BE8" s="59"/>
      <c r="BF8" s="59" t="s">
        <v>1014</v>
      </c>
      <c r="BG8" s="59" t="s">
        <v>2013</v>
      </c>
    </row>
    <row r="9" spans="2:59" customFormat="1" x14ac:dyDescent="0.25">
      <c r="B9" s="57" t="s">
        <v>1437</v>
      </c>
      <c r="C9" s="57">
        <v>0.30264526561598326</v>
      </c>
      <c r="D9" s="57">
        <v>0</v>
      </c>
      <c r="G9" s="57" t="s">
        <v>1437</v>
      </c>
      <c r="H9" s="57">
        <v>5.6727457483629982E-3</v>
      </c>
      <c r="I9" s="57">
        <v>0</v>
      </c>
      <c r="M9" s="57" t="s">
        <v>1437</v>
      </c>
      <c r="N9" s="57">
        <v>0.1022347960194727</v>
      </c>
      <c r="O9" s="57">
        <v>0</v>
      </c>
      <c r="S9" s="57" t="s">
        <v>1437</v>
      </c>
      <c r="T9" s="57">
        <v>1.0850018302180261E-5</v>
      </c>
      <c r="U9" s="57">
        <v>0</v>
      </c>
      <c r="W9" s="57" t="s">
        <v>1437</v>
      </c>
      <c r="X9" s="57">
        <v>8.4249679424071661E-2</v>
      </c>
      <c r="Y9" s="57">
        <v>0</v>
      </c>
      <c r="AA9" s="57" t="s">
        <v>1437</v>
      </c>
      <c r="AB9" s="57">
        <v>9.4279961866300596E-2</v>
      </c>
      <c r="AC9" s="57">
        <v>0</v>
      </c>
      <c r="AG9" s="57" t="s">
        <v>1437</v>
      </c>
      <c r="AH9" s="57">
        <v>3.4093394378605868E-2</v>
      </c>
      <c r="AI9" s="57">
        <v>0</v>
      </c>
      <c r="AM9" s="57" t="s">
        <v>1437</v>
      </c>
      <c r="AN9" s="57">
        <v>1.321451460904403E-4</v>
      </c>
      <c r="AO9" s="57">
        <v>0</v>
      </c>
      <c r="AS9" s="57" t="s">
        <v>1437</v>
      </c>
      <c r="AT9" s="57">
        <v>3.483777351444165E-3</v>
      </c>
      <c r="AU9" s="57">
        <v>0</v>
      </c>
      <c r="AW9" s="57" t="s">
        <v>1437</v>
      </c>
      <c r="AX9" s="57">
        <v>5.5285932654163983E-2</v>
      </c>
      <c r="AY9" s="57">
        <v>0</v>
      </c>
      <c r="BA9" s="57" t="s">
        <v>1437</v>
      </c>
      <c r="BB9" s="57">
        <v>3.5425438316704028E-2</v>
      </c>
      <c r="BC9" s="57">
        <v>0</v>
      </c>
      <c r="BE9" s="57" t="s">
        <v>1437</v>
      </c>
      <c r="BF9" s="57">
        <v>3.5168193938220932E-2</v>
      </c>
      <c r="BG9" s="57">
        <v>0</v>
      </c>
    </row>
    <row r="10" spans="2:59" customFormat="1" x14ac:dyDescent="0.25">
      <c r="B10" s="57" t="s">
        <v>1438</v>
      </c>
      <c r="C10" s="57">
        <v>0.33545801610187259</v>
      </c>
      <c r="D10" s="57">
        <v>0</v>
      </c>
      <c r="G10" s="57" t="s">
        <v>1438</v>
      </c>
      <c r="H10" s="57">
        <v>3.749741393774166E-4</v>
      </c>
      <c r="I10" s="57">
        <v>0</v>
      </c>
      <c r="M10" s="57" t="s">
        <v>1438</v>
      </c>
      <c r="N10" s="57">
        <v>2.8028387355441237E-2</v>
      </c>
      <c r="O10" s="57">
        <v>0</v>
      </c>
      <c r="S10" s="57" t="s">
        <v>1438</v>
      </c>
      <c r="T10" s="57">
        <v>1.1731844685625093E-9</v>
      </c>
      <c r="U10" s="57">
        <v>0</v>
      </c>
      <c r="W10" s="57" t="s">
        <v>1438</v>
      </c>
      <c r="X10" s="57">
        <v>3.9696765987781428E-2</v>
      </c>
      <c r="Y10" s="57">
        <v>0</v>
      </c>
      <c r="AA10" s="57" t="s">
        <v>1438</v>
      </c>
      <c r="AB10" s="57">
        <v>2.7262241611751295E-2</v>
      </c>
      <c r="AC10" s="57">
        <v>0</v>
      </c>
      <c r="AG10" s="57" t="s">
        <v>1438</v>
      </c>
      <c r="AH10" s="57">
        <v>2.8428138233470004E-3</v>
      </c>
      <c r="AI10" s="57">
        <v>0</v>
      </c>
      <c r="AM10" s="57" t="s">
        <v>1438</v>
      </c>
      <c r="AN10" s="57">
        <v>2.9591134352463718E-7</v>
      </c>
      <c r="AO10" s="57">
        <v>0</v>
      </c>
      <c r="AS10" s="57" t="s">
        <v>1438</v>
      </c>
      <c r="AT10" s="57">
        <v>8.0246304609754961E-4</v>
      </c>
      <c r="AU10" s="57">
        <v>0</v>
      </c>
      <c r="AW10" s="57" t="s">
        <v>1438</v>
      </c>
      <c r="AX10" s="57">
        <v>2.1674079344597221E-2</v>
      </c>
      <c r="AY10" s="57">
        <v>0</v>
      </c>
      <c r="BA10" s="57" t="s">
        <v>1438</v>
      </c>
      <c r="BB10" s="57">
        <v>1.537069961213984E-2</v>
      </c>
      <c r="BC10" s="57">
        <v>0</v>
      </c>
      <c r="BE10" s="57" t="s">
        <v>1438</v>
      </c>
      <c r="BF10" s="57">
        <v>5.5890008727262465E-3</v>
      </c>
      <c r="BG10" s="57">
        <v>0</v>
      </c>
    </row>
    <row r="11" spans="2:59" customFormat="1" x14ac:dyDescent="0.25">
      <c r="B11" s="57" t="s">
        <v>1439</v>
      </c>
      <c r="C11" s="57">
        <v>25</v>
      </c>
      <c r="D11" s="57">
        <v>24</v>
      </c>
      <c r="G11" s="57" t="s">
        <v>1439</v>
      </c>
      <c r="H11" s="57">
        <v>14</v>
      </c>
      <c r="I11" s="57">
        <v>24</v>
      </c>
      <c r="M11" s="57" t="s">
        <v>1439</v>
      </c>
      <c r="N11" s="57">
        <v>29</v>
      </c>
      <c r="O11" s="57">
        <v>24</v>
      </c>
      <c r="S11" s="57" t="s">
        <v>1439</v>
      </c>
      <c r="T11" s="57">
        <v>24</v>
      </c>
      <c r="U11" s="57">
        <v>24</v>
      </c>
      <c r="W11" s="57" t="s">
        <v>1439</v>
      </c>
      <c r="X11" s="57">
        <v>27</v>
      </c>
      <c r="Y11" s="57">
        <v>24</v>
      </c>
      <c r="AA11" s="57" t="s">
        <v>1439</v>
      </c>
      <c r="AB11" s="57">
        <v>47</v>
      </c>
      <c r="AC11" s="57">
        <v>24</v>
      </c>
      <c r="AG11" s="57" t="s">
        <v>1439</v>
      </c>
      <c r="AH11" s="57">
        <v>76</v>
      </c>
      <c r="AI11" s="57">
        <v>24</v>
      </c>
      <c r="AM11" s="57" t="s">
        <v>1439</v>
      </c>
      <c r="AN11" s="57">
        <v>23</v>
      </c>
      <c r="AO11" s="57">
        <v>24</v>
      </c>
      <c r="AS11" s="57" t="s">
        <v>1439</v>
      </c>
      <c r="AT11" s="57">
        <v>9</v>
      </c>
      <c r="AU11" s="57">
        <v>24</v>
      </c>
      <c r="AW11" s="57" t="s">
        <v>1439</v>
      </c>
      <c r="AX11" s="57">
        <v>48</v>
      </c>
      <c r="AY11" s="57">
        <v>24</v>
      </c>
      <c r="BA11" s="57" t="s">
        <v>1439</v>
      </c>
      <c r="BB11" s="57">
        <v>101</v>
      </c>
      <c r="BC11" s="57">
        <v>24</v>
      </c>
      <c r="BE11" s="57" t="s">
        <v>1439</v>
      </c>
      <c r="BF11" s="57">
        <v>4</v>
      </c>
      <c r="BG11" s="57">
        <v>24</v>
      </c>
    </row>
    <row r="12" spans="2:59" customFormat="1" x14ac:dyDescent="0.25">
      <c r="B12" s="57" t="s">
        <v>1440</v>
      </c>
      <c r="C12" s="57">
        <v>0</v>
      </c>
      <c r="D12" s="57"/>
      <c r="G12" s="57" t="s">
        <v>1440</v>
      </c>
      <c r="H12" s="57">
        <v>0</v>
      </c>
      <c r="I12" s="57"/>
      <c r="M12" s="57" t="s">
        <v>1440</v>
      </c>
      <c r="N12" s="57">
        <v>0</v>
      </c>
      <c r="O12" s="57"/>
      <c r="S12" s="57" t="s">
        <v>1440</v>
      </c>
      <c r="T12" s="57">
        <v>0</v>
      </c>
      <c r="U12" s="57"/>
      <c r="W12" s="57" t="s">
        <v>1440</v>
      </c>
      <c r="X12" s="57">
        <v>0</v>
      </c>
      <c r="Y12" s="57"/>
      <c r="AA12" s="57" t="s">
        <v>1440</v>
      </c>
      <c r="AB12" s="57">
        <v>0</v>
      </c>
      <c r="AC12" s="57"/>
      <c r="AG12" s="57" t="s">
        <v>1440</v>
      </c>
      <c r="AH12" s="57">
        <v>0</v>
      </c>
      <c r="AI12" s="57"/>
      <c r="AM12" s="57" t="s">
        <v>1440</v>
      </c>
      <c r="AN12" s="57">
        <v>0</v>
      </c>
      <c r="AO12" s="57"/>
      <c r="AS12" s="57" t="s">
        <v>1440</v>
      </c>
      <c r="AT12" s="57">
        <v>0</v>
      </c>
      <c r="AU12" s="57"/>
      <c r="AW12" s="57" t="s">
        <v>1440</v>
      </c>
      <c r="AX12" s="57">
        <v>0</v>
      </c>
      <c r="AY12" s="57"/>
      <c r="BA12" s="57" t="s">
        <v>1440</v>
      </c>
      <c r="BB12" s="57">
        <v>0</v>
      </c>
      <c r="BC12" s="57"/>
      <c r="BE12" s="57" t="s">
        <v>1440</v>
      </c>
      <c r="BF12" s="57">
        <v>0</v>
      </c>
      <c r="BG12" s="57"/>
    </row>
    <row r="13" spans="2:59" customFormat="1" x14ac:dyDescent="0.25">
      <c r="B13" s="57" t="s">
        <v>1441</v>
      </c>
      <c r="C13" s="57">
        <v>24</v>
      </c>
      <c r="D13" s="57"/>
      <c r="G13" s="57" t="s">
        <v>1441</v>
      </c>
      <c r="H13" s="57">
        <v>13</v>
      </c>
      <c r="I13" s="57"/>
      <c r="M13" s="57" t="s">
        <v>1441</v>
      </c>
      <c r="N13" s="57">
        <v>28</v>
      </c>
      <c r="O13" s="57"/>
      <c r="S13" s="57" t="s">
        <v>1441</v>
      </c>
      <c r="T13" s="57">
        <v>23</v>
      </c>
      <c r="U13" s="57"/>
      <c r="W13" s="57" t="s">
        <v>1441</v>
      </c>
      <c r="X13" s="57">
        <v>26</v>
      </c>
      <c r="Y13" s="57"/>
      <c r="AA13" s="57" t="s">
        <v>1441</v>
      </c>
      <c r="AB13" s="57">
        <v>46</v>
      </c>
      <c r="AC13" s="57"/>
      <c r="AG13" s="57" t="s">
        <v>1441</v>
      </c>
      <c r="AH13" s="57">
        <v>75</v>
      </c>
      <c r="AI13" s="57"/>
      <c r="AM13" s="57" t="s">
        <v>1441</v>
      </c>
      <c r="AN13" s="57">
        <v>22</v>
      </c>
      <c r="AO13" s="57"/>
      <c r="AS13" s="57" t="s">
        <v>1441</v>
      </c>
      <c r="AT13" s="57">
        <v>8</v>
      </c>
      <c r="AU13" s="57"/>
      <c r="AW13" s="57" t="s">
        <v>1441</v>
      </c>
      <c r="AX13" s="57">
        <v>47</v>
      </c>
      <c r="AY13" s="57"/>
      <c r="BA13" s="57" t="s">
        <v>1441</v>
      </c>
      <c r="BB13" s="57">
        <v>100</v>
      </c>
      <c r="BC13" s="57"/>
      <c r="BE13" s="57" t="s">
        <v>1441</v>
      </c>
      <c r="BF13" s="57">
        <v>3</v>
      </c>
      <c r="BG13" s="57"/>
    </row>
    <row r="14" spans="2:59" customFormat="1" x14ac:dyDescent="0.25">
      <c r="B14" s="57" t="s">
        <v>1442</v>
      </c>
      <c r="C14" s="57">
        <v>2.6126714630222656</v>
      </c>
      <c r="D14" s="57"/>
      <c r="G14" s="57" t="s">
        <v>1442</v>
      </c>
      <c r="H14" s="57">
        <v>1.0961164066535247</v>
      </c>
      <c r="I14" s="57"/>
      <c r="M14" s="57" t="s">
        <v>1442</v>
      </c>
      <c r="N14" s="57">
        <v>3.2885063009889302</v>
      </c>
      <c r="O14" s="57"/>
      <c r="S14" s="57" t="s">
        <v>1442</v>
      </c>
      <c r="T14" s="57">
        <v>1.5518614296422513</v>
      </c>
      <c r="U14" s="57"/>
      <c r="W14" s="57" t="s">
        <v>1442</v>
      </c>
      <c r="X14" s="57">
        <v>2.1972151028125011</v>
      </c>
      <c r="Y14" s="57"/>
      <c r="AA14" s="57" t="s">
        <v>1442</v>
      </c>
      <c r="AB14" s="57">
        <v>3.9146013897859837</v>
      </c>
      <c r="AC14" s="57"/>
      <c r="AG14" s="57" t="s">
        <v>1442</v>
      </c>
      <c r="AH14" s="57">
        <v>5.5744603288979917</v>
      </c>
      <c r="AI14" s="57"/>
      <c r="AM14" s="57" t="s">
        <v>1442</v>
      </c>
      <c r="AN14" s="57">
        <v>1.1650225363949738</v>
      </c>
      <c r="AO14" s="57"/>
      <c r="AS14" s="57" t="s">
        <v>1442</v>
      </c>
      <c r="AT14" s="57">
        <v>0.36894287282021498</v>
      </c>
      <c r="AU14" s="57"/>
      <c r="AW14" s="57" t="s">
        <v>1442</v>
      </c>
      <c r="AX14" s="57">
        <v>2.6017462041898525</v>
      </c>
      <c r="AY14" s="57"/>
      <c r="BA14" s="57" t="s">
        <v>1442</v>
      </c>
      <c r="BB14" s="57">
        <v>2.8716340990924745</v>
      </c>
      <c r="BC14" s="57"/>
      <c r="BE14" s="57" t="s">
        <v>1442</v>
      </c>
      <c r="BF14" s="57">
        <v>0.94083393293039974</v>
      </c>
      <c r="BG14" s="57"/>
    </row>
    <row r="15" spans="2:59" customFormat="1" x14ac:dyDescent="0.25">
      <c r="B15" s="57" t="s">
        <v>1443</v>
      </c>
      <c r="C15" s="57">
        <v>7.6302796204208347E-3</v>
      </c>
      <c r="D15" s="57"/>
      <c r="G15" s="57" t="s">
        <v>1443</v>
      </c>
      <c r="H15" s="57">
        <v>0.14645932922743599</v>
      </c>
      <c r="I15" s="57"/>
      <c r="M15" s="57" t="s">
        <v>1443</v>
      </c>
      <c r="N15" s="57">
        <v>1.3595608689437727E-3</v>
      </c>
      <c r="O15" s="57"/>
      <c r="S15" s="57" t="s">
        <v>1443</v>
      </c>
      <c r="T15" s="57">
        <v>6.7173998094141291E-2</v>
      </c>
      <c r="U15" s="57"/>
      <c r="W15" s="57" t="s">
        <v>1443</v>
      </c>
      <c r="X15" s="57">
        <v>1.8557007532107303E-2</v>
      </c>
      <c r="Y15" s="57"/>
      <c r="AA15" s="57" t="s">
        <v>1443</v>
      </c>
      <c r="AB15" s="57">
        <v>1.4868266710084857E-4</v>
      </c>
      <c r="AC15" s="57"/>
      <c r="AG15" s="57" t="s">
        <v>1443</v>
      </c>
      <c r="AH15" s="57">
        <v>1.8629385787857592E-7</v>
      </c>
      <c r="AI15" s="57"/>
      <c r="AM15" s="57" t="s">
        <v>1443</v>
      </c>
      <c r="AN15" s="57">
        <v>0.12824359335181576</v>
      </c>
      <c r="AO15" s="57"/>
      <c r="AS15" s="57" t="s">
        <v>1443</v>
      </c>
      <c r="AT15" s="57">
        <v>0.36087181257016199</v>
      </c>
      <c r="AU15" s="57"/>
      <c r="AW15" s="57" t="s">
        <v>1443</v>
      </c>
      <c r="AX15" s="57">
        <v>6.1825960571526492E-3</v>
      </c>
      <c r="AY15" s="57"/>
      <c r="BA15" s="57" t="s">
        <v>1443</v>
      </c>
      <c r="BB15" s="57">
        <v>2.4928401168169819E-3</v>
      </c>
      <c r="BC15" s="57"/>
      <c r="BE15" s="57" t="s">
        <v>1443</v>
      </c>
      <c r="BF15" s="57">
        <v>0.20809887193210663</v>
      </c>
      <c r="BG15" s="57"/>
    </row>
    <row r="16" spans="2:59" customFormat="1" x14ac:dyDescent="0.25">
      <c r="B16" s="57" t="s">
        <v>1444</v>
      </c>
      <c r="C16" s="57">
        <v>1.7108820799094284</v>
      </c>
      <c r="D16" s="57"/>
      <c r="G16" s="57" t="s">
        <v>1444</v>
      </c>
      <c r="H16" s="57">
        <v>1.7709333959868729</v>
      </c>
      <c r="I16" s="57"/>
      <c r="M16" s="57" t="s">
        <v>1444</v>
      </c>
      <c r="N16" s="57">
        <v>1.7011309342659326</v>
      </c>
      <c r="O16" s="57"/>
      <c r="S16" s="57" t="s">
        <v>1444</v>
      </c>
      <c r="T16" s="57">
        <v>1.7138715277470482</v>
      </c>
      <c r="U16" s="57"/>
      <c r="W16" s="57" t="s">
        <v>1444</v>
      </c>
      <c r="X16" s="57">
        <v>1.7056179197592738</v>
      </c>
      <c r="Y16" s="57"/>
      <c r="AA16" s="57" t="s">
        <v>1444</v>
      </c>
      <c r="AB16" s="57">
        <v>1.678660413556865</v>
      </c>
      <c r="AC16" s="57"/>
      <c r="AG16" s="57" t="s">
        <v>1444</v>
      </c>
      <c r="AH16" s="57">
        <v>1.6654253733225626</v>
      </c>
      <c r="AI16" s="57"/>
      <c r="AM16" s="57" t="s">
        <v>1444</v>
      </c>
      <c r="AN16" s="57">
        <v>1.7171443743802424</v>
      </c>
      <c r="AO16" s="57"/>
      <c r="AS16" s="57" t="s">
        <v>1444</v>
      </c>
      <c r="AT16" s="57">
        <v>1.8595480375308981</v>
      </c>
      <c r="AU16" s="57"/>
      <c r="AW16" s="57" t="s">
        <v>1444</v>
      </c>
      <c r="AX16" s="57">
        <v>1.6779267216418625</v>
      </c>
      <c r="AY16" s="57"/>
      <c r="BA16" s="57" t="s">
        <v>1444</v>
      </c>
      <c r="BB16" s="57">
        <v>1.6602343260853425</v>
      </c>
      <c r="BC16" s="57"/>
      <c r="BE16" s="57" t="s">
        <v>1444</v>
      </c>
      <c r="BF16" s="57">
        <v>2.3533634348018233</v>
      </c>
      <c r="BG16" s="57"/>
    </row>
    <row r="17" spans="2:59" customFormat="1" x14ac:dyDescent="0.25">
      <c r="B17" s="57" t="s">
        <v>1445</v>
      </c>
      <c r="C17" s="57">
        <v>1.5260559240841669E-2</v>
      </c>
      <c r="D17" s="57"/>
      <c r="G17" s="57" t="s">
        <v>1445</v>
      </c>
      <c r="H17" s="57">
        <v>0.29291865845487197</v>
      </c>
      <c r="I17" s="57"/>
      <c r="M17" s="57" t="s">
        <v>1445</v>
      </c>
      <c r="N17" s="57">
        <v>2.7191217378875455E-3</v>
      </c>
      <c r="O17" s="57"/>
      <c r="S17" s="57" t="s">
        <v>1445</v>
      </c>
      <c r="T17" s="57">
        <v>0.13434799618828258</v>
      </c>
      <c r="U17" s="57"/>
      <c r="W17" s="57" t="s">
        <v>1445</v>
      </c>
      <c r="X17" s="57">
        <v>3.7114015064214606E-2</v>
      </c>
      <c r="Y17" s="57"/>
      <c r="AA17" s="57" t="s">
        <v>1445</v>
      </c>
      <c r="AB17" s="57">
        <v>2.9736533420169714E-4</v>
      </c>
      <c r="AC17" s="57"/>
      <c r="AG17" s="57" t="s">
        <v>1445</v>
      </c>
      <c r="AH17" s="57">
        <v>3.7258771575715185E-7</v>
      </c>
      <c r="AI17" s="57"/>
      <c r="AM17" s="57" t="s">
        <v>1445</v>
      </c>
      <c r="AN17" s="57">
        <v>0.25648718670363152</v>
      </c>
      <c r="AO17" s="57"/>
      <c r="AS17" s="57" t="s">
        <v>1445</v>
      </c>
      <c r="AT17" s="57">
        <v>0.72174362514032397</v>
      </c>
      <c r="AU17" s="57"/>
      <c r="AW17" s="57" t="s">
        <v>1445</v>
      </c>
      <c r="AX17" s="57">
        <v>1.2365192114305298E-2</v>
      </c>
      <c r="AY17" s="57"/>
      <c r="BA17" s="57" t="s">
        <v>1445</v>
      </c>
      <c r="BB17" s="57">
        <v>4.9856802336339639E-3</v>
      </c>
      <c r="BC17" s="57"/>
      <c r="BE17" s="57" t="s">
        <v>1445</v>
      </c>
      <c r="BF17" s="57">
        <v>0.41619774386421327</v>
      </c>
      <c r="BG17" s="57"/>
    </row>
    <row r="18" spans="2:59" customFormat="1" ht="15.75" thickBot="1" x14ac:dyDescent="0.3">
      <c r="B18" s="58" t="s">
        <v>1446</v>
      </c>
      <c r="C18" s="58">
        <v>2.0638985616280254</v>
      </c>
      <c r="D18" s="58"/>
      <c r="G18" s="58" t="s">
        <v>1446</v>
      </c>
      <c r="H18" s="58">
        <v>2.1603686564627926</v>
      </c>
      <c r="I18" s="58"/>
      <c r="M18" s="58" t="s">
        <v>1446</v>
      </c>
      <c r="N18" s="58">
        <v>2.0484071417952445</v>
      </c>
      <c r="O18" s="58"/>
      <c r="S18" s="58" t="s">
        <v>1446</v>
      </c>
      <c r="T18" s="58">
        <v>2.0686576104190491</v>
      </c>
      <c r="U18" s="58"/>
      <c r="W18" s="58" t="s">
        <v>1446</v>
      </c>
      <c r="X18" s="58">
        <v>2.0555294386428731</v>
      </c>
      <c r="Y18" s="58"/>
      <c r="AA18" s="58" t="s">
        <v>1446</v>
      </c>
      <c r="AB18" s="58">
        <v>2.0128955989194299</v>
      </c>
      <c r="AC18" s="58"/>
      <c r="AG18" s="58" t="s">
        <v>1446</v>
      </c>
      <c r="AH18" s="58">
        <v>1.9921021540022406</v>
      </c>
      <c r="AI18" s="58"/>
      <c r="AM18" s="58" t="s">
        <v>1446</v>
      </c>
      <c r="AN18" s="58">
        <v>2.0738730679040258</v>
      </c>
      <c r="AO18" s="58"/>
      <c r="AS18" s="58" t="s">
        <v>1446</v>
      </c>
      <c r="AT18" s="58">
        <v>2.3060041352041671</v>
      </c>
      <c r="AU18" s="58"/>
      <c r="AW18" s="58" t="s">
        <v>1446</v>
      </c>
      <c r="AX18" s="58">
        <v>2.0117405137297668</v>
      </c>
      <c r="AY18" s="58"/>
      <c r="BA18" s="58" t="s">
        <v>1446</v>
      </c>
      <c r="BB18" s="58">
        <v>1.9839715185235556</v>
      </c>
      <c r="BC18" s="58"/>
      <c r="BE18" s="58" t="s">
        <v>1446</v>
      </c>
      <c r="BF18" s="58">
        <v>3.1824463052837091</v>
      </c>
      <c r="BG18" s="58"/>
    </row>
    <row r="19" spans="2:59" customFormat="1" x14ac:dyDescent="0.25"/>
    <row r="20" spans="2:59" customFormat="1" x14ac:dyDescent="0.25"/>
    <row r="21" spans="2:59" customFormat="1" x14ac:dyDescent="0.25">
      <c r="B21" s="30" t="s">
        <v>1959</v>
      </c>
      <c r="C21" t="s">
        <v>1421</v>
      </c>
      <c r="G21" s="30" t="s">
        <v>1959</v>
      </c>
      <c r="H21" t="s">
        <v>1421</v>
      </c>
      <c r="M21" s="30" t="s">
        <v>1959</v>
      </c>
      <c r="N21" t="s">
        <v>1421</v>
      </c>
      <c r="S21" s="30" t="s">
        <v>1959</v>
      </c>
      <c r="T21" t="s">
        <v>1421</v>
      </c>
      <c r="W21" s="30" t="s">
        <v>1959</v>
      </c>
      <c r="X21" t="s">
        <v>1421</v>
      </c>
      <c r="AA21" s="30" t="s">
        <v>1959</v>
      </c>
      <c r="AB21" t="s">
        <v>1421</v>
      </c>
      <c r="AG21" s="30" t="s">
        <v>1959</v>
      </c>
      <c r="AH21" t="s">
        <v>1421</v>
      </c>
      <c r="AM21" s="30" t="s">
        <v>1959</v>
      </c>
      <c r="AN21" t="s">
        <v>1421</v>
      </c>
      <c r="AS21" s="30" t="s">
        <v>1959</v>
      </c>
      <c r="AT21" t="s">
        <v>1421</v>
      </c>
      <c r="AW21" s="30" t="s">
        <v>1959</v>
      </c>
      <c r="AX21" t="s">
        <v>1417</v>
      </c>
      <c r="BA21" s="30" t="s">
        <v>1959</v>
      </c>
      <c r="BB21" t="s">
        <v>1421</v>
      </c>
      <c r="BE21" s="30" t="s">
        <v>1959</v>
      </c>
      <c r="BF21" t="s">
        <v>1421</v>
      </c>
    </row>
    <row r="22" spans="2:59" customFormat="1" x14ac:dyDescent="0.25">
      <c r="B22" s="30" t="s">
        <v>1427</v>
      </c>
      <c r="C22" t="s">
        <v>1417</v>
      </c>
      <c r="G22" s="30" t="s">
        <v>1427</v>
      </c>
      <c r="H22" t="s">
        <v>1417</v>
      </c>
      <c r="M22" s="30" t="s">
        <v>1427</v>
      </c>
      <c r="N22" t="s">
        <v>1417</v>
      </c>
      <c r="S22" s="30" t="s">
        <v>1427</v>
      </c>
      <c r="T22" t="s">
        <v>1417</v>
      </c>
      <c r="W22" s="30" t="s">
        <v>1427</v>
      </c>
      <c r="X22" t="s">
        <v>1417</v>
      </c>
      <c r="AA22" s="30" t="s">
        <v>1427</v>
      </c>
      <c r="AB22" t="s">
        <v>1417</v>
      </c>
      <c r="AG22" s="30" t="s">
        <v>1427</v>
      </c>
      <c r="AH22" t="s">
        <v>1417</v>
      </c>
      <c r="AM22" s="30" t="s">
        <v>1427</v>
      </c>
      <c r="AN22" t="s">
        <v>1417</v>
      </c>
      <c r="AS22" s="30" t="s">
        <v>1427</v>
      </c>
      <c r="AT22" t="s">
        <v>1417</v>
      </c>
      <c r="AW22" s="30" t="s">
        <v>1427</v>
      </c>
      <c r="AX22" t="s">
        <v>1417</v>
      </c>
      <c r="BA22" s="30" t="s">
        <v>1427</v>
      </c>
      <c r="BB22" t="s">
        <v>1417</v>
      </c>
      <c r="BE22" s="30" t="s">
        <v>1427</v>
      </c>
      <c r="BF22" t="s">
        <v>1417</v>
      </c>
    </row>
    <row r="23" spans="2:59" customFormat="1" x14ac:dyDescent="0.25">
      <c r="B23" s="30" t="s">
        <v>1065</v>
      </c>
      <c r="C23" t="s">
        <v>32</v>
      </c>
      <c r="G23" s="30" t="s">
        <v>1065</v>
      </c>
      <c r="H23" t="s">
        <v>332</v>
      </c>
      <c r="M23" s="30" t="s">
        <v>1065</v>
      </c>
      <c r="N23" t="s">
        <v>348</v>
      </c>
      <c r="S23" s="30" t="s">
        <v>1065</v>
      </c>
      <c r="T23" t="s">
        <v>1396</v>
      </c>
      <c r="W23" s="30" t="s">
        <v>1065</v>
      </c>
      <c r="X23" t="s">
        <v>88</v>
      </c>
      <c r="AA23" s="30" t="s">
        <v>1065</v>
      </c>
      <c r="AB23" t="s">
        <v>465</v>
      </c>
      <c r="AG23" s="30" t="s">
        <v>1065</v>
      </c>
      <c r="AH23" t="s">
        <v>17</v>
      </c>
      <c r="AM23" s="30" t="s">
        <v>1065</v>
      </c>
      <c r="AN23" t="s">
        <v>705</v>
      </c>
      <c r="AS23" s="30" t="s">
        <v>1065</v>
      </c>
      <c r="AT23" t="s">
        <v>707</v>
      </c>
      <c r="AW23" s="30" t="s">
        <v>1065</v>
      </c>
      <c r="AX23" t="s">
        <v>642</v>
      </c>
      <c r="BA23" s="30" t="s">
        <v>1065</v>
      </c>
      <c r="BB23" t="s">
        <v>42</v>
      </c>
      <c r="BE23" s="30" t="s">
        <v>1065</v>
      </c>
      <c r="BF23" t="s">
        <v>1014</v>
      </c>
    </row>
    <row r="24" spans="2:59" customFormat="1" x14ac:dyDescent="0.25"/>
    <row r="25" spans="2:59" customFormat="1" x14ac:dyDescent="0.25">
      <c r="B25" s="30" t="s">
        <v>1422</v>
      </c>
      <c r="C25" t="s">
        <v>1986</v>
      </c>
      <c r="D25" s="60" t="s">
        <v>1447</v>
      </c>
      <c r="G25" s="30" t="s">
        <v>1422</v>
      </c>
      <c r="H25" t="s">
        <v>1986</v>
      </c>
      <c r="J25" s="30"/>
      <c r="K25" s="30"/>
      <c r="M25" s="30" t="s">
        <v>1422</v>
      </c>
      <c r="N25" t="s">
        <v>1986</v>
      </c>
      <c r="Q25" s="30"/>
      <c r="S25" s="30" t="s">
        <v>1422</v>
      </c>
      <c r="T25" t="s">
        <v>1986</v>
      </c>
      <c r="U25" s="30"/>
      <c r="V25" s="30"/>
      <c r="W25" s="30" t="s">
        <v>1422</v>
      </c>
      <c r="X25" t="s">
        <v>1986</v>
      </c>
      <c r="Z25" s="30"/>
      <c r="AA25" s="30" t="s">
        <v>1422</v>
      </c>
      <c r="AB25" t="s">
        <v>1986</v>
      </c>
      <c r="AD25" s="30"/>
      <c r="AE25" s="30"/>
      <c r="AG25" s="30" t="s">
        <v>1422</v>
      </c>
      <c r="AH25" t="s">
        <v>1986</v>
      </c>
      <c r="AJ25" s="30"/>
      <c r="AK25" s="30"/>
      <c r="AM25" s="30" t="s">
        <v>1422</v>
      </c>
      <c r="AN25" t="s">
        <v>1986</v>
      </c>
      <c r="AP25" s="30"/>
      <c r="AQ25" s="30"/>
      <c r="AS25" s="30" t="s">
        <v>1422</v>
      </c>
      <c r="AT25" t="s">
        <v>1986</v>
      </c>
      <c r="AW25" s="30" t="s">
        <v>1422</v>
      </c>
      <c r="AX25" t="s">
        <v>1986</v>
      </c>
      <c r="BA25" s="30" t="s">
        <v>1422</v>
      </c>
      <c r="BB25" t="s">
        <v>1986</v>
      </c>
      <c r="BE25" s="30" t="s">
        <v>1422</v>
      </c>
      <c r="BF25" t="s">
        <v>1986</v>
      </c>
    </row>
    <row r="26" spans="2:59" customFormat="1" x14ac:dyDescent="0.25">
      <c r="B26" s="31" t="s">
        <v>258</v>
      </c>
      <c r="C26" s="29">
        <v>0.15131303220420617</v>
      </c>
      <c r="D26" s="25">
        <v>0</v>
      </c>
      <c r="G26" s="31" t="s">
        <v>477</v>
      </c>
      <c r="H26" s="29">
        <v>1.959881905890782E-2</v>
      </c>
      <c r="M26" s="31" t="s">
        <v>497</v>
      </c>
      <c r="N26" s="29">
        <v>0.17925305687389725</v>
      </c>
      <c r="S26" s="31" t="s">
        <v>508</v>
      </c>
      <c r="T26" s="29">
        <v>2.1346620445049081E-7</v>
      </c>
      <c r="W26" s="31" t="s">
        <v>80</v>
      </c>
      <c r="X26" s="29">
        <v>1.3118854101604837E-2</v>
      </c>
      <c r="AA26" s="31" t="s">
        <v>919</v>
      </c>
      <c r="AB26" s="29">
        <v>0.12289140056504441</v>
      </c>
      <c r="AG26" s="31" t="s">
        <v>543</v>
      </c>
      <c r="AH26" s="29">
        <v>-3.1255835680432009E-3</v>
      </c>
      <c r="AM26" s="31" t="s">
        <v>853</v>
      </c>
      <c r="AN26" s="29">
        <v>3.3345286910564572E-4</v>
      </c>
      <c r="AS26" s="31" t="s">
        <v>909</v>
      </c>
      <c r="AT26" s="29">
        <v>-5.6337873651813458E-4</v>
      </c>
      <c r="AW26" s="31" t="s">
        <v>729</v>
      </c>
      <c r="AX26" s="29">
        <v>0.12368677630495864</v>
      </c>
      <c r="BA26" s="31" t="s">
        <v>427</v>
      </c>
      <c r="BB26" s="29">
        <v>3.1779238338951264E-2</v>
      </c>
      <c r="BE26" s="31" t="s">
        <v>1022</v>
      </c>
      <c r="BF26" s="29">
        <v>0.11054164892279177</v>
      </c>
    </row>
    <row r="27" spans="2:59" customFormat="1" x14ac:dyDescent="0.25">
      <c r="B27" s="31" t="s">
        <v>264</v>
      </c>
      <c r="C27" s="29">
        <v>0.12994630183251329</v>
      </c>
      <c r="D27" s="25">
        <v>0</v>
      </c>
      <c r="G27" s="31" t="s">
        <v>482</v>
      </c>
      <c r="H27" s="29">
        <v>2.0780481713547641E-2</v>
      </c>
      <c r="M27" s="31" t="s">
        <v>500</v>
      </c>
      <c r="N27" s="29">
        <v>0.13466926803913129</v>
      </c>
      <c r="S27" s="31" t="s">
        <v>1201</v>
      </c>
      <c r="T27" s="29">
        <v>2.6787915852610614E-7</v>
      </c>
      <c r="W27" s="31" t="s">
        <v>524</v>
      </c>
      <c r="X27" s="29">
        <v>3.1360843669793862E-5</v>
      </c>
      <c r="AA27" s="31" t="s">
        <v>591</v>
      </c>
      <c r="AB27" s="29">
        <v>0.32646367715322672</v>
      </c>
      <c r="AG27" s="31" t="s">
        <v>816</v>
      </c>
      <c r="AH27" s="29">
        <v>-4.2186185275736025E-2</v>
      </c>
      <c r="AM27" s="31" t="s">
        <v>901</v>
      </c>
      <c r="AN27" s="29">
        <v>-4.6999096698795753E-4</v>
      </c>
      <c r="AS27" s="31" t="s">
        <v>911</v>
      </c>
      <c r="AT27" s="29">
        <v>-5.6337873651813456E-3</v>
      </c>
      <c r="AW27" s="31" t="s">
        <v>782</v>
      </c>
      <c r="AX27" s="29">
        <v>0.11292974588336865</v>
      </c>
      <c r="BA27" s="31" t="s">
        <v>469</v>
      </c>
      <c r="BB27" s="29">
        <v>1.9917020765810047E-3</v>
      </c>
      <c r="BE27" s="31" t="s">
        <v>1024</v>
      </c>
      <c r="BF27" s="29">
        <v>4.9099442118677734E-2</v>
      </c>
    </row>
    <row r="28" spans="2:59" customFormat="1" x14ac:dyDescent="0.25">
      <c r="B28" s="31" t="s">
        <v>514</v>
      </c>
      <c r="C28" s="29">
        <v>8.2622651466152488E-4</v>
      </c>
      <c r="D28" s="25">
        <v>0</v>
      </c>
      <c r="G28" s="31" t="s">
        <v>334</v>
      </c>
      <c r="H28" s="29">
        <v>2.824803032393421E-2</v>
      </c>
      <c r="M28" s="31" t="s">
        <v>505</v>
      </c>
      <c r="N28" s="29">
        <v>0.14306151064332254</v>
      </c>
      <c r="S28" s="31" t="s">
        <v>1203</v>
      </c>
      <c r="T28" s="29">
        <v>2.6994804667008006E-6</v>
      </c>
      <c r="W28" s="31" t="s">
        <v>309</v>
      </c>
      <c r="X28" s="29">
        <v>-6.441469067649043E-2</v>
      </c>
      <c r="AA28" s="31" t="s">
        <v>593</v>
      </c>
      <c r="AB28" s="29">
        <v>0.14079614331693416</v>
      </c>
      <c r="AG28" s="31" t="s">
        <v>433</v>
      </c>
      <c r="AH28" s="29">
        <v>-8.2208976434767642E-2</v>
      </c>
      <c r="AM28" s="31" t="s">
        <v>913</v>
      </c>
      <c r="AN28" s="29">
        <v>-2.2110569158439613E-5</v>
      </c>
      <c r="AS28" s="31" t="s">
        <v>907</v>
      </c>
      <c r="AT28" s="29">
        <v>0</v>
      </c>
      <c r="AW28" s="31" t="s">
        <v>784</v>
      </c>
      <c r="AX28" s="29">
        <v>-8.877568781954695E-2</v>
      </c>
      <c r="BA28" s="31" t="s">
        <v>989</v>
      </c>
      <c r="BB28" s="29">
        <v>7.0307083303309453E-2</v>
      </c>
      <c r="BE28" s="31" t="s">
        <v>1026</v>
      </c>
      <c r="BF28" s="29">
        <v>-6.8238307379887259E-2</v>
      </c>
    </row>
    <row r="29" spans="2:59" customFormat="1" x14ac:dyDescent="0.25">
      <c r="B29" s="31" t="s">
        <v>307</v>
      </c>
      <c r="C29" s="29">
        <v>0.14045850749245922</v>
      </c>
      <c r="D29" s="25">
        <v>0</v>
      </c>
      <c r="G29" s="31" t="s">
        <v>1219</v>
      </c>
      <c r="H29" s="29">
        <v>6.1826697148774741E-3</v>
      </c>
      <c r="M29" s="31" t="s">
        <v>712</v>
      </c>
      <c r="N29" s="29">
        <v>0.23858883466134315</v>
      </c>
      <c r="S29" s="31" t="s">
        <v>1209</v>
      </c>
      <c r="T29" s="29">
        <v>2.7680049121630594E-6</v>
      </c>
      <c r="W29" s="31" t="s">
        <v>523</v>
      </c>
      <c r="X29" s="29">
        <v>2.6291710480200177E-3</v>
      </c>
      <c r="AA29" s="31" t="s">
        <v>595</v>
      </c>
      <c r="AB29" s="29">
        <v>0.18518131133840474</v>
      </c>
      <c r="AG29" s="31" t="s">
        <v>814</v>
      </c>
      <c r="AH29" s="29">
        <v>-3.8508415277338524E-2</v>
      </c>
      <c r="AM29" s="31" t="s">
        <v>856</v>
      </c>
      <c r="AN29" s="29">
        <v>-3.9482690859541758E-4</v>
      </c>
      <c r="AS29" s="31" t="s">
        <v>912</v>
      </c>
      <c r="AT29" s="29">
        <v>-1.2676021571658029E-2</v>
      </c>
      <c r="AW29" s="31" t="s">
        <v>945</v>
      </c>
      <c r="AX29" s="29">
        <v>8.2613622364008446E-2</v>
      </c>
      <c r="BA29" s="31" t="s">
        <v>616</v>
      </c>
      <c r="BB29" s="29">
        <v>0.12012039977139893</v>
      </c>
      <c r="BE29" s="31" t="s">
        <v>1012</v>
      </c>
      <c r="BF29" s="29">
        <v>4.9269992091301465E-2</v>
      </c>
    </row>
    <row r="30" spans="2:59" customFormat="1" x14ac:dyDescent="0.25">
      <c r="B30" s="31" t="s">
        <v>626</v>
      </c>
      <c r="C30" s="29">
        <v>-0.3023989043661181</v>
      </c>
      <c r="D30" s="25">
        <v>0</v>
      </c>
      <c r="G30" s="31" t="s">
        <v>1003</v>
      </c>
      <c r="H30" s="29">
        <v>-2.8038267722518856E-2</v>
      </c>
      <c r="M30" s="31" t="s">
        <v>832</v>
      </c>
      <c r="N30" s="29">
        <v>-4.7206364648575722E-2</v>
      </c>
      <c r="S30" s="31" t="s">
        <v>1225</v>
      </c>
      <c r="T30" s="29">
        <v>-1.6061031504410776E-9</v>
      </c>
      <c r="W30" s="31" t="s">
        <v>525</v>
      </c>
      <c r="X30" s="29">
        <v>-4.8185330617108162E-2</v>
      </c>
      <c r="AA30" s="31" t="s">
        <v>597</v>
      </c>
      <c r="AB30" s="29">
        <v>0.19282195059092708</v>
      </c>
      <c r="AG30" s="31" t="s">
        <v>812</v>
      </c>
      <c r="AH30" s="29">
        <v>-1.6658134698623969E-2</v>
      </c>
      <c r="AM30" s="31" t="s">
        <v>898</v>
      </c>
      <c r="AN30" s="29">
        <v>-8.8156478466550124E-4</v>
      </c>
      <c r="AS30" s="31" t="s">
        <v>910</v>
      </c>
      <c r="AT30" s="29">
        <v>-1.1267574730362692E-3</v>
      </c>
      <c r="AW30" s="31" t="s">
        <v>946</v>
      </c>
      <c r="AX30" s="29">
        <v>5.4877876344842771E-2</v>
      </c>
      <c r="BA30" s="31" t="s">
        <v>618</v>
      </c>
      <c r="BB30" s="29">
        <v>0.10127211786455427</v>
      </c>
      <c r="BE30" s="31" t="s">
        <v>1420</v>
      </c>
      <c r="BF30" s="29">
        <v>0.14067277575288373</v>
      </c>
    </row>
    <row r="31" spans="2:59" customFormat="1" x14ac:dyDescent="0.25">
      <c r="B31" s="31" t="s">
        <v>273</v>
      </c>
      <c r="C31" s="29">
        <v>-1.368231108279485E-2</v>
      </c>
      <c r="D31" s="25">
        <v>0</v>
      </c>
      <c r="G31" s="31" t="s">
        <v>928</v>
      </c>
      <c r="H31" s="29">
        <v>2.4971738263732508E-2</v>
      </c>
      <c r="M31" s="31" t="s">
        <v>779</v>
      </c>
      <c r="N31" s="29">
        <v>2.6225758138097625E-3</v>
      </c>
      <c r="S31" s="31" t="s">
        <v>1266</v>
      </c>
      <c r="T31" s="29">
        <v>2.3917782011259475E-7</v>
      </c>
      <c r="W31" s="31" t="s">
        <v>1181</v>
      </c>
      <c r="X31" s="29">
        <v>5.765299082518606E-2</v>
      </c>
      <c r="AA31" s="31" t="s">
        <v>1185</v>
      </c>
      <c r="AB31" s="29">
        <v>0.47069230669682804</v>
      </c>
      <c r="AG31" s="31" t="s">
        <v>818</v>
      </c>
      <c r="AH31" s="29">
        <v>-6.6799120141482107E-2</v>
      </c>
      <c r="AM31" s="31" t="s">
        <v>905</v>
      </c>
      <c r="AN31" s="29">
        <v>-2.1647658788937952E-4</v>
      </c>
      <c r="AS31" s="31" t="s">
        <v>906</v>
      </c>
      <c r="AT31" s="29">
        <v>5.6337873651813456E-3</v>
      </c>
      <c r="AW31" s="31" t="s">
        <v>797</v>
      </c>
      <c r="AX31" s="29">
        <v>-4.2040452738551564E-3</v>
      </c>
      <c r="BA31" s="31" t="s">
        <v>990</v>
      </c>
      <c r="BB31" s="29">
        <v>6.5968986673956329E-2</v>
      </c>
    </row>
    <row r="32" spans="2:59" customFormat="1" x14ac:dyDescent="0.25">
      <c r="B32" s="31" t="s">
        <v>271</v>
      </c>
      <c r="C32" s="29">
        <v>2.3377253005833185E-2</v>
      </c>
      <c r="D32" s="25">
        <v>0</v>
      </c>
      <c r="G32" s="31" t="s">
        <v>923</v>
      </c>
      <c r="H32" s="29">
        <v>1.589110616782978E-2</v>
      </c>
      <c r="M32" s="31" t="s">
        <v>785</v>
      </c>
      <c r="N32" s="29">
        <v>-1.9669318603573222E-3</v>
      </c>
      <c r="S32" s="31" t="s">
        <v>1270</v>
      </c>
      <c r="T32" s="29">
        <v>0</v>
      </c>
      <c r="W32" s="31" t="s">
        <v>1182</v>
      </c>
      <c r="X32" s="29">
        <v>8.2817868292975605E-2</v>
      </c>
      <c r="AA32" s="31" t="s">
        <v>1192</v>
      </c>
      <c r="AB32" s="29">
        <v>-0.27784142736444822</v>
      </c>
      <c r="AG32" s="31" t="s">
        <v>820</v>
      </c>
      <c r="AH32" s="29">
        <v>5.1603280478672908E-2</v>
      </c>
      <c r="AM32" s="31" t="s">
        <v>857</v>
      </c>
      <c r="AN32" s="29">
        <v>2.581934303472287E-4</v>
      </c>
      <c r="AS32" s="31" t="s">
        <v>741</v>
      </c>
      <c r="AT32" s="29">
        <v>6.5347714390667472E-2</v>
      </c>
      <c r="AW32" s="31" t="s">
        <v>710</v>
      </c>
      <c r="AX32" s="29">
        <v>3.2131028175208291E-2</v>
      </c>
      <c r="BA32" s="31" t="s">
        <v>988</v>
      </c>
      <c r="BB32" s="29">
        <v>7.4794769471605807E-2</v>
      </c>
    </row>
    <row r="33" spans="2:54" customFormat="1" x14ac:dyDescent="0.25">
      <c r="B33" s="31" t="s">
        <v>147</v>
      </c>
      <c r="C33" s="29">
        <v>0.60408725392962725</v>
      </c>
      <c r="D33" s="25">
        <v>0</v>
      </c>
      <c r="G33" s="31" t="s">
        <v>1019</v>
      </c>
      <c r="H33" s="29">
        <v>-1.6314868998971908E-2</v>
      </c>
      <c r="M33" s="31" t="s">
        <v>678</v>
      </c>
      <c r="N33" s="29">
        <v>0.12785057092322591</v>
      </c>
      <c r="S33" s="31" t="s">
        <v>1280</v>
      </c>
      <c r="T33" s="29">
        <v>1.1803425422556548E-6</v>
      </c>
      <c r="W33" s="31" t="s">
        <v>1190</v>
      </c>
      <c r="X33" s="29">
        <v>1.1661203645870965E-2</v>
      </c>
      <c r="AA33" s="31" t="s">
        <v>1215</v>
      </c>
      <c r="AB33" s="29">
        <v>0.57592295870908816</v>
      </c>
      <c r="AG33" s="31" t="s">
        <v>827</v>
      </c>
      <c r="AH33" s="29">
        <v>6.7785888172642708E-2</v>
      </c>
      <c r="AM33" s="31" t="s">
        <v>865</v>
      </c>
      <c r="AN33" s="29">
        <v>1.7701470988871137E-4</v>
      </c>
      <c r="AS33" s="31" t="s">
        <v>716</v>
      </c>
      <c r="AT33" s="29">
        <v>2.0519722284932887E-2</v>
      </c>
      <c r="AW33" s="31" t="s">
        <v>718</v>
      </c>
      <c r="AX33" s="29">
        <v>3.197946672155165E-2</v>
      </c>
      <c r="BA33" s="31" t="s">
        <v>35</v>
      </c>
      <c r="BB33" s="29">
        <v>0.16170629159761174</v>
      </c>
    </row>
    <row r="34" spans="2:54" customFormat="1" x14ac:dyDescent="0.25">
      <c r="B34" s="31" t="s">
        <v>1237</v>
      </c>
      <c r="C34" s="29">
        <v>0.12272904234250104</v>
      </c>
      <c r="D34" s="25">
        <v>0</v>
      </c>
      <c r="G34" s="31" t="s">
        <v>926</v>
      </c>
      <c r="H34" s="29">
        <v>2.6969477324831105E-2</v>
      </c>
      <c r="M34" s="31" t="s">
        <v>1194</v>
      </c>
      <c r="N34" s="29">
        <v>0.13112879069048811</v>
      </c>
      <c r="S34" s="31" t="s">
        <v>1282</v>
      </c>
      <c r="T34" s="29">
        <v>1.1612083166466477E-6</v>
      </c>
      <c r="W34" s="31" t="s">
        <v>1205</v>
      </c>
      <c r="X34" s="29">
        <v>0.16230063234323211</v>
      </c>
      <c r="AA34" s="31" t="s">
        <v>1217</v>
      </c>
      <c r="AB34" s="29">
        <v>0.14000603175786649</v>
      </c>
      <c r="AG34" s="31" t="s">
        <v>829</v>
      </c>
      <c r="AH34" s="29">
        <v>3.4175856808243907E-2</v>
      </c>
      <c r="AM34" s="31" t="s">
        <v>861</v>
      </c>
      <c r="AN34" s="29">
        <v>1.7363226320293981E-4</v>
      </c>
      <c r="AS34" s="31" t="s">
        <v>717</v>
      </c>
      <c r="AT34" s="29">
        <v>-4.0147282731390434E-2</v>
      </c>
      <c r="AW34" s="31" t="s">
        <v>648</v>
      </c>
      <c r="AX34" s="29">
        <v>2.9579743705321473E-2</v>
      </c>
      <c r="BA34" s="31" t="s">
        <v>637</v>
      </c>
      <c r="BB34" s="29">
        <v>-0.19554464202287775</v>
      </c>
    </row>
    <row r="35" spans="2:54" customFormat="1" x14ac:dyDescent="0.25">
      <c r="B35" s="31" t="s">
        <v>1244</v>
      </c>
      <c r="C35" s="29">
        <v>4.1569514341814877E-2</v>
      </c>
      <c r="D35" s="25">
        <v>0</v>
      </c>
      <c r="G35" s="31" t="s">
        <v>925</v>
      </c>
      <c r="H35" s="29">
        <v>1.3984173427690203E-2</v>
      </c>
      <c r="M35" s="31" t="s">
        <v>671</v>
      </c>
      <c r="N35" s="29">
        <v>-9.9602449996077494E-2</v>
      </c>
      <c r="S35" s="31" t="s">
        <v>439</v>
      </c>
      <c r="T35" s="29">
        <v>7.1298908175564485E-7</v>
      </c>
      <c r="W35" s="31" t="s">
        <v>1206</v>
      </c>
      <c r="X35" s="29">
        <v>6.908097039813961E-2</v>
      </c>
      <c r="AA35" s="31" t="s">
        <v>1221</v>
      </c>
      <c r="AB35" s="29">
        <v>0.1178948397011791</v>
      </c>
      <c r="AG35" s="31" t="s">
        <v>825</v>
      </c>
      <c r="AH35" s="29">
        <v>0.16963446806476032</v>
      </c>
      <c r="AM35" s="31" t="s">
        <v>858</v>
      </c>
      <c r="AN35" s="29">
        <v>2.1873155234656053E-4</v>
      </c>
      <c r="AS35" s="31" t="s">
        <v>1420</v>
      </c>
      <c r="AT35" s="29">
        <v>3.1353996162997493E-2</v>
      </c>
      <c r="AW35" s="31" t="s">
        <v>1196</v>
      </c>
      <c r="AX35" s="29">
        <v>-3.0556744688839291E-2</v>
      </c>
      <c r="BA35" s="31" t="s">
        <v>137</v>
      </c>
      <c r="BB35" s="29">
        <v>7.1055030998025515E-2</v>
      </c>
    </row>
    <row r="36" spans="2:54" customFormat="1" x14ac:dyDescent="0.25">
      <c r="B36" s="31" t="s">
        <v>1264</v>
      </c>
      <c r="C36" s="29">
        <v>0</v>
      </c>
      <c r="D36" s="25">
        <v>0</v>
      </c>
      <c r="G36" s="31" t="s">
        <v>1021</v>
      </c>
      <c r="H36" s="29">
        <v>-1.4683382099074712E-2</v>
      </c>
      <c r="M36" s="31" t="s">
        <v>674</v>
      </c>
      <c r="N36" s="29">
        <v>-7.6016690255355429E-2</v>
      </c>
      <c r="S36" s="31" t="s">
        <v>847</v>
      </c>
      <c r="T36" s="29">
        <v>6.5056367070625776E-7</v>
      </c>
      <c r="W36" s="31" t="s">
        <v>1211</v>
      </c>
      <c r="X36" s="29">
        <v>0.19320282200479019</v>
      </c>
      <c r="AA36" s="31" t="s">
        <v>1223</v>
      </c>
      <c r="AB36" s="29">
        <v>9.2874046318376007E-4</v>
      </c>
      <c r="AG36" s="31" t="s">
        <v>692</v>
      </c>
      <c r="AH36" s="29">
        <v>3.7570809471314484E-2</v>
      </c>
      <c r="AM36" s="31" t="s">
        <v>860</v>
      </c>
      <c r="AN36" s="29">
        <v>5.9587435781008888E-4</v>
      </c>
      <c r="AW36" s="31" t="s">
        <v>1207</v>
      </c>
      <c r="AX36" s="29">
        <v>0.25372650354235826</v>
      </c>
      <c r="BA36" s="31" t="s">
        <v>227</v>
      </c>
      <c r="BB36" s="29">
        <v>4.0239585975723927E-2</v>
      </c>
    </row>
    <row r="37" spans="2:54" customFormat="1" x14ac:dyDescent="0.25">
      <c r="B37" s="31" t="s">
        <v>1269</v>
      </c>
      <c r="C37" s="29">
        <v>0</v>
      </c>
      <c r="D37" s="25">
        <v>0</v>
      </c>
      <c r="G37" s="31" t="s">
        <v>943</v>
      </c>
      <c r="H37" s="29">
        <v>9.7515858950825048E-3</v>
      </c>
      <c r="M37" s="31" t="s">
        <v>643</v>
      </c>
      <c r="N37" s="29">
        <v>0.10946532802615488</v>
      </c>
      <c r="S37" s="31" t="s">
        <v>843</v>
      </c>
      <c r="T37" s="29">
        <v>3.64746175671707E-7</v>
      </c>
      <c r="W37" s="31" t="s">
        <v>1239</v>
      </c>
      <c r="X37" s="29">
        <v>1.0920809763593442E-2</v>
      </c>
      <c r="AA37" s="31" t="s">
        <v>1241</v>
      </c>
      <c r="AB37" s="29">
        <v>5.6500437447813669E-2</v>
      </c>
      <c r="AG37" s="31" t="s">
        <v>697</v>
      </c>
      <c r="AH37" s="29">
        <v>2.7499116570871753E-2</v>
      </c>
      <c r="AM37" s="31" t="s">
        <v>878</v>
      </c>
      <c r="AN37" s="29">
        <v>5.1244067289439056E-4</v>
      </c>
      <c r="AW37" s="31" t="s">
        <v>1212</v>
      </c>
      <c r="AX37" s="29">
        <v>0.3771101569400036</v>
      </c>
      <c r="BA37" s="31" t="s">
        <v>400</v>
      </c>
      <c r="BB37" s="29">
        <v>5.0443783754690382E-3</v>
      </c>
    </row>
    <row r="38" spans="2:54" customFormat="1" x14ac:dyDescent="0.25">
      <c r="B38" s="31" t="s">
        <v>235</v>
      </c>
      <c r="C38" s="29">
        <v>0.1925107779161353</v>
      </c>
      <c r="D38" s="25">
        <v>0</v>
      </c>
      <c r="G38" s="31" t="s">
        <v>1015</v>
      </c>
      <c r="H38" s="29">
        <v>-2.1745389680058264E-2</v>
      </c>
      <c r="M38" s="31" t="s">
        <v>676</v>
      </c>
      <c r="N38" s="29">
        <v>-0.12821656664754211</v>
      </c>
      <c r="S38" s="31" t="s">
        <v>845</v>
      </c>
      <c r="T38" s="29">
        <v>5.8957332657754597E-7</v>
      </c>
      <c r="W38" s="31" t="s">
        <v>1249</v>
      </c>
      <c r="X38" s="29">
        <v>1.380851397828965E-4</v>
      </c>
      <c r="AA38" s="31" t="s">
        <v>1245</v>
      </c>
      <c r="AB38" s="29">
        <v>3.4730178420556035E-2</v>
      </c>
      <c r="AG38" s="31" t="s">
        <v>699</v>
      </c>
      <c r="AH38" s="29">
        <v>3.7683974560083516E-2</v>
      </c>
      <c r="AM38" s="31" t="s">
        <v>701</v>
      </c>
      <c r="AN38" s="29">
        <v>1.3473412631656692E-4</v>
      </c>
      <c r="AW38" s="31" t="s">
        <v>1240</v>
      </c>
      <c r="AX38" s="29">
        <v>3.7145730421894528E-2</v>
      </c>
      <c r="BA38" s="31" t="s">
        <v>970</v>
      </c>
      <c r="BB38" s="29">
        <v>2.4755566097371454E-2</v>
      </c>
    </row>
    <row r="39" spans="2:54" customFormat="1" x14ac:dyDescent="0.25">
      <c r="B39" s="31" t="s">
        <v>121</v>
      </c>
      <c r="C39" s="29">
        <v>1.7828702817711712</v>
      </c>
      <c r="D39" s="25">
        <v>0</v>
      </c>
      <c r="G39" s="31" t="s">
        <v>325</v>
      </c>
      <c r="H39" s="29">
        <v>-6.1777329127275316E-3</v>
      </c>
      <c r="M39" s="31" t="s">
        <v>485</v>
      </c>
      <c r="N39" s="29">
        <v>5.2451516276195251E-2</v>
      </c>
      <c r="S39" s="31" t="s">
        <v>915</v>
      </c>
      <c r="T39" s="29">
        <v>-4.8074741842631545E-8</v>
      </c>
      <c r="W39" s="31" t="s">
        <v>1274</v>
      </c>
      <c r="X39" s="29">
        <v>0.7429852608654931</v>
      </c>
      <c r="AA39" s="31" t="s">
        <v>1268</v>
      </c>
      <c r="AB39" s="29">
        <v>0</v>
      </c>
      <c r="AG39" s="31" t="s">
        <v>700</v>
      </c>
      <c r="AH39" s="29">
        <v>2.7838611837178812E-2</v>
      </c>
      <c r="AM39" s="31" t="s">
        <v>704</v>
      </c>
      <c r="AN39" s="29">
        <v>1.307879385165001E-4</v>
      </c>
      <c r="AW39" s="31" t="s">
        <v>1246</v>
      </c>
      <c r="AX39" s="29">
        <v>1.8493355410128361E-2</v>
      </c>
      <c r="BA39" s="31" t="s">
        <v>973</v>
      </c>
      <c r="BB39" s="29">
        <v>-1.1629358957369846E-2</v>
      </c>
    </row>
    <row r="40" spans="2:54" customFormat="1" x14ac:dyDescent="0.25">
      <c r="B40" s="31" t="s">
        <v>229</v>
      </c>
      <c r="C40" s="29">
        <v>9.2456333622312412E-2</v>
      </c>
      <c r="D40" s="25">
        <v>0</v>
      </c>
      <c r="G40" s="31" t="s">
        <v>1420</v>
      </c>
      <c r="H40" s="29">
        <v>7.9418440477081964E-2</v>
      </c>
      <c r="M40" s="31" t="s">
        <v>489</v>
      </c>
      <c r="N40" s="29">
        <v>6.3597463484886721E-2</v>
      </c>
      <c r="S40" s="31" t="s">
        <v>897</v>
      </c>
      <c r="T40" s="29">
        <v>4.6639674921955971E-8</v>
      </c>
      <c r="W40" s="31" t="s">
        <v>1277</v>
      </c>
      <c r="X40" s="29">
        <v>0.73965348839524425</v>
      </c>
      <c r="AA40" s="31" t="s">
        <v>1272</v>
      </c>
      <c r="AB40" s="29">
        <v>0</v>
      </c>
      <c r="AG40" s="31" t="s">
        <v>467</v>
      </c>
      <c r="AH40" s="29">
        <v>7.6952260362933306E-3</v>
      </c>
      <c r="AM40" s="31" t="s">
        <v>1208</v>
      </c>
      <c r="AN40" s="29">
        <v>-5.6565783408386308E-4</v>
      </c>
      <c r="AW40" s="31" t="s">
        <v>1251</v>
      </c>
      <c r="AX40" s="29">
        <v>-4.6587522579343662E-5</v>
      </c>
      <c r="BA40" s="31" t="s">
        <v>996</v>
      </c>
      <c r="BB40" s="29">
        <v>2.5100992601055711E-2</v>
      </c>
    </row>
    <row r="41" spans="2:54" customFormat="1" x14ac:dyDescent="0.25">
      <c r="B41" s="31" t="s">
        <v>243</v>
      </c>
      <c r="C41" s="29">
        <v>5.1001813964709951E-2</v>
      </c>
      <c r="D41" s="25">
        <v>0</v>
      </c>
      <c r="M41" s="31" t="s">
        <v>654</v>
      </c>
      <c r="N41" s="29">
        <v>0.17517111672032182</v>
      </c>
      <c r="S41" s="31" t="s">
        <v>891</v>
      </c>
      <c r="T41" s="29">
        <v>6.6611022901357631E-8</v>
      </c>
      <c r="W41" s="31" t="s">
        <v>163</v>
      </c>
      <c r="X41" s="29">
        <v>8.3275158415483747E-2</v>
      </c>
      <c r="AA41" s="31" t="s">
        <v>1287</v>
      </c>
      <c r="AB41" s="29">
        <v>-0.18657051847522699</v>
      </c>
      <c r="AG41" s="31" t="s">
        <v>350</v>
      </c>
      <c r="AH41" s="29">
        <v>3.3270536098091746E-2</v>
      </c>
      <c r="AM41" s="31" t="s">
        <v>1213</v>
      </c>
      <c r="AN41" s="29">
        <v>-8.3974876385421813E-4</v>
      </c>
      <c r="AW41" s="31" t="s">
        <v>1256</v>
      </c>
      <c r="AX41" s="29">
        <v>-4.4079122771806978E-2</v>
      </c>
      <c r="BA41" s="31" t="s">
        <v>1001</v>
      </c>
      <c r="BB41" s="29">
        <v>1.208992762894885E-2</v>
      </c>
    </row>
    <row r="42" spans="2:54" customFormat="1" x14ac:dyDescent="0.25">
      <c r="B42" s="31" t="s">
        <v>105</v>
      </c>
      <c r="C42" s="29">
        <v>0.50151949439954557</v>
      </c>
      <c r="D42" s="25">
        <v>0</v>
      </c>
      <c r="M42" s="31" t="s">
        <v>656</v>
      </c>
      <c r="N42" s="29">
        <v>0.11864433901152548</v>
      </c>
      <c r="S42" s="31" t="s">
        <v>899</v>
      </c>
      <c r="T42" s="29">
        <v>2.2841481820752799E-7</v>
      </c>
      <c r="W42" s="31" t="s">
        <v>541</v>
      </c>
      <c r="X42" s="29">
        <v>-8.9791268073206448E-2</v>
      </c>
      <c r="AA42" s="31" t="s">
        <v>933</v>
      </c>
      <c r="AB42" s="29">
        <v>7.2369932958791627E-2</v>
      </c>
      <c r="AG42" s="31" t="s">
        <v>553</v>
      </c>
      <c r="AH42" s="29">
        <v>-3.0554573967635284E-3</v>
      </c>
      <c r="AM42" s="31" t="s">
        <v>866</v>
      </c>
      <c r="AN42" s="29">
        <v>1.9730939000334066E-4</v>
      </c>
      <c r="AW42" s="31" t="s">
        <v>1259</v>
      </c>
      <c r="AX42" s="29">
        <v>2.5007639853346073E-2</v>
      </c>
      <c r="BA42" s="31" t="s">
        <v>305</v>
      </c>
      <c r="BB42" s="29">
        <v>2.8555257637898242E-2</v>
      </c>
    </row>
    <row r="43" spans="2:54" customFormat="1" x14ac:dyDescent="0.25">
      <c r="B43" s="31" t="s">
        <v>320</v>
      </c>
      <c r="C43" s="29">
        <v>0.13632737491915162</v>
      </c>
      <c r="D43" s="25">
        <v>0</v>
      </c>
      <c r="M43" s="31" t="s">
        <v>342</v>
      </c>
      <c r="N43" s="29">
        <v>0.16068418723691077</v>
      </c>
      <c r="S43" s="31" t="s">
        <v>871</v>
      </c>
      <c r="T43" s="29">
        <v>1.2340857984349555E-4</v>
      </c>
      <c r="W43" s="31" t="s">
        <v>205</v>
      </c>
      <c r="X43" s="29">
        <v>6.5845474095963905E-2</v>
      </c>
      <c r="AA43" s="31" t="s">
        <v>1016</v>
      </c>
      <c r="AB43" s="29">
        <v>-7.5668340306836543E-2</v>
      </c>
      <c r="AG43" s="31" t="s">
        <v>457</v>
      </c>
      <c r="AH43" s="29">
        <v>3.8476130181466649E-3</v>
      </c>
      <c r="AM43" s="31" t="s">
        <v>869</v>
      </c>
      <c r="AN43" s="29">
        <v>1.7937217273030973E-4</v>
      </c>
      <c r="AW43" s="31" t="s">
        <v>1262</v>
      </c>
      <c r="AX43" s="29">
        <v>9.3968101267118603E-2</v>
      </c>
      <c r="BA43" s="31" t="s">
        <v>406</v>
      </c>
      <c r="BB43" s="29">
        <v>2.452528176158195E-2</v>
      </c>
    </row>
    <row r="44" spans="2:54" customFormat="1" x14ac:dyDescent="0.25">
      <c r="B44" s="31" t="s">
        <v>114</v>
      </c>
      <c r="C44" s="29">
        <v>0.49325722925293031</v>
      </c>
      <c r="D44" s="25">
        <v>0</v>
      </c>
      <c r="M44" s="31" t="s">
        <v>392</v>
      </c>
      <c r="N44" s="29">
        <v>-1.6391098836311013E-2</v>
      </c>
      <c r="S44" s="31" t="s">
        <v>903</v>
      </c>
      <c r="T44" s="29">
        <v>-5.5010898625896788E-8</v>
      </c>
      <c r="W44" s="31" t="s">
        <v>542</v>
      </c>
      <c r="X44" s="29">
        <v>-4.8977055312658065E-2</v>
      </c>
      <c r="AA44" s="31" t="s">
        <v>938</v>
      </c>
      <c r="AB44" s="29">
        <v>6.9460356841112056E-2</v>
      </c>
      <c r="AG44" s="31" t="s">
        <v>189</v>
      </c>
      <c r="AH44" s="29">
        <v>4.9566308880830565E-2</v>
      </c>
      <c r="AM44" s="31" t="s">
        <v>894</v>
      </c>
      <c r="AN44" s="29">
        <v>8.1122732646638561E-5</v>
      </c>
      <c r="AW44" s="31" t="s">
        <v>1267</v>
      </c>
      <c r="AX44" s="29">
        <v>2.6195806804851854E-2</v>
      </c>
      <c r="BA44" s="31" t="s">
        <v>576</v>
      </c>
      <c r="BB44" s="29">
        <v>-1.0593079446317089E-2</v>
      </c>
    </row>
    <row r="45" spans="2:54" customFormat="1" x14ac:dyDescent="0.25">
      <c r="B45" s="31" t="s">
        <v>323</v>
      </c>
      <c r="C45" s="29">
        <v>3.8832646189091671E-2</v>
      </c>
      <c r="D45" s="25">
        <v>0</v>
      </c>
      <c r="M45" s="31" t="s">
        <v>387</v>
      </c>
      <c r="N45" s="29">
        <v>-3.0815265812264708E-2</v>
      </c>
      <c r="S45" s="31" t="s">
        <v>875</v>
      </c>
      <c r="T45" s="29">
        <v>1.2045473376510497E-4</v>
      </c>
      <c r="W45" s="31" t="s">
        <v>511</v>
      </c>
      <c r="X45" s="29">
        <v>0.10070484273500362</v>
      </c>
      <c r="AA45" s="31" t="s">
        <v>1018</v>
      </c>
      <c r="AB45" s="29">
        <v>-6.946035684111207E-2</v>
      </c>
      <c r="AG45" s="31" t="s">
        <v>317</v>
      </c>
      <c r="AH45" s="29">
        <v>1.4824626628741563E-2</v>
      </c>
      <c r="AM45" s="31" t="s">
        <v>851</v>
      </c>
      <c r="AN45" s="29">
        <v>1.3995227843873015E-4</v>
      </c>
      <c r="AW45" s="31" t="s">
        <v>1271</v>
      </c>
      <c r="AX45" s="29">
        <v>1.7487860037304945E-2</v>
      </c>
      <c r="BA45" s="31" t="s">
        <v>230</v>
      </c>
      <c r="BB45" s="29">
        <v>5.0317127370006168E-2</v>
      </c>
    </row>
    <row r="46" spans="2:54" customFormat="1" x14ac:dyDescent="0.25">
      <c r="B46" s="31" t="s">
        <v>319</v>
      </c>
      <c r="C46" s="29">
        <v>0.35362494827513263</v>
      </c>
      <c r="D46" s="25">
        <v>0</v>
      </c>
      <c r="M46" s="31" t="s">
        <v>436</v>
      </c>
      <c r="N46" s="29">
        <v>7.8677274414292887E-3</v>
      </c>
      <c r="S46" s="31" t="s">
        <v>1964</v>
      </c>
      <c r="T46" s="29">
        <v>-4.2963259274298823E-6</v>
      </c>
      <c r="W46" s="31" t="s">
        <v>444</v>
      </c>
      <c r="X46" s="29">
        <v>5.5973777500180628E-2</v>
      </c>
      <c r="AA46" s="31" t="s">
        <v>936</v>
      </c>
      <c r="AB46" s="29">
        <v>7.5248719911204742E-2</v>
      </c>
      <c r="AG46" s="31" t="s">
        <v>834</v>
      </c>
      <c r="AH46" s="29">
        <v>-3.1233564500249389E-2</v>
      </c>
      <c r="AM46" s="31" t="s">
        <v>885</v>
      </c>
      <c r="AN46" s="29">
        <v>1.0156359915143389E-3</v>
      </c>
      <c r="AW46" s="31" t="s">
        <v>1285</v>
      </c>
      <c r="AX46" s="29">
        <v>6.2266497210604118E-3</v>
      </c>
      <c r="BA46" s="31" t="s">
        <v>379</v>
      </c>
      <c r="BB46" s="29">
        <v>6.3328192342113031E-3</v>
      </c>
    </row>
    <row r="47" spans="2:54" customFormat="1" x14ac:dyDescent="0.25">
      <c r="B47" s="31" t="s">
        <v>318</v>
      </c>
      <c r="C47" s="29">
        <v>0.38584778234693212</v>
      </c>
      <c r="D47" s="25">
        <v>0</v>
      </c>
      <c r="M47" s="31" t="s">
        <v>373</v>
      </c>
      <c r="N47" s="29">
        <v>2.4258826277740304E-2</v>
      </c>
      <c r="S47" s="31" t="s">
        <v>1971</v>
      </c>
      <c r="T47" s="29">
        <v>3.0114434070770204E-6</v>
      </c>
      <c r="W47" s="31" t="s">
        <v>446</v>
      </c>
      <c r="X47" s="29">
        <v>4.0580988687630964E-2</v>
      </c>
      <c r="AA47" s="31" t="s">
        <v>939</v>
      </c>
      <c r="AB47" s="29">
        <v>0.27089539168033705</v>
      </c>
      <c r="AG47" s="31" t="s">
        <v>1178</v>
      </c>
      <c r="AH47" s="29">
        <v>2.0075486747624067E-2</v>
      </c>
      <c r="AM47" s="31" t="s">
        <v>883</v>
      </c>
      <c r="AN47" s="29">
        <v>1.0575783304179064E-3</v>
      </c>
      <c r="AW47" s="31" t="s">
        <v>1288</v>
      </c>
      <c r="AX47" s="29">
        <v>4.6112572275033598E-2</v>
      </c>
      <c r="BA47" s="31" t="s">
        <v>69</v>
      </c>
      <c r="BB47" s="29">
        <v>2.5216134768950457E-2</v>
      </c>
    </row>
    <row r="48" spans="2:54" customFormat="1" x14ac:dyDescent="0.25">
      <c r="B48" s="31" t="s">
        <v>22</v>
      </c>
      <c r="C48" s="29">
        <v>2.4006323340623292</v>
      </c>
      <c r="D48" s="25">
        <v>0</v>
      </c>
      <c r="M48" s="31" t="s">
        <v>352</v>
      </c>
      <c r="N48" s="29">
        <v>0.39797587974563148</v>
      </c>
      <c r="S48" s="31" t="s">
        <v>1966</v>
      </c>
      <c r="T48" s="29">
        <v>3.316603005660825E-6</v>
      </c>
      <c r="W48" s="31" t="s">
        <v>447</v>
      </c>
      <c r="X48" s="29">
        <v>3.766568777616322E-2</v>
      </c>
      <c r="AA48" s="31" t="s">
        <v>965</v>
      </c>
      <c r="AB48" s="29">
        <v>0.12502864231400174</v>
      </c>
      <c r="AG48" s="31" t="s">
        <v>1195</v>
      </c>
      <c r="AH48" s="29">
        <v>1.1316508876901957E-2</v>
      </c>
      <c r="AM48" s="31" t="s">
        <v>880</v>
      </c>
      <c r="AN48" s="29">
        <v>1.2238819591350078E-3</v>
      </c>
      <c r="AW48" s="31" t="s">
        <v>773</v>
      </c>
      <c r="AX48" s="29">
        <v>4.8857823452911273E-3</v>
      </c>
      <c r="BA48" s="31" t="s">
        <v>999</v>
      </c>
      <c r="BB48" s="29">
        <v>3.0947836206453015E-3</v>
      </c>
    </row>
    <row r="49" spans="2:59" customFormat="1" x14ac:dyDescent="0.25">
      <c r="B49" s="31" t="s">
        <v>248</v>
      </c>
      <c r="C49" s="29">
        <v>0.12844979931620795</v>
      </c>
      <c r="D49" s="25">
        <v>0</v>
      </c>
      <c r="M49" s="31" t="s">
        <v>382</v>
      </c>
      <c r="N49" s="29">
        <v>2.3603182324287857E-2</v>
      </c>
      <c r="S49" s="31" t="s">
        <v>1972</v>
      </c>
      <c r="T49" s="29">
        <v>3.4209997104394949E-6</v>
      </c>
      <c r="W49" s="31" t="s">
        <v>515</v>
      </c>
      <c r="X49" s="29">
        <v>2.6820768385503221E-2</v>
      </c>
      <c r="AA49" s="31" t="s">
        <v>941</v>
      </c>
      <c r="AB49" s="29">
        <v>0.11113657094577929</v>
      </c>
      <c r="AG49" s="31" t="s">
        <v>1198</v>
      </c>
      <c r="AH49" s="29">
        <v>2.0369715978423516E-2</v>
      </c>
      <c r="AM49" s="31" t="s">
        <v>1420</v>
      </c>
      <c r="AN49" s="29">
        <v>3.039338360080128E-3</v>
      </c>
      <c r="AW49" s="31" t="s">
        <v>787</v>
      </c>
      <c r="AX49" s="29">
        <v>-7.8938257112834854E-4</v>
      </c>
      <c r="BA49" s="31" t="s">
        <v>997</v>
      </c>
      <c r="BB49" s="29">
        <v>-1.3026184650719298E-2</v>
      </c>
    </row>
    <row r="50" spans="2:59" customFormat="1" x14ac:dyDescent="0.25">
      <c r="B50" s="31" t="s">
        <v>255</v>
      </c>
      <c r="C50" s="29">
        <v>0.11057490814922757</v>
      </c>
      <c r="M50" s="31" t="s">
        <v>493</v>
      </c>
      <c r="N50" s="29">
        <v>0.18358030696668337</v>
      </c>
      <c r="S50" s="31" t="s">
        <v>1420</v>
      </c>
      <c r="T50" s="29">
        <v>2.6040043925232639E-4</v>
      </c>
      <c r="W50" s="31" t="s">
        <v>520</v>
      </c>
      <c r="X50" s="29">
        <v>8.7148421597599279E-3</v>
      </c>
      <c r="AA50" s="31" t="s">
        <v>942</v>
      </c>
      <c r="AB50" s="29">
        <v>0.11808260662989051</v>
      </c>
      <c r="AG50" s="31" t="s">
        <v>1222</v>
      </c>
      <c r="AH50" s="29">
        <v>2.7820515257534116E-2</v>
      </c>
      <c r="AW50" s="31" t="s">
        <v>839</v>
      </c>
      <c r="AX50" s="29">
        <v>-3.4175621902968497E-3</v>
      </c>
      <c r="BA50" s="31" t="s">
        <v>992</v>
      </c>
      <c r="BB50" s="29">
        <v>1.136890002227311E-3</v>
      </c>
    </row>
    <row r="51" spans="2:59" customFormat="1" x14ac:dyDescent="0.25">
      <c r="B51" s="31" t="s">
        <v>1420</v>
      </c>
      <c r="C51" s="29">
        <v>7.5661316403995817</v>
      </c>
      <c r="M51" s="31" t="s">
        <v>1962</v>
      </c>
      <c r="N51" s="29">
        <v>0.46667678959053871</v>
      </c>
      <c r="W51" s="31" t="s">
        <v>521</v>
      </c>
      <c r="X51" s="29">
        <v>5.4225684549617324E-3</v>
      </c>
      <c r="AA51" s="31" t="s">
        <v>1006</v>
      </c>
      <c r="AB51" s="29">
        <v>-2.570033203121146E-2</v>
      </c>
      <c r="AG51" s="31" t="s">
        <v>1229</v>
      </c>
      <c r="AH51" s="29">
        <v>5.9298506514966251E-2</v>
      </c>
      <c r="AW51" s="31" t="s">
        <v>731</v>
      </c>
      <c r="AX51" s="29">
        <v>3.031229073132858E-2</v>
      </c>
      <c r="BA51" s="31" t="s">
        <v>372</v>
      </c>
      <c r="BB51" s="29">
        <v>1.6264870569295396E-2</v>
      </c>
    </row>
    <row r="52" spans="2:59" customFormat="1" x14ac:dyDescent="0.25">
      <c r="M52" s="31" t="s">
        <v>1968</v>
      </c>
      <c r="N52" s="29">
        <v>0.45685201507284323</v>
      </c>
      <c r="W52" s="31" t="s">
        <v>517</v>
      </c>
      <c r="X52" s="29">
        <v>1.4912063251144764E-2</v>
      </c>
      <c r="AA52" s="31" t="s">
        <v>528</v>
      </c>
      <c r="AB52" s="29">
        <v>4.4583977270910985E-3</v>
      </c>
      <c r="AG52" s="31" t="s">
        <v>1231</v>
      </c>
      <c r="AH52" s="29">
        <v>3.7570809471314491E-2</v>
      </c>
      <c r="AW52" s="31" t="s">
        <v>737</v>
      </c>
      <c r="AX52" s="29">
        <v>1.3893133251858931E-2</v>
      </c>
      <c r="BA52" s="31" t="s">
        <v>170</v>
      </c>
      <c r="BB52" s="29">
        <v>6.3373608173291601E-2</v>
      </c>
    </row>
    <row r="53" spans="2:59" x14ac:dyDescent="0.25">
      <c r="B53" s="66"/>
      <c r="C53" s="66"/>
      <c r="G53" s="66"/>
      <c r="H53" s="66"/>
      <c r="I53" s="66"/>
      <c r="J53" s="66"/>
      <c r="K53" s="66"/>
      <c r="M53" s="31" t="s">
        <v>1961</v>
      </c>
      <c r="N53" s="29">
        <v>0.373341431672431</v>
      </c>
      <c r="O53" s="66"/>
      <c r="P53" s="66"/>
      <c r="Q53" s="66"/>
      <c r="S53" s="66"/>
      <c r="T53" s="66"/>
      <c r="U53" s="66"/>
      <c r="V53" s="66"/>
      <c r="W53" s="31" t="s">
        <v>1420</v>
      </c>
      <c r="X53" s="29">
        <v>2.2747413444499354</v>
      </c>
      <c r="Y53" s="66"/>
      <c r="Z53" s="66"/>
      <c r="AA53" s="31" t="s">
        <v>530</v>
      </c>
      <c r="AB53" s="29">
        <v>1.0547517437210607E-2</v>
      </c>
      <c r="AC53" s="66"/>
      <c r="AD53" s="66"/>
      <c r="AE53" s="66"/>
      <c r="AG53" s="31" t="s">
        <v>1234</v>
      </c>
      <c r="AH53" s="29">
        <v>2.3538338463956067E-2</v>
      </c>
      <c r="AI53" s="66"/>
      <c r="AJ53" s="66"/>
      <c r="AK53" s="66"/>
      <c r="AM53" s="66"/>
      <c r="AN53" s="66"/>
      <c r="AO53" s="66"/>
      <c r="AP53" s="66"/>
      <c r="AQ53" s="66"/>
      <c r="AS53" s="66"/>
      <c r="AT53" s="66"/>
      <c r="AU53" s="66"/>
      <c r="AV53" s="66"/>
      <c r="AW53" s="31" t="s">
        <v>679</v>
      </c>
      <c r="AX53" s="29">
        <v>2.020819382088572E-2</v>
      </c>
      <c r="AY53" s="66"/>
      <c r="BA53" s="31" t="s">
        <v>560</v>
      </c>
      <c r="BB53" s="29">
        <v>-7.4617894800759347E-3</v>
      </c>
      <c r="BC53" s="66"/>
      <c r="BE53" s="66"/>
      <c r="BF53" s="66"/>
      <c r="BG53" s="66"/>
    </row>
    <row r="54" spans="2:59" x14ac:dyDescent="0.25">
      <c r="B54" s="63"/>
      <c r="C54" s="64"/>
      <c r="G54" s="63"/>
      <c r="H54" s="64"/>
      <c r="I54" s="64"/>
      <c r="M54" s="31" t="s">
        <v>1970</v>
      </c>
      <c r="N54" s="29">
        <v>-0.2063202648716066</v>
      </c>
      <c r="O54" s="64"/>
      <c r="S54" s="63"/>
      <c r="T54" s="64"/>
      <c r="W54"/>
      <c r="X54"/>
      <c r="Y54" s="64"/>
      <c r="AA54" s="31" t="s">
        <v>466</v>
      </c>
      <c r="AB54" s="29">
        <v>1.9912721133378043E-2</v>
      </c>
      <c r="AC54" s="64"/>
      <c r="AG54" s="31" t="s">
        <v>1254</v>
      </c>
      <c r="AH54" s="29">
        <v>-5.1942775744979977E-2</v>
      </c>
      <c r="AI54" s="64"/>
      <c r="AM54" s="63"/>
      <c r="AN54" s="64"/>
      <c r="AO54" s="64"/>
      <c r="AS54" s="63"/>
      <c r="AT54" s="64"/>
      <c r="AU54" s="64"/>
      <c r="AW54" s="31" t="s">
        <v>733</v>
      </c>
      <c r="AX54" s="29">
        <v>5.4309520893630371E-3</v>
      </c>
      <c r="AY54" s="64"/>
      <c r="BA54" s="31" t="s">
        <v>186</v>
      </c>
      <c r="BB54" s="29">
        <v>0.43938251268636958</v>
      </c>
      <c r="BC54" s="64"/>
      <c r="BE54" s="63"/>
      <c r="BF54" s="64"/>
      <c r="BG54" s="64"/>
    </row>
    <row r="55" spans="2:59" x14ac:dyDescent="0.25">
      <c r="B55" s="63"/>
      <c r="C55" s="64"/>
      <c r="G55" s="63"/>
      <c r="H55" s="64"/>
      <c r="I55" s="64"/>
      <c r="M55" s="31" t="s">
        <v>1420</v>
      </c>
      <c r="N55" s="29">
        <v>2.9648090845647084</v>
      </c>
      <c r="O55" s="64"/>
      <c r="S55" s="63"/>
      <c r="T55" s="64"/>
      <c r="W55"/>
      <c r="X55"/>
      <c r="Y55" s="64"/>
      <c r="AA55" s="31" t="s">
        <v>463</v>
      </c>
      <c r="AB55" s="29">
        <v>2.2021126900441598E-2</v>
      </c>
      <c r="AC55" s="64"/>
      <c r="AG55" s="31" t="s">
        <v>1257</v>
      </c>
      <c r="AH55" s="29">
        <v>6.4504100598341135E-2</v>
      </c>
      <c r="AI55" s="64"/>
      <c r="AM55" s="63"/>
      <c r="AN55" s="64"/>
      <c r="AO55" s="64"/>
      <c r="AS55" s="63"/>
      <c r="AT55" s="64"/>
      <c r="AU55" s="64"/>
      <c r="AW55" s="31" t="s">
        <v>917</v>
      </c>
      <c r="AX55" s="29">
        <v>-7.6354552000828803E-5</v>
      </c>
      <c r="AY55" s="64"/>
      <c r="BA55" s="31" t="s">
        <v>208</v>
      </c>
      <c r="BB55" s="29">
        <v>5.0052659730398609E-2</v>
      </c>
      <c r="BC55" s="64"/>
      <c r="BE55" s="63"/>
      <c r="BF55" s="64"/>
      <c r="BG55" s="64"/>
    </row>
    <row r="56" spans="2:59" x14ac:dyDescent="0.25">
      <c r="B56" s="63"/>
      <c r="C56" s="64"/>
      <c r="G56" s="63"/>
      <c r="H56" s="64"/>
      <c r="I56" s="64"/>
      <c r="M56"/>
      <c r="N56"/>
      <c r="O56" s="64"/>
      <c r="S56" s="63"/>
      <c r="T56" s="64"/>
      <c r="W56"/>
      <c r="X56"/>
      <c r="Y56" s="64"/>
      <c r="AA56" s="31" t="s">
        <v>606</v>
      </c>
      <c r="AB56" s="29">
        <v>-4.1465313418916627E-2</v>
      </c>
      <c r="AC56" s="64"/>
      <c r="AG56" s="31" t="s">
        <v>1260</v>
      </c>
      <c r="AH56" s="29">
        <v>0.10535669764395722</v>
      </c>
      <c r="AI56" s="64"/>
      <c r="AM56" s="63"/>
      <c r="AN56" s="64"/>
      <c r="AO56" s="64"/>
      <c r="AS56" s="63"/>
      <c r="AT56" s="64"/>
      <c r="AU56" s="64"/>
      <c r="AW56" s="31" t="s">
        <v>914</v>
      </c>
      <c r="AX56" s="29">
        <v>-1.0907793142975541E-5</v>
      </c>
      <c r="AY56" s="64"/>
      <c r="BA56" s="31" t="s">
        <v>1180</v>
      </c>
      <c r="BB56" s="29">
        <v>2.0621962269949893E-2</v>
      </c>
      <c r="BC56" s="64"/>
      <c r="BE56" s="63"/>
      <c r="BF56" s="64"/>
      <c r="BG56" s="64"/>
    </row>
    <row r="57" spans="2:59" x14ac:dyDescent="0.25">
      <c r="B57" s="63"/>
      <c r="C57" s="64"/>
      <c r="G57" s="63"/>
      <c r="H57" s="64"/>
      <c r="I57" s="64"/>
      <c r="M57"/>
      <c r="N57"/>
      <c r="O57" s="64"/>
      <c r="S57" s="63"/>
      <c r="T57" s="64"/>
      <c r="W57"/>
      <c r="X57"/>
      <c r="Y57" s="64"/>
      <c r="AA57" s="31" t="s">
        <v>609</v>
      </c>
      <c r="AB57" s="29">
        <v>0.26078098884206985</v>
      </c>
      <c r="AC57" s="64"/>
      <c r="AG57" s="31" t="s">
        <v>1292</v>
      </c>
      <c r="AH57" s="29">
        <v>6.2489762018252598E-2</v>
      </c>
      <c r="AI57" s="64"/>
      <c r="AM57" s="63"/>
      <c r="AN57" s="64"/>
      <c r="AO57" s="64"/>
      <c r="AS57" s="63"/>
      <c r="AT57" s="64"/>
      <c r="AU57" s="64"/>
      <c r="AW57" s="31" t="s">
        <v>916</v>
      </c>
      <c r="AX57" s="29">
        <v>-1.0907793142975541E-5</v>
      </c>
      <c r="AY57" s="64"/>
      <c r="BA57" s="31" t="s">
        <v>1187</v>
      </c>
      <c r="BB57" s="29">
        <v>6.360010539256894E-2</v>
      </c>
      <c r="BC57" s="64"/>
      <c r="BE57" s="63"/>
      <c r="BF57" s="64"/>
      <c r="BG57" s="64"/>
    </row>
    <row r="58" spans="2:59" x14ac:dyDescent="0.25">
      <c r="B58" s="63"/>
      <c r="C58" s="64"/>
      <c r="G58" s="63"/>
      <c r="H58" s="64"/>
      <c r="I58" s="64"/>
      <c r="M58"/>
      <c r="N58"/>
      <c r="O58" s="64"/>
      <c r="S58" s="63"/>
      <c r="T58" s="64"/>
      <c r="W58"/>
      <c r="X58"/>
      <c r="Y58" s="64"/>
      <c r="AA58" s="31" t="s">
        <v>565</v>
      </c>
      <c r="AB58" s="29">
        <v>-2.9911249815408329E-2</v>
      </c>
      <c r="AC58" s="64"/>
      <c r="AG58" s="31" t="s">
        <v>1295</v>
      </c>
      <c r="AH58" s="29">
        <v>3.2998939885046097E-2</v>
      </c>
      <c r="AI58" s="64"/>
      <c r="AM58" s="63"/>
      <c r="AN58" s="64"/>
      <c r="AO58" s="64"/>
      <c r="AS58" s="63"/>
      <c r="AT58" s="64"/>
      <c r="AU58" s="64"/>
      <c r="AW58" s="31" t="s">
        <v>639</v>
      </c>
      <c r="AX58" s="29">
        <v>0.73987249626717833</v>
      </c>
      <c r="AY58" s="64"/>
      <c r="BA58" s="31" t="s">
        <v>1188</v>
      </c>
      <c r="BB58" s="29">
        <v>-2.6283432616195011E-2</v>
      </c>
      <c r="BC58" s="64"/>
      <c r="BE58" s="63"/>
      <c r="BF58" s="64"/>
      <c r="BG58" s="64"/>
    </row>
    <row r="59" spans="2:59" x14ac:dyDescent="0.25">
      <c r="B59" s="63"/>
      <c r="C59" s="64"/>
      <c r="G59" s="63"/>
      <c r="H59" s="64"/>
      <c r="I59" s="64"/>
      <c r="M59"/>
      <c r="N59"/>
      <c r="O59" s="64"/>
      <c r="S59" s="63"/>
      <c r="T59" s="64"/>
      <c r="W59"/>
      <c r="X59"/>
      <c r="Y59" s="64"/>
      <c r="AA59" s="31" t="s">
        <v>569</v>
      </c>
      <c r="AB59" s="29">
        <v>-3.1485526121482456E-2</v>
      </c>
      <c r="AC59" s="64"/>
      <c r="AG59" s="31" t="s">
        <v>661</v>
      </c>
      <c r="AH59" s="29">
        <v>-2.7020792517638101E-2</v>
      </c>
      <c r="AI59" s="64"/>
      <c r="AM59" s="63"/>
      <c r="AN59" s="64"/>
      <c r="AO59" s="64"/>
      <c r="AS59" s="63"/>
      <c r="AT59" s="64"/>
      <c r="AU59" s="64"/>
      <c r="AW59" s="31" t="s">
        <v>780</v>
      </c>
      <c r="AX59" s="29">
        <v>3.5085246128516802E-4</v>
      </c>
      <c r="AY59" s="64"/>
      <c r="BA59" s="31" t="s">
        <v>1193</v>
      </c>
      <c r="BB59" s="29">
        <v>-2.3028433578950191E-2</v>
      </c>
      <c r="BC59" s="64"/>
      <c r="BE59" s="63"/>
      <c r="BF59" s="64"/>
      <c r="BG59" s="64"/>
    </row>
    <row r="60" spans="2:59" x14ac:dyDescent="0.25">
      <c r="B60" s="63"/>
      <c r="C60" s="64"/>
      <c r="G60" s="63"/>
      <c r="H60" s="64"/>
      <c r="I60" s="64"/>
      <c r="M60"/>
      <c r="N60"/>
      <c r="O60" s="64"/>
      <c r="S60" s="63"/>
      <c r="T60" s="64"/>
      <c r="W60"/>
      <c r="X60"/>
      <c r="Y60" s="64"/>
      <c r="AA60" s="31" t="s">
        <v>537</v>
      </c>
      <c r="AB60" s="29">
        <v>-2.5188420897185964E-2</v>
      </c>
      <c r="AC60" s="64"/>
      <c r="AG60" s="31" t="s">
        <v>615</v>
      </c>
      <c r="AH60" s="29">
        <v>8.0765923854449251E-2</v>
      </c>
      <c r="AI60" s="64"/>
      <c r="AM60" s="63"/>
      <c r="AN60" s="64"/>
      <c r="AO60" s="64"/>
      <c r="AS60" s="63"/>
      <c r="AT60" s="64"/>
      <c r="AU60" s="64"/>
      <c r="AW60" s="31" t="s">
        <v>727</v>
      </c>
      <c r="AX60" s="29">
        <v>5.5572533007435731E-3</v>
      </c>
      <c r="AY60" s="64"/>
      <c r="BA60" s="31" t="s">
        <v>1200</v>
      </c>
      <c r="BB60" s="29">
        <v>2.6943267287371724E-2</v>
      </c>
      <c r="BC60" s="64"/>
      <c r="BE60" s="63"/>
      <c r="BF60" s="64"/>
      <c r="BG60" s="64"/>
    </row>
    <row r="61" spans="2:59" x14ac:dyDescent="0.25">
      <c r="B61" s="63"/>
      <c r="C61" s="64"/>
      <c r="G61" s="63"/>
      <c r="H61" s="64"/>
      <c r="I61" s="64"/>
      <c r="M61"/>
      <c r="N61"/>
      <c r="O61" s="64"/>
      <c r="S61" s="63"/>
      <c r="T61" s="64"/>
      <c r="W61"/>
      <c r="X61"/>
      <c r="Y61" s="64"/>
      <c r="AA61" s="31" t="s">
        <v>574</v>
      </c>
      <c r="AB61" s="29">
        <v>0.2506824278395734</v>
      </c>
      <c r="AC61" s="64"/>
      <c r="AG61" s="31" t="s">
        <v>292</v>
      </c>
      <c r="AH61" s="29">
        <v>0.10954380592841093</v>
      </c>
      <c r="AI61" s="64"/>
      <c r="AM61" s="63"/>
      <c r="AN61" s="64"/>
      <c r="AO61" s="64"/>
      <c r="AS61" s="63"/>
      <c r="AT61" s="64"/>
      <c r="AU61" s="64"/>
      <c r="AW61" s="31" t="s">
        <v>738</v>
      </c>
      <c r="AX61" s="29">
        <v>-4.2942411869382156E-3</v>
      </c>
      <c r="AY61" s="64"/>
      <c r="BA61" s="31" t="s">
        <v>1227</v>
      </c>
      <c r="BB61" s="29">
        <v>-6.4323501745580991E-2</v>
      </c>
      <c r="BC61" s="64"/>
      <c r="BE61" s="63"/>
      <c r="BF61" s="64"/>
      <c r="BG61" s="64"/>
    </row>
    <row r="62" spans="2:59" x14ac:dyDescent="0.25">
      <c r="B62" s="63"/>
      <c r="C62" s="64"/>
      <c r="G62" s="63"/>
      <c r="H62" s="64"/>
      <c r="I62" s="64"/>
      <c r="M62"/>
      <c r="N62"/>
      <c r="O62" s="64"/>
      <c r="S62" s="63"/>
      <c r="T62" s="64"/>
      <c r="W62" s="63"/>
      <c r="X62" s="64"/>
      <c r="Y62" s="64"/>
      <c r="AA62" s="31" t="s">
        <v>577</v>
      </c>
      <c r="AB62" s="29">
        <v>0.19982355456051115</v>
      </c>
      <c r="AC62" s="64"/>
      <c r="AG62" s="31" t="s">
        <v>437</v>
      </c>
      <c r="AH62" s="29">
        <v>7.3750105438453398E-3</v>
      </c>
      <c r="AI62" s="64"/>
      <c r="AM62" s="63"/>
      <c r="AN62" s="64"/>
      <c r="AO62" s="64"/>
      <c r="AS62" s="63"/>
      <c r="AT62" s="64"/>
      <c r="AU62" s="64"/>
      <c r="AW62" s="31" t="s">
        <v>725</v>
      </c>
      <c r="AX62" s="29">
        <v>1.2377518715292503E-2</v>
      </c>
      <c r="AY62" s="64"/>
      <c r="BA62" s="31" t="s">
        <v>1233</v>
      </c>
      <c r="BB62" s="29">
        <v>-2.6022129944213712E-2</v>
      </c>
      <c r="BC62" s="64"/>
      <c r="BE62" s="63"/>
      <c r="BF62" s="64"/>
      <c r="BG62" s="64"/>
    </row>
    <row r="63" spans="2:59" x14ac:dyDescent="0.25">
      <c r="B63" s="63"/>
      <c r="C63" s="64"/>
      <c r="G63" s="63"/>
      <c r="H63" s="64"/>
      <c r="I63" s="64"/>
      <c r="M63"/>
      <c r="N63"/>
      <c r="O63" s="64"/>
      <c r="S63" s="63"/>
      <c r="T63" s="64"/>
      <c r="W63" s="63"/>
      <c r="X63" s="64"/>
      <c r="Y63" s="64"/>
      <c r="AA63" s="31" t="s">
        <v>966</v>
      </c>
      <c r="AB63" s="29">
        <v>0.47233042651956192</v>
      </c>
      <c r="AC63" s="64"/>
      <c r="AG63" s="31" t="s">
        <v>419</v>
      </c>
      <c r="AH63" s="29">
        <v>9.302594701828969E-3</v>
      </c>
      <c r="AI63" s="64"/>
      <c r="AM63" s="63"/>
      <c r="AN63" s="64"/>
      <c r="AO63" s="64"/>
      <c r="AS63" s="63"/>
      <c r="AT63" s="64"/>
      <c r="AU63" s="64"/>
      <c r="AW63" s="31" t="s">
        <v>722</v>
      </c>
      <c r="AX63" s="29">
        <v>2.8796676194762151E-2</v>
      </c>
      <c r="AY63" s="64"/>
      <c r="BA63" s="31" t="s">
        <v>1242</v>
      </c>
      <c r="BB63" s="29">
        <v>3.7142634804758371E-4</v>
      </c>
      <c r="BC63" s="64"/>
      <c r="BE63" s="63"/>
      <c r="BF63" s="64"/>
      <c r="BG63" s="64"/>
    </row>
    <row r="64" spans="2:59" x14ac:dyDescent="0.25">
      <c r="B64" s="63"/>
      <c r="C64" s="64"/>
      <c r="G64" s="63"/>
      <c r="H64" s="64"/>
      <c r="I64" s="64"/>
      <c r="M64"/>
      <c r="N64"/>
      <c r="O64" s="64"/>
      <c r="S64" s="63"/>
      <c r="T64" s="64"/>
      <c r="W64" s="63"/>
      <c r="X64" s="64"/>
      <c r="Y64" s="64"/>
      <c r="AA64" s="31" t="s">
        <v>921</v>
      </c>
      <c r="AB64" s="29">
        <v>0.12252806946772166</v>
      </c>
      <c r="AC64" s="64"/>
      <c r="AG64" s="31" t="s">
        <v>1</v>
      </c>
      <c r="AH64" s="29">
        <v>0.30395687339696981</v>
      </c>
      <c r="AI64" s="64"/>
      <c r="AM64" s="63"/>
      <c r="AN64" s="64"/>
      <c r="AO64" s="64"/>
      <c r="AS64" s="63"/>
      <c r="AT64" s="64"/>
      <c r="AU64" s="64"/>
      <c r="AW64" s="31" t="s">
        <v>748</v>
      </c>
      <c r="AX64" s="29">
        <v>-2.2229013202974292E-2</v>
      </c>
      <c r="AY64" s="64"/>
      <c r="BA64" s="31" t="s">
        <v>1247</v>
      </c>
      <c r="BB64" s="29">
        <v>2.1209128421642537E-3</v>
      </c>
      <c r="BC64" s="64"/>
      <c r="BE64" s="63"/>
      <c r="BF64" s="64"/>
      <c r="BG64" s="64"/>
    </row>
    <row r="65" spans="2:59" x14ac:dyDescent="0.25">
      <c r="B65" s="63"/>
      <c r="C65" s="64"/>
      <c r="G65" s="63"/>
      <c r="H65" s="64"/>
      <c r="I65" s="64"/>
      <c r="M65"/>
      <c r="N65"/>
      <c r="O65" s="64"/>
      <c r="S65" s="63"/>
      <c r="T65" s="64"/>
      <c r="W65" s="63"/>
      <c r="X65" s="64"/>
      <c r="Y65" s="64"/>
      <c r="AA65" s="31" t="s">
        <v>1008</v>
      </c>
      <c r="AB65" s="29">
        <v>-9.5855292440734652E-2</v>
      </c>
      <c r="AC65" s="64"/>
      <c r="AG65" s="31" t="s">
        <v>619</v>
      </c>
      <c r="AH65" s="29">
        <v>9.7352735251698519E-2</v>
      </c>
      <c r="AI65" s="64"/>
      <c r="AM65" s="63"/>
      <c r="AN65" s="64"/>
      <c r="AO65" s="64"/>
      <c r="AS65" s="63"/>
      <c r="AT65" s="64"/>
      <c r="AU65" s="64"/>
      <c r="AW65" s="31" t="s">
        <v>739</v>
      </c>
      <c r="AX65" s="29">
        <v>-3.662735130035536E-3</v>
      </c>
      <c r="AY65" s="64"/>
      <c r="BA65" s="31" t="s">
        <v>1294</v>
      </c>
      <c r="BB65" s="29">
        <v>-3.791631588774149E-2</v>
      </c>
      <c r="BC65" s="64"/>
      <c r="BE65" s="63"/>
      <c r="BF65" s="64"/>
      <c r="BG65" s="64"/>
    </row>
    <row r="66" spans="2:59" x14ac:dyDescent="0.25">
      <c r="B66" s="63"/>
      <c r="C66" s="64"/>
      <c r="G66" s="63"/>
      <c r="H66" s="64"/>
      <c r="I66" s="64"/>
      <c r="M66"/>
      <c r="N66"/>
      <c r="O66" s="64"/>
      <c r="S66" s="63"/>
      <c r="T66" s="64"/>
      <c r="W66" s="63"/>
      <c r="X66" s="64"/>
      <c r="Y66" s="64"/>
      <c r="AA66" s="31" t="s">
        <v>977</v>
      </c>
      <c r="AB66" s="29">
        <v>0.27784142736444822</v>
      </c>
      <c r="AC66" s="64"/>
      <c r="AG66" s="31" t="s">
        <v>621</v>
      </c>
      <c r="AH66" s="29">
        <v>8.0910939964744993E-2</v>
      </c>
      <c r="AI66" s="64"/>
      <c r="AM66" s="63"/>
      <c r="AN66" s="64"/>
      <c r="AO66" s="64"/>
      <c r="AS66" s="63"/>
      <c r="AT66" s="64"/>
      <c r="AU66" s="64"/>
      <c r="AW66" s="31" t="s">
        <v>726</v>
      </c>
      <c r="AX66" s="29">
        <v>1.2124916292531429E-2</v>
      </c>
      <c r="AY66" s="64"/>
      <c r="BA66" s="31" t="s">
        <v>1297</v>
      </c>
      <c r="BB66" s="29">
        <v>-1.9574168542107664E-3</v>
      </c>
      <c r="BC66" s="64"/>
      <c r="BE66" s="63"/>
      <c r="BF66" s="64"/>
      <c r="BG66" s="64"/>
    </row>
    <row r="67" spans="2:59" x14ac:dyDescent="0.25">
      <c r="B67" s="63"/>
      <c r="C67" s="64"/>
      <c r="G67" s="63"/>
      <c r="H67" s="64"/>
      <c r="I67" s="64"/>
      <c r="M67"/>
      <c r="N67"/>
      <c r="O67" s="64"/>
      <c r="S67" s="63"/>
      <c r="T67" s="64"/>
      <c r="W67" s="63"/>
      <c r="X67" s="64"/>
      <c r="Y67" s="64"/>
      <c r="AA67" s="31" t="s">
        <v>1010</v>
      </c>
      <c r="AB67" s="29">
        <v>-0.13892071368222411</v>
      </c>
      <c r="AC67" s="64"/>
      <c r="AG67" s="31" t="s">
        <v>625</v>
      </c>
      <c r="AH67" s="29">
        <v>2.8989481163839117E-2</v>
      </c>
      <c r="AI67" s="64"/>
      <c r="AM67" s="63"/>
      <c r="AN67" s="64"/>
      <c r="AO67" s="64"/>
      <c r="AS67" s="63"/>
      <c r="AT67" s="64"/>
      <c r="AU67" s="64"/>
      <c r="AW67" s="31" t="s">
        <v>728</v>
      </c>
      <c r="AX67" s="29">
        <v>4.6731448210798219E-3</v>
      </c>
      <c r="AY67" s="64"/>
      <c r="BA67" s="31" t="s">
        <v>951</v>
      </c>
      <c r="BB67" s="29">
        <v>-4.8960656096113157E-2</v>
      </c>
      <c r="BC67" s="64"/>
      <c r="BE67" s="63"/>
      <c r="BF67" s="64"/>
      <c r="BG67" s="64"/>
    </row>
    <row r="68" spans="2:59" x14ac:dyDescent="0.25">
      <c r="B68" s="63"/>
      <c r="C68" s="64"/>
      <c r="G68" s="63"/>
      <c r="H68" s="64"/>
      <c r="I68" s="64"/>
      <c r="M68"/>
      <c r="N68"/>
      <c r="O68" s="64"/>
      <c r="S68" s="63"/>
      <c r="T68" s="64"/>
      <c r="W68" s="63"/>
      <c r="X68" s="64"/>
      <c r="Y68" s="64"/>
      <c r="AA68" s="31" t="s">
        <v>963</v>
      </c>
      <c r="AB68" s="29">
        <v>0.18978617312527099</v>
      </c>
      <c r="AC68" s="64"/>
      <c r="AG68" s="31" t="s">
        <v>622</v>
      </c>
      <c r="AH68" s="29">
        <v>8.0910939964744993E-2</v>
      </c>
      <c r="AI68" s="64"/>
      <c r="AM68" s="63"/>
      <c r="AN68" s="64"/>
      <c r="AO68" s="64"/>
      <c r="AS68" s="63"/>
      <c r="AT68" s="64"/>
      <c r="AU68" s="64"/>
      <c r="AW68" s="31" t="s">
        <v>724</v>
      </c>
      <c r="AX68" s="29">
        <v>3.1322700422372861E-2</v>
      </c>
      <c r="AY68" s="64"/>
      <c r="BA68" s="31" t="s">
        <v>545</v>
      </c>
      <c r="BB68" s="29">
        <v>-5.0097536592081569E-2</v>
      </c>
      <c r="BC68" s="64"/>
      <c r="BE68" s="63"/>
      <c r="BF68" s="64"/>
      <c r="BG68" s="64"/>
    </row>
    <row r="69" spans="2:59" x14ac:dyDescent="0.25">
      <c r="B69" s="63"/>
      <c r="C69" s="64"/>
      <c r="G69" s="63"/>
      <c r="H69" s="64"/>
      <c r="I69" s="64"/>
      <c r="M69"/>
      <c r="N69"/>
      <c r="O69" s="64"/>
      <c r="S69" s="63"/>
      <c r="T69" s="64"/>
      <c r="W69" s="63"/>
      <c r="X69" s="64"/>
      <c r="Y69" s="64"/>
      <c r="AA69" s="31" t="s">
        <v>583</v>
      </c>
      <c r="AB69" s="29">
        <v>8.9958646061378447E-2</v>
      </c>
      <c r="AC69" s="64"/>
      <c r="AG69" s="31" t="s">
        <v>624</v>
      </c>
      <c r="AH69" s="29">
        <v>5.3003155859258085E-2</v>
      </c>
      <c r="AI69" s="64"/>
      <c r="AM69" s="63"/>
      <c r="AN69" s="64"/>
      <c r="AO69" s="64"/>
      <c r="AS69" s="63"/>
      <c r="AT69" s="64"/>
      <c r="AU69" s="64"/>
      <c r="AW69" s="31" t="s">
        <v>747</v>
      </c>
      <c r="AX69" s="29">
        <v>-1.3766832040478396E-2</v>
      </c>
      <c r="AY69" s="64"/>
      <c r="BA69" s="31" t="s">
        <v>532</v>
      </c>
      <c r="BB69" s="29">
        <v>8.855700705438127E-2</v>
      </c>
      <c r="BC69" s="64"/>
      <c r="BE69" s="63"/>
      <c r="BF69" s="64"/>
      <c r="BG69" s="64"/>
    </row>
    <row r="70" spans="2:59" x14ac:dyDescent="0.25">
      <c r="B70" s="63"/>
      <c r="C70" s="64"/>
      <c r="G70" s="63"/>
      <c r="H70" s="64"/>
      <c r="I70" s="64"/>
      <c r="M70"/>
      <c r="N70"/>
      <c r="O70" s="64"/>
      <c r="S70" s="63"/>
      <c r="T70" s="64"/>
      <c r="W70" s="63"/>
      <c r="X70" s="64"/>
      <c r="Y70" s="64"/>
      <c r="AA70" s="31" t="s">
        <v>967</v>
      </c>
      <c r="AB70" s="29">
        <v>0.21341751708832229</v>
      </c>
      <c r="AC70" s="64"/>
      <c r="AG70" s="31" t="s">
        <v>623</v>
      </c>
      <c r="AH70" s="29">
        <v>5.5382889387632937E-2</v>
      </c>
      <c r="AI70" s="64"/>
      <c r="AM70" s="63"/>
      <c r="AN70" s="64"/>
      <c r="AO70" s="64"/>
      <c r="AS70" s="63"/>
      <c r="AT70" s="64"/>
      <c r="AU70" s="64"/>
      <c r="AW70" s="31" t="s">
        <v>793</v>
      </c>
      <c r="AX70" s="29">
        <v>-3.0312290731328577E-3</v>
      </c>
      <c r="AY70" s="64"/>
      <c r="BA70" s="31" t="s">
        <v>749</v>
      </c>
      <c r="BB70" s="29">
        <v>2.872119147709663E-2</v>
      </c>
      <c r="BC70" s="64"/>
      <c r="BE70" s="63"/>
      <c r="BF70" s="64"/>
      <c r="BG70" s="64"/>
    </row>
    <row r="71" spans="2:59" x14ac:dyDescent="0.25">
      <c r="B71" s="63"/>
      <c r="C71" s="64"/>
      <c r="G71" s="63"/>
      <c r="H71" s="64"/>
      <c r="I71" s="64"/>
      <c r="M71"/>
      <c r="N71"/>
      <c r="O71" s="64"/>
      <c r="S71" s="63"/>
      <c r="T71" s="64"/>
      <c r="W71" s="63"/>
      <c r="X71" s="64"/>
      <c r="Y71" s="64"/>
      <c r="AA71" s="31" t="s">
        <v>589</v>
      </c>
      <c r="AB71" s="29">
        <v>3.6779967269886499E-2</v>
      </c>
      <c r="AC71" s="64"/>
      <c r="AG71" s="31" t="s">
        <v>458</v>
      </c>
      <c r="AH71" s="29">
        <v>5.6923758410018606E-3</v>
      </c>
      <c r="AI71" s="64"/>
      <c r="AM71" s="63"/>
      <c r="AN71" s="64"/>
      <c r="AO71" s="64"/>
      <c r="AS71" s="63"/>
      <c r="AT71" s="64"/>
      <c r="AU71" s="64"/>
      <c r="AW71" s="31" t="s">
        <v>759</v>
      </c>
      <c r="AX71" s="29">
        <v>1.7429567170513929E-2</v>
      </c>
      <c r="AY71" s="64"/>
      <c r="BA71" s="31" t="s">
        <v>461</v>
      </c>
      <c r="BB71" s="29">
        <v>3.141380317807444E-3</v>
      </c>
      <c r="BC71" s="64"/>
      <c r="BE71" s="63"/>
      <c r="BF71" s="64"/>
      <c r="BG71" s="64"/>
    </row>
    <row r="72" spans="2:59" x14ac:dyDescent="0.25">
      <c r="B72" s="63"/>
      <c r="C72" s="64"/>
      <c r="G72" s="63"/>
      <c r="H72" s="64"/>
      <c r="I72" s="64"/>
      <c r="M72"/>
      <c r="N72" s="64"/>
      <c r="O72" s="64"/>
      <c r="S72" s="63"/>
      <c r="T72" s="64"/>
      <c r="W72" s="63"/>
      <c r="X72" s="64"/>
      <c r="Y72" s="64"/>
      <c r="AA72" s="31" t="s">
        <v>587</v>
      </c>
      <c r="AB72" s="29">
        <v>5.1304540331879894E-2</v>
      </c>
      <c r="AC72" s="64"/>
      <c r="AG72" s="31" t="s">
        <v>628</v>
      </c>
      <c r="AH72" s="29">
        <v>-2.3425173375187045E-2</v>
      </c>
      <c r="AI72" s="64"/>
      <c r="AM72" s="63"/>
      <c r="AN72" s="64"/>
      <c r="AO72" s="64"/>
      <c r="AS72" s="63"/>
      <c r="AT72" s="64"/>
      <c r="AU72" s="64"/>
      <c r="AW72" s="31" t="s">
        <v>930</v>
      </c>
      <c r="AX72" s="29">
        <v>0.58363789778945574</v>
      </c>
      <c r="AY72" s="64"/>
      <c r="BA72" s="31" t="s">
        <v>313</v>
      </c>
      <c r="BB72" s="29">
        <v>2.1690483146765683E-2</v>
      </c>
      <c r="BC72" s="64"/>
      <c r="BE72" s="63"/>
      <c r="BF72" s="64"/>
      <c r="BG72" s="64"/>
    </row>
    <row r="73" spans="2:59" x14ac:dyDescent="0.25">
      <c r="B73" s="63"/>
      <c r="C73" s="64"/>
      <c r="G73" s="63"/>
      <c r="H73" s="64"/>
      <c r="I73" s="64"/>
      <c r="M73"/>
      <c r="N73" s="64"/>
      <c r="O73" s="64"/>
      <c r="S73" s="63"/>
      <c r="T73" s="64"/>
      <c r="W73" s="63"/>
      <c r="X73" s="64"/>
      <c r="Y73" s="64"/>
      <c r="AA73" s="31" t="s">
        <v>1420</v>
      </c>
      <c r="AB73" s="29">
        <v>4.4311582077161278</v>
      </c>
      <c r="AC73" s="64"/>
      <c r="AG73" s="31" t="s">
        <v>411</v>
      </c>
      <c r="AH73" s="29">
        <v>-2.8291272192254892E-2</v>
      </c>
      <c r="AI73" s="64"/>
      <c r="AM73" s="63"/>
      <c r="AN73" s="64"/>
      <c r="AO73" s="64"/>
      <c r="AS73" s="63"/>
      <c r="AT73" s="64"/>
      <c r="AU73" s="64"/>
      <c r="AW73" s="31" t="s">
        <v>931</v>
      </c>
      <c r="AX73" s="29">
        <v>-7.469890436533475E-3</v>
      </c>
      <c r="AY73" s="64"/>
      <c r="BA73" s="31" t="s">
        <v>753</v>
      </c>
      <c r="BB73" s="29">
        <v>5.3149624700217037E-2</v>
      </c>
      <c r="BC73" s="64"/>
      <c r="BE73" s="63"/>
      <c r="BF73" s="64"/>
      <c r="BG73" s="64"/>
    </row>
    <row r="74" spans="2:59" x14ac:dyDescent="0.25">
      <c r="B74" s="63"/>
      <c r="C74" s="64"/>
      <c r="G74" s="63"/>
      <c r="H74" s="64"/>
      <c r="I74" s="64"/>
      <c r="M74" s="63"/>
      <c r="N74" s="64"/>
      <c r="O74" s="64"/>
      <c r="S74" s="63"/>
      <c r="T74" s="64"/>
      <c r="W74" s="63"/>
      <c r="X74" s="64"/>
      <c r="Y74" s="64"/>
      <c r="AA74" s="63"/>
      <c r="AB74" s="64"/>
      <c r="AC74" s="64"/>
      <c r="AG74" s="31" t="s">
        <v>630</v>
      </c>
      <c r="AH74" s="29">
        <v>2.9762418346252137E-2</v>
      </c>
      <c r="AI74" s="64"/>
      <c r="AM74" s="63"/>
      <c r="AN74" s="64"/>
      <c r="AO74" s="64"/>
      <c r="AS74" s="63"/>
      <c r="AT74" s="64"/>
      <c r="AU74" s="64"/>
      <c r="AW74" s="31" t="s">
        <v>1420</v>
      </c>
      <c r="AX74" s="29">
        <v>2.6537247673998712</v>
      </c>
      <c r="AY74" s="64"/>
      <c r="BA74" s="31" t="s">
        <v>751</v>
      </c>
      <c r="BB74" s="29">
        <v>0.11502702572685619</v>
      </c>
      <c r="BC74" s="64"/>
      <c r="BE74" s="63"/>
      <c r="BF74" s="64"/>
      <c r="BG74" s="64"/>
    </row>
    <row r="75" spans="2:59" x14ac:dyDescent="0.25">
      <c r="B75" s="63"/>
      <c r="C75" s="64"/>
      <c r="G75" s="63"/>
      <c r="H75" s="64"/>
      <c r="I75" s="64"/>
      <c r="M75" s="63"/>
      <c r="N75" s="64"/>
      <c r="O75" s="64"/>
      <c r="S75" s="63"/>
      <c r="T75" s="64"/>
      <c r="W75" s="63"/>
      <c r="X75" s="64"/>
      <c r="Y75" s="64"/>
      <c r="AA75" s="63"/>
      <c r="AB75" s="64"/>
      <c r="AC75" s="64"/>
      <c r="AG75" s="31" t="s">
        <v>281</v>
      </c>
      <c r="AH75" s="29">
        <v>5.8732681071121159E-2</v>
      </c>
      <c r="AI75" s="64"/>
      <c r="AM75" s="63"/>
      <c r="AN75" s="64"/>
      <c r="AO75" s="64"/>
      <c r="AS75" s="63"/>
      <c r="AT75" s="64"/>
      <c r="AU75" s="64"/>
      <c r="AW75" s="63"/>
      <c r="AX75" s="64"/>
      <c r="AY75" s="64"/>
      <c r="BA75" s="31" t="s">
        <v>554</v>
      </c>
      <c r="BB75" s="29">
        <v>9.4416577673695781E-2</v>
      </c>
      <c r="BC75" s="64"/>
      <c r="BE75" s="63"/>
      <c r="BF75" s="64"/>
      <c r="BG75" s="64"/>
    </row>
    <row r="76" spans="2:59" x14ac:dyDescent="0.25">
      <c r="B76" s="63"/>
      <c r="C76" s="64"/>
      <c r="G76" s="63"/>
      <c r="H76" s="64"/>
      <c r="I76" s="64"/>
      <c r="M76" s="63"/>
      <c r="N76" s="64"/>
      <c r="O76" s="64"/>
      <c r="S76" s="63"/>
      <c r="T76" s="64"/>
      <c r="W76" s="63"/>
      <c r="X76" s="64"/>
      <c r="Y76" s="64"/>
      <c r="AA76" s="63"/>
      <c r="AB76" s="64"/>
      <c r="AC76" s="64"/>
      <c r="AG76" s="31" t="s">
        <v>294</v>
      </c>
      <c r="AH76" s="29">
        <v>3.5386723258072413E-2</v>
      </c>
      <c r="AI76" s="64"/>
      <c r="AM76" s="63"/>
      <c r="AN76" s="64"/>
      <c r="AO76" s="64"/>
      <c r="AS76" s="63"/>
      <c r="AT76" s="64"/>
      <c r="AU76" s="64"/>
      <c r="AW76" s="63"/>
      <c r="AX76" s="64"/>
      <c r="AY76" s="64"/>
      <c r="BA76" s="31" t="s">
        <v>193</v>
      </c>
      <c r="BB76" s="29">
        <v>5.0662553873690432E-2</v>
      </c>
      <c r="BC76" s="64"/>
      <c r="BE76" s="63"/>
      <c r="BF76" s="64"/>
      <c r="BG76" s="64"/>
    </row>
    <row r="77" spans="2:59" x14ac:dyDescent="0.25">
      <c r="B77" s="63"/>
      <c r="C77" s="64"/>
      <c r="G77" s="63"/>
      <c r="H77" s="64"/>
      <c r="I77" s="64"/>
      <c r="M77" s="63"/>
      <c r="N77" s="64"/>
      <c r="O77" s="64"/>
      <c r="S77" s="63"/>
      <c r="T77" s="64"/>
      <c r="W77" s="63"/>
      <c r="X77" s="64"/>
      <c r="Y77" s="64"/>
      <c r="AA77" s="63"/>
      <c r="AB77" s="64"/>
      <c r="AC77" s="64"/>
      <c r="AG77" s="31" t="s">
        <v>635</v>
      </c>
      <c r="AH77" s="29">
        <v>3.1459894677787439E-2</v>
      </c>
      <c r="AI77" s="64"/>
      <c r="AM77" s="63"/>
      <c r="AN77" s="64"/>
      <c r="AO77" s="64"/>
      <c r="AS77" s="63"/>
      <c r="AT77" s="64"/>
      <c r="AU77" s="64"/>
      <c r="AW77" s="63"/>
      <c r="AX77" s="64"/>
      <c r="AY77" s="64"/>
      <c r="BA77" s="31" t="s">
        <v>44</v>
      </c>
      <c r="BB77" s="29">
        <v>9.3725724666327281E-2</v>
      </c>
      <c r="BC77" s="64"/>
      <c r="BE77" s="63"/>
      <c r="BF77" s="64"/>
      <c r="BG77" s="64"/>
    </row>
    <row r="78" spans="2:59" x14ac:dyDescent="0.25">
      <c r="AG78" s="31" t="s">
        <v>684</v>
      </c>
      <c r="AH78" s="29">
        <v>2.3651503552725085E-2</v>
      </c>
      <c r="BA78" s="31" t="s">
        <v>144</v>
      </c>
      <c r="BB78" s="29">
        <v>7.0456672842252668E-2</v>
      </c>
    </row>
    <row r="79" spans="2:59" x14ac:dyDescent="0.25">
      <c r="AG79" s="31" t="s">
        <v>657</v>
      </c>
      <c r="AH79" s="29">
        <v>4.2895566393163172E-2</v>
      </c>
      <c r="BA79" s="31" t="s">
        <v>359</v>
      </c>
      <c r="BB79" s="29">
        <v>1.7202796978469336E-2</v>
      </c>
    </row>
    <row r="80" spans="2:59" x14ac:dyDescent="0.25">
      <c r="AG80" s="31" t="s">
        <v>659</v>
      </c>
      <c r="AH80" s="29">
        <v>3.3926893612952064E-2</v>
      </c>
      <c r="BA80" s="31" t="s">
        <v>116</v>
      </c>
      <c r="BB80" s="29">
        <v>7.8534507945186099E-2</v>
      </c>
    </row>
    <row r="81" spans="33:54" x14ac:dyDescent="0.25">
      <c r="AG81" s="31" t="s">
        <v>600</v>
      </c>
      <c r="AH81" s="29">
        <v>6.9834176279361962E-2</v>
      </c>
      <c r="BA81" s="31" t="s">
        <v>112</v>
      </c>
      <c r="BB81" s="29">
        <v>8.4667679041857763E-2</v>
      </c>
    </row>
    <row r="82" spans="33:54" x14ac:dyDescent="0.25">
      <c r="AG82" s="31" t="s">
        <v>636</v>
      </c>
      <c r="AH82" s="29">
        <v>8.6956054210114639E-2</v>
      </c>
      <c r="BA82" s="31" t="s">
        <v>557</v>
      </c>
      <c r="BB82" s="29">
        <v>0.11099543789586301</v>
      </c>
    </row>
    <row r="83" spans="33:54" x14ac:dyDescent="0.25">
      <c r="AG83" s="31" t="s">
        <v>605</v>
      </c>
      <c r="AH83" s="29">
        <v>9.4911559950576693E-2</v>
      </c>
      <c r="BA83" s="31" t="s">
        <v>558</v>
      </c>
      <c r="BB83" s="29">
        <v>0.14705995538023656</v>
      </c>
    </row>
    <row r="84" spans="33:54" x14ac:dyDescent="0.25">
      <c r="AG84" s="31" t="s">
        <v>179</v>
      </c>
      <c r="AH84" s="29">
        <v>4.8547823081909379E-2</v>
      </c>
      <c r="BA84" s="31" t="s">
        <v>956</v>
      </c>
      <c r="BB84" s="29">
        <v>1.1166295189384749E-2</v>
      </c>
    </row>
    <row r="85" spans="33:54" x14ac:dyDescent="0.25">
      <c r="AG85" s="31" t="s">
        <v>689</v>
      </c>
      <c r="AH85" s="29">
        <v>4.3908054442379586E-2</v>
      </c>
      <c r="BA85" s="31" t="s">
        <v>953</v>
      </c>
      <c r="BB85" s="29">
        <v>1.5916062229909603E-2</v>
      </c>
    </row>
    <row r="86" spans="33:54" x14ac:dyDescent="0.25">
      <c r="AG86" s="31" t="s">
        <v>224</v>
      </c>
      <c r="AH86" s="29">
        <v>4.8095162726833313E-2</v>
      </c>
      <c r="BA86" s="31" t="s">
        <v>954</v>
      </c>
      <c r="BB86" s="29">
        <v>1.0516527058240948E-2</v>
      </c>
    </row>
    <row r="87" spans="33:54" x14ac:dyDescent="0.25">
      <c r="AG87" s="31" t="s">
        <v>212</v>
      </c>
      <c r="AH87" s="29">
        <v>5.5224563319281536E-2</v>
      </c>
      <c r="BA87" s="31" t="s">
        <v>757</v>
      </c>
      <c r="BB87" s="29">
        <v>1.8100334212128606E-2</v>
      </c>
    </row>
    <row r="88" spans="33:54" x14ac:dyDescent="0.25">
      <c r="AG88" s="31" t="s">
        <v>206</v>
      </c>
      <c r="AH88" s="29">
        <v>5.4319242609129376E-2</v>
      </c>
      <c r="BA88" s="31" t="s">
        <v>755</v>
      </c>
      <c r="BB88" s="29">
        <v>4.4128913988247427E-2</v>
      </c>
    </row>
    <row r="89" spans="33:54" x14ac:dyDescent="0.25">
      <c r="AG89" s="31" t="s">
        <v>669</v>
      </c>
      <c r="AH89" s="29">
        <v>1.2115007053544706E-2</v>
      </c>
      <c r="BA89" s="31" t="s">
        <v>287</v>
      </c>
      <c r="BB89" s="29">
        <v>2.4905751533755918E-2</v>
      </c>
    </row>
    <row r="90" spans="33:54" x14ac:dyDescent="0.25">
      <c r="AG90" s="31" t="s">
        <v>668</v>
      </c>
      <c r="AH90" s="29">
        <v>2.816739139949144E-2</v>
      </c>
      <c r="BA90" s="31" t="s">
        <v>764</v>
      </c>
      <c r="BB90" s="29">
        <v>1.1514216789475094E-2</v>
      </c>
    </row>
    <row r="91" spans="33:54" x14ac:dyDescent="0.25">
      <c r="AG91" s="31" t="s">
        <v>665</v>
      </c>
      <c r="AH91" s="29">
        <v>3.9179067453516896E-2</v>
      </c>
      <c r="BA91" s="31" t="s">
        <v>300</v>
      </c>
      <c r="BB91" s="29">
        <v>2.8500924284164758E-2</v>
      </c>
    </row>
    <row r="92" spans="33:54" x14ac:dyDescent="0.25">
      <c r="AG92" s="31" t="s">
        <v>526</v>
      </c>
      <c r="AH92" s="29">
        <v>0</v>
      </c>
      <c r="BA92" s="31" t="s">
        <v>216</v>
      </c>
      <c r="BB92" s="29">
        <v>0.91974861778944084</v>
      </c>
    </row>
    <row r="93" spans="33:54" x14ac:dyDescent="0.25">
      <c r="AG93" s="31" t="s">
        <v>418</v>
      </c>
      <c r="AH93" s="29">
        <v>4.5820182644032405E-2</v>
      </c>
      <c r="BA93" s="31" t="s">
        <v>769</v>
      </c>
      <c r="BB93" s="29">
        <v>6.9085300736850569E-2</v>
      </c>
    </row>
    <row r="94" spans="33:54" x14ac:dyDescent="0.25">
      <c r="AG94" s="31" t="s">
        <v>564</v>
      </c>
      <c r="AH94" s="29">
        <v>-1.7800374729733729E-2</v>
      </c>
      <c r="BA94" s="31" t="s">
        <v>128</v>
      </c>
      <c r="BB94" s="29">
        <v>5.0093063199349037E-2</v>
      </c>
    </row>
    <row r="95" spans="33:54" x14ac:dyDescent="0.25">
      <c r="AG95" s="31" t="s">
        <v>370</v>
      </c>
      <c r="AH95" s="29">
        <v>3.6411277973288102E-2</v>
      </c>
      <c r="BA95" s="31" t="s">
        <v>777</v>
      </c>
      <c r="BB95" s="29">
        <v>3.9493763587899584E-2</v>
      </c>
    </row>
    <row r="96" spans="33:54" x14ac:dyDescent="0.25">
      <c r="AG96" s="31" t="s">
        <v>799</v>
      </c>
      <c r="AH96" s="29">
        <v>-2.9638499398850441E-2</v>
      </c>
      <c r="BA96" s="31" t="s">
        <v>770</v>
      </c>
      <c r="BB96" s="29">
        <v>5.7801368283164969E-2</v>
      </c>
    </row>
    <row r="97" spans="33:54" x14ac:dyDescent="0.25">
      <c r="AG97" s="31" t="s">
        <v>800</v>
      </c>
      <c r="AH97" s="29">
        <v>0.10968408171691367</v>
      </c>
      <c r="BA97" s="31" t="s">
        <v>774</v>
      </c>
      <c r="BB97" s="29">
        <v>5.8952789962112485E-2</v>
      </c>
    </row>
    <row r="98" spans="33:54" x14ac:dyDescent="0.25">
      <c r="AG98" s="31" t="s">
        <v>803</v>
      </c>
      <c r="AH98" s="29">
        <v>-9.0304106461150859E-3</v>
      </c>
      <c r="BA98" s="31" t="s">
        <v>775</v>
      </c>
      <c r="BB98" s="29">
        <v>6.9891295912113821E-2</v>
      </c>
    </row>
    <row r="99" spans="33:54" x14ac:dyDescent="0.25">
      <c r="AG99" s="31" t="s">
        <v>421</v>
      </c>
      <c r="AH99" s="29">
        <v>6.1754188941253979E-2</v>
      </c>
      <c r="BA99" s="31" t="s">
        <v>958</v>
      </c>
      <c r="BB99" s="29">
        <v>2.7004565995459577E-2</v>
      </c>
    </row>
    <row r="100" spans="33:54" x14ac:dyDescent="0.25">
      <c r="AG100" s="31" t="s">
        <v>612</v>
      </c>
      <c r="AH100" s="29">
        <v>2.2904613966849559E-2</v>
      </c>
      <c r="BA100" s="31" t="s">
        <v>92</v>
      </c>
      <c r="BB100" s="29">
        <v>4.5250871982637129E-2</v>
      </c>
    </row>
    <row r="101" spans="33:54" x14ac:dyDescent="0.25">
      <c r="AG101" s="31" t="s">
        <v>808</v>
      </c>
      <c r="AH101" s="29">
        <v>6.852156050645662E-3</v>
      </c>
      <c r="BA101" s="31" t="s">
        <v>62</v>
      </c>
      <c r="BB101" s="29">
        <v>4.5250871982637123E-2</v>
      </c>
    </row>
    <row r="102" spans="33:54" x14ac:dyDescent="0.25">
      <c r="AG102" s="31" t="s">
        <v>1420</v>
      </c>
      <c r="AH102" s="29">
        <v>2.5910979727740462</v>
      </c>
      <c r="BA102" s="31" t="s">
        <v>950</v>
      </c>
      <c r="BB102" s="29">
        <v>5.7225657443691217E-3</v>
      </c>
    </row>
    <row r="103" spans="33:54" x14ac:dyDescent="0.25">
      <c r="AG103"/>
      <c r="AH103"/>
      <c r="BA103" s="31" t="s">
        <v>949</v>
      </c>
      <c r="BB103" s="29">
        <v>1.077730691494869E-2</v>
      </c>
    </row>
    <row r="104" spans="33:54" x14ac:dyDescent="0.25">
      <c r="AG104"/>
      <c r="AH104"/>
      <c r="BA104" s="31" t="s">
        <v>947</v>
      </c>
      <c r="BB104" s="29">
        <v>1.8434261079949627E-2</v>
      </c>
    </row>
    <row r="105" spans="33:54" x14ac:dyDescent="0.25">
      <c r="AG105"/>
      <c r="AH105"/>
      <c r="BA105" s="31" t="s">
        <v>948</v>
      </c>
      <c r="BB105" s="29">
        <v>1.8618488548581232E-2</v>
      </c>
    </row>
    <row r="106" spans="33:54" x14ac:dyDescent="0.25">
      <c r="AG106"/>
      <c r="AH106"/>
      <c r="BA106" s="31" t="s">
        <v>278</v>
      </c>
      <c r="BB106" s="29">
        <v>6.9315585072640074E-2</v>
      </c>
    </row>
    <row r="107" spans="33:54" x14ac:dyDescent="0.25">
      <c r="AG107"/>
      <c r="AH107"/>
      <c r="BA107" s="31" t="s">
        <v>969</v>
      </c>
      <c r="BB107" s="29">
        <v>2.6137272112108464E-2</v>
      </c>
    </row>
    <row r="108" spans="33:54" x14ac:dyDescent="0.25">
      <c r="AG108"/>
      <c r="AH108"/>
      <c r="BA108" s="31" t="s">
        <v>217</v>
      </c>
      <c r="BB108" s="29">
        <v>5.319568156737494E-2</v>
      </c>
    </row>
    <row r="109" spans="33:54" x14ac:dyDescent="0.25">
      <c r="AG109"/>
      <c r="BA109" s="31" t="s">
        <v>210</v>
      </c>
      <c r="BB109" s="29">
        <v>4.0530043098952341E-2</v>
      </c>
    </row>
    <row r="110" spans="33:54" x14ac:dyDescent="0.25">
      <c r="BA110" s="31" t="s">
        <v>219</v>
      </c>
      <c r="BB110" s="29">
        <v>3.4542650368425284E-2</v>
      </c>
    </row>
    <row r="111" spans="33:54" x14ac:dyDescent="0.25">
      <c r="BA111" s="31" t="s">
        <v>975</v>
      </c>
      <c r="BB111" s="29">
        <v>2.2887199458311375E-2</v>
      </c>
    </row>
    <row r="112" spans="33:54" x14ac:dyDescent="0.25">
      <c r="BA112" s="31" t="s">
        <v>449</v>
      </c>
      <c r="BB112" s="29">
        <v>2.3604388260372051E-2</v>
      </c>
    </row>
    <row r="113" spans="53:54" x14ac:dyDescent="0.25">
      <c r="BA113" s="31" t="s">
        <v>321</v>
      </c>
      <c r="BB113" s="29">
        <v>4.6542108313566422E-2</v>
      </c>
    </row>
    <row r="114" spans="53:54" x14ac:dyDescent="0.25">
      <c r="BA114" s="31" t="s">
        <v>275</v>
      </c>
      <c r="BB114" s="29">
        <v>1.6645387319378771E-2</v>
      </c>
    </row>
    <row r="115" spans="53:54" x14ac:dyDescent="0.25">
      <c r="BA115" s="31" t="s">
        <v>568</v>
      </c>
      <c r="BB115" s="29">
        <v>-1.3346935751950872E-2</v>
      </c>
    </row>
    <row r="116" spans="53:54" x14ac:dyDescent="0.25">
      <c r="BA116" s="31" t="s">
        <v>608</v>
      </c>
      <c r="BB116" s="29">
        <v>8.5864395353403455E-2</v>
      </c>
    </row>
    <row r="117" spans="53:54" x14ac:dyDescent="0.25">
      <c r="BA117" s="31" t="s">
        <v>981</v>
      </c>
      <c r="BB117" s="29">
        <v>1.8114842796336839E-2</v>
      </c>
    </row>
    <row r="118" spans="53:54" x14ac:dyDescent="0.25">
      <c r="BA118" s="31" t="s">
        <v>750</v>
      </c>
      <c r="BB118" s="29">
        <v>2.6563298133319046E-2</v>
      </c>
    </row>
    <row r="119" spans="53:54" x14ac:dyDescent="0.25">
      <c r="BA119" s="31" t="s">
        <v>982</v>
      </c>
      <c r="BB119" s="29">
        <v>4.8359710515795407E-2</v>
      </c>
    </row>
    <row r="120" spans="53:54" x14ac:dyDescent="0.25">
      <c r="BA120" s="31" t="s">
        <v>984</v>
      </c>
      <c r="BB120" s="29">
        <v>1.3313468965945832E-2</v>
      </c>
    </row>
    <row r="121" spans="53:54" x14ac:dyDescent="0.25">
      <c r="BA121" s="31" t="s">
        <v>986</v>
      </c>
      <c r="BB121" s="29">
        <v>1.0770446803911236E-2</v>
      </c>
    </row>
    <row r="122" spans="53:54" x14ac:dyDescent="0.25">
      <c r="BA122" s="31" t="s">
        <v>987</v>
      </c>
      <c r="BB122" s="29">
        <v>4.0182910939815041E-2</v>
      </c>
    </row>
    <row r="123" spans="53:54" x14ac:dyDescent="0.25">
      <c r="BA123" s="31" t="s">
        <v>1963</v>
      </c>
      <c r="BB123" s="29">
        <v>-0.40389175514667136</v>
      </c>
    </row>
    <row r="124" spans="53:54" x14ac:dyDescent="0.25">
      <c r="BA124" s="31" t="s">
        <v>1967</v>
      </c>
      <c r="BB124" s="29">
        <v>-0.36051078885314003</v>
      </c>
    </row>
    <row r="125" spans="53:54" x14ac:dyDescent="0.25">
      <c r="BA125" s="31" t="s">
        <v>1969</v>
      </c>
      <c r="BB125" s="29">
        <v>-0.12415931732286563</v>
      </c>
    </row>
    <row r="126" spans="53:54" x14ac:dyDescent="0.25">
      <c r="BA126" s="31" t="s">
        <v>1965</v>
      </c>
      <c r="BB126" s="29">
        <v>0.13313468965945835</v>
      </c>
    </row>
    <row r="127" spans="53:54" x14ac:dyDescent="0.25">
      <c r="BA127" s="31" t="s">
        <v>1420</v>
      </c>
      <c r="BB127" s="29">
        <v>3.5779692699871068</v>
      </c>
    </row>
    <row r="128" spans="53:54" x14ac:dyDescent="0.25">
      <c r="BA128"/>
      <c r="BB128"/>
    </row>
    <row r="129" spans="53:54" x14ac:dyDescent="0.25">
      <c r="BA129"/>
      <c r="BB129"/>
    </row>
    <row r="130" spans="53:54" x14ac:dyDescent="0.25">
      <c r="BA130"/>
      <c r="BB130"/>
    </row>
    <row r="131" spans="53:54" x14ac:dyDescent="0.25">
      <c r="BA131"/>
      <c r="BB131"/>
    </row>
    <row r="132" spans="53:54" x14ac:dyDescent="0.25">
      <c r="BA132"/>
      <c r="BB132"/>
    </row>
    <row r="133" spans="53:54" x14ac:dyDescent="0.25">
      <c r="BA133"/>
      <c r="BB133"/>
    </row>
    <row r="134" spans="53:54" x14ac:dyDescent="0.25">
      <c r="BA134"/>
      <c r="BB134"/>
    </row>
    <row r="135" spans="53:54" x14ac:dyDescent="0.25">
      <c r="BA135"/>
      <c r="BB135"/>
    </row>
    <row r="136" spans="53:54" x14ac:dyDescent="0.25">
      <c r="BA136"/>
      <c r="BB136"/>
    </row>
    <row r="137" spans="53:54" x14ac:dyDescent="0.25">
      <c r="BA137"/>
      <c r="BB137"/>
    </row>
    <row r="138" spans="53:54" x14ac:dyDescent="0.25">
      <c r="BA138"/>
      <c r="BB138"/>
    </row>
    <row r="139" spans="53:54" x14ac:dyDescent="0.25">
      <c r="BA139"/>
      <c r="BB139"/>
    </row>
    <row r="140" spans="53:54" x14ac:dyDescent="0.25">
      <c r="BA140"/>
    </row>
    <row r="141" spans="53:54" x14ac:dyDescent="0.25">
      <c r="BA141"/>
    </row>
    <row r="144" spans="53:54" x14ac:dyDescent="0.25">
      <c r="BA144"/>
      <c r="BB144"/>
    </row>
    <row r="145" spans="53:54" x14ac:dyDescent="0.25">
      <c r="BA145"/>
      <c r="BB145"/>
    </row>
    <row r="146" spans="53:54" x14ac:dyDescent="0.25">
      <c r="BA146"/>
      <c r="BB146"/>
    </row>
    <row r="147" spans="53:54" x14ac:dyDescent="0.25">
      <c r="BA147"/>
      <c r="BB147"/>
    </row>
    <row r="148" spans="53:54" x14ac:dyDescent="0.25">
      <c r="BA148"/>
      <c r="BB148"/>
    </row>
    <row r="149" spans="53:54" x14ac:dyDescent="0.25">
      <c r="BA149"/>
      <c r="BB149"/>
    </row>
    <row r="150" spans="53:54" x14ac:dyDescent="0.25">
      <c r="BA150"/>
      <c r="BB150"/>
    </row>
    <row r="151" spans="53:54" x14ac:dyDescent="0.25">
      <c r="BA151"/>
      <c r="BB151"/>
    </row>
    <row r="152" spans="53:54" x14ac:dyDescent="0.25">
      <c r="BA152"/>
      <c r="BB152"/>
    </row>
    <row r="153" spans="53:54" x14ac:dyDescent="0.25">
      <c r="BA153"/>
      <c r="BB153"/>
    </row>
    <row r="154" spans="53:54" x14ac:dyDescent="0.25">
      <c r="BA154"/>
      <c r="BB154"/>
    </row>
    <row r="155" spans="53:54" x14ac:dyDescent="0.25">
      <c r="BA155"/>
      <c r="BB155"/>
    </row>
    <row r="156" spans="53:54" x14ac:dyDescent="0.25">
      <c r="BA156"/>
      <c r="BB156"/>
    </row>
    <row r="157" spans="53:54" x14ac:dyDescent="0.25">
      <c r="BA157"/>
      <c r="BB157"/>
    </row>
    <row r="158" spans="53:54" x14ac:dyDescent="0.25">
      <c r="BA158"/>
      <c r="BB158"/>
    </row>
    <row r="159" spans="53:54" x14ac:dyDescent="0.25">
      <c r="BA159"/>
      <c r="BB159"/>
    </row>
    <row r="160" spans="53:54" x14ac:dyDescent="0.25">
      <c r="BA160"/>
      <c r="BB160"/>
    </row>
    <row r="161" spans="53:54" x14ac:dyDescent="0.25">
      <c r="BA161"/>
      <c r="BB161"/>
    </row>
    <row r="162" spans="53:54" x14ac:dyDescent="0.25">
      <c r="BA162"/>
      <c r="BB162"/>
    </row>
    <row r="163" spans="53:54" x14ac:dyDescent="0.25">
      <c r="BA163"/>
      <c r="BB163"/>
    </row>
    <row r="164" spans="53:54" x14ac:dyDescent="0.25">
      <c r="BA164"/>
      <c r="BB164"/>
    </row>
    <row r="165" spans="53:54" x14ac:dyDescent="0.25">
      <c r="BA165"/>
      <c r="BB165"/>
    </row>
    <row r="166" spans="53:54" x14ac:dyDescent="0.25">
      <c r="BA166"/>
      <c r="BB166"/>
    </row>
    <row r="167" spans="53:54" x14ac:dyDescent="0.25">
      <c r="BA167"/>
      <c r="BB167"/>
    </row>
    <row r="168" spans="53:54" x14ac:dyDescent="0.25">
      <c r="BA168"/>
      <c r="BB168"/>
    </row>
    <row r="169" spans="53:54" x14ac:dyDescent="0.25">
      <c r="BA169"/>
      <c r="BB169"/>
    </row>
    <row r="170" spans="53:54" x14ac:dyDescent="0.25">
      <c r="BA170"/>
      <c r="BB170"/>
    </row>
    <row r="171" spans="53:54" x14ac:dyDescent="0.25">
      <c r="BA171"/>
      <c r="BB171"/>
    </row>
    <row r="172" spans="53:54" x14ac:dyDescent="0.25">
      <c r="BA172"/>
      <c r="BB172"/>
    </row>
    <row r="173" spans="53:54" x14ac:dyDescent="0.25">
      <c r="BA173"/>
      <c r="BB173"/>
    </row>
    <row r="174" spans="53:54" x14ac:dyDescent="0.25">
      <c r="BA174"/>
      <c r="BB174"/>
    </row>
    <row r="175" spans="53:54" x14ac:dyDescent="0.25">
      <c r="BA175"/>
      <c r="BB175"/>
    </row>
    <row r="176" spans="53:54" x14ac:dyDescent="0.25">
      <c r="BA176"/>
      <c r="BB176"/>
    </row>
    <row r="177" spans="53:54" x14ac:dyDescent="0.25">
      <c r="BA177"/>
      <c r="BB177"/>
    </row>
    <row r="178" spans="53:54" x14ac:dyDescent="0.25">
      <c r="BA178"/>
      <c r="BB178"/>
    </row>
    <row r="179" spans="53:54" x14ac:dyDescent="0.25">
      <c r="BA179"/>
      <c r="BB179"/>
    </row>
    <row r="180" spans="53:54" x14ac:dyDescent="0.25">
      <c r="BA180"/>
      <c r="BB180"/>
    </row>
    <row r="181" spans="53:54" x14ac:dyDescent="0.25">
      <c r="BA181"/>
      <c r="BB181"/>
    </row>
    <row r="182" spans="53:54" x14ac:dyDescent="0.25">
      <c r="BA182"/>
      <c r="BB182"/>
    </row>
    <row r="183" spans="53:54" x14ac:dyDescent="0.25">
      <c r="BA183"/>
      <c r="BB183"/>
    </row>
    <row r="184" spans="53:54" x14ac:dyDescent="0.25">
      <c r="BA184"/>
      <c r="BB184"/>
    </row>
    <row r="185" spans="53:54" x14ac:dyDescent="0.25">
      <c r="BA185"/>
      <c r="BB185"/>
    </row>
    <row r="186" spans="53:54" x14ac:dyDescent="0.25">
      <c r="BA186"/>
      <c r="BB186"/>
    </row>
    <row r="187" spans="53:54" x14ac:dyDescent="0.25">
      <c r="BA187"/>
      <c r="BB187"/>
    </row>
    <row r="188" spans="53:54" x14ac:dyDescent="0.25">
      <c r="BA188"/>
      <c r="BB188"/>
    </row>
    <row r="189" spans="53:54" x14ac:dyDescent="0.25">
      <c r="BA189"/>
      <c r="BB189"/>
    </row>
    <row r="190" spans="53:54" x14ac:dyDescent="0.25">
      <c r="BA190"/>
      <c r="BB190"/>
    </row>
    <row r="191" spans="53:54" x14ac:dyDescent="0.25">
      <c r="BA191"/>
      <c r="BB191"/>
    </row>
    <row r="192" spans="53:54" x14ac:dyDescent="0.25">
      <c r="BA192"/>
      <c r="BB192"/>
    </row>
    <row r="193" spans="53:54" x14ac:dyDescent="0.25">
      <c r="BA193"/>
      <c r="BB193"/>
    </row>
    <row r="194" spans="53:54" x14ac:dyDescent="0.25">
      <c r="BA194"/>
      <c r="BB194"/>
    </row>
    <row r="195" spans="53:54" x14ac:dyDescent="0.25">
      <c r="BA195"/>
      <c r="BB195"/>
    </row>
    <row r="196" spans="53:54" x14ac:dyDescent="0.25">
      <c r="BA196"/>
      <c r="BB196"/>
    </row>
    <row r="197" spans="53:54" x14ac:dyDescent="0.25">
      <c r="BA197"/>
      <c r="BB197"/>
    </row>
    <row r="198" spans="53:54" x14ac:dyDescent="0.25">
      <c r="BA198"/>
      <c r="BB198"/>
    </row>
    <row r="199" spans="53:54" x14ac:dyDescent="0.25">
      <c r="BA199"/>
      <c r="BB199"/>
    </row>
    <row r="200" spans="53:54" x14ac:dyDescent="0.25">
      <c r="BA200"/>
      <c r="BB200"/>
    </row>
    <row r="201" spans="53:54" x14ac:dyDescent="0.25">
      <c r="BA201"/>
      <c r="BB201"/>
    </row>
    <row r="202" spans="53:54" x14ac:dyDescent="0.25">
      <c r="BA202"/>
      <c r="BB202"/>
    </row>
    <row r="203" spans="53:54" x14ac:dyDescent="0.25">
      <c r="BA203"/>
      <c r="BB203"/>
    </row>
    <row r="204" spans="53:54" x14ac:dyDescent="0.25">
      <c r="BA204"/>
      <c r="BB204"/>
    </row>
    <row r="205" spans="53:54" x14ac:dyDescent="0.25">
      <c r="BA205"/>
      <c r="BB205"/>
    </row>
    <row r="206" spans="53:54" x14ac:dyDescent="0.25">
      <c r="BA206"/>
      <c r="BB206"/>
    </row>
    <row r="207" spans="53:54" x14ac:dyDescent="0.25">
      <c r="BA207"/>
      <c r="BB207"/>
    </row>
    <row r="208" spans="53:54" x14ac:dyDescent="0.25">
      <c r="BA208"/>
      <c r="BB208"/>
    </row>
    <row r="209" spans="53:54" x14ac:dyDescent="0.25">
      <c r="BA209"/>
      <c r="BB209"/>
    </row>
    <row r="210" spans="53:54" x14ac:dyDescent="0.25">
      <c r="BA210"/>
      <c r="BB210"/>
    </row>
    <row r="211" spans="53:54" x14ac:dyDescent="0.25">
      <c r="BA211"/>
      <c r="BB211"/>
    </row>
    <row r="212" spans="53:54" x14ac:dyDescent="0.25">
      <c r="BA212"/>
      <c r="BB212"/>
    </row>
    <row r="213" spans="53:54" x14ac:dyDescent="0.25">
      <c r="BA213"/>
      <c r="BB213"/>
    </row>
    <row r="214" spans="53:54" x14ac:dyDescent="0.25">
      <c r="BA214"/>
      <c r="BB214"/>
    </row>
    <row r="215" spans="53:54" x14ac:dyDescent="0.25">
      <c r="BA215"/>
      <c r="BB215"/>
    </row>
    <row r="216" spans="53:54" x14ac:dyDescent="0.25">
      <c r="BA216"/>
      <c r="BB216"/>
    </row>
    <row r="217" spans="53:54" x14ac:dyDescent="0.25">
      <c r="BA217"/>
      <c r="BB217"/>
    </row>
    <row r="218" spans="53:54" x14ac:dyDescent="0.25">
      <c r="BA218"/>
      <c r="BB218"/>
    </row>
    <row r="219" spans="53:54" x14ac:dyDescent="0.25">
      <c r="BA219"/>
      <c r="BB219"/>
    </row>
    <row r="220" spans="53:54" x14ac:dyDescent="0.25">
      <c r="BA220"/>
      <c r="BB220"/>
    </row>
    <row r="221" spans="53:54" x14ac:dyDescent="0.25">
      <c r="BA221"/>
      <c r="BB221"/>
    </row>
    <row r="222" spans="53:54" x14ac:dyDescent="0.25">
      <c r="BA222"/>
      <c r="BB222"/>
    </row>
    <row r="223" spans="53:54" x14ac:dyDescent="0.25">
      <c r="BA223"/>
      <c r="BB223"/>
    </row>
    <row r="224" spans="53:54" x14ac:dyDescent="0.25">
      <c r="BA224"/>
      <c r="BB224"/>
    </row>
    <row r="225" spans="53:54" x14ac:dyDescent="0.25">
      <c r="BA225"/>
      <c r="BB225"/>
    </row>
    <row r="226" spans="53:54" x14ac:dyDescent="0.25">
      <c r="BA226"/>
      <c r="BB226"/>
    </row>
    <row r="227" spans="53:54" x14ac:dyDescent="0.25">
      <c r="BA227"/>
      <c r="BB227"/>
    </row>
    <row r="228" spans="53:54" x14ac:dyDescent="0.25">
      <c r="BA228"/>
      <c r="BB228"/>
    </row>
    <row r="229" spans="53:54" x14ac:dyDescent="0.25">
      <c r="BA229"/>
      <c r="BB229"/>
    </row>
    <row r="230" spans="53:54" x14ac:dyDescent="0.25">
      <c r="BA230"/>
      <c r="BB230"/>
    </row>
    <row r="231" spans="53:54" x14ac:dyDescent="0.25">
      <c r="BA231"/>
      <c r="BB231"/>
    </row>
    <row r="232" spans="53:54" x14ac:dyDescent="0.25">
      <c r="BA232"/>
      <c r="BB232"/>
    </row>
    <row r="233" spans="53:54" x14ac:dyDescent="0.25">
      <c r="BA233"/>
      <c r="BB233"/>
    </row>
    <row r="234" spans="53:54" x14ac:dyDescent="0.25">
      <c r="BA234"/>
      <c r="BB234"/>
    </row>
    <row r="235" spans="53:54" x14ac:dyDescent="0.25">
      <c r="BA235"/>
      <c r="BB235"/>
    </row>
    <row r="236" spans="53:54" x14ac:dyDescent="0.25">
      <c r="BA236"/>
      <c r="BB236"/>
    </row>
    <row r="237" spans="53:54" x14ac:dyDescent="0.25">
      <c r="BA237"/>
      <c r="BB237"/>
    </row>
    <row r="238" spans="53:54" x14ac:dyDescent="0.25">
      <c r="BA238"/>
      <c r="BB238"/>
    </row>
    <row r="239" spans="53:54" x14ac:dyDescent="0.25">
      <c r="BA239"/>
      <c r="BB239"/>
    </row>
    <row r="240" spans="53:54" x14ac:dyDescent="0.25">
      <c r="BA240"/>
      <c r="BB240"/>
    </row>
    <row r="241" spans="53:54" x14ac:dyDescent="0.25">
      <c r="BA241"/>
      <c r="BB241"/>
    </row>
    <row r="242" spans="53:54" x14ac:dyDescent="0.25">
      <c r="BA242"/>
      <c r="BB242"/>
    </row>
    <row r="243" spans="53:54" x14ac:dyDescent="0.25">
      <c r="BA243"/>
      <c r="BB243"/>
    </row>
    <row r="244" spans="53:54" x14ac:dyDescent="0.25">
      <c r="BA244"/>
      <c r="BB244"/>
    </row>
    <row r="245" spans="53:54" x14ac:dyDescent="0.25">
      <c r="BA245"/>
      <c r="BB245"/>
    </row>
    <row r="246" spans="53:54" x14ac:dyDescent="0.25">
      <c r="BA246"/>
      <c r="BB246"/>
    </row>
    <row r="247" spans="53:54" x14ac:dyDescent="0.25">
      <c r="BA247"/>
      <c r="BB247"/>
    </row>
    <row r="248" spans="53:54" x14ac:dyDescent="0.25">
      <c r="BA248"/>
      <c r="BB248"/>
    </row>
    <row r="249" spans="53:54" x14ac:dyDescent="0.25">
      <c r="BA249"/>
      <c r="BB249"/>
    </row>
    <row r="250" spans="53:54" x14ac:dyDescent="0.25">
      <c r="BA250"/>
      <c r="BB250"/>
    </row>
    <row r="251" spans="53:54" x14ac:dyDescent="0.25">
      <c r="BA251"/>
      <c r="BB251"/>
    </row>
    <row r="252" spans="53:54" x14ac:dyDescent="0.25">
      <c r="BA252"/>
      <c r="BB252"/>
    </row>
    <row r="253" spans="53:54" x14ac:dyDescent="0.25">
      <c r="BA253"/>
      <c r="BB253"/>
    </row>
    <row r="254" spans="53:54" x14ac:dyDescent="0.25">
      <c r="BA254"/>
      <c r="BB254"/>
    </row>
    <row r="255" spans="53:54" x14ac:dyDescent="0.25">
      <c r="BA255"/>
      <c r="BB255"/>
    </row>
    <row r="256" spans="53:54" x14ac:dyDescent="0.25">
      <c r="BA256"/>
      <c r="BB256"/>
    </row>
    <row r="257" spans="53:54" x14ac:dyDescent="0.25">
      <c r="BA257"/>
      <c r="BB257"/>
    </row>
    <row r="258" spans="53:54" x14ac:dyDescent="0.25">
      <c r="BA258"/>
      <c r="BB258"/>
    </row>
    <row r="259" spans="53:54" x14ac:dyDescent="0.25">
      <c r="BA259"/>
      <c r="BB259"/>
    </row>
    <row r="260" spans="53:54" x14ac:dyDescent="0.25">
      <c r="BA260"/>
      <c r="BB260"/>
    </row>
    <row r="261" spans="53:54" x14ac:dyDescent="0.25">
      <c r="BA261"/>
      <c r="BB261"/>
    </row>
    <row r="262" spans="53:54" x14ac:dyDescent="0.25">
      <c r="BA262"/>
      <c r="BB262"/>
    </row>
    <row r="263" spans="53:54" x14ac:dyDescent="0.25">
      <c r="BA263"/>
      <c r="BB263"/>
    </row>
    <row r="264" spans="53:54" x14ac:dyDescent="0.25">
      <c r="BA264"/>
      <c r="BB264"/>
    </row>
    <row r="265" spans="53:54" x14ac:dyDescent="0.25">
      <c r="BA265"/>
      <c r="BB265"/>
    </row>
    <row r="266" spans="53:54" x14ac:dyDescent="0.25">
      <c r="BA266"/>
      <c r="BB266"/>
    </row>
    <row r="267" spans="53:54" x14ac:dyDescent="0.25">
      <c r="BA267"/>
      <c r="BB267"/>
    </row>
    <row r="268" spans="53:54" x14ac:dyDescent="0.25">
      <c r="BA268"/>
      <c r="BB268"/>
    </row>
    <row r="269" spans="53:54" x14ac:dyDescent="0.25">
      <c r="BA269"/>
      <c r="BB269"/>
    </row>
    <row r="270" spans="53:54" x14ac:dyDescent="0.25">
      <c r="BA270"/>
      <c r="BB270"/>
    </row>
    <row r="271" spans="53:54" x14ac:dyDescent="0.25">
      <c r="BA271"/>
      <c r="BB271"/>
    </row>
    <row r="272" spans="53:54" x14ac:dyDescent="0.25">
      <c r="BA272"/>
      <c r="BB272"/>
    </row>
    <row r="273" spans="53:54" x14ac:dyDescent="0.25">
      <c r="BA273"/>
      <c r="BB273"/>
    </row>
    <row r="274" spans="53:54" x14ac:dyDescent="0.25">
      <c r="BA274"/>
      <c r="BB274"/>
    </row>
    <row r="275" spans="53:54" x14ac:dyDescent="0.25">
      <c r="BA275"/>
      <c r="BB275"/>
    </row>
    <row r="276" spans="53:54" x14ac:dyDescent="0.25">
      <c r="BA276"/>
      <c r="BB276"/>
    </row>
    <row r="277" spans="53:54" x14ac:dyDescent="0.25">
      <c r="BA277"/>
      <c r="BB277"/>
    </row>
    <row r="278" spans="53:54" x14ac:dyDescent="0.25">
      <c r="BA278"/>
      <c r="BB278"/>
    </row>
    <row r="279" spans="53:54" x14ac:dyDescent="0.25">
      <c r="BA279"/>
      <c r="BB279"/>
    </row>
    <row r="280" spans="53:54" x14ac:dyDescent="0.25">
      <c r="BA280"/>
      <c r="BB280"/>
    </row>
    <row r="281" spans="53:54" x14ac:dyDescent="0.25">
      <c r="BA281"/>
      <c r="BB281"/>
    </row>
    <row r="282" spans="53:54" x14ac:dyDescent="0.25">
      <c r="BA282"/>
      <c r="BB282"/>
    </row>
    <row r="283" spans="53:54" x14ac:dyDescent="0.25">
      <c r="BA283"/>
      <c r="BB283"/>
    </row>
    <row r="284" spans="53:54" x14ac:dyDescent="0.25">
      <c r="BA284"/>
      <c r="BB284"/>
    </row>
    <row r="285" spans="53:54" x14ac:dyDescent="0.25">
      <c r="BA285"/>
      <c r="BB285"/>
    </row>
    <row r="286" spans="53:54" x14ac:dyDescent="0.25">
      <c r="BA286"/>
      <c r="BB286"/>
    </row>
    <row r="287" spans="53:54" x14ac:dyDescent="0.25">
      <c r="BA287"/>
      <c r="BB287"/>
    </row>
    <row r="288" spans="53:54" x14ac:dyDescent="0.25">
      <c r="BA288"/>
      <c r="BB288"/>
    </row>
    <row r="289" spans="53:54" x14ac:dyDescent="0.25">
      <c r="BA289"/>
      <c r="BB289"/>
    </row>
    <row r="290" spans="53:54" x14ac:dyDescent="0.25">
      <c r="BA290"/>
      <c r="BB290"/>
    </row>
    <row r="291" spans="53:54" x14ac:dyDescent="0.25">
      <c r="BA291"/>
      <c r="BB291"/>
    </row>
    <row r="292" spans="53:54" x14ac:dyDescent="0.25">
      <c r="BA292"/>
      <c r="BB292"/>
    </row>
    <row r="293" spans="53:54" x14ac:dyDescent="0.25">
      <c r="BA293"/>
      <c r="BB293"/>
    </row>
    <row r="294" spans="53:54" x14ac:dyDescent="0.25">
      <c r="BA294"/>
      <c r="BB294"/>
    </row>
    <row r="295" spans="53:54" x14ac:dyDescent="0.25">
      <c r="BA295"/>
      <c r="BB295"/>
    </row>
    <row r="296" spans="53:54" x14ac:dyDescent="0.25">
      <c r="BA296"/>
      <c r="BB296"/>
    </row>
    <row r="297" spans="53:54" x14ac:dyDescent="0.25">
      <c r="BA297"/>
      <c r="BB297"/>
    </row>
    <row r="298" spans="53:54" x14ac:dyDescent="0.25">
      <c r="BA298"/>
      <c r="BB298"/>
    </row>
    <row r="299" spans="53:54" x14ac:dyDescent="0.25">
      <c r="BA299"/>
      <c r="BB299"/>
    </row>
    <row r="300" spans="53:54" x14ac:dyDescent="0.25">
      <c r="BA300"/>
      <c r="BB300"/>
    </row>
    <row r="301" spans="53:54" x14ac:dyDescent="0.25">
      <c r="BA301"/>
      <c r="BB301"/>
    </row>
    <row r="302" spans="53:54" x14ac:dyDescent="0.25">
      <c r="BA302"/>
      <c r="BB302"/>
    </row>
    <row r="303" spans="53:54" x14ac:dyDescent="0.25">
      <c r="BA303"/>
      <c r="BB303"/>
    </row>
    <row r="304" spans="53:54" x14ac:dyDescent="0.25">
      <c r="BA304"/>
      <c r="BB304"/>
    </row>
    <row r="305" spans="53:54" x14ac:dyDescent="0.25">
      <c r="BA305"/>
      <c r="BB305"/>
    </row>
    <row r="306" spans="53:54" x14ac:dyDescent="0.25">
      <c r="BA306"/>
      <c r="BB306"/>
    </row>
    <row r="307" spans="53:54" x14ac:dyDescent="0.25">
      <c r="BA307"/>
      <c r="BB307"/>
    </row>
    <row r="308" spans="53:54" x14ac:dyDescent="0.25">
      <c r="BA308"/>
      <c r="BB308"/>
    </row>
    <row r="309" spans="53:54" x14ac:dyDescent="0.25">
      <c r="BA309"/>
      <c r="BB309"/>
    </row>
    <row r="310" spans="53:54" x14ac:dyDescent="0.25">
      <c r="BA310"/>
      <c r="BB310"/>
    </row>
    <row r="311" spans="53:54" x14ac:dyDescent="0.25">
      <c r="BA311"/>
      <c r="BB311"/>
    </row>
  </sheetData>
  <conditionalFormatting sqref="T17">
    <cfRule type="cellIs" dxfId="132" priority="19" operator="lessThan">
      <formula>0.05</formula>
    </cfRule>
  </conditionalFormatting>
  <conditionalFormatting sqref="C17">
    <cfRule type="cellIs" dxfId="131" priority="28" operator="between">
      <formula>0.05</formula>
      <formula>0.1</formula>
    </cfRule>
    <cfRule type="cellIs" dxfId="130" priority="29" operator="lessThan">
      <formula>0.05</formula>
    </cfRule>
  </conditionalFormatting>
  <conditionalFormatting sqref="N17">
    <cfRule type="cellIs" dxfId="129" priority="17" operator="between">
      <formula>0.05</formula>
      <formula>0.1</formula>
    </cfRule>
    <cfRule type="cellIs" dxfId="128" priority="18" operator="lessThan">
      <formula>0.05</formula>
    </cfRule>
  </conditionalFormatting>
  <conditionalFormatting sqref="H17">
    <cfRule type="cellIs" dxfId="127" priority="15" operator="between">
      <formula>0.05</formula>
      <formula>0.1</formula>
    </cfRule>
    <cfRule type="cellIs" dxfId="126" priority="16" operator="lessThan">
      <formula>0.05</formula>
    </cfRule>
  </conditionalFormatting>
  <conditionalFormatting sqref="X17">
    <cfRule type="cellIs" dxfId="125" priority="14" operator="lessThan">
      <formula>0.05</formula>
    </cfRule>
  </conditionalFormatting>
  <conditionalFormatting sqref="AN17">
    <cfRule type="cellIs" dxfId="124" priority="10" operator="between">
      <formula>0.1</formula>
      <formula>0.05</formula>
    </cfRule>
    <cfRule type="cellIs" dxfId="123" priority="11" operator="lessThan">
      <formula>0.05</formula>
    </cfRule>
  </conditionalFormatting>
  <conditionalFormatting sqref="BF17">
    <cfRule type="cellIs" dxfId="122" priority="4" operator="lessThan">
      <formula>0.05</formula>
    </cfRule>
  </conditionalFormatting>
  <conditionalFormatting sqref="AT17">
    <cfRule type="cellIs" dxfId="121" priority="7" operator="between">
      <formula>0.1</formula>
      <formula>0.05</formula>
    </cfRule>
    <cfRule type="cellIs" dxfId="120" priority="8" operator="lessThan">
      <formula>0.05</formula>
    </cfRule>
  </conditionalFormatting>
  <conditionalFormatting sqref="AX17">
    <cfRule type="cellIs" dxfId="119" priority="6" operator="lessThan">
      <formula>0.05</formula>
    </cfRule>
  </conditionalFormatting>
  <conditionalFormatting sqref="AH17">
    <cfRule type="cellIs" dxfId="118" priority="3" operator="lessThan">
      <formula>0.05</formula>
    </cfRule>
  </conditionalFormatting>
  <conditionalFormatting sqref="AB17">
    <cfRule type="cellIs" dxfId="117" priority="2" operator="lessThan">
      <formula>0.05</formula>
    </cfRule>
  </conditionalFormatting>
  <conditionalFormatting sqref="BB17">
    <cfRule type="cellIs" dxfId="116" priority="1" operator="lessThan">
      <formula>0.05</formula>
    </cfRule>
  </conditionalFormatting>
  <pageMargins left="0.7" right="0.7" top="0.75" bottom="0.75" header="0.3" footer="0.3"/>
  <pageSetup paperSize="9" orientation="portrait" verticalDpi="0" r:id="rId1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94B93-4EFE-462C-AA64-24075C6515AA}">
  <dimension ref="B1:BJ149"/>
  <sheetViews>
    <sheetView showGridLines="0" topLeftCell="AX1" zoomScale="85" zoomScaleNormal="85" workbookViewId="0">
      <selection activeCell="BB42" sqref="BB42"/>
    </sheetView>
  </sheetViews>
  <sheetFormatPr defaultRowHeight="15" x14ac:dyDescent="0.25"/>
  <cols>
    <col min="1" max="1" width="9.140625" style="65"/>
    <col min="2" max="2" width="20.7109375" style="65" bestFit="1" customWidth="1"/>
    <col min="3" max="3" width="19" style="65" bestFit="1" customWidth="1"/>
    <col min="4" max="4" width="21.85546875" style="65" bestFit="1" customWidth="1"/>
    <col min="5" max="5" width="7.85546875" style="65" bestFit="1" customWidth="1"/>
    <col min="6" max="6" width="9.140625" style="65"/>
    <col min="7" max="7" width="20.7109375" style="65" bestFit="1" customWidth="1"/>
    <col min="8" max="8" width="19" style="65" bestFit="1" customWidth="1"/>
    <col min="9" max="9" width="21.85546875" style="65" bestFit="1" customWidth="1"/>
    <col min="10" max="10" width="12.85546875" style="65" bestFit="1" customWidth="1"/>
    <col min="11" max="11" width="7.85546875" style="65" bestFit="1" customWidth="1"/>
    <col min="12" max="12" width="9.140625" style="65"/>
    <col min="13" max="13" width="20.7109375" style="65" bestFit="1" customWidth="1"/>
    <col min="14" max="14" width="11.42578125" style="65" bestFit="1" customWidth="1"/>
    <col min="15" max="16" width="22.5703125" style="65" bestFit="1" customWidth="1"/>
    <col min="17" max="17" width="7.85546875" style="65" bestFit="1" customWidth="1"/>
    <col min="18" max="18" width="9.140625" style="65"/>
    <col min="19" max="19" width="20.7109375" style="65" bestFit="1" customWidth="1"/>
    <col min="20" max="20" width="19" style="65" bestFit="1" customWidth="1"/>
    <col min="21" max="21" width="12.85546875" style="65" bestFit="1" customWidth="1"/>
    <col min="22" max="22" width="7.85546875" style="65" bestFit="1" customWidth="1"/>
    <col min="23" max="23" width="9.140625" style="65"/>
    <col min="24" max="24" width="20.7109375" style="65" bestFit="1" customWidth="1"/>
    <col min="25" max="25" width="14.140625" style="65" bestFit="1" customWidth="1"/>
    <col min="26" max="26" width="21.85546875" style="65" bestFit="1" customWidth="1"/>
    <col min="27" max="27" width="12.85546875" style="65" bestFit="1" customWidth="1"/>
    <col min="28" max="28" width="7.85546875" style="65" bestFit="1" customWidth="1"/>
    <col min="29" max="29" width="9.140625" style="65"/>
    <col min="30" max="30" width="20.7109375" style="65" bestFit="1" customWidth="1"/>
    <col min="31" max="31" width="19" style="65" bestFit="1" customWidth="1"/>
    <col min="32" max="32" width="21.85546875" style="65" bestFit="1" customWidth="1"/>
    <col min="33" max="33" width="12.85546875" style="65" bestFit="1" customWidth="1"/>
    <col min="34" max="34" width="7.85546875" style="65" bestFit="1" customWidth="1"/>
    <col min="35" max="35" width="9.140625" style="65"/>
    <col min="36" max="36" width="20.7109375" style="65" bestFit="1" customWidth="1"/>
    <col min="37" max="37" width="12.42578125" style="65" bestFit="1" customWidth="1"/>
    <col min="38" max="38" width="21.85546875" style="65" bestFit="1" customWidth="1"/>
    <col min="39" max="39" width="12.85546875" style="65" bestFit="1" customWidth="1"/>
    <col min="40" max="40" width="7.85546875" style="65" bestFit="1" customWidth="1"/>
    <col min="41" max="41" width="9.140625" style="65"/>
    <col min="42" max="42" width="20.7109375" style="65" bestFit="1" customWidth="1"/>
    <col min="43" max="43" width="19" style="65" bestFit="1" customWidth="1"/>
    <col min="44" max="44" width="21.85546875" style="65" bestFit="1" customWidth="1"/>
    <col min="45" max="45" width="12.85546875" style="65" bestFit="1" customWidth="1"/>
    <col min="46" max="46" width="7.85546875" style="65" bestFit="1" customWidth="1"/>
    <col min="47" max="47" width="9.140625" style="65"/>
    <col min="48" max="48" width="20.7109375" style="65" bestFit="1" customWidth="1"/>
    <col min="49" max="49" width="13.85546875" style="65" bestFit="1" customWidth="1"/>
    <col min="50" max="50" width="21.85546875" style="65" bestFit="1" customWidth="1"/>
    <col min="51" max="51" width="12.85546875" style="65" bestFit="1" customWidth="1"/>
    <col min="52" max="52" width="20.7109375" style="65" bestFit="1" customWidth="1"/>
    <col min="53" max="53" width="12.42578125" style="65" bestFit="1" customWidth="1"/>
    <col min="54" max="54" width="21.85546875" style="65" bestFit="1" customWidth="1"/>
    <col min="55" max="55" width="9.140625" style="65"/>
    <col min="56" max="56" width="20.7109375" style="65" bestFit="1" customWidth="1"/>
    <col min="57" max="57" width="11.85546875" style="65" bestFit="1" customWidth="1"/>
    <col min="58" max="58" width="21.85546875" style="65" bestFit="1" customWidth="1"/>
    <col min="59" max="59" width="9.140625" style="65"/>
    <col min="60" max="60" width="20.7109375" style="65" bestFit="1" customWidth="1"/>
    <col min="61" max="61" width="11.42578125" style="65" bestFit="1" customWidth="1"/>
    <col min="62" max="62" width="21.85546875" style="65" bestFit="1" customWidth="1"/>
    <col min="63" max="16384" width="9.140625" style="65"/>
  </cols>
  <sheetData>
    <row r="1" spans="2:60" customFormat="1" x14ac:dyDescent="0.25"/>
    <row r="2" spans="2:60" customFormat="1" x14ac:dyDescent="0.25">
      <c r="B2" t="s">
        <v>1448</v>
      </c>
      <c r="G2" t="s">
        <v>1448</v>
      </c>
      <c r="M2" t="s">
        <v>1448</v>
      </c>
      <c r="S2" t="s">
        <v>1448</v>
      </c>
      <c r="X2" t="s">
        <v>1448</v>
      </c>
      <c r="AD2" t="s">
        <v>1448</v>
      </c>
      <c r="AJ2" t="s">
        <v>1448</v>
      </c>
      <c r="AP2" t="s">
        <v>1448</v>
      </c>
      <c r="AV2" t="s">
        <v>1448</v>
      </c>
      <c r="AZ2" t="s">
        <v>1448</v>
      </c>
      <c r="BD2" t="s">
        <v>1448</v>
      </c>
      <c r="BH2" t="s">
        <v>1448</v>
      </c>
    </row>
    <row r="3" spans="2:60" customFormat="1" x14ac:dyDescent="0.25"/>
    <row r="4" spans="2:60" customFormat="1" ht="23.25" x14ac:dyDescent="0.35">
      <c r="B4" s="61" t="s">
        <v>32</v>
      </c>
      <c r="G4" s="62" t="s">
        <v>332</v>
      </c>
      <c r="M4" s="61" t="s">
        <v>348</v>
      </c>
      <c r="S4" s="62" t="s">
        <v>1396</v>
      </c>
      <c r="X4" s="67" t="s">
        <v>87</v>
      </c>
      <c r="AD4" s="67" t="s">
        <v>465</v>
      </c>
      <c r="AJ4" s="67" t="s">
        <v>1451</v>
      </c>
      <c r="AP4" s="67" t="s">
        <v>1450</v>
      </c>
      <c r="AV4" s="62" t="s">
        <v>1452</v>
      </c>
      <c r="AZ4" s="68" t="s">
        <v>1449</v>
      </c>
      <c r="BD4" s="68" t="s">
        <v>535</v>
      </c>
      <c r="BH4" s="62" t="s">
        <v>1014</v>
      </c>
    </row>
    <row r="5" spans="2:60" customFormat="1" x14ac:dyDescent="0.25"/>
    <row r="6" spans="2:60" customFormat="1" x14ac:dyDescent="0.25">
      <c r="B6" t="s">
        <v>1436</v>
      </c>
      <c r="G6" t="s">
        <v>1436</v>
      </c>
      <c r="M6" t="s">
        <v>1436</v>
      </c>
      <c r="X6" t="s">
        <v>1436</v>
      </c>
      <c r="AD6" t="s">
        <v>1436</v>
      </c>
      <c r="AJ6" t="s">
        <v>1436</v>
      </c>
      <c r="AP6" t="s">
        <v>1436</v>
      </c>
      <c r="AZ6" t="s">
        <v>1436</v>
      </c>
      <c r="BD6" t="s">
        <v>1436</v>
      </c>
    </row>
    <row r="7" spans="2:60" customFormat="1" ht="15.75" thickBot="1" x14ac:dyDescent="0.3"/>
    <row r="8" spans="2:60" customFormat="1" x14ac:dyDescent="0.25">
      <c r="B8" s="59"/>
      <c r="C8" s="59" t="s">
        <v>1954</v>
      </c>
      <c r="D8" s="59" t="s">
        <v>30</v>
      </c>
      <c r="G8" s="59"/>
      <c r="H8" s="59" t="s">
        <v>1954</v>
      </c>
      <c r="I8" s="59" t="s">
        <v>30</v>
      </c>
      <c r="M8" s="59"/>
      <c r="N8" s="59" t="s">
        <v>1954</v>
      </c>
      <c r="O8" s="59" t="s">
        <v>30</v>
      </c>
      <c r="X8" s="59"/>
      <c r="Y8" s="59" t="s">
        <v>1954</v>
      </c>
      <c r="Z8" s="59" t="s">
        <v>30</v>
      </c>
      <c r="AD8" s="59"/>
      <c r="AE8" s="59" t="s">
        <v>1954</v>
      </c>
      <c r="AF8" s="59" t="s">
        <v>30</v>
      </c>
      <c r="AJ8" s="59"/>
      <c r="AK8" s="59" t="s">
        <v>1954</v>
      </c>
      <c r="AL8" s="59" t="s">
        <v>30</v>
      </c>
      <c r="AP8" s="59"/>
      <c r="AQ8" s="59" t="s">
        <v>1954</v>
      </c>
      <c r="AR8" s="59" t="s">
        <v>30</v>
      </c>
      <c r="AZ8" s="59"/>
      <c r="BA8" s="59" t="s">
        <v>1954</v>
      </c>
      <c r="BB8" s="59" t="s">
        <v>30</v>
      </c>
      <c r="BD8" s="59"/>
      <c r="BE8" s="59" t="s">
        <v>1954</v>
      </c>
      <c r="BF8" s="59" t="s">
        <v>30</v>
      </c>
    </row>
    <row r="9" spans="2:60" customFormat="1" x14ac:dyDescent="0.25">
      <c r="B9" s="57" t="s">
        <v>1437</v>
      </c>
      <c r="C9" s="57">
        <v>0.16776302427408493</v>
      </c>
      <c r="D9" s="57">
        <v>0.22900686883008797</v>
      </c>
      <c r="G9" s="57" t="s">
        <v>1437</v>
      </c>
      <c r="H9" s="57">
        <v>6.4577579907743494E-3</v>
      </c>
      <c r="I9" s="57">
        <v>-1.0722965347366431E-3</v>
      </c>
      <c r="M9" s="57" t="s">
        <v>1437</v>
      </c>
      <c r="N9" s="57">
        <v>5.680268138703834E-2</v>
      </c>
      <c r="O9" s="57">
        <v>3.8584922678178937E-2</v>
      </c>
      <c r="X9" s="57" t="s">
        <v>1437</v>
      </c>
      <c r="Y9" s="57">
        <v>0.10448164130776955</v>
      </c>
      <c r="Z9" s="57">
        <v>-9.7775389512481693E-3</v>
      </c>
      <c r="AD9" s="57" t="s">
        <v>1437</v>
      </c>
      <c r="AE9" s="57">
        <v>7.3864005638838187E-2</v>
      </c>
      <c r="AF9" s="57">
        <v>7.1861637472061687E-2</v>
      </c>
      <c r="AJ9" s="57" t="s">
        <v>1437</v>
      </c>
      <c r="AK9" s="57">
        <v>3.1825160069887053E-2</v>
      </c>
      <c r="AL9" s="57">
        <v>5.8905930547165579E-2</v>
      </c>
      <c r="AP9" s="57" t="s">
        <v>1437</v>
      </c>
      <c r="AQ9" s="57">
        <v>9.7294969043599914E-5</v>
      </c>
      <c r="AR9" s="57">
        <v>1.2813177866384439E-4</v>
      </c>
      <c r="AZ9" s="57" t="s">
        <v>1437</v>
      </c>
      <c r="BA9" s="57">
        <v>4.2406295124598828E-2</v>
      </c>
      <c r="BB9" s="57">
        <v>6.736743113651889E-3</v>
      </c>
      <c r="BD9" s="57" t="s">
        <v>1437</v>
      </c>
      <c r="BE9" s="57">
        <v>6.1275077224286406E-2</v>
      </c>
      <c r="BF9" s="57">
        <v>0.11002965478817971</v>
      </c>
    </row>
    <row r="10" spans="2:60" customFormat="1" x14ac:dyDescent="0.25">
      <c r="B10" s="57" t="s">
        <v>1438</v>
      </c>
      <c r="C10" s="57">
        <v>2.4425512559365824E-2</v>
      </c>
      <c r="D10" s="57">
        <v>0.22126075534611517</v>
      </c>
      <c r="G10" s="57" t="s">
        <v>1438</v>
      </c>
      <c r="H10" s="57">
        <v>3.3535730015615654E-4</v>
      </c>
      <c r="I10" s="57">
        <v>1.3612694518266912E-4</v>
      </c>
      <c r="M10" s="57" t="s">
        <v>1438</v>
      </c>
      <c r="N10" s="57">
        <v>1.9394015508773663E-2</v>
      </c>
      <c r="O10" s="57">
        <v>1.0115914520240379E-2</v>
      </c>
      <c r="X10" s="57" t="s">
        <v>1438</v>
      </c>
      <c r="Y10" s="57">
        <v>5.6922379585139446E-2</v>
      </c>
      <c r="Z10" s="57">
        <v>1.6665597233590545E-3</v>
      </c>
      <c r="AD10" s="57" t="s">
        <v>1438</v>
      </c>
      <c r="AE10" s="57">
        <v>3.0124692066705368E-2</v>
      </c>
      <c r="AF10" s="57">
        <v>1.1253613487648506E-2</v>
      </c>
      <c r="AJ10" s="57" t="s">
        <v>1438</v>
      </c>
      <c r="AK10" s="57">
        <v>3.8030315883317701E-3</v>
      </c>
      <c r="AL10" s="57">
        <v>4.7792982602831617E-3</v>
      </c>
      <c r="AP10" s="57" t="s">
        <v>1438</v>
      </c>
      <c r="AQ10" s="57">
        <v>5.3327792373948456E-8</v>
      </c>
      <c r="AR10" s="57">
        <v>1.0388138567224847E-8</v>
      </c>
      <c r="AZ10" s="57" t="s">
        <v>1438</v>
      </c>
      <c r="BA10" s="57">
        <v>1.307949238976331E-2</v>
      </c>
      <c r="BB10" s="57">
        <v>1.6442658326194814E-4</v>
      </c>
      <c r="BD10" s="57" t="s">
        <v>1438</v>
      </c>
      <c r="BE10" s="57">
        <v>3.396111324614396E-2</v>
      </c>
      <c r="BF10" s="57">
        <v>2.9803679513516618E-2</v>
      </c>
    </row>
    <row r="11" spans="2:60" customFormat="1" x14ac:dyDescent="0.25">
      <c r="B11" s="57" t="s">
        <v>1439</v>
      </c>
      <c r="C11" s="57">
        <v>15</v>
      </c>
      <c r="D11" s="57">
        <v>9</v>
      </c>
      <c r="G11" s="57" t="s">
        <v>1439</v>
      </c>
      <c r="H11" s="57">
        <v>4</v>
      </c>
      <c r="I11" s="57">
        <v>8</v>
      </c>
      <c r="M11" s="57" t="s">
        <v>1439</v>
      </c>
      <c r="N11" s="57">
        <v>36</v>
      </c>
      <c r="O11" s="57">
        <v>9</v>
      </c>
      <c r="X11" s="57" t="s">
        <v>1439</v>
      </c>
      <c r="Y11" s="57">
        <v>27</v>
      </c>
      <c r="Z11" s="57">
        <v>8</v>
      </c>
      <c r="AD11" s="57" t="s">
        <v>1439</v>
      </c>
      <c r="AE11" s="57">
        <v>30</v>
      </c>
      <c r="AF11" s="57">
        <v>10</v>
      </c>
      <c r="AJ11" s="57" t="s">
        <v>1439</v>
      </c>
      <c r="AK11" s="57">
        <v>64</v>
      </c>
      <c r="AL11" s="57">
        <v>18</v>
      </c>
      <c r="AP11" s="57" t="s">
        <v>1439</v>
      </c>
      <c r="AQ11" s="57">
        <v>11</v>
      </c>
      <c r="AR11" s="57">
        <v>9</v>
      </c>
      <c r="AZ11" s="57" t="s">
        <v>1439</v>
      </c>
      <c r="BA11" s="57">
        <v>36</v>
      </c>
      <c r="BB11" s="57">
        <v>7</v>
      </c>
      <c r="BD11" s="57" t="s">
        <v>1439</v>
      </c>
      <c r="BE11" s="57">
        <v>79</v>
      </c>
      <c r="BF11" s="57">
        <v>34</v>
      </c>
    </row>
    <row r="12" spans="2:60" customFormat="1" x14ac:dyDescent="0.25">
      <c r="B12" s="57" t="s">
        <v>1440</v>
      </c>
      <c r="C12" s="57">
        <v>0</v>
      </c>
      <c r="D12" s="57"/>
      <c r="G12" s="57" t="s">
        <v>1440</v>
      </c>
      <c r="H12" s="57">
        <v>0</v>
      </c>
      <c r="I12" s="57"/>
      <c r="M12" s="57" t="s">
        <v>1440</v>
      </c>
      <c r="N12" s="57">
        <v>0</v>
      </c>
      <c r="O12" s="57"/>
      <c r="X12" s="57" t="s">
        <v>1440</v>
      </c>
      <c r="Y12" s="57">
        <v>0</v>
      </c>
      <c r="Z12" s="57"/>
      <c r="AD12" s="57" t="s">
        <v>1440</v>
      </c>
      <c r="AE12" s="57">
        <v>0</v>
      </c>
      <c r="AF12" s="57"/>
      <c r="AJ12" s="57" t="s">
        <v>1440</v>
      </c>
      <c r="AK12" s="57">
        <v>0</v>
      </c>
      <c r="AL12" s="57"/>
      <c r="AP12" s="57" t="s">
        <v>1440</v>
      </c>
      <c r="AQ12" s="57">
        <v>0</v>
      </c>
      <c r="AR12" s="57"/>
      <c r="AZ12" s="57" t="s">
        <v>1440</v>
      </c>
      <c r="BA12" s="57">
        <v>0</v>
      </c>
      <c r="BB12" s="57"/>
      <c r="BD12" s="57" t="s">
        <v>1440</v>
      </c>
      <c r="BE12" s="57">
        <v>0</v>
      </c>
      <c r="BF12" s="57"/>
    </row>
    <row r="13" spans="2:60" customFormat="1" x14ac:dyDescent="0.25">
      <c r="B13" s="57" t="s">
        <v>1441</v>
      </c>
      <c r="C13" s="57">
        <v>9</v>
      </c>
      <c r="D13" s="57"/>
      <c r="G13" s="57" t="s">
        <v>1441</v>
      </c>
      <c r="H13" s="57">
        <v>4</v>
      </c>
      <c r="I13" s="57"/>
      <c r="M13" s="57" t="s">
        <v>1441</v>
      </c>
      <c r="N13" s="57">
        <v>17</v>
      </c>
      <c r="O13" s="57"/>
      <c r="X13" s="57" t="s">
        <v>1441</v>
      </c>
      <c r="Y13" s="57">
        <v>30</v>
      </c>
      <c r="Z13" s="57"/>
      <c r="AD13" s="57" t="s">
        <v>1441</v>
      </c>
      <c r="AE13" s="57">
        <v>26</v>
      </c>
      <c r="AF13" s="57"/>
      <c r="AJ13" s="57" t="s">
        <v>1441</v>
      </c>
      <c r="AK13" s="57">
        <v>25</v>
      </c>
      <c r="AL13" s="57"/>
      <c r="AP13" s="57" t="s">
        <v>1441</v>
      </c>
      <c r="AQ13" s="57">
        <v>14</v>
      </c>
      <c r="AR13" s="57"/>
      <c r="AZ13" s="57" t="s">
        <v>1441</v>
      </c>
      <c r="BA13" s="57">
        <v>39</v>
      </c>
      <c r="BB13" s="57"/>
      <c r="BD13" s="57" t="s">
        <v>1441</v>
      </c>
      <c r="BE13" s="57">
        <v>67</v>
      </c>
      <c r="BF13" s="57"/>
    </row>
    <row r="14" spans="2:60" customFormat="1" x14ac:dyDescent="0.25">
      <c r="B14" s="57" t="s">
        <v>1442</v>
      </c>
      <c r="C14" s="57">
        <v>-0.37827265211044991</v>
      </c>
      <c r="D14" s="57"/>
      <c r="G14" s="57" t="s">
        <v>1442</v>
      </c>
      <c r="H14" s="57">
        <v>0.74980613260048368</v>
      </c>
      <c r="I14" s="57"/>
      <c r="M14" s="57" t="s">
        <v>1442</v>
      </c>
      <c r="N14" s="57">
        <v>0.44677234141715783</v>
      </c>
      <c r="O14" s="57"/>
      <c r="X14" s="57" t="s">
        <v>1442</v>
      </c>
      <c r="Y14" s="57">
        <v>2.3739396776179733</v>
      </c>
      <c r="Z14" s="57"/>
      <c r="AD14" s="57" t="s">
        <v>1442</v>
      </c>
      <c r="AE14" s="57">
        <v>4.3391363773683925E-2</v>
      </c>
      <c r="AF14" s="57"/>
      <c r="AJ14" s="57" t="s">
        <v>1442</v>
      </c>
      <c r="AK14" s="57">
        <v>-1.5023120045496752</v>
      </c>
      <c r="AL14" s="57"/>
      <c r="AP14" s="57" t="s">
        <v>1442</v>
      </c>
      <c r="AQ14" s="57">
        <v>-0.39802791368018003</v>
      </c>
      <c r="AR14" s="57"/>
      <c r="AZ14" s="57" t="s">
        <v>1442</v>
      </c>
      <c r="BA14" s="57">
        <v>1.8136334320896474</v>
      </c>
      <c r="BB14" s="57"/>
      <c r="BD14" s="57" t="s">
        <v>1442</v>
      </c>
      <c r="BE14" s="57">
        <v>-1.3488581764987964</v>
      </c>
      <c r="BF14" s="57"/>
    </row>
    <row r="15" spans="2:60" customFormat="1" x14ac:dyDescent="0.25">
      <c r="B15" s="57" t="s">
        <v>1443</v>
      </c>
      <c r="C15" s="57">
        <v>0.35699805769429271</v>
      </c>
      <c r="D15" s="57"/>
      <c r="G15" s="57" t="s">
        <v>1443</v>
      </c>
      <c r="H15" s="57">
        <v>0.24753204217183256</v>
      </c>
      <c r="I15" s="57"/>
      <c r="M15" s="57" t="s">
        <v>1443</v>
      </c>
      <c r="N15" s="57">
        <v>0.33033937164622895</v>
      </c>
      <c r="O15" s="57"/>
      <c r="X15" s="57" t="s">
        <v>1443</v>
      </c>
      <c r="Y15" s="57">
        <v>1.2099503248079898E-2</v>
      </c>
      <c r="Z15" s="57"/>
      <c r="AD15" s="57" t="s">
        <v>1443</v>
      </c>
      <c r="AE15" s="57">
        <v>0.48286054600478545</v>
      </c>
      <c r="AF15" s="57"/>
      <c r="AJ15" s="57" t="s">
        <v>1443</v>
      </c>
      <c r="AK15" s="57">
        <v>7.2771864827379684E-2</v>
      </c>
      <c r="AL15" s="57"/>
      <c r="AP15" s="57" t="s">
        <v>1443</v>
      </c>
      <c r="AQ15" s="57">
        <v>0.34830649935395147</v>
      </c>
      <c r="AR15" s="57"/>
      <c r="AZ15" s="57" t="s">
        <v>1443</v>
      </c>
      <c r="BA15" s="57">
        <v>3.8717201691851333E-2</v>
      </c>
      <c r="BB15" s="57"/>
      <c r="BD15" s="57" t="s">
        <v>1443</v>
      </c>
      <c r="BE15" s="57">
        <v>9.0961976876021713E-2</v>
      </c>
      <c r="BF15" s="57"/>
    </row>
    <row r="16" spans="2:60" customFormat="1" x14ac:dyDescent="0.25">
      <c r="B16" s="57" t="s">
        <v>1444</v>
      </c>
      <c r="C16" s="57">
        <v>1.8331129326562374</v>
      </c>
      <c r="D16" s="57"/>
      <c r="G16" s="57" t="s">
        <v>1444</v>
      </c>
      <c r="H16" s="57">
        <v>2.1318467863266499</v>
      </c>
      <c r="I16" s="57"/>
      <c r="M16" s="57" t="s">
        <v>1444</v>
      </c>
      <c r="N16" s="57">
        <v>1.7396067260750732</v>
      </c>
      <c r="O16" s="57"/>
      <c r="X16" s="57" t="s">
        <v>1444</v>
      </c>
      <c r="Y16" s="57">
        <v>1.6972608865939587</v>
      </c>
      <c r="Z16" s="57"/>
      <c r="AD16" s="57" t="s">
        <v>1444</v>
      </c>
      <c r="AE16" s="57">
        <v>1.7056179197592738</v>
      </c>
      <c r="AF16" s="57"/>
      <c r="AJ16" s="57" t="s">
        <v>1444</v>
      </c>
      <c r="AK16" s="57">
        <v>1.7081407612518986</v>
      </c>
      <c r="AL16" s="57"/>
      <c r="AP16" s="57" t="s">
        <v>1444</v>
      </c>
      <c r="AQ16" s="57">
        <v>1.7613101357748921</v>
      </c>
      <c r="AR16" s="57"/>
      <c r="AZ16" s="57" t="s">
        <v>1444</v>
      </c>
      <c r="BA16" s="57">
        <v>1.6848751217112248</v>
      </c>
      <c r="BB16" s="57"/>
      <c r="BD16" s="57" t="s">
        <v>1444</v>
      </c>
      <c r="BE16" s="57">
        <v>1.6679161141074239</v>
      </c>
      <c r="BF16" s="57"/>
    </row>
    <row r="17" spans="2:62" customFormat="1" x14ac:dyDescent="0.25">
      <c r="B17" s="57" t="s">
        <v>1445</v>
      </c>
      <c r="C17" s="57">
        <v>0.71399611538858543</v>
      </c>
      <c r="D17" s="57"/>
      <c r="G17" s="57" t="s">
        <v>1445</v>
      </c>
      <c r="H17" s="57">
        <v>0.49506408434366511</v>
      </c>
      <c r="I17" s="57"/>
      <c r="M17" s="57" t="s">
        <v>1445</v>
      </c>
      <c r="N17" s="57">
        <v>0.6606787432924579</v>
      </c>
      <c r="O17" s="57"/>
      <c r="X17" s="57" t="s">
        <v>1445</v>
      </c>
      <c r="Y17" s="57">
        <v>2.4199006496159796E-2</v>
      </c>
      <c r="Z17" s="57"/>
      <c r="AD17" s="57" t="s">
        <v>1445</v>
      </c>
      <c r="AE17" s="57">
        <v>0.9657210920095709</v>
      </c>
      <c r="AF17" s="57"/>
      <c r="AJ17" s="57" t="s">
        <v>1445</v>
      </c>
      <c r="AK17" s="57">
        <v>0.14554372965475937</v>
      </c>
      <c r="AL17" s="57"/>
      <c r="AP17" s="57" t="s">
        <v>1445</v>
      </c>
      <c r="AQ17" s="57">
        <v>0.69661299870790294</v>
      </c>
      <c r="AR17" s="57"/>
      <c r="AZ17" s="57" t="s">
        <v>1445</v>
      </c>
      <c r="BA17" s="57">
        <v>7.7434403383702666E-2</v>
      </c>
      <c r="BB17" s="57"/>
      <c r="BD17" s="57" t="s">
        <v>1445</v>
      </c>
      <c r="BE17" s="57">
        <v>0.18192395375204343</v>
      </c>
      <c r="BF17" s="57"/>
    </row>
    <row r="18" spans="2:62" customFormat="1" ht="15.75" thickBot="1" x14ac:dyDescent="0.3">
      <c r="B18" s="58" t="s">
        <v>1446</v>
      </c>
      <c r="C18" s="58">
        <v>2.2621571627982053</v>
      </c>
      <c r="D18" s="58"/>
      <c r="G18" s="58" t="s">
        <v>1446</v>
      </c>
      <c r="H18" s="58">
        <v>2.7764451051977934</v>
      </c>
      <c r="I18" s="58"/>
      <c r="M18" s="58" t="s">
        <v>1446</v>
      </c>
      <c r="N18" s="58">
        <v>2.109815577833317</v>
      </c>
      <c r="O18" s="58"/>
      <c r="X18" s="58" t="s">
        <v>1446</v>
      </c>
      <c r="Y18" s="58">
        <v>2.0422724563012378</v>
      </c>
      <c r="Z18" s="58"/>
      <c r="AD18" s="58" t="s">
        <v>1446</v>
      </c>
      <c r="AE18" s="58">
        <v>2.0555294386428731</v>
      </c>
      <c r="AF18" s="58"/>
      <c r="AJ18" s="58" t="s">
        <v>1446</v>
      </c>
      <c r="AK18" s="58">
        <v>2.0595385527532977</v>
      </c>
      <c r="AL18" s="58"/>
      <c r="AP18" s="58" t="s">
        <v>1446</v>
      </c>
      <c r="AQ18" s="58">
        <v>2.1447866879178044</v>
      </c>
      <c r="AR18" s="58"/>
      <c r="AZ18" s="58" t="s">
        <v>1446</v>
      </c>
      <c r="BA18" s="58">
        <v>2.0226909200367595</v>
      </c>
      <c r="BB18" s="58"/>
      <c r="BD18" s="58" t="s">
        <v>1446</v>
      </c>
      <c r="BE18" s="58">
        <v>1.9960083540252964</v>
      </c>
      <c r="BF18" s="58"/>
    </row>
    <row r="19" spans="2:62" customFormat="1" x14ac:dyDescent="0.25"/>
    <row r="20" spans="2:62" customFormat="1" x14ac:dyDescent="0.25">
      <c r="B20" s="69" t="s">
        <v>1949</v>
      </c>
      <c r="C20" s="69"/>
      <c r="D20" s="69"/>
      <c r="G20" s="69" t="s">
        <v>1949</v>
      </c>
      <c r="H20" s="69"/>
      <c r="I20" s="69"/>
      <c r="M20" s="69" t="s">
        <v>1949</v>
      </c>
      <c r="N20" s="69"/>
      <c r="O20" s="69"/>
      <c r="S20" s="69" t="s">
        <v>1949</v>
      </c>
      <c r="T20" s="69"/>
      <c r="U20" s="69"/>
      <c r="X20" s="69" t="s">
        <v>1949</v>
      </c>
      <c r="Y20" s="69"/>
      <c r="Z20" s="69"/>
      <c r="AD20" s="69" t="s">
        <v>1949</v>
      </c>
      <c r="AE20" s="69"/>
      <c r="AF20" s="69"/>
      <c r="AJ20" s="69" t="s">
        <v>1949</v>
      </c>
      <c r="AK20" s="69"/>
      <c r="AL20" s="69"/>
      <c r="AP20" s="69" t="s">
        <v>1949</v>
      </c>
      <c r="AQ20" s="69"/>
      <c r="AR20" s="69"/>
      <c r="AV20" s="69" t="s">
        <v>1949</v>
      </c>
      <c r="AW20" s="69"/>
      <c r="AX20" s="69"/>
      <c r="AZ20" s="69" t="s">
        <v>1949</v>
      </c>
      <c r="BA20" s="69"/>
      <c r="BB20" s="69"/>
      <c r="BD20" s="69" t="s">
        <v>1949</v>
      </c>
      <c r="BE20" s="69"/>
      <c r="BF20" s="69"/>
      <c r="BH20" s="69" t="s">
        <v>1949</v>
      </c>
      <c r="BI20" s="69"/>
      <c r="BJ20" s="69"/>
    </row>
    <row r="21" spans="2:62" customFormat="1" x14ac:dyDescent="0.25"/>
    <row r="22" spans="2:62" customFormat="1" x14ac:dyDescent="0.25">
      <c r="B22" s="30" t="s">
        <v>1427</v>
      </c>
      <c r="G22" s="30" t="s">
        <v>1427</v>
      </c>
      <c r="M22" s="30" t="s">
        <v>1427</v>
      </c>
      <c r="S22" s="30" t="s">
        <v>1427</v>
      </c>
      <c r="X22" s="30" t="s">
        <v>1427</v>
      </c>
      <c r="AD22" s="30" t="s">
        <v>1427</v>
      </c>
      <c r="AJ22" s="30" t="s">
        <v>1427</v>
      </c>
      <c r="AP22" s="30" t="s">
        <v>1427</v>
      </c>
      <c r="AV22" s="30" t="s">
        <v>1427</v>
      </c>
      <c r="AZ22" s="30" t="s">
        <v>1427</v>
      </c>
      <c r="BD22" s="30" t="s">
        <v>1427</v>
      </c>
      <c r="BH22" s="30" t="s">
        <v>1427</v>
      </c>
    </row>
    <row r="23" spans="2:62" customFormat="1" x14ac:dyDescent="0.25">
      <c r="B23" s="30" t="s">
        <v>1065</v>
      </c>
      <c r="C23" t="s">
        <v>32</v>
      </c>
      <c r="G23" s="30" t="s">
        <v>1065</v>
      </c>
      <c r="H23" t="s">
        <v>332</v>
      </c>
      <c r="M23" s="30" t="s">
        <v>1065</v>
      </c>
      <c r="N23" t="s">
        <v>348</v>
      </c>
      <c r="S23" s="30" t="s">
        <v>1065</v>
      </c>
      <c r="T23" t="s">
        <v>1396</v>
      </c>
      <c r="X23" s="30" t="s">
        <v>1065</v>
      </c>
      <c r="Y23" t="s">
        <v>88</v>
      </c>
      <c r="AD23" s="30" t="s">
        <v>1065</v>
      </c>
      <c r="AE23" t="s">
        <v>465</v>
      </c>
      <c r="AJ23" s="30" t="s">
        <v>1065</v>
      </c>
      <c r="AK23" t="s">
        <v>17</v>
      </c>
      <c r="AP23" s="30" t="s">
        <v>1065</v>
      </c>
      <c r="AQ23" t="s">
        <v>705</v>
      </c>
      <c r="AV23" s="30" t="s">
        <v>1065</v>
      </c>
      <c r="AW23" t="s">
        <v>707</v>
      </c>
      <c r="AZ23" s="30" t="s">
        <v>1065</v>
      </c>
      <c r="BA23" t="s">
        <v>642</v>
      </c>
      <c r="BD23" s="30" t="s">
        <v>1065</v>
      </c>
      <c r="BE23" t="s">
        <v>42</v>
      </c>
      <c r="BH23" s="30" t="s">
        <v>1065</v>
      </c>
      <c r="BI23" t="s">
        <v>1014</v>
      </c>
    </row>
    <row r="24" spans="2:62" customFormat="1" x14ac:dyDescent="0.25">
      <c r="B24" s="30" t="s">
        <v>1952</v>
      </c>
      <c r="C24" t="s">
        <v>30</v>
      </c>
      <c r="G24" s="30" t="s">
        <v>1952</v>
      </c>
      <c r="H24" t="s">
        <v>30</v>
      </c>
      <c r="M24" s="30" t="s">
        <v>1951</v>
      </c>
      <c r="N24" t="s">
        <v>30</v>
      </c>
      <c r="S24" s="30" t="s">
        <v>1952</v>
      </c>
      <c r="T24" t="s">
        <v>30</v>
      </c>
      <c r="X24" s="30" t="s">
        <v>1952</v>
      </c>
      <c r="Y24" t="s">
        <v>30</v>
      </c>
      <c r="AD24" s="30" t="s">
        <v>1952</v>
      </c>
      <c r="AE24" t="s">
        <v>30</v>
      </c>
      <c r="AJ24" s="30" t="s">
        <v>1952</v>
      </c>
      <c r="AK24" t="s">
        <v>30</v>
      </c>
      <c r="AP24" s="30" t="s">
        <v>1952</v>
      </c>
      <c r="AQ24" t="s">
        <v>30</v>
      </c>
      <c r="AV24" s="30" t="s">
        <v>1952</v>
      </c>
      <c r="AW24" t="s">
        <v>30</v>
      </c>
      <c r="AZ24" s="30" t="s">
        <v>1952</v>
      </c>
      <c r="BA24" t="s">
        <v>30</v>
      </c>
      <c r="BD24" s="30" t="s">
        <v>1952</v>
      </c>
      <c r="BE24" t="s">
        <v>30</v>
      </c>
      <c r="BH24" s="30" t="s">
        <v>1952</v>
      </c>
      <c r="BI24" t="s">
        <v>30</v>
      </c>
    </row>
    <row r="25" spans="2:62" customFormat="1" x14ac:dyDescent="0.25"/>
    <row r="26" spans="2:62" customFormat="1" x14ac:dyDescent="0.25">
      <c r="B26" s="30" t="s">
        <v>1422</v>
      </c>
      <c r="G26" s="30" t="s">
        <v>1422</v>
      </c>
      <c r="M26" s="30" t="s">
        <v>1422</v>
      </c>
      <c r="S26" s="30" t="s">
        <v>1422</v>
      </c>
      <c r="X26" s="30" t="s">
        <v>1422</v>
      </c>
      <c r="AD26" s="30" t="s">
        <v>1422</v>
      </c>
      <c r="AJ26" s="30" t="s">
        <v>1422</v>
      </c>
      <c r="AP26" s="30" t="s">
        <v>1422</v>
      </c>
      <c r="AV26" s="30" t="s">
        <v>1422</v>
      </c>
      <c r="AZ26" s="30" t="s">
        <v>1422</v>
      </c>
      <c r="BD26" s="30" t="s">
        <v>1422</v>
      </c>
      <c r="BH26" s="30" t="s">
        <v>1422</v>
      </c>
    </row>
    <row r="27" spans="2:62" customFormat="1" x14ac:dyDescent="0.25">
      <c r="B27" s="31" t="s">
        <v>514</v>
      </c>
      <c r="G27" s="31" t="s">
        <v>477</v>
      </c>
      <c r="M27" s="31" t="s">
        <v>832</v>
      </c>
      <c r="S27" s="31" t="s">
        <v>439</v>
      </c>
      <c r="X27" s="31" t="s">
        <v>524</v>
      </c>
      <c r="AD27" s="31" t="s">
        <v>597</v>
      </c>
      <c r="AJ27" s="31" t="s">
        <v>820</v>
      </c>
      <c r="AP27" s="31" t="s">
        <v>905</v>
      </c>
      <c r="AV27" s="31" t="s">
        <v>1420</v>
      </c>
      <c r="AZ27" s="31" t="s">
        <v>797</v>
      </c>
      <c r="BD27" s="31" t="s">
        <v>616</v>
      </c>
      <c r="BH27" s="31" t="s">
        <v>1420</v>
      </c>
    </row>
    <row r="28" spans="2:62" customFormat="1" x14ac:dyDescent="0.25">
      <c r="B28" s="31" t="s">
        <v>307</v>
      </c>
      <c r="G28" s="31" t="s">
        <v>482</v>
      </c>
      <c r="M28" s="31" t="s">
        <v>779</v>
      </c>
      <c r="S28" s="31" t="s">
        <v>1420</v>
      </c>
      <c r="X28" s="31" t="s">
        <v>309</v>
      </c>
      <c r="AD28" s="31" t="s">
        <v>933</v>
      </c>
      <c r="AJ28" s="31" t="s">
        <v>827</v>
      </c>
      <c r="AP28" s="31" t="s">
        <v>857</v>
      </c>
      <c r="AZ28" s="31" t="s">
        <v>773</v>
      </c>
      <c r="BD28" s="31" t="s">
        <v>137</v>
      </c>
    </row>
    <row r="29" spans="2:62" customFormat="1" x14ac:dyDescent="0.25">
      <c r="B29" s="31" t="s">
        <v>626</v>
      </c>
      <c r="G29" s="31" t="s">
        <v>1003</v>
      </c>
      <c r="M29" s="31" t="s">
        <v>785</v>
      </c>
      <c r="X29" s="31" t="s">
        <v>523</v>
      </c>
      <c r="AD29" s="31" t="s">
        <v>1016</v>
      </c>
      <c r="AJ29" s="31" t="s">
        <v>829</v>
      </c>
      <c r="AP29" s="31" t="s">
        <v>865</v>
      </c>
      <c r="AV29" s="69" t="s">
        <v>1950</v>
      </c>
      <c r="AW29" s="69"/>
      <c r="AX29" s="69"/>
      <c r="AZ29" s="31" t="s">
        <v>787</v>
      </c>
      <c r="BD29" s="31" t="s">
        <v>227</v>
      </c>
    </row>
    <row r="30" spans="2:62" customFormat="1" x14ac:dyDescent="0.25">
      <c r="B30" s="31" t="s">
        <v>273</v>
      </c>
      <c r="G30" s="31" t="s">
        <v>928</v>
      </c>
      <c r="M30" s="31" t="s">
        <v>678</v>
      </c>
      <c r="S30" s="69" t="s">
        <v>1950</v>
      </c>
      <c r="T30" s="69"/>
      <c r="U30" s="69"/>
      <c r="X30" s="31" t="s">
        <v>525</v>
      </c>
      <c r="AD30" s="31" t="s">
        <v>938</v>
      </c>
      <c r="AJ30" s="31" t="s">
        <v>825</v>
      </c>
      <c r="AP30" s="31" t="s">
        <v>861</v>
      </c>
      <c r="AZ30" s="31" t="s">
        <v>839</v>
      </c>
      <c r="BD30" s="31" t="s">
        <v>400</v>
      </c>
    </row>
    <row r="31" spans="2:62" customFormat="1" x14ac:dyDescent="0.25">
      <c r="B31" s="31" t="s">
        <v>271</v>
      </c>
      <c r="G31" s="31" t="s">
        <v>1019</v>
      </c>
      <c r="M31" s="31" t="s">
        <v>671</v>
      </c>
      <c r="X31" s="31" t="s">
        <v>163</v>
      </c>
      <c r="AD31" s="31" t="s">
        <v>1018</v>
      </c>
      <c r="AJ31" s="31" t="s">
        <v>467</v>
      </c>
      <c r="AP31" s="31" t="s">
        <v>858</v>
      </c>
      <c r="AV31" s="30" t="s">
        <v>1427</v>
      </c>
      <c r="AZ31" s="31" t="s">
        <v>731</v>
      </c>
      <c r="BD31" s="31" t="s">
        <v>305</v>
      </c>
    </row>
    <row r="32" spans="2:62" customFormat="1" x14ac:dyDescent="0.25">
      <c r="B32" s="31" t="s">
        <v>147</v>
      </c>
      <c r="G32" s="31" t="s">
        <v>926</v>
      </c>
      <c r="M32" s="31" t="s">
        <v>485</v>
      </c>
      <c r="S32" s="30" t="s">
        <v>1427</v>
      </c>
      <c r="X32" s="31" t="s">
        <v>541</v>
      </c>
      <c r="AD32" s="31" t="s">
        <v>936</v>
      </c>
      <c r="AJ32" s="31" t="s">
        <v>350</v>
      </c>
      <c r="AP32" s="31" t="s">
        <v>860</v>
      </c>
      <c r="AV32" s="30" t="s">
        <v>1065</v>
      </c>
      <c r="AW32" t="s">
        <v>707</v>
      </c>
      <c r="AZ32" s="31" t="s">
        <v>737</v>
      </c>
      <c r="BD32" s="31" t="s">
        <v>406</v>
      </c>
    </row>
    <row r="33" spans="2:62" customFormat="1" x14ac:dyDescent="0.25">
      <c r="B33" s="31" t="s">
        <v>235</v>
      </c>
      <c r="G33" s="31" t="s">
        <v>925</v>
      </c>
      <c r="M33" s="31" t="s">
        <v>489</v>
      </c>
      <c r="S33" s="30" t="s">
        <v>1065</v>
      </c>
      <c r="T33" t="s">
        <v>1396</v>
      </c>
      <c r="X33" s="31" t="s">
        <v>205</v>
      </c>
      <c r="AD33" s="31" t="s">
        <v>939</v>
      </c>
      <c r="AJ33" s="31" t="s">
        <v>553</v>
      </c>
      <c r="AP33" s="31" t="s">
        <v>878</v>
      </c>
      <c r="AV33" s="30" t="s">
        <v>1952</v>
      </c>
      <c r="AW33" t="s">
        <v>1435</v>
      </c>
      <c r="AZ33" s="31" t="s">
        <v>679</v>
      </c>
      <c r="BD33" s="31" t="s">
        <v>576</v>
      </c>
    </row>
    <row r="34" spans="2:62" customFormat="1" x14ac:dyDescent="0.25">
      <c r="B34" s="31" t="s">
        <v>121</v>
      </c>
      <c r="G34" s="31" t="s">
        <v>1021</v>
      </c>
      <c r="M34" s="31" t="s">
        <v>654</v>
      </c>
      <c r="S34" s="30" t="s">
        <v>1952</v>
      </c>
      <c r="T34" t="s">
        <v>1435</v>
      </c>
      <c r="X34" s="31" t="s">
        <v>542</v>
      </c>
      <c r="AD34" s="31" t="s">
        <v>965</v>
      </c>
      <c r="AJ34" s="31" t="s">
        <v>457</v>
      </c>
      <c r="AP34" s="31" t="s">
        <v>866</v>
      </c>
      <c r="AZ34" s="31" t="s">
        <v>1420</v>
      </c>
      <c r="BD34" s="31" t="s">
        <v>230</v>
      </c>
      <c r="BH34" s="69" t="s">
        <v>1950</v>
      </c>
      <c r="BI34" s="69"/>
      <c r="BJ34" s="69"/>
    </row>
    <row r="35" spans="2:62" customFormat="1" x14ac:dyDescent="0.25">
      <c r="B35" s="31" t="s">
        <v>229</v>
      </c>
      <c r="G35" s="31" t="s">
        <v>325</v>
      </c>
      <c r="M35" s="31" t="s">
        <v>656</v>
      </c>
      <c r="X35" s="31" t="s">
        <v>1420</v>
      </c>
      <c r="AD35" s="31" t="s">
        <v>941</v>
      </c>
      <c r="AJ35" s="31" t="s">
        <v>189</v>
      </c>
      <c r="AP35" s="31" t="s">
        <v>869</v>
      </c>
      <c r="AV35" s="30" t="s">
        <v>1422</v>
      </c>
      <c r="BD35" s="31" t="s">
        <v>379</v>
      </c>
      <c r="BJ35" s="69"/>
    </row>
    <row r="36" spans="2:62" customFormat="1" x14ac:dyDescent="0.25">
      <c r="B36" s="31" t="s">
        <v>1420</v>
      </c>
      <c r="G36" s="31" t="s">
        <v>1420</v>
      </c>
      <c r="M36" s="31" t="s">
        <v>1961</v>
      </c>
      <c r="S36" s="30" t="s">
        <v>1422</v>
      </c>
      <c r="U36" s="30"/>
      <c r="V36" s="30"/>
      <c r="W36" s="30"/>
      <c r="Z36" s="30"/>
      <c r="AA36" s="30"/>
      <c r="AB36" s="30"/>
      <c r="AC36" s="30"/>
      <c r="AD36" s="31" t="s">
        <v>942</v>
      </c>
      <c r="AF36" s="30"/>
      <c r="AG36" s="30"/>
      <c r="AH36" s="30"/>
      <c r="AI36" s="30"/>
      <c r="AJ36" s="31" t="s">
        <v>317</v>
      </c>
      <c r="AL36" s="30"/>
      <c r="AP36" s="31" t="s">
        <v>1420</v>
      </c>
      <c r="AV36" s="31" t="s">
        <v>909</v>
      </c>
      <c r="BD36" s="31" t="s">
        <v>69</v>
      </c>
      <c r="BH36" s="30" t="s">
        <v>1427</v>
      </c>
    </row>
    <row r="37" spans="2:62" customFormat="1" x14ac:dyDescent="0.25">
      <c r="M37" s="31" t="s">
        <v>1970</v>
      </c>
      <c r="S37" s="31" t="s">
        <v>508</v>
      </c>
      <c r="X37" s="69" t="s">
        <v>1950</v>
      </c>
      <c r="Y37" s="69"/>
      <c r="Z37" s="69"/>
      <c r="AD37" s="31" t="s">
        <v>1420</v>
      </c>
      <c r="AJ37" s="31" t="s">
        <v>661</v>
      </c>
      <c r="AV37" s="31" t="s">
        <v>911</v>
      </c>
      <c r="AZ37" s="69" t="s">
        <v>1949</v>
      </c>
      <c r="BA37" s="69"/>
      <c r="BB37" s="69"/>
      <c r="BD37" s="31" t="s">
        <v>372</v>
      </c>
      <c r="BH37" s="30" t="s">
        <v>1065</v>
      </c>
      <c r="BI37" t="s">
        <v>1014</v>
      </c>
    </row>
    <row r="38" spans="2:62" customFormat="1" x14ac:dyDescent="0.25">
      <c r="M38" s="31" t="s">
        <v>1420</v>
      </c>
      <c r="N38" s="69"/>
      <c r="O38" s="69"/>
      <c r="S38" s="31" t="s">
        <v>1201</v>
      </c>
      <c r="AJ38" s="31" t="s">
        <v>615</v>
      </c>
      <c r="AP38" s="69" t="s">
        <v>1950</v>
      </c>
      <c r="AQ38" s="69"/>
      <c r="AR38" s="69"/>
      <c r="AV38" s="31" t="s">
        <v>907</v>
      </c>
      <c r="BD38" s="31" t="s">
        <v>170</v>
      </c>
      <c r="BH38" s="30" t="s">
        <v>1952</v>
      </c>
      <c r="BI38" t="s">
        <v>1435</v>
      </c>
    </row>
    <row r="39" spans="2:62" customFormat="1" x14ac:dyDescent="0.25">
      <c r="B39" s="69" t="s">
        <v>1950</v>
      </c>
      <c r="C39" s="69"/>
      <c r="D39" s="69"/>
      <c r="G39" s="69" t="s">
        <v>1950</v>
      </c>
      <c r="H39" s="69"/>
      <c r="I39" s="69"/>
      <c r="S39" s="31" t="s">
        <v>1225</v>
      </c>
      <c r="X39" s="30" t="s">
        <v>1427</v>
      </c>
      <c r="AJ39" s="31" t="s">
        <v>657</v>
      </c>
      <c r="AV39" s="31" t="s">
        <v>912</v>
      </c>
      <c r="AZ39" s="30" t="s">
        <v>1427</v>
      </c>
      <c r="BD39" s="31" t="s">
        <v>186</v>
      </c>
    </row>
    <row r="40" spans="2:62" customFormat="1" x14ac:dyDescent="0.25">
      <c r="M40" s="30" t="s">
        <v>1427</v>
      </c>
      <c r="S40" s="31" t="s">
        <v>1270</v>
      </c>
      <c r="X40" s="30" t="s">
        <v>1065</v>
      </c>
      <c r="Y40" t="s">
        <v>88</v>
      </c>
      <c r="AD40" s="69" t="s">
        <v>1950</v>
      </c>
      <c r="AE40" s="69"/>
      <c r="AF40" s="69"/>
      <c r="AJ40" s="31" t="s">
        <v>659</v>
      </c>
      <c r="AP40" s="30" t="s">
        <v>1427</v>
      </c>
      <c r="AV40" s="31" t="s">
        <v>910</v>
      </c>
      <c r="AZ40" s="30" t="s">
        <v>1065</v>
      </c>
      <c r="BA40" t="s">
        <v>642</v>
      </c>
      <c r="BD40" s="31" t="s">
        <v>208</v>
      </c>
      <c r="BH40" s="30" t="s">
        <v>1422</v>
      </c>
    </row>
    <row r="41" spans="2:62" customFormat="1" x14ac:dyDescent="0.25">
      <c r="B41" s="30" t="s">
        <v>1427</v>
      </c>
      <c r="G41" s="30" t="s">
        <v>1427</v>
      </c>
      <c r="M41" s="30" t="s">
        <v>1065</v>
      </c>
      <c r="N41" t="s">
        <v>348</v>
      </c>
      <c r="S41" s="31" t="s">
        <v>1280</v>
      </c>
      <c r="X41" s="30" t="s">
        <v>1952</v>
      </c>
      <c r="Y41" t="s">
        <v>1435</v>
      </c>
      <c r="AJ41" s="31" t="s">
        <v>600</v>
      </c>
      <c r="AP41" s="30" t="s">
        <v>1065</v>
      </c>
      <c r="AQ41" t="s">
        <v>705</v>
      </c>
      <c r="AV41" s="31" t="s">
        <v>906</v>
      </c>
      <c r="AZ41" s="30" t="s">
        <v>1952</v>
      </c>
      <c r="BA41" t="s">
        <v>1435</v>
      </c>
      <c r="BD41" s="31" t="s">
        <v>203</v>
      </c>
      <c r="BH41" s="31" t="s">
        <v>1022</v>
      </c>
    </row>
    <row r="42" spans="2:62" customFormat="1" x14ac:dyDescent="0.25">
      <c r="B42" s="30" t="s">
        <v>1065</v>
      </c>
      <c r="C42" t="s">
        <v>32</v>
      </c>
      <c r="G42" s="30" t="s">
        <v>1065</v>
      </c>
      <c r="H42" t="s">
        <v>332</v>
      </c>
      <c r="M42" s="30" t="s">
        <v>1951</v>
      </c>
      <c r="N42" t="s">
        <v>1435</v>
      </c>
      <c r="S42" s="31" t="s">
        <v>1282</v>
      </c>
      <c r="AD42" s="30" t="s">
        <v>1427</v>
      </c>
      <c r="AJ42" s="31" t="s">
        <v>636</v>
      </c>
      <c r="AP42" s="30" t="s">
        <v>1952</v>
      </c>
      <c r="AQ42" t="s">
        <v>1435</v>
      </c>
      <c r="AV42" s="31" t="s">
        <v>741</v>
      </c>
      <c r="BD42" s="31" t="s">
        <v>198</v>
      </c>
      <c r="BH42" s="31" t="s">
        <v>1024</v>
      </c>
    </row>
    <row r="43" spans="2:62" customFormat="1" x14ac:dyDescent="0.25">
      <c r="B43" s="30" t="s">
        <v>1952</v>
      </c>
      <c r="C43" t="s">
        <v>1435</v>
      </c>
      <c r="G43" s="30" t="s">
        <v>1952</v>
      </c>
      <c r="H43" t="s">
        <v>1435</v>
      </c>
      <c r="S43" s="31" t="s">
        <v>915</v>
      </c>
      <c r="X43" s="30" t="s">
        <v>1422</v>
      </c>
      <c r="Z43" s="30"/>
      <c r="AA43" s="30"/>
      <c r="AB43" s="30"/>
      <c r="AC43" s="30"/>
      <c r="AD43" s="30" t="s">
        <v>1065</v>
      </c>
      <c r="AE43" t="s">
        <v>465</v>
      </c>
      <c r="AG43" s="30"/>
      <c r="AH43" s="30"/>
      <c r="AI43" s="30"/>
      <c r="AJ43" s="31" t="s">
        <v>605</v>
      </c>
      <c r="AL43" s="30"/>
      <c r="AM43" s="30"/>
      <c r="AN43" s="30"/>
      <c r="AO43" s="30"/>
      <c r="AS43" s="30"/>
      <c r="AT43" s="30"/>
      <c r="AU43" s="30"/>
      <c r="AV43" s="31" t="s">
        <v>706</v>
      </c>
      <c r="AX43" s="30"/>
      <c r="AY43" s="30"/>
      <c r="AZ43" s="30" t="s">
        <v>1422</v>
      </c>
      <c r="BD43" s="31" t="s">
        <v>214</v>
      </c>
      <c r="BH43" s="31" t="s">
        <v>1026</v>
      </c>
    </row>
    <row r="44" spans="2:62" customFormat="1" x14ac:dyDescent="0.25">
      <c r="M44" s="30" t="s">
        <v>1422</v>
      </c>
      <c r="O44" s="30"/>
      <c r="P44" s="30"/>
      <c r="Q44" s="30"/>
      <c r="R44" s="30"/>
      <c r="S44" s="31" t="s">
        <v>897</v>
      </c>
      <c r="V44" s="30"/>
      <c r="W44" s="30"/>
      <c r="X44" s="31" t="s">
        <v>80</v>
      </c>
      <c r="AA44" s="30"/>
      <c r="AB44" s="30"/>
      <c r="AC44" s="30"/>
      <c r="AD44" s="30" t="s">
        <v>1952</v>
      </c>
      <c r="AE44" t="s">
        <v>1435</v>
      </c>
      <c r="AG44" s="30"/>
      <c r="AH44" s="30"/>
      <c r="AI44" s="30"/>
      <c r="AJ44" s="31" t="s">
        <v>612</v>
      </c>
      <c r="AL44" s="30"/>
      <c r="AM44" s="30"/>
      <c r="AN44" s="30"/>
      <c r="AO44" s="30"/>
      <c r="AP44" s="30" t="s">
        <v>1422</v>
      </c>
      <c r="AR44" s="30"/>
      <c r="AS44" s="30"/>
      <c r="AT44" s="30"/>
      <c r="AU44" s="30"/>
      <c r="AV44" s="31" t="s">
        <v>721</v>
      </c>
      <c r="AX44" s="30"/>
      <c r="AY44" s="30"/>
      <c r="AZ44" s="31" t="s">
        <v>729</v>
      </c>
      <c r="BD44" s="31" t="s">
        <v>174</v>
      </c>
      <c r="BH44" s="31" t="s">
        <v>1012</v>
      </c>
    </row>
    <row r="45" spans="2:62" customFormat="1" x14ac:dyDescent="0.25">
      <c r="B45" s="30" t="s">
        <v>1422</v>
      </c>
      <c r="D45" s="30"/>
      <c r="E45" s="30"/>
      <c r="F45" s="30"/>
      <c r="G45" s="30" t="s">
        <v>1422</v>
      </c>
      <c r="I45" s="30"/>
      <c r="J45" s="30"/>
      <c r="K45" s="30"/>
      <c r="L45" s="30"/>
      <c r="M45" s="31" t="s">
        <v>497</v>
      </c>
      <c r="P45" s="30"/>
      <c r="Q45" s="30"/>
      <c r="R45" s="30"/>
      <c r="S45" s="31" t="s">
        <v>891</v>
      </c>
      <c r="V45" s="30"/>
      <c r="W45" s="30"/>
      <c r="X45" s="31" t="s">
        <v>1181</v>
      </c>
      <c r="AA45" s="30"/>
      <c r="AB45" s="30"/>
      <c r="AC45" s="30"/>
      <c r="AG45" s="30"/>
      <c r="AH45" s="30"/>
      <c r="AI45" s="30"/>
      <c r="AJ45" s="31" t="s">
        <v>1420</v>
      </c>
      <c r="AL45" s="30"/>
      <c r="AM45" s="30"/>
      <c r="AN45" s="30"/>
      <c r="AO45" s="30"/>
      <c r="AP45" s="31" t="s">
        <v>853</v>
      </c>
      <c r="AS45" s="30"/>
      <c r="AT45" s="30"/>
      <c r="AU45" s="30"/>
      <c r="AV45" s="31" t="s">
        <v>716</v>
      </c>
      <c r="AX45" s="30"/>
      <c r="AY45" s="30"/>
      <c r="AZ45" s="31" t="s">
        <v>945</v>
      </c>
      <c r="BC45" s="30"/>
      <c r="BD45" s="31" t="s">
        <v>184</v>
      </c>
      <c r="BH45" s="31" t="s">
        <v>1420</v>
      </c>
    </row>
    <row r="46" spans="2:62" customFormat="1" x14ac:dyDescent="0.25">
      <c r="B46" s="31" t="s">
        <v>258</v>
      </c>
      <c r="G46" s="31" t="s">
        <v>334</v>
      </c>
      <c r="M46" s="31" t="s">
        <v>500</v>
      </c>
      <c r="S46" s="31" t="s">
        <v>899</v>
      </c>
      <c r="X46" s="31" t="s">
        <v>1182</v>
      </c>
      <c r="AD46" s="30" t="s">
        <v>1422</v>
      </c>
      <c r="AF46" s="30"/>
      <c r="AG46" s="30"/>
      <c r="AH46" s="30"/>
      <c r="AI46" s="30"/>
      <c r="AL46" s="30"/>
      <c r="AM46" s="30"/>
      <c r="AN46" s="30"/>
      <c r="AO46" s="30"/>
      <c r="AP46" s="31" t="s">
        <v>901</v>
      </c>
      <c r="AS46" s="30"/>
      <c r="AT46" s="30"/>
      <c r="AU46" s="30"/>
      <c r="AV46" s="31" t="s">
        <v>709</v>
      </c>
      <c r="AX46" s="65"/>
      <c r="AY46" s="30"/>
      <c r="AZ46" s="31" t="s">
        <v>946</v>
      </c>
      <c r="BC46" s="30"/>
      <c r="BD46" s="31" t="s">
        <v>154</v>
      </c>
    </row>
    <row r="47" spans="2:62" customFormat="1" x14ac:dyDescent="0.25">
      <c r="B47" s="31" t="s">
        <v>264</v>
      </c>
      <c r="G47" s="31" t="s">
        <v>1219</v>
      </c>
      <c r="M47" s="31" t="s">
        <v>505</v>
      </c>
      <c r="S47" s="31" t="s">
        <v>871</v>
      </c>
      <c r="X47" s="31" t="s">
        <v>1190</v>
      </c>
      <c r="AD47" s="31" t="s">
        <v>591</v>
      </c>
      <c r="AP47" s="31" t="s">
        <v>913</v>
      </c>
      <c r="AV47" s="31" t="s">
        <v>720</v>
      </c>
      <c r="AZ47" s="31" t="s">
        <v>710</v>
      </c>
      <c r="BD47" s="31" t="s">
        <v>221</v>
      </c>
    </row>
    <row r="48" spans="2:62" customFormat="1" x14ac:dyDescent="0.25">
      <c r="B48" s="31" t="s">
        <v>1237</v>
      </c>
      <c r="G48" s="31" t="s">
        <v>943</v>
      </c>
      <c r="M48" s="31" t="s">
        <v>712</v>
      </c>
      <c r="S48" s="31" t="s">
        <v>903</v>
      </c>
      <c r="X48" s="31" t="s">
        <v>1205</v>
      </c>
      <c r="AD48" s="31" t="s">
        <v>593</v>
      </c>
      <c r="AJ48" s="69" t="s">
        <v>1950</v>
      </c>
      <c r="AK48" s="69"/>
      <c r="AL48" s="69"/>
      <c r="AP48" s="31" t="s">
        <v>856</v>
      </c>
      <c r="AV48" s="31" t="s">
        <v>708</v>
      </c>
      <c r="AZ48" s="31" t="s">
        <v>718</v>
      </c>
      <c r="BD48" s="31" t="s">
        <v>951</v>
      </c>
    </row>
    <row r="49" spans="2:62" customFormat="1" x14ac:dyDescent="0.25">
      <c r="B49" s="31" t="s">
        <v>1244</v>
      </c>
      <c r="G49" s="31" t="s">
        <v>1015</v>
      </c>
      <c r="M49" s="31" t="s">
        <v>1194</v>
      </c>
      <c r="S49" s="31" t="s">
        <v>875</v>
      </c>
      <c r="X49" s="31" t="s">
        <v>1206</v>
      </c>
      <c r="AD49" s="31" t="s">
        <v>595</v>
      </c>
      <c r="AP49" s="31" t="s">
        <v>701</v>
      </c>
      <c r="AV49" s="31" t="s">
        <v>717</v>
      </c>
      <c r="AZ49" s="31" t="s">
        <v>1196</v>
      </c>
      <c r="BD49" s="31" t="s">
        <v>545</v>
      </c>
    </row>
    <row r="50" spans="2:62" customFormat="1" x14ac:dyDescent="0.25">
      <c r="B50" s="31" t="s">
        <v>1264</v>
      </c>
      <c r="G50" s="31" t="s">
        <v>1420</v>
      </c>
      <c r="M50" s="31" t="s">
        <v>342</v>
      </c>
      <c r="S50" s="31" t="s">
        <v>1420</v>
      </c>
      <c r="X50" s="31" t="s">
        <v>1211</v>
      </c>
      <c r="AD50" s="31" t="s">
        <v>1185</v>
      </c>
      <c r="AJ50" s="30" t="s">
        <v>1427</v>
      </c>
      <c r="AP50" s="31" t="s">
        <v>704</v>
      </c>
      <c r="AV50" s="31" t="s">
        <v>714</v>
      </c>
      <c r="AZ50" s="31" t="s">
        <v>1207</v>
      </c>
      <c r="BD50" s="31" t="s">
        <v>532</v>
      </c>
    </row>
    <row r="51" spans="2:62" customFormat="1" x14ac:dyDescent="0.25">
      <c r="B51" s="31" t="s">
        <v>1269</v>
      </c>
      <c r="M51" s="31" t="s">
        <v>435</v>
      </c>
      <c r="X51" s="31" t="s">
        <v>1239</v>
      </c>
      <c r="AD51" s="31" t="s">
        <v>1192</v>
      </c>
      <c r="AJ51" s="30" t="s">
        <v>1065</v>
      </c>
      <c r="AK51" t="s">
        <v>17</v>
      </c>
      <c r="AP51" s="31" t="s">
        <v>894</v>
      </c>
      <c r="AV51" s="31" t="s">
        <v>715</v>
      </c>
      <c r="AZ51" s="31" t="s">
        <v>1240</v>
      </c>
      <c r="BD51" s="31" t="s">
        <v>749</v>
      </c>
    </row>
    <row r="52" spans="2:62" customFormat="1" x14ac:dyDescent="0.25">
      <c r="B52" s="31" t="s">
        <v>243</v>
      </c>
      <c r="M52" s="31" t="s">
        <v>389</v>
      </c>
      <c r="X52" s="31" t="s">
        <v>1249</v>
      </c>
      <c r="AD52" s="31" t="s">
        <v>1215</v>
      </c>
      <c r="AJ52" s="30" t="s">
        <v>1952</v>
      </c>
      <c r="AK52" t="s">
        <v>1435</v>
      </c>
      <c r="AP52" s="31" t="s">
        <v>851</v>
      </c>
      <c r="AV52" s="31" t="s">
        <v>1420</v>
      </c>
      <c r="AZ52" s="31" t="s">
        <v>1246</v>
      </c>
      <c r="BD52" s="31" t="s">
        <v>461</v>
      </c>
    </row>
    <row r="53" spans="2:62" customFormat="1" x14ac:dyDescent="0.25">
      <c r="B53" s="31" t="s">
        <v>105</v>
      </c>
      <c r="M53" s="31" t="s">
        <v>377</v>
      </c>
      <c r="X53" s="31" t="s">
        <v>1274</v>
      </c>
      <c r="AD53" s="31" t="s">
        <v>1217</v>
      </c>
      <c r="AP53" s="31" t="s">
        <v>885</v>
      </c>
      <c r="AZ53" s="31" t="s">
        <v>1251</v>
      </c>
      <c r="BD53" s="31" t="s">
        <v>313</v>
      </c>
    </row>
    <row r="54" spans="2:62" x14ac:dyDescent="0.25">
      <c r="B54" s="31" t="s">
        <v>320</v>
      </c>
      <c r="C54"/>
      <c r="D54"/>
      <c r="G54"/>
      <c r="H54"/>
      <c r="I54"/>
      <c r="J54" s="66"/>
      <c r="K54" s="66"/>
      <c r="M54" s="31" t="s">
        <v>386</v>
      </c>
      <c r="N54"/>
      <c r="O54"/>
      <c r="P54" s="66"/>
      <c r="Q54" s="66"/>
      <c r="S54" s="66"/>
      <c r="T54" s="66"/>
      <c r="U54" s="66"/>
      <c r="V54" s="66"/>
      <c r="X54" s="31" t="s">
        <v>1277</v>
      </c>
      <c r="Y54"/>
      <c r="Z54" s="66"/>
      <c r="AA54" s="66"/>
      <c r="AB54" s="66"/>
      <c r="AD54" s="31" t="s">
        <v>1221</v>
      </c>
      <c r="AE54"/>
      <c r="AF54"/>
      <c r="AG54" s="66"/>
      <c r="AH54" s="66"/>
      <c r="AJ54" s="30" t="s">
        <v>1422</v>
      </c>
      <c r="AK54"/>
      <c r="AL54" s="30"/>
      <c r="AM54" s="70"/>
      <c r="AN54" s="70"/>
      <c r="AO54" s="71"/>
      <c r="AP54" s="31" t="s">
        <v>883</v>
      </c>
      <c r="AQ54"/>
      <c r="AR54"/>
      <c r="AS54" s="70"/>
      <c r="AT54" s="70"/>
      <c r="AU54" s="71"/>
      <c r="AV54" s="70"/>
      <c r="AW54" s="70"/>
      <c r="AX54" s="70"/>
      <c r="AY54" s="70"/>
      <c r="AZ54" s="31" t="s">
        <v>1256</v>
      </c>
      <c r="BA54"/>
      <c r="BB54" s="70"/>
      <c r="BC54" s="71"/>
      <c r="BD54" s="31" t="s">
        <v>753</v>
      </c>
      <c r="BE54"/>
      <c r="BF54" s="70"/>
      <c r="BG54" s="71"/>
      <c r="BH54" s="70"/>
      <c r="BI54" s="70"/>
      <c r="BJ54" s="70"/>
    </row>
    <row r="55" spans="2:62" x14ac:dyDescent="0.25">
      <c r="B55" s="31" t="s">
        <v>114</v>
      </c>
      <c r="C55"/>
      <c r="D55"/>
      <c r="G55"/>
      <c r="H55"/>
      <c r="I55"/>
      <c r="M55" s="31" t="s">
        <v>397</v>
      </c>
      <c r="N55"/>
      <c r="O55" s="64"/>
      <c r="S55" s="63"/>
      <c r="T55" s="64"/>
      <c r="X55" s="31" t="s">
        <v>511</v>
      </c>
      <c r="Y55"/>
      <c r="Z55" s="64"/>
      <c r="AD55" s="31" t="s">
        <v>1223</v>
      </c>
      <c r="AE55"/>
      <c r="AF55"/>
      <c r="AJ55" s="31" t="s">
        <v>543</v>
      </c>
      <c r="AK55"/>
      <c r="AL55"/>
      <c r="AP55" s="31" t="s">
        <v>880</v>
      </c>
      <c r="AQ55"/>
      <c r="AR55" s="64"/>
      <c r="AV55" s="63"/>
      <c r="AW55" s="64"/>
      <c r="AX55" s="64"/>
      <c r="AZ55" s="31" t="s">
        <v>1259</v>
      </c>
      <c r="BA55"/>
      <c r="BB55" s="64"/>
      <c r="BD55" s="31" t="s">
        <v>751</v>
      </c>
      <c r="BE55"/>
      <c r="BF55" s="64"/>
      <c r="BH55" s="63"/>
      <c r="BI55" s="64"/>
      <c r="BJ55" s="64"/>
    </row>
    <row r="56" spans="2:62" x14ac:dyDescent="0.25">
      <c r="B56" s="31" t="s">
        <v>323</v>
      </c>
      <c r="C56"/>
      <c r="G56" s="63"/>
      <c r="H56" s="64"/>
      <c r="I56" s="64"/>
      <c r="M56" s="31" t="s">
        <v>374</v>
      </c>
      <c r="N56"/>
      <c r="O56" s="64"/>
      <c r="S56" s="63"/>
      <c r="T56" s="64"/>
      <c r="X56" s="31" t="s">
        <v>444</v>
      </c>
      <c r="Y56"/>
      <c r="Z56" s="64"/>
      <c r="AD56" s="31" t="s">
        <v>1241</v>
      </c>
      <c r="AE56"/>
      <c r="AF56"/>
      <c r="AJ56" s="31" t="s">
        <v>816</v>
      </c>
      <c r="AK56"/>
      <c r="AL56"/>
      <c r="AP56" s="31" t="s">
        <v>1420</v>
      </c>
      <c r="AQ56"/>
      <c r="AR56" s="64"/>
      <c r="AV56" s="63"/>
      <c r="AW56" s="64"/>
      <c r="AX56" s="64"/>
      <c r="AZ56" s="31" t="s">
        <v>1262</v>
      </c>
      <c r="BA56"/>
      <c r="BB56" s="64"/>
      <c r="BD56" s="31" t="s">
        <v>554</v>
      </c>
      <c r="BE56"/>
      <c r="BF56" s="64"/>
      <c r="BH56" s="63"/>
      <c r="BI56" s="64"/>
      <c r="BJ56" s="64"/>
    </row>
    <row r="57" spans="2:62" x14ac:dyDescent="0.25">
      <c r="B57" s="31" t="s">
        <v>319</v>
      </c>
      <c r="C57"/>
      <c r="G57" s="63"/>
      <c r="H57" s="64"/>
      <c r="I57" s="64"/>
      <c r="M57" s="31" t="s">
        <v>392</v>
      </c>
      <c r="N57"/>
      <c r="O57" s="64"/>
      <c r="S57" s="63"/>
      <c r="T57" s="64"/>
      <c r="X57" s="31" t="s">
        <v>455</v>
      </c>
      <c r="Y57"/>
      <c r="Z57" s="64"/>
      <c r="AD57" s="31" t="s">
        <v>1245</v>
      </c>
      <c r="AE57"/>
      <c r="AF57"/>
      <c r="AJ57" s="31" t="s">
        <v>433</v>
      </c>
      <c r="AK57"/>
      <c r="AL57"/>
      <c r="AP57" s="63"/>
      <c r="AQ57" s="64"/>
      <c r="AR57" s="64"/>
      <c r="AV57" s="63"/>
      <c r="AW57" s="64"/>
      <c r="AX57" s="64"/>
      <c r="AZ57" s="31" t="s">
        <v>1267</v>
      </c>
      <c r="BA57"/>
      <c r="BB57" s="64"/>
      <c r="BD57" s="31" t="s">
        <v>62</v>
      </c>
      <c r="BE57"/>
      <c r="BF57" s="64"/>
      <c r="BH57" s="63"/>
      <c r="BI57" s="64"/>
      <c r="BJ57" s="64"/>
    </row>
    <row r="58" spans="2:62" x14ac:dyDescent="0.25">
      <c r="B58" s="31" t="s">
        <v>318</v>
      </c>
      <c r="C58"/>
      <c r="G58" s="63"/>
      <c r="H58" s="64"/>
      <c r="I58" s="64"/>
      <c r="M58" s="31" t="s">
        <v>387</v>
      </c>
      <c r="N58"/>
      <c r="O58" s="64"/>
      <c r="S58" s="63"/>
      <c r="T58" s="64"/>
      <c r="X58" s="31" t="s">
        <v>451</v>
      </c>
      <c r="Y58"/>
      <c r="Z58" s="64"/>
      <c r="AD58" s="31" t="s">
        <v>1268</v>
      </c>
      <c r="AE58"/>
      <c r="AF58" s="64"/>
      <c r="AJ58" s="31" t="s">
        <v>814</v>
      </c>
      <c r="AK58"/>
      <c r="AL58"/>
      <c r="AP58" s="63"/>
      <c r="AQ58" s="64"/>
      <c r="AR58" s="64"/>
      <c r="AV58" s="63"/>
      <c r="AW58" s="64"/>
      <c r="AX58" s="64"/>
      <c r="AZ58" s="31" t="s">
        <v>1271</v>
      </c>
      <c r="BA58"/>
      <c r="BB58" s="64"/>
      <c r="BD58" s="31" t="s">
        <v>950</v>
      </c>
      <c r="BE58"/>
      <c r="BF58" s="64"/>
      <c r="BH58" s="63"/>
      <c r="BI58" s="64"/>
      <c r="BJ58" s="64"/>
    </row>
    <row r="59" spans="2:62" x14ac:dyDescent="0.25">
      <c r="B59" s="31" t="s">
        <v>248</v>
      </c>
      <c r="C59"/>
      <c r="G59" s="63"/>
      <c r="H59" s="64"/>
      <c r="I59" s="64"/>
      <c r="M59" s="31" t="s">
        <v>436</v>
      </c>
      <c r="N59"/>
      <c r="O59" s="64"/>
      <c r="S59" s="63"/>
      <c r="T59" s="64"/>
      <c r="X59" s="31" t="s">
        <v>446</v>
      </c>
      <c r="Y59"/>
      <c r="Z59" s="64"/>
      <c r="AD59" s="31" t="s">
        <v>1272</v>
      </c>
      <c r="AE59"/>
      <c r="AF59" s="64"/>
      <c r="AJ59" s="31" t="s">
        <v>812</v>
      </c>
      <c r="AK59"/>
      <c r="AL59"/>
      <c r="AP59" s="63"/>
      <c r="AQ59" s="64"/>
      <c r="AR59" s="64"/>
      <c r="AV59" s="63"/>
      <c r="AW59" s="64"/>
      <c r="AX59" s="64"/>
      <c r="AZ59" s="31" t="s">
        <v>1285</v>
      </c>
      <c r="BA59"/>
      <c r="BB59" s="64"/>
      <c r="BD59" s="31" t="s">
        <v>949</v>
      </c>
      <c r="BE59"/>
      <c r="BF59" s="64"/>
      <c r="BH59" s="63"/>
      <c r="BI59" s="64"/>
      <c r="BJ59" s="64"/>
    </row>
    <row r="60" spans="2:62" x14ac:dyDescent="0.25">
      <c r="B60" s="31" t="s">
        <v>255</v>
      </c>
      <c r="C60"/>
      <c r="G60" s="63"/>
      <c r="H60" s="64"/>
      <c r="I60" s="64"/>
      <c r="M60" s="31" t="s">
        <v>408</v>
      </c>
      <c r="N60"/>
      <c r="O60" s="64"/>
      <c r="S60" s="63"/>
      <c r="T60" s="64"/>
      <c r="X60" s="31" t="s">
        <v>454</v>
      </c>
      <c r="Y60"/>
      <c r="Z60" s="64"/>
      <c r="AD60" s="31" t="s">
        <v>1006</v>
      </c>
      <c r="AE60"/>
      <c r="AF60" s="64"/>
      <c r="AJ60" s="31" t="s">
        <v>818</v>
      </c>
      <c r="AK60"/>
      <c r="AL60"/>
      <c r="AP60" s="63"/>
      <c r="AQ60" s="64"/>
      <c r="AR60" s="64"/>
      <c r="AV60" s="63"/>
      <c r="AW60" s="64"/>
      <c r="AX60" s="64"/>
      <c r="AZ60" s="31" t="s">
        <v>1288</v>
      </c>
      <c r="BA60"/>
      <c r="BB60" s="64"/>
      <c r="BD60" s="31" t="s">
        <v>947</v>
      </c>
      <c r="BE60"/>
      <c r="BF60" s="64"/>
      <c r="BH60" s="63"/>
      <c r="BI60" s="64"/>
      <c r="BJ60" s="64"/>
    </row>
    <row r="61" spans="2:62" x14ac:dyDescent="0.25">
      <c r="B61" s="31" t="s">
        <v>1420</v>
      </c>
      <c r="C61"/>
      <c r="G61" s="63"/>
      <c r="H61" s="64"/>
      <c r="I61" s="64"/>
      <c r="M61" s="31" t="s">
        <v>398</v>
      </c>
      <c r="N61"/>
      <c r="O61" s="64"/>
      <c r="S61" s="63"/>
      <c r="T61" s="64"/>
      <c r="X61" s="31" t="s">
        <v>456</v>
      </c>
      <c r="Y61"/>
      <c r="Z61" s="64"/>
      <c r="AD61" s="31" t="s">
        <v>528</v>
      </c>
      <c r="AE61"/>
      <c r="AF61" s="64"/>
      <c r="AJ61" s="31" t="s">
        <v>692</v>
      </c>
      <c r="AK61"/>
      <c r="AL61"/>
      <c r="AP61" s="63"/>
      <c r="AQ61" s="64"/>
      <c r="AR61" s="64"/>
      <c r="AV61" s="63"/>
      <c r="AW61" s="64"/>
      <c r="AX61" s="64"/>
      <c r="AZ61" s="31" t="s">
        <v>733</v>
      </c>
      <c r="BA61"/>
      <c r="BB61" s="64"/>
      <c r="BD61" s="31" t="s">
        <v>948</v>
      </c>
      <c r="BE61"/>
      <c r="BF61" s="64"/>
      <c r="BH61" s="63"/>
      <c r="BI61" s="64"/>
      <c r="BJ61" s="64"/>
    </row>
    <row r="62" spans="2:62" x14ac:dyDescent="0.25">
      <c r="B62" s="63"/>
      <c r="C62" s="64"/>
      <c r="G62" s="63"/>
      <c r="H62" s="64"/>
      <c r="I62" s="64"/>
      <c r="M62" s="31" t="s">
        <v>380</v>
      </c>
      <c r="N62"/>
      <c r="O62" s="64"/>
      <c r="S62" s="63"/>
      <c r="T62" s="64"/>
      <c r="X62" s="31" t="s">
        <v>460</v>
      </c>
      <c r="Y62"/>
      <c r="Z62" s="64"/>
      <c r="AD62" s="31" t="s">
        <v>530</v>
      </c>
      <c r="AE62"/>
      <c r="AF62" s="64"/>
      <c r="AJ62" s="31" t="s">
        <v>697</v>
      </c>
      <c r="AK62"/>
      <c r="AL62"/>
      <c r="AP62" s="63"/>
      <c r="AQ62" s="64"/>
      <c r="AR62" s="64"/>
      <c r="AV62" s="63"/>
      <c r="AW62" s="64"/>
      <c r="AX62" s="64"/>
      <c r="AZ62" s="31" t="s">
        <v>917</v>
      </c>
      <c r="BA62"/>
      <c r="BB62" s="64"/>
      <c r="BD62" s="31" t="s">
        <v>750</v>
      </c>
      <c r="BE62"/>
      <c r="BF62" s="64"/>
      <c r="BH62" s="63"/>
      <c r="BI62" s="64"/>
      <c r="BJ62" s="64"/>
    </row>
    <row r="63" spans="2:62" x14ac:dyDescent="0.25">
      <c r="B63" s="63"/>
      <c r="C63" s="64"/>
      <c r="G63" s="63"/>
      <c r="H63" s="64"/>
      <c r="I63" s="64"/>
      <c r="M63" s="31" t="s">
        <v>361</v>
      </c>
      <c r="N63"/>
      <c r="O63" s="64"/>
      <c r="S63" s="63"/>
      <c r="T63" s="64"/>
      <c r="X63" s="31" t="s">
        <v>448</v>
      </c>
      <c r="Y63"/>
      <c r="Z63" s="64"/>
      <c r="AD63" s="31" t="s">
        <v>466</v>
      </c>
      <c r="AE63"/>
      <c r="AF63" s="64"/>
      <c r="AJ63" s="31" t="s">
        <v>699</v>
      </c>
      <c r="AK63"/>
      <c r="AL63"/>
      <c r="AP63" s="63"/>
      <c r="AQ63" s="64"/>
      <c r="AR63" s="64"/>
      <c r="AV63" s="63"/>
      <c r="AW63" s="64"/>
      <c r="AX63" s="64"/>
      <c r="AZ63" s="31" t="s">
        <v>914</v>
      </c>
      <c r="BA63"/>
      <c r="BB63" s="64"/>
      <c r="BD63" s="31" t="s">
        <v>1420</v>
      </c>
      <c r="BE63" s="69"/>
      <c r="BF63" s="69"/>
      <c r="BH63" s="63"/>
      <c r="BI63" s="64"/>
      <c r="BJ63" s="64"/>
    </row>
    <row r="64" spans="2:62" x14ac:dyDescent="0.25">
      <c r="B64" s="63"/>
      <c r="C64" s="64"/>
      <c r="G64" s="63"/>
      <c r="H64" s="64"/>
      <c r="I64" s="64"/>
      <c r="M64" s="31" t="s">
        <v>391</v>
      </c>
      <c r="N64"/>
      <c r="O64" s="64"/>
      <c r="S64" s="63"/>
      <c r="T64" s="64"/>
      <c r="X64" s="31" t="s">
        <v>447</v>
      </c>
      <c r="Y64"/>
      <c r="Z64" s="64"/>
      <c r="AD64" s="31" t="s">
        <v>463</v>
      </c>
      <c r="AE64"/>
      <c r="AF64" s="64"/>
      <c r="AJ64" s="31" t="s">
        <v>700</v>
      </c>
      <c r="AK64"/>
      <c r="AL64"/>
      <c r="AP64" s="63"/>
      <c r="AQ64" s="64"/>
      <c r="AR64" s="64"/>
      <c r="AV64" s="63"/>
      <c r="AW64" s="64"/>
      <c r="AX64" s="64"/>
      <c r="AZ64" s="31" t="s">
        <v>916</v>
      </c>
      <c r="BA64"/>
      <c r="BB64" s="64"/>
      <c r="BD64"/>
      <c r="BE64"/>
      <c r="BF64"/>
      <c r="BH64" s="63"/>
      <c r="BI64" s="64"/>
      <c r="BJ64" s="64"/>
    </row>
    <row r="65" spans="2:62" x14ac:dyDescent="0.25">
      <c r="B65" s="63"/>
      <c r="C65" s="64"/>
      <c r="G65" s="63"/>
      <c r="H65" s="64"/>
      <c r="I65" s="64"/>
      <c r="M65" s="31" t="s">
        <v>368</v>
      </c>
      <c r="N65"/>
      <c r="O65" s="64"/>
      <c r="S65" s="63"/>
      <c r="T65" s="64"/>
      <c r="X65" s="31" t="s">
        <v>453</v>
      </c>
      <c r="Y65"/>
      <c r="Z65" s="69"/>
      <c r="AD65" s="31" t="s">
        <v>606</v>
      </c>
      <c r="AE65"/>
      <c r="AF65" s="64"/>
      <c r="AJ65" s="31" t="s">
        <v>834</v>
      </c>
      <c r="AK65"/>
      <c r="AL65"/>
      <c r="AP65" s="63"/>
      <c r="AQ65" s="64"/>
      <c r="AR65" s="64"/>
      <c r="AV65" s="63"/>
      <c r="AW65" s="64"/>
      <c r="AX65" s="64"/>
      <c r="AZ65" s="31" t="s">
        <v>780</v>
      </c>
      <c r="BA65"/>
      <c r="BB65" s="64"/>
      <c r="BD65" s="30" t="s">
        <v>1427</v>
      </c>
      <c r="BE65"/>
      <c r="BF65"/>
      <c r="BH65" s="63"/>
      <c r="BI65" s="64"/>
      <c r="BJ65" s="64"/>
    </row>
    <row r="66" spans="2:62" x14ac:dyDescent="0.25">
      <c r="B66" s="63"/>
      <c r="C66" s="64"/>
      <c r="G66" s="63"/>
      <c r="H66" s="64"/>
      <c r="I66" s="64"/>
      <c r="M66" s="31" t="s">
        <v>431</v>
      </c>
      <c r="N66"/>
      <c r="O66" s="64"/>
      <c r="S66" s="63"/>
      <c r="T66" s="64"/>
      <c r="X66" s="31" t="s">
        <v>452</v>
      </c>
      <c r="Y66"/>
      <c r="Z66" s="64"/>
      <c r="AD66" s="31" t="s">
        <v>609</v>
      </c>
      <c r="AE66"/>
      <c r="AF66" s="64"/>
      <c r="AJ66" s="31" t="s">
        <v>1178</v>
      </c>
      <c r="AK66"/>
      <c r="AL66"/>
      <c r="AP66" s="63"/>
      <c r="AQ66" s="64"/>
      <c r="AR66" s="64"/>
      <c r="AV66" s="63"/>
      <c r="AW66" s="64"/>
      <c r="AX66" s="64"/>
      <c r="AZ66" s="31" t="s">
        <v>727</v>
      </c>
      <c r="BA66"/>
      <c r="BB66" s="64"/>
      <c r="BD66" s="30" t="s">
        <v>1065</v>
      </c>
      <c r="BE66" t="s">
        <v>42</v>
      </c>
      <c r="BF66"/>
      <c r="BH66" s="63"/>
      <c r="BI66" s="64"/>
      <c r="BJ66" s="64"/>
    </row>
    <row r="67" spans="2:62" x14ac:dyDescent="0.25">
      <c r="B67" s="63"/>
      <c r="C67" s="64"/>
      <c r="G67" s="63"/>
      <c r="H67" s="64"/>
      <c r="I67" s="64"/>
      <c r="M67" s="31" t="s">
        <v>396</v>
      </c>
      <c r="N67"/>
      <c r="O67" s="64"/>
      <c r="S67" s="63"/>
      <c r="T67" s="64"/>
      <c r="X67" s="31" t="s">
        <v>515</v>
      </c>
      <c r="Y67"/>
      <c r="Z67" s="64"/>
      <c r="AD67" s="31" t="s">
        <v>565</v>
      </c>
      <c r="AE67"/>
      <c r="AF67" s="64"/>
      <c r="AJ67" s="31" t="s">
        <v>1195</v>
      </c>
      <c r="AK67"/>
      <c r="AL67"/>
      <c r="AP67" s="63"/>
      <c r="AQ67" s="64"/>
      <c r="AR67" s="64"/>
      <c r="AV67" s="63"/>
      <c r="AW67" s="64"/>
      <c r="AX67" s="64"/>
      <c r="AZ67" s="31" t="s">
        <v>738</v>
      </c>
      <c r="BA67"/>
      <c r="BB67" s="64"/>
      <c r="BD67" s="30" t="s">
        <v>1952</v>
      </c>
      <c r="BE67" t="s">
        <v>1435</v>
      </c>
      <c r="BF67"/>
      <c r="BH67" s="63"/>
      <c r="BI67" s="64"/>
      <c r="BJ67" s="64"/>
    </row>
    <row r="68" spans="2:62" x14ac:dyDescent="0.25">
      <c r="B68" s="63"/>
      <c r="C68" s="64"/>
      <c r="G68" s="63"/>
      <c r="H68" s="64"/>
      <c r="I68" s="64"/>
      <c r="M68" s="31" t="s">
        <v>407</v>
      </c>
      <c r="N68"/>
      <c r="O68" s="64"/>
      <c r="S68" s="63"/>
      <c r="T68" s="64"/>
      <c r="X68" s="31" t="s">
        <v>520</v>
      </c>
      <c r="Y68"/>
      <c r="Z68" s="64"/>
      <c r="AD68" s="31" t="s">
        <v>569</v>
      </c>
      <c r="AE68"/>
      <c r="AF68" s="64"/>
      <c r="AJ68" s="31" t="s">
        <v>1198</v>
      </c>
      <c r="AK68"/>
      <c r="AL68"/>
      <c r="AP68" s="63"/>
      <c r="AQ68" s="64"/>
      <c r="AR68" s="64"/>
      <c r="AV68" s="63"/>
      <c r="AW68" s="64"/>
      <c r="AX68" s="64"/>
      <c r="AZ68" s="31" t="s">
        <v>725</v>
      </c>
      <c r="BA68"/>
      <c r="BB68" s="64"/>
      <c r="BD68"/>
      <c r="BE68"/>
      <c r="BF68"/>
      <c r="BH68" s="63"/>
      <c r="BI68" s="64"/>
      <c r="BJ68" s="64"/>
    </row>
    <row r="69" spans="2:62" x14ac:dyDescent="0.25">
      <c r="B69" s="63"/>
      <c r="C69" s="64"/>
      <c r="G69" s="63"/>
      <c r="H69" s="64"/>
      <c r="I69" s="64"/>
      <c r="M69" s="31" t="s">
        <v>390</v>
      </c>
      <c r="N69"/>
      <c r="O69" s="64"/>
      <c r="S69" s="63"/>
      <c r="T69" s="64"/>
      <c r="X69" s="31" t="s">
        <v>521</v>
      </c>
      <c r="Y69"/>
      <c r="Z69" s="64"/>
      <c r="AD69" s="31" t="s">
        <v>537</v>
      </c>
      <c r="AE69"/>
      <c r="AF69" s="64"/>
      <c r="AJ69" s="31" t="s">
        <v>1222</v>
      </c>
      <c r="AK69"/>
      <c r="AL69"/>
      <c r="AP69" s="63"/>
      <c r="AQ69" s="64"/>
      <c r="AR69" s="64"/>
      <c r="AV69" s="63"/>
      <c r="AW69" s="64"/>
      <c r="AX69" s="64"/>
      <c r="AZ69" s="31" t="s">
        <v>722</v>
      </c>
      <c r="BA69"/>
      <c r="BB69" s="64"/>
      <c r="BD69" s="30" t="s">
        <v>1422</v>
      </c>
      <c r="BE69"/>
      <c r="BF69" s="30"/>
      <c r="BG69" s="71"/>
      <c r="BH69" s="72"/>
      <c r="BI69" s="73"/>
      <c r="BJ69" s="73"/>
    </row>
    <row r="70" spans="2:62" x14ac:dyDescent="0.25">
      <c r="B70" s="63"/>
      <c r="C70" s="64"/>
      <c r="G70" s="63"/>
      <c r="H70" s="64"/>
      <c r="I70" s="64"/>
      <c r="M70" s="31" t="s">
        <v>384</v>
      </c>
      <c r="N70"/>
      <c r="O70" s="64"/>
      <c r="S70" s="63"/>
      <c r="T70" s="64"/>
      <c r="X70" s="31" t="s">
        <v>517</v>
      </c>
      <c r="Y70"/>
      <c r="Z70" s="64"/>
      <c r="AD70" s="31" t="s">
        <v>574</v>
      </c>
      <c r="AE70"/>
      <c r="AF70" s="69"/>
      <c r="AJ70" s="31" t="s">
        <v>1229</v>
      </c>
      <c r="AK70"/>
      <c r="AL70"/>
      <c r="AP70" s="63"/>
      <c r="AQ70" s="64"/>
      <c r="AR70" s="64"/>
      <c r="AV70" s="63"/>
      <c r="AW70" s="64"/>
      <c r="AX70" s="64"/>
      <c r="AZ70" s="31" t="s">
        <v>748</v>
      </c>
      <c r="BA70"/>
      <c r="BB70" s="64"/>
      <c r="BD70" s="31" t="s">
        <v>427</v>
      </c>
      <c r="BE70"/>
      <c r="BF70"/>
      <c r="BH70" s="63"/>
      <c r="BI70" s="64"/>
      <c r="BJ70" s="64"/>
    </row>
    <row r="71" spans="2:62" x14ac:dyDescent="0.25">
      <c r="B71" s="63"/>
      <c r="C71" s="64"/>
      <c r="G71" s="63"/>
      <c r="H71" s="64"/>
      <c r="I71" s="64"/>
      <c r="M71" s="31" t="s">
        <v>373</v>
      </c>
      <c r="N71"/>
      <c r="O71" s="64"/>
      <c r="S71" s="63"/>
      <c r="T71" s="64"/>
      <c r="X71" s="31" t="s">
        <v>1420</v>
      </c>
      <c r="Y71"/>
      <c r="Z71" s="64"/>
      <c r="AD71" s="31" t="s">
        <v>577</v>
      </c>
      <c r="AE71"/>
      <c r="AF71" s="64"/>
      <c r="AJ71" s="31" t="s">
        <v>1231</v>
      </c>
      <c r="AK71"/>
      <c r="AL71"/>
      <c r="AP71" s="63"/>
      <c r="AQ71" s="64"/>
      <c r="AR71" s="64"/>
      <c r="AV71" s="63"/>
      <c r="AW71" s="64"/>
      <c r="AX71" s="64"/>
      <c r="AZ71" s="31" t="s">
        <v>739</v>
      </c>
      <c r="BA71"/>
      <c r="BB71" s="64"/>
      <c r="BD71" s="31" t="s">
        <v>469</v>
      </c>
      <c r="BE71"/>
      <c r="BF71"/>
      <c r="BH71" s="63"/>
      <c r="BI71" s="64"/>
      <c r="BJ71" s="64"/>
    </row>
    <row r="72" spans="2:62" x14ac:dyDescent="0.25">
      <c r="B72" s="63"/>
      <c r="C72" s="64"/>
      <c r="G72" s="63"/>
      <c r="H72" s="64"/>
      <c r="I72" s="64"/>
      <c r="M72" s="31" t="s">
        <v>352</v>
      </c>
      <c r="N72"/>
      <c r="O72" s="64"/>
      <c r="S72" s="63"/>
      <c r="T72" s="64"/>
      <c r="X72" s="63"/>
      <c r="Y72" s="64"/>
      <c r="Z72" s="64"/>
      <c r="AD72" s="31" t="s">
        <v>966</v>
      </c>
      <c r="AE72"/>
      <c r="AF72" s="64"/>
      <c r="AJ72" s="31" t="s">
        <v>1234</v>
      </c>
      <c r="AK72"/>
      <c r="AL72"/>
      <c r="AP72" s="63"/>
      <c r="AQ72" s="64"/>
      <c r="AR72" s="64"/>
      <c r="AV72" s="63"/>
      <c r="AW72" s="64"/>
      <c r="AX72" s="64"/>
      <c r="AZ72" s="31" t="s">
        <v>726</v>
      </c>
      <c r="BA72"/>
      <c r="BB72" s="64"/>
      <c r="BD72" s="31" t="s">
        <v>989</v>
      </c>
      <c r="BE72"/>
      <c r="BF72"/>
      <c r="BH72" s="63"/>
      <c r="BI72" s="64"/>
      <c r="BJ72" s="64"/>
    </row>
    <row r="73" spans="2:62" x14ac:dyDescent="0.25">
      <c r="B73" s="63"/>
      <c r="C73" s="64"/>
      <c r="G73" s="63"/>
      <c r="H73" s="64"/>
      <c r="I73" s="64"/>
      <c r="M73" s="31" t="s">
        <v>382</v>
      </c>
      <c r="N73"/>
      <c r="O73" s="64"/>
      <c r="S73" s="63"/>
      <c r="T73" s="64"/>
      <c r="X73" s="63"/>
      <c r="Y73" s="64"/>
      <c r="Z73" s="64"/>
      <c r="AD73" s="31" t="s">
        <v>1008</v>
      </c>
      <c r="AE73"/>
      <c r="AF73" s="64"/>
      <c r="AJ73" s="31" t="s">
        <v>1254</v>
      </c>
      <c r="AK73"/>
      <c r="AL73"/>
      <c r="AP73" s="63"/>
      <c r="AQ73" s="64"/>
      <c r="AR73" s="64"/>
      <c r="AV73" s="63"/>
      <c r="AW73" s="64"/>
      <c r="AX73" s="64"/>
      <c r="AZ73" s="31" t="s">
        <v>728</v>
      </c>
      <c r="BA73"/>
      <c r="BB73" s="69"/>
      <c r="BD73" s="31" t="s">
        <v>618</v>
      </c>
      <c r="BE73"/>
      <c r="BF73"/>
      <c r="BH73" s="63"/>
      <c r="BI73" s="64"/>
      <c r="BJ73" s="64"/>
    </row>
    <row r="74" spans="2:62" x14ac:dyDescent="0.25">
      <c r="B74" s="63"/>
      <c r="C74" s="64"/>
      <c r="G74" s="63"/>
      <c r="H74" s="64"/>
      <c r="I74" s="64"/>
      <c r="M74" s="31" t="s">
        <v>404</v>
      </c>
      <c r="N74"/>
      <c r="O74" s="64"/>
      <c r="S74" s="63"/>
      <c r="T74" s="64"/>
      <c r="X74" s="63"/>
      <c r="Y74" s="64"/>
      <c r="Z74" s="64"/>
      <c r="AD74" s="31" t="s">
        <v>977</v>
      </c>
      <c r="AE74"/>
      <c r="AF74" s="64"/>
      <c r="AJ74" s="31" t="s">
        <v>1257</v>
      </c>
      <c r="AK74"/>
      <c r="AL74" s="64"/>
      <c r="AP74" s="63"/>
      <c r="AQ74" s="64"/>
      <c r="AR74" s="64"/>
      <c r="AV74" s="63"/>
      <c r="AW74" s="64"/>
      <c r="AX74" s="64"/>
      <c r="AZ74" s="31" t="s">
        <v>724</v>
      </c>
      <c r="BA74"/>
      <c r="BB74" s="64"/>
      <c r="BD74" s="31" t="s">
        <v>990</v>
      </c>
      <c r="BE74"/>
      <c r="BF74"/>
      <c r="BH74" s="63"/>
      <c r="BI74" s="64"/>
      <c r="BJ74" s="64"/>
    </row>
    <row r="75" spans="2:62" x14ac:dyDescent="0.25">
      <c r="B75" s="63"/>
      <c r="C75" s="64"/>
      <c r="G75" s="63"/>
      <c r="H75" s="64"/>
      <c r="I75" s="64"/>
      <c r="M75" s="31" t="s">
        <v>393</v>
      </c>
      <c r="N75"/>
      <c r="O75" s="64"/>
      <c r="S75" s="63"/>
      <c r="T75" s="64"/>
      <c r="X75" s="63"/>
      <c r="Y75" s="64"/>
      <c r="Z75" s="64"/>
      <c r="AD75" s="31" t="s">
        <v>1010</v>
      </c>
      <c r="AE75"/>
      <c r="AF75" s="64"/>
      <c r="AJ75" s="31" t="s">
        <v>1260</v>
      </c>
      <c r="AK75"/>
      <c r="AL75" s="64"/>
      <c r="AP75" s="63"/>
      <c r="AQ75" s="64"/>
      <c r="AR75" s="64"/>
      <c r="AV75" s="63"/>
      <c r="AW75" s="64"/>
      <c r="AX75" s="64"/>
      <c r="AZ75" s="31" t="s">
        <v>747</v>
      </c>
      <c r="BA75"/>
      <c r="BB75" s="64"/>
      <c r="BD75" s="31" t="s">
        <v>988</v>
      </c>
      <c r="BE75"/>
      <c r="BF75"/>
      <c r="BH75" s="63"/>
      <c r="BI75" s="64"/>
      <c r="BJ75" s="64"/>
    </row>
    <row r="76" spans="2:62" x14ac:dyDescent="0.25">
      <c r="B76" s="63"/>
      <c r="C76" s="64"/>
      <c r="G76" s="63"/>
      <c r="H76" s="64"/>
      <c r="I76" s="64"/>
      <c r="M76" s="31" t="s">
        <v>395</v>
      </c>
      <c r="N76"/>
      <c r="O76" s="64"/>
      <c r="S76" s="63"/>
      <c r="T76" s="64"/>
      <c r="X76" s="63"/>
      <c r="Y76" s="64"/>
      <c r="Z76" s="64"/>
      <c r="AD76" s="31" t="s">
        <v>963</v>
      </c>
      <c r="AE76"/>
      <c r="AF76" s="64"/>
      <c r="AJ76" s="31" t="s">
        <v>1292</v>
      </c>
      <c r="AK76"/>
      <c r="AL76" s="64"/>
      <c r="AP76" s="63"/>
      <c r="AQ76" s="64"/>
      <c r="AR76" s="64"/>
      <c r="AV76" s="63"/>
      <c r="AW76" s="64"/>
      <c r="AX76" s="64"/>
      <c r="AZ76" s="31" t="s">
        <v>793</v>
      </c>
      <c r="BA76"/>
      <c r="BB76" s="64"/>
      <c r="BD76" s="31" t="s">
        <v>970</v>
      </c>
      <c r="BE76"/>
      <c r="BF76"/>
      <c r="BH76" s="63"/>
      <c r="BI76" s="64"/>
      <c r="BJ76" s="64"/>
    </row>
    <row r="77" spans="2:62" x14ac:dyDescent="0.25">
      <c r="B77" s="63"/>
      <c r="C77" s="64"/>
      <c r="G77" s="63"/>
      <c r="H77" s="64"/>
      <c r="I77" s="64"/>
      <c r="M77" s="31" t="s">
        <v>365</v>
      </c>
      <c r="N77"/>
      <c r="O77" s="64"/>
      <c r="S77" s="63"/>
      <c r="T77" s="64"/>
      <c r="X77" s="63"/>
      <c r="Y77" s="64"/>
      <c r="Z77" s="64"/>
      <c r="AD77" s="31" t="s">
        <v>583</v>
      </c>
      <c r="AE77"/>
      <c r="AF77" s="64"/>
      <c r="AJ77" s="31" t="s">
        <v>1295</v>
      </c>
      <c r="AK77"/>
      <c r="AL77" s="64"/>
      <c r="AP77" s="63"/>
      <c r="AQ77" s="64"/>
      <c r="AR77" s="64"/>
      <c r="AV77" s="63"/>
      <c r="AW77" s="64"/>
      <c r="AX77" s="64"/>
      <c r="AZ77" s="31" t="s">
        <v>759</v>
      </c>
      <c r="BA77"/>
      <c r="BB77" s="64"/>
      <c r="BD77" s="31" t="s">
        <v>973</v>
      </c>
      <c r="BE77"/>
      <c r="BF77"/>
      <c r="BH77" s="63"/>
      <c r="BI77" s="64"/>
      <c r="BJ77" s="64"/>
    </row>
    <row r="78" spans="2:62" x14ac:dyDescent="0.25">
      <c r="B78" s="63"/>
      <c r="C78" s="64"/>
      <c r="G78" s="63"/>
      <c r="H78" s="64"/>
      <c r="I78" s="64"/>
      <c r="M78" s="31" t="s">
        <v>383</v>
      </c>
      <c r="N78"/>
      <c r="O78" s="64"/>
      <c r="S78" s="63"/>
      <c r="T78" s="64"/>
      <c r="X78" s="63"/>
      <c r="Y78" s="64"/>
      <c r="Z78" s="64"/>
      <c r="AD78" s="31" t="s">
        <v>589</v>
      </c>
      <c r="AE78"/>
      <c r="AF78" s="64"/>
      <c r="AJ78" s="31" t="s">
        <v>292</v>
      </c>
      <c r="AK78"/>
      <c r="AL78" s="64"/>
      <c r="AP78" s="63"/>
      <c r="AQ78" s="64"/>
      <c r="AR78" s="64"/>
      <c r="AV78" s="63"/>
      <c r="AW78" s="64"/>
      <c r="AX78" s="64"/>
      <c r="AZ78" s="31" t="s">
        <v>930</v>
      </c>
      <c r="BA78"/>
      <c r="BB78" s="64"/>
      <c r="BD78" s="31" t="s">
        <v>996</v>
      </c>
      <c r="BE78"/>
      <c r="BF78"/>
      <c r="BH78" s="63"/>
      <c r="BI78" s="64"/>
      <c r="BJ78" s="64"/>
    </row>
    <row r="79" spans="2:62" x14ac:dyDescent="0.25">
      <c r="M79" s="31" t="s">
        <v>405</v>
      </c>
      <c r="N79"/>
      <c r="AD79" s="31" t="s">
        <v>587</v>
      </c>
      <c r="AE79"/>
      <c r="AJ79" s="31" t="s">
        <v>437</v>
      </c>
      <c r="AK79"/>
      <c r="AZ79" s="31" t="s">
        <v>931</v>
      </c>
      <c r="BA79"/>
      <c r="BD79" s="31" t="s">
        <v>1001</v>
      </c>
      <c r="BE79"/>
      <c r="BF79"/>
    </row>
    <row r="80" spans="2:62" x14ac:dyDescent="0.25">
      <c r="M80" s="31" t="s">
        <v>493</v>
      </c>
      <c r="N80"/>
      <c r="AD80" s="31" t="s">
        <v>1420</v>
      </c>
      <c r="AE80"/>
      <c r="AJ80" s="31" t="s">
        <v>419</v>
      </c>
      <c r="AK80"/>
      <c r="AZ80" s="31" t="s">
        <v>1420</v>
      </c>
      <c r="BA80"/>
      <c r="BD80" s="31" t="s">
        <v>999</v>
      </c>
      <c r="BE80"/>
      <c r="BF80"/>
    </row>
    <row r="81" spans="13:58" x14ac:dyDescent="0.25">
      <c r="M81" s="31" t="s">
        <v>1420</v>
      </c>
      <c r="N81"/>
      <c r="AJ81" s="31" t="s">
        <v>619</v>
      </c>
      <c r="AK81"/>
      <c r="BD81" s="31" t="s">
        <v>997</v>
      </c>
      <c r="BE81"/>
      <c r="BF81"/>
    </row>
    <row r="82" spans="13:58" x14ac:dyDescent="0.25">
      <c r="AJ82" s="31" t="s">
        <v>621</v>
      </c>
      <c r="AK82"/>
      <c r="BD82" s="31" t="s">
        <v>992</v>
      </c>
      <c r="BE82"/>
      <c r="BF82"/>
    </row>
    <row r="83" spans="13:58" x14ac:dyDescent="0.25">
      <c r="AJ83" s="31" t="s">
        <v>625</v>
      </c>
      <c r="AK83"/>
      <c r="BD83" s="31" t="s">
        <v>560</v>
      </c>
      <c r="BE83"/>
      <c r="BF83"/>
    </row>
    <row r="84" spans="13:58" x14ac:dyDescent="0.25">
      <c r="AJ84" s="31" t="s">
        <v>622</v>
      </c>
      <c r="AK84"/>
      <c r="BD84" s="31" t="s">
        <v>1180</v>
      </c>
      <c r="BE84"/>
      <c r="BF84"/>
    </row>
    <row r="85" spans="13:58" x14ac:dyDescent="0.25">
      <c r="AJ85" s="31" t="s">
        <v>624</v>
      </c>
      <c r="AK85"/>
      <c r="BD85" s="31" t="s">
        <v>1187</v>
      </c>
      <c r="BE85"/>
      <c r="BF85"/>
    </row>
    <row r="86" spans="13:58" x14ac:dyDescent="0.25">
      <c r="AJ86" s="31" t="s">
        <v>623</v>
      </c>
      <c r="AK86"/>
      <c r="BD86" s="31" t="s">
        <v>1188</v>
      </c>
      <c r="BE86"/>
      <c r="BF86"/>
    </row>
    <row r="87" spans="13:58" x14ac:dyDescent="0.25">
      <c r="AJ87" s="31" t="s">
        <v>458</v>
      </c>
      <c r="AK87"/>
      <c r="BD87" s="31" t="s">
        <v>1193</v>
      </c>
      <c r="BE87"/>
      <c r="BF87"/>
    </row>
    <row r="88" spans="13:58" x14ac:dyDescent="0.25">
      <c r="AJ88" s="31" t="s">
        <v>628</v>
      </c>
      <c r="AK88"/>
      <c r="BD88" s="31" t="s">
        <v>1200</v>
      </c>
      <c r="BE88"/>
      <c r="BF88"/>
    </row>
    <row r="89" spans="13:58" x14ac:dyDescent="0.25">
      <c r="AJ89" s="31" t="s">
        <v>411</v>
      </c>
      <c r="AK89"/>
      <c r="BD89" s="31" t="s">
        <v>1227</v>
      </c>
      <c r="BE89"/>
      <c r="BF89"/>
    </row>
    <row r="90" spans="13:58" x14ac:dyDescent="0.25">
      <c r="AJ90" s="31" t="s">
        <v>630</v>
      </c>
      <c r="AK90"/>
      <c r="BD90" s="31" t="s">
        <v>1233</v>
      </c>
      <c r="BE90"/>
      <c r="BF90"/>
    </row>
    <row r="91" spans="13:58" x14ac:dyDescent="0.25">
      <c r="AJ91" s="31" t="s">
        <v>281</v>
      </c>
      <c r="AK91"/>
      <c r="BD91" s="31" t="s">
        <v>1242</v>
      </c>
      <c r="BE91"/>
      <c r="BF91"/>
    </row>
    <row r="92" spans="13:58" x14ac:dyDescent="0.25">
      <c r="AJ92" s="31" t="s">
        <v>294</v>
      </c>
      <c r="AK92"/>
      <c r="BD92" s="31" t="s">
        <v>1247</v>
      </c>
      <c r="BE92"/>
      <c r="BF92"/>
    </row>
    <row r="93" spans="13:58" x14ac:dyDescent="0.25">
      <c r="AJ93" s="31" t="s">
        <v>633</v>
      </c>
      <c r="AK93"/>
      <c r="BD93" s="31" t="s">
        <v>1297</v>
      </c>
      <c r="BE93"/>
      <c r="BF93"/>
    </row>
    <row r="94" spans="13:58" x14ac:dyDescent="0.25">
      <c r="AJ94" s="31" t="s">
        <v>686</v>
      </c>
      <c r="AK94"/>
      <c r="BD94" s="31" t="s">
        <v>193</v>
      </c>
      <c r="BE94"/>
      <c r="BF94"/>
    </row>
    <row r="95" spans="13:58" x14ac:dyDescent="0.25">
      <c r="AJ95" s="31" t="s">
        <v>635</v>
      </c>
      <c r="AK95"/>
      <c r="BD95" s="31" t="s">
        <v>144</v>
      </c>
      <c r="BE95"/>
      <c r="BF95"/>
    </row>
    <row r="96" spans="13:58" x14ac:dyDescent="0.25">
      <c r="AJ96" s="31" t="s">
        <v>683</v>
      </c>
      <c r="AK96"/>
      <c r="BD96" s="31" t="s">
        <v>359</v>
      </c>
      <c r="BE96"/>
      <c r="BF96"/>
    </row>
    <row r="97" spans="36:58" x14ac:dyDescent="0.25">
      <c r="AJ97" s="31" t="s">
        <v>688</v>
      </c>
      <c r="AK97"/>
      <c r="BD97" s="31" t="s">
        <v>116</v>
      </c>
      <c r="BE97"/>
      <c r="BF97" s="66"/>
    </row>
    <row r="98" spans="36:58" x14ac:dyDescent="0.25">
      <c r="AJ98" s="31" t="s">
        <v>687</v>
      </c>
      <c r="AK98"/>
      <c r="BD98" s="31" t="s">
        <v>112</v>
      </c>
      <c r="BE98"/>
      <c r="BF98" s="64"/>
    </row>
    <row r="99" spans="36:58" x14ac:dyDescent="0.25">
      <c r="AJ99" s="31" t="s">
        <v>682</v>
      </c>
      <c r="AK99"/>
      <c r="BD99" s="31" t="s">
        <v>557</v>
      </c>
      <c r="BE99"/>
      <c r="BF99" s="64"/>
    </row>
    <row r="100" spans="36:58" x14ac:dyDescent="0.25">
      <c r="AJ100" s="31" t="s">
        <v>684</v>
      </c>
      <c r="AK100"/>
      <c r="BD100" s="31" t="s">
        <v>956</v>
      </c>
      <c r="BE100"/>
      <c r="BF100" s="64"/>
    </row>
    <row r="101" spans="36:58" x14ac:dyDescent="0.25">
      <c r="AJ101" s="31" t="s">
        <v>681</v>
      </c>
      <c r="AK101"/>
      <c r="BD101" s="31" t="s">
        <v>953</v>
      </c>
      <c r="BE101"/>
      <c r="BF101" s="64"/>
    </row>
    <row r="102" spans="36:58" x14ac:dyDescent="0.25">
      <c r="AJ102" s="31" t="s">
        <v>685</v>
      </c>
      <c r="AK102"/>
      <c r="BD102" s="31" t="s">
        <v>954</v>
      </c>
      <c r="BE102"/>
      <c r="BF102" s="64"/>
    </row>
    <row r="103" spans="36:58" x14ac:dyDescent="0.25">
      <c r="AJ103" s="31" t="s">
        <v>179</v>
      </c>
      <c r="AK103"/>
      <c r="BD103" s="31" t="s">
        <v>757</v>
      </c>
      <c r="BE103"/>
      <c r="BF103" s="64"/>
    </row>
    <row r="104" spans="36:58" x14ac:dyDescent="0.25">
      <c r="AJ104" s="31" t="s">
        <v>689</v>
      </c>
      <c r="AK104"/>
      <c r="BD104" s="31" t="s">
        <v>755</v>
      </c>
      <c r="BE104"/>
      <c r="BF104" s="64"/>
    </row>
    <row r="105" spans="36:58" x14ac:dyDescent="0.25">
      <c r="AJ105" s="31" t="s">
        <v>224</v>
      </c>
      <c r="AK105"/>
      <c r="BD105" s="31" t="s">
        <v>287</v>
      </c>
      <c r="BE105"/>
    </row>
    <row r="106" spans="36:58" x14ac:dyDescent="0.25">
      <c r="AJ106" s="31" t="s">
        <v>212</v>
      </c>
      <c r="AK106"/>
      <c r="BD106" s="31" t="s">
        <v>764</v>
      </c>
      <c r="BE106"/>
    </row>
    <row r="107" spans="36:58" x14ac:dyDescent="0.25">
      <c r="AJ107" s="31" t="s">
        <v>206</v>
      </c>
      <c r="AK107"/>
      <c r="BD107" s="31" t="s">
        <v>300</v>
      </c>
      <c r="BE107"/>
    </row>
    <row r="108" spans="36:58" x14ac:dyDescent="0.25">
      <c r="AJ108" s="31" t="s">
        <v>669</v>
      </c>
      <c r="AK108"/>
      <c r="BD108" s="31" t="s">
        <v>216</v>
      </c>
      <c r="BE108"/>
    </row>
    <row r="109" spans="36:58" x14ac:dyDescent="0.25">
      <c r="AJ109" s="31" t="s">
        <v>668</v>
      </c>
      <c r="AK109"/>
      <c r="BD109" s="31" t="s">
        <v>769</v>
      </c>
      <c r="BE109"/>
    </row>
    <row r="110" spans="36:58" x14ac:dyDescent="0.25">
      <c r="AJ110" s="31" t="s">
        <v>665</v>
      </c>
      <c r="AK110"/>
      <c r="BD110" s="31" t="s">
        <v>128</v>
      </c>
      <c r="BE110"/>
    </row>
    <row r="111" spans="36:58" x14ac:dyDescent="0.25">
      <c r="AJ111" s="31" t="s">
        <v>526</v>
      </c>
      <c r="AK111"/>
      <c r="BD111" s="31" t="s">
        <v>862</v>
      </c>
      <c r="BE111"/>
    </row>
    <row r="112" spans="36:58" x14ac:dyDescent="0.25">
      <c r="AJ112" s="31" t="s">
        <v>418</v>
      </c>
      <c r="AK112"/>
      <c r="AL112" s="69"/>
      <c r="BD112" s="31" t="s">
        <v>776</v>
      </c>
      <c r="BE112"/>
    </row>
    <row r="113" spans="36:57" x14ac:dyDescent="0.25">
      <c r="AJ113" s="31" t="s">
        <v>564</v>
      </c>
      <c r="AK113"/>
      <c r="BD113" s="31" t="s">
        <v>864</v>
      </c>
      <c r="BE113"/>
    </row>
    <row r="114" spans="36:57" x14ac:dyDescent="0.25">
      <c r="AJ114" s="31" t="s">
        <v>370</v>
      </c>
      <c r="AK114"/>
      <c r="BD114" s="31" t="s">
        <v>968</v>
      </c>
      <c r="BE114"/>
    </row>
    <row r="115" spans="36:57" x14ac:dyDescent="0.25">
      <c r="AJ115" s="31" t="s">
        <v>799</v>
      </c>
      <c r="AK115"/>
      <c r="BD115" s="31" t="s">
        <v>777</v>
      </c>
      <c r="BE115"/>
    </row>
    <row r="116" spans="36:57" x14ac:dyDescent="0.25">
      <c r="AJ116" s="31" t="s">
        <v>800</v>
      </c>
      <c r="AK116"/>
      <c r="BD116" s="31" t="s">
        <v>770</v>
      </c>
      <c r="BE116"/>
    </row>
    <row r="117" spans="36:57" x14ac:dyDescent="0.25">
      <c r="AJ117" s="31" t="s">
        <v>803</v>
      </c>
      <c r="AK117"/>
      <c r="BD117" s="31" t="s">
        <v>778</v>
      </c>
      <c r="BE117"/>
    </row>
    <row r="118" spans="36:57" x14ac:dyDescent="0.25">
      <c r="AJ118" s="31" t="s">
        <v>421</v>
      </c>
      <c r="AK118"/>
      <c r="BD118" s="31" t="s">
        <v>877</v>
      </c>
      <c r="BE118"/>
    </row>
    <row r="119" spans="36:57" x14ac:dyDescent="0.25">
      <c r="AJ119" s="31" t="s">
        <v>808</v>
      </c>
      <c r="AK119"/>
      <c r="BD119" s="31" t="s">
        <v>863</v>
      </c>
      <c r="BE119"/>
    </row>
    <row r="120" spans="36:57" x14ac:dyDescent="0.25">
      <c r="AJ120" s="31" t="s">
        <v>1420</v>
      </c>
      <c r="AK120"/>
      <c r="BD120" s="31" t="s">
        <v>889</v>
      </c>
      <c r="BE120"/>
    </row>
    <row r="121" spans="36:57" x14ac:dyDescent="0.25">
      <c r="BD121" s="31" t="s">
        <v>929</v>
      </c>
      <c r="BE121"/>
    </row>
    <row r="122" spans="36:57" x14ac:dyDescent="0.25">
      <c r="BD122" s="31" t="s">
        <v>935</v>
      </c>
      <c r="BE122"/>
    </row>
    <row r="123" spans="36:57" x14ac:dyDescent="0.25">
      <c r="BD123" s="31" t="s">
        <v>855</v>
      </c>
      <c r="BE123"/>
    </row>
    <row r="124" spans="36:57" x14ac:dyDescent="0.25">
      <c r="BD124" s="31" t="s">
        <v>850</v>
      </c>
      <c r="BE124"/>
    </row>
    <row r="125" spans="36:57" x14ac:dyDescent="0.25">
      <c r="BD125" s="31" t="s">
        <v>774</v>
      </c>
      <c r="BE125"/>
    </row>
    <row r="126" spans="36:57" x14ac:dyDescent="0.25">
      <c r="BD126" s="31" t="s">
        <v>775</v>
      </c>
      <c r="BE126"/>
    </row>
    <row r="127" spans="36:57" x14ac:dyDescent="0.25">
      <c r="BD127" s="31" t="s">
        <v>772</v>
      </c>
      <c r="BE127"/>
    </row>
    <row r="128" spans="36:57" x14ac:dyDescent="0.25">
      <c r="BD128" s="31" t="s">
        <v>887</v>
      </c>
      <c r="BE128"/>
    </row>
    <row r="129" spans="56:58" x14ac:dyDescent="0.25">
      <c r="BD129" s="31" t="s">
        <v>859</v>
      </c>
      <c r="BE129"/>
    </row>
    <row r="130" spans="56:58" x14ac:dyDescent="0.25">
      <c r="BD130" s="31" t="s">
        <v>888</v>
      </c>
      <c r="BE130"/>
    </row>
    <row r="131" spans="56:58" x14ac:dyDescent="0.25">
      <c r="BD131" s="31" t="s">
        <v>958</v>
      </c>
      <c r="BE131"/>
    </row>
    <row r="132" spans="56:58" x14ac:dyDescent="0.25">
      <c r="BD132" s="31" t="s">
        <v>92</v>
      </c>
      <c r="BE132"/>
    </row>
    <row r="133" spans="56:58" x14ac:dyDescent="0.25">
      <c r="BD133" s="31" t="s">
        <v>278</v>
      </c>
      <c r="BE133"/>
    </row>
    <row r="134" spans="56:58" x14ac:dyDescent="0.25">
      <c r="BD134" s="31" t="s">
        <v>969</v>
      </c>
      <c r="BE134"/>
    </row>
    <row r="135" spans="56:58" x14ac:dyDescent="0.25">
      <c r="BD135" s="31" t="s">
        <v>217</v>
      </c>
      <c r="BE135"/>
    </row>
    <row r="136" spans="56:58" x14ac:dyDescent="0.25">
      <c r="BD136" s="31" t="s">
        <v>210</v>
      </c>
      <c r="BE136"/>
    </row>
    <row r="137" spans="56:58" x14ac:dyDescent="0.25">
      <c r="BD137" s="31" t="s">
        <v>219</v>
      </c>
      <c r="BE137"/>
    </row>
    <row r="138" spans="56:58" x14ac:dyDescent="0.25">
      <c r="BD138" s="31" t="s">
        <v>975</v>
      </c>
      <c r="BE138"/>
    </row>
    <row r="139" spans="56:58" x14ac:dyDescent="0.25">
      <c r="BD139" s="31" t="s">
        <v>449</v>
      </c>
      <c r="BE139"/>
    </row>
    <row r="140" spans="56:58" x14ac:dyDescent="0.25">
      <c r="BD140" s="31" t="s">
        <v>321</v>
      </c>
      <c r="BE140"/>
    </row>
    <row r="141" spans="56:58" x14ac:dyDescent="0.25">
      <c r="BD141" s="31" t="s">
        <v>275</v>
      </c>
      <c r="BE141"/>
    </row>
    <row r="142" spans="56:58" x14ac:dyDescent="0.25">
      <c r="BD142" s="31" t="s">
        <v>568</v>
      </c>
      <c r="BE142"/>
    </row>
    <row r="143" spans="56:58" x14ac:dyDescent="0.25">
      <c r="BD143" s="31" t="s">
        <v>608</v>
      </c>
      <c r="BE143"/>
      <c r="BF143" s="69"/>
    </row>
    <row r="144" spans="56:58" x14ac:dyDescent="0.25">
      <c r="BD144" s="31" t="s">
        <v>981</v>
      </c>
      <c r="BE144"/>
    </row>
    <row r="145" spans="56:57" x14ac:dyDescent="0.25">
      <c r="BD145" s="31" t="s">
        <v>982</v>
      </c>
      <c r="BE145"/>
    </row>
    <row r="146" spans="56:57" x14ac:dyDescent="0.25">
      <c r="BD146" s="31" t="s">
        <v>984</v>
      </c>
      <c r="BE146"/>
    </row>
    <row r="147" spans="56:57" x14ac:dyDescent="0.25">
      <c r="BD147" s="31" t="s">
        <v>986</v>
      </c>
      <c r="BE147"/>
    </row>
    <row r="148" spans="56:57" x14ac:dyDescent="0.25">
      <c r="BD148" s="31" t="s">
        <v>987</v>
      </c>
      <c r="BE148"/>
    </row>
    <row r="149" spans="56:57" x14ac:dyDescent="0.25">
      <c r="BD149" s="31" t="s">
        <v>1420</v>
      </c>
      <c r="BE149"/>
    </row>
  </sheetData>
  <conditionalFormatting sqref="C17">
    <cfRule type="cellIs" dxfId="115" priority="11" operator="lessThan">
      <formula>0.05</formula>
    </cfRule>
  </conditionalFormatting>
  <conditionalFormatting sqref="H17">
    <cfRule type="cellIs" dxfId="114" priority="10" operator="lessThan">
      <formula>0.05</formula>
    </cfRule>
  </conditionalFormatting>
  <conditionalFormatting sqref="N17">
    <cfRule type="cellIs" dxfId="113" priority="9" operator="lessThan">
      <formula>0.05</formula>
    </cfRule>
  </conditionalFormatting>
  <conditionalFormatting sqref="Y17">
    <cfRule type="cellIs" dxfId="112" priority="8" operator="lessThan">
      <formula>0.05</formula>
    </cfRule>
  </conditionalFormatting>
  <conditionalFormatting sqref="AE17">
    <cfRule type="cellIs" dxfId="111" priority="7" operator="lessThan">
      <formula>0.05</formula>
    </cfRule>
  </conditionalFormatting>
  <conditionalFormatting sqref="AK17">
    <cfRule type="cellIs" dxfId="110" priority="6" operator="lessThan">
      <formula>0.05</formula>
    </cfRule>
  </conditionalFormatting>
  <conditionalFormatting sqref="AQ17">
    <cfRule type="cellIs" dxfId="109" priority="5" operator="lessThan">
      <formula>0.05</formula>
    </cfRule>
  </conditionalFormatting>
  <conditionalFormatting sqref="BA17">
    <cfRule type="cellIs" dxfId="108" priority="3" operator="lessThan">
      <formula>0.1</formula>
    </cfRule>
    <cfRule type="cellIs" dxfId="107" priority="4" operator="lessThan">
      <formula>0.05</formula>
    </cfRule>
  </conditionalFormatting>
  <conditionalFormatting sqref="BE17">
    <cfRule type="cellIs" dxfId="106" priority="1" operator="lessThan">
      <formula>0.1</formula>
    </cfRule>
    <cfRule type="cellIs" dxfId="105" priority="2" operator="lessThan">
      <formula>0.05</formula>
    </cfRule>
  </conditionalFormatting>
  <pageMargins left="0.7" right="0.7" top="0.75" bottom="0.75" header="0.3" footer="0.3"/>
  <pageSetup paperSize="9" orientation="portrait" verticalDpi="0" r:id="rId2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18FB6-3B6E-456C-8659-D1D0F3E81CA3}">
  <dimension ref="B1:BJ151"/>
  <sheetViews>
    <sheetView showGridLines="0" topLeftCell="BB1" zoomScale="85" zoomScaleNormal="85" workbookViewId="0">
      <selection activeCell="BL8" sqref="BL8"/>
    </sheetView>
  </sheetViews>
  <sheetFormatPr defaultRowHeight="15" x14ac:dyDescent="0.25"/>
  <cols>
    <col min="1" max="1" width="9.140625" style="65"/>
    <col min="2" max="2" width="20.7109375" style="65" bestFit="1" customWidth="1"/>
    <col min="3" max="3" width="11.28515625" style="65" bestFit="1" customWidth="1"/>
    <col min="4" max="4" width="21.85546875" style="65" bestFit="1" customWidth="1"/>
    <col min="5" max="5" width="7.85546875" style="65" bestFit="1" customWidth="1"/>
    <col min="6" max="6" width="9.140625" style="65"/>
    <col min="7" max="7" width="20.7109375" style="65" bestFit="1" customWidth="1"/>
    <col min="8" max="8" width="11.28515625" style="65" bestFit="1" customWidth="1"/>
    <col min="9" max="9" width="21.85546875" style="65" bestFit="1" customWidth="1"/>
    <col min="10" max="10" width="12.85546875" style="65" bestFit="1" customWidth="1"/>
    <col min="11" max="11" width="7.85546875" style="65" bestFit="1" customWidth="1"/>
    <col min="12" max="12" width="9.140625" style="65"/>
    <col min="13" max="13" width="20.7109375" style="65" bestFit="1" customWidth="1"/>
    <col min="14" max="14" width="11.28515625" style="65" bestFit="1" customWidth="1"/>
    <col min="15" max="16" width="22.5703125" style="65" bestFit="1" customWidth="1"/>
    <col min="17" max="17" width="7.85546875" style="65" bestFit="1" customWidth="1"/>
    <col min="18" max="18" width="9.140625" style="65"/>
    <col min="19" max="19" width="20.7109375" style="65" bestFit="1" customWidth="1"/>
    <col min="20" max="20" width="12.5703125" style="65" bestFit="1" customWidth="1"/>
    <col min="21" max="21" width="12.85546875" style="65" bestFit="1" customWidth="1"/>
    <col min="22" max="22" width="7.85546875" style="65" bestFit="1" customWidth="1"/>
    <col min="23" max="23" width="9.140625" style="65"/>
    <col min="24" max="24" width="20.7109375" style="65" bestFit="1" customWidth="1"/>
    <col min="25" max="25" width="14.140625" style="65" bestFit="1" customWidth="1"/>
    <col min="26" max="26" width="21.85546875" style="65" bestFit="1" customWidth="1"/>
    <col min="27" max="27" width="12.85546875" style="65" bestFit="1" customWidth="1"/>
    <col min="28" max="28" width="7.85546875" style="65" bestFit="1" customWidth="1"/>
    <col min="29" max="29" width="9.140625" style="65"/>
    <col min="30" max="30" width="20.7109375" style="65" bestFit="1" customWidth="1"/>
    <col min="31" max="31" width="14.7109375" style="65" bestFit="1" customWidth="1"/>
    <col min="32" max="32" width="21.85546875" style="65" bestFit="1" customWidth="1"/>
    <col min="33" max="33" width="12.85546875" style="65" bestFit="1" customWidth="1"/>
    <col min="34" max="34" width="7.85546875" style="65" bestFit="1" customWidth="1"/>
    <col min="35" max="35" width="9.140625" style="65"/>
    <col min="36" max="36" width="20.7109375" style="65" bestFit="1" customWidth="1"/>
    <col min="37" max="37" width="12.42578125" style="65" bestFit="1" customWidth="1"/>
    <col min="38" max="38" width="21.85546875" style="65" bestFit="1" customWidth="1"/>
    <col min="39" max="39" width="12.85546875" style="65" bestFit="1" customWidth="1"/>
    <col min="40" max="40" width="7.85546875" style="65" bestFit="1" customWidth="1"/>
    <col min="41" max="41" width="9.140625" style="65"/>
    <col min="42" max="42" width="20.7109375" style="65" bestFit="1" customWidth="1"/>
    <col min="43" max="43" width="15.5703125" style="65" bestFit="1" customWidth="1"/>
    <col min="44" max="44" width="21.85546875" style="65" bestFit="1" customWidth="1"/>
    <col min="45" max="45" width="12.85546875" style="65" bestFit="1" customWidth="1"/>
    <col min="46" max="46" width="7.85546875" style="65" bestFit="1" customWidth="1"/>
    <col min="47" max="47" width="9.140625" style="65"/>
    <col min="48" max="48" width="20.7109375" style="65" bestFit="1" customWidth="1"/>
    <col min="49" max="49" width="13.85546875" style="65" bestFit="1" customWidth="1"/>
    <col min="50" max="50" width="21.85546875" style="65" bestFit="1" customWidth="1"/>
    <col min="51" max="51" width="12.85546875" style="65" bestFit="1" customWidth="1"/>
    <col min="52" max="52" width="20.7109375" style="65" bestFit="1" customWidth="1"/>
    <col min="53" max="53" width="12.42578125" style="65" bestFit="1" customWidth="1"/>
    <col min="54" max="54" width="21.85546875" style="65" bestFit="1" customWidth="1"/>
    <col min="55" max="55" width="9.140625" style="65"/>
    <col min="56" max="56" width="20.7109375" style="65" bestFit="1" customWidth="1"/>
    <col min="57" max="57" width="11.85546875" style="65" bestFit="1" customWidth="1"/>
    <col min="58" max="58" width="21.85546875" style="65" bestFit="1" customWidth="1"/>
    <col min="59" max="59" width="9.140625" style="65"/>
    <col min="60" max="60" width="20.7109375" style="65" bestFit="1" customWidth="1"/>
    <col min="61" max="61" width="9.42578125" style="65" bestFit="1" customWidth="1"/>
    <col min="62" max="62" width="21.85546875" style="65" bestFit="1" customWidth="1"/>
    <col min="63" max="16384" width="9.140625" style="65"/>
  </cols>
  <sheetData>
    <row r="1" spans="2:60" customFormat="1" x14ac:dyDescent="0.25"/>
    <row r="2" spans="2:60" customFormat="1" x14ac:dyDescent="0.25">
      <c r="B2" t="s">
        <v>1448</v>
      </c>
      <c r="G2" t="s">
        <v>1448</v>
      </c>
      <c r="M2" t="s">
        <v>1448</v>
      </c>
      <c r="S2" t="s">
        <v>1448</v>
      </c>
      <c r="X2" t="s">
        <v>1448</v>
      </c>
      <c r="AD2" t="s">
        <v>1448</v>
      </c>
      <c r="AJ2" t="s">
        <v>1448</v>
      </c>
      <c r="AP2" t="s">
        <v>1448</v>
      </c>
      <c r="AV2" t="s">
        <v>1448</v>
      </c>
      <c r="AZ2" t="s">
        <v>1448</v>
      </c>
      <c r="BD2" t="s">
        <v>1448</v>
      </c>
      <c r="BH2" t="s">
        <v>1448</v>
      </c>
    </row>
    <row r="3" spans="2:60" customFormat="1" x14ac:dyDescent="0.25"/>
    <row r="4" spans="2:60" customFormat="1" ht="23.25" x14ac:dyDescent="0.35">
      <c r="B4" s="61" t="s">
        <v>32</v>
      </c>
      <c r="G4" s="62" t="s">
        <v>332</v>
      </c>
      <c r="M4" s="61" t="s">
        <v>348</v>
      </c>
      <c r="S4" s="62" t="s">
        <v>1396</v>
      </c>
      <c r="X4" s="67" t="s">
        <v>87</v>
      </c>
      <c r="AD4" s="67" t="s">
        <v>465</v>
      </c>
      <c r="AJ4" s="67" t="s">
        <v>1451</v>
      </c>
      <c r="AP4" s="67" t="s">
        <v>1450</v>
      </c>
      <c r="AV4" s="62" t="s">
        <v>1452</v>
      </c>
      <c r="AZ4" s="68" t="s">
        <v>1449</v>
      </c>
      <c r="BD4" s="68" t="s">
        <v>535</v>
      </c>
      <c r="BH4" s="62" t="s">
        <v>1014</v>
      </c>
    </row>
    <row r="5" spans="2:60" customFormat="1" x14ac:dyDescent="0.25"/>
    <row r="6" spans="2:60" customFormat="1" x14ac:dyDescent="0.25">
      <c r="B6" t="s">
        <v>1436</v>
      </c>
      <c r="G6" t="s">
        <v>1436</v>
      </c>
      <c r="M6" t="s">
        <v>1436</v>
      </c>
      <c r="S6" t="s">
        <v>1436</v>
      </c>
      <c r="X6" t="s">
        <v>1436</v>
      </c>
      <c r="AD6" t="s">
        <v>1436</v>
      </c>
      <c r="AJ6" t="s">
        <v>1436</v>
      </c>
      <c r="AP6" t="s">
        <v>1436</v>
      </c>
      <c r="AV6" t="s">
        <v>1436</v>
      </c>
      <c r="AZ6" t="s">
        <v>1436</v>
      </c>
      <c r="BD6" t="s">
        <v>1436</v>
      </c>
    </row>
    <row r="7" spans="2:60" customFormat="1" ht="15.75" thickBot="1" x14ac:dyDescent="0.3"/>
    <row r="8" spans="2:60" customFormat="1" x14ac:dyDescent="0.25">
      <c r="B8" s="59"/>
      <c r="C8" s="59" t="s">
        <v>1956</v>
      </c>
      <c r="D8" s="59" t="s">
        <v>1955</v>
      </c>
      <c r="G8" s="59"/>
      <c r="H8" s="59" t="s">
        <v>1956</v>
      </c>
      <c r="I8" s="59" t="s">
        <v>1955</v>
      </c>
      <c r="M8" s="59"/>
      <c r="N8" s="59" t="s">
        <v>1956</v>
      </c>
      <c r="O8" s="59" t="s">
        <v>1955</v>
      </c>
      <c r="S8" s="59"/>
      <c r="T8" s="59" t="s">
        <v>1956</v>
      </c>
      <c r="U8" s="59" t="s">
        <v>1955</v>
      </c>
      <c r="X8" s="59"/>
      <c r="Y8" s="59" t="s">
        <v>1956</v>
      </c>
      <c r="Z8" s="59" t="s">
        <v>1955</v>
      </c>
      <c r="AD8" s="59"/>
      <c r="AE8" s="59" t="s">
        <v>1956</v>
      </c>
      <c r="AF8" s="59" t="s">
        <v>1955</v>
      </c>
      <c r="AJ8" s="59"/>
      <c r="AK8" s="59" t="s">
        <v>1956</v>
      </c>
      <c r="AL8" s="59" t="s">
        <v>1955</v>
      </c>
      <c r="AP8" s="59"/>
      <c r="AQ8" s="59" t="s">
        <v>1956</v>
      </c>
      <c r="AR8" s="59" t="s">
        <v>1955</v>
      </c>
      <c r="AV8" s="59"/>
      <c r="AW8" s="59" t="s">
        <v>1956</v>
      </c>
      <c r="AX8" s="59" t="s">
        <v>1955</v>
      </c>
      <c r="AZ8" s="59"/>
      <c r="BA8" s="59" t="s">
        <v>1956</v>
      </c>
      <c r="BB8" s="59" t="s">
        <v>1955</v>
      </c>
      <c r="BD8" s="59"/>
      <c r="BE8" s="59" t="s">
        <v>1956</v>
      </c>
      <c r="BF8" s="59" t="s">
        <v>1955</v>
      </c>
    </row>
    <row r="9" spans="2:60" customFormat="1" x14ac:dyDescent="0.25">
      <c r="B9" s="57" t="s">
        <v>1437</v>
      </c>
      <c r="C9" s="57">
        <v>0.17219581092890585</v>
      </c>
      <c r="D9" s="57">
        <v>0.2216188910720531</v>
      </c>
      <c r="G9" s="57" t="s">
        <v>1437</v>
      </c>
      <c r="H9" s="57">
        <v>-9.2101867382078737E-4</v>
      </c>
      <c r="I9" s="57">
        <v>3.7964619546881615E-3</v>
      </c>
      <c r="M9" s="57" t="s">
        <v>1437</v>
      </c>
      <c r="N9" s="57">
        <v>0.11863369502322738</v>
      </c>
      <c r="O9" s="57">
        <v>2.3589971087477641E-2</v>
      </c>
      <c r="S9" s="57" t="s">
        <v>1437</v>
      </c>
      <c r="T9" s="57">
        <v>1.0645431492551808E-5</v>
      </c>
      <c r="U9" s="57">
        <v>4.8452192882286382E-7</v>
      </c>
      <c r="X9" s="57" t="s">
        <v>1437</v>
      </c>
      <c r="Y9" s="57">
        <v>1.1554099116405391E-2</v>
      </c>
      <c r="Z9" s="57">
        <v>0.11322325279577945</v>
      </c>
      <c r="AD9" s="57" t="s">
        <v>1437</v>
      </c>
      <c r="AE9" s="57">
        <v>8.1990697615507938E-2</v>
      </c>
      <c r="AF9" s="57">
        <v>6.8187043186125729E-2</v>
      </c>
      <c r="AJ9" s="57" t="s">
        <v>1437</v>
      </c>
      <c r="AK9" s="57">
        <v>3.2294557760391231E-2</v>
      </c>
      <c r="AL9" s="57">
        <v>4.5122079416667536E-2</v>
      </c>
      <c r="AP9" s="57" t="s">
        <v>1437</v>
      </c>
      <c r="AQ9" s="57">
        <v>1.040285948599147E-4</v>
      </c>
      <c r="AR9" s="57">
        <v>1.3974328742389085E-4</v>
      </c>
      <c r="AV9" s="57" t="s">
        <v>1437</v>
      </c>
      <c r="AW9" s="57">
        <v>1.0968615740276454E-2</v>
      </c>
      <c r="AX9" s="57">
        <v>8.1588404898555511E-2</v>
      </c>
      <c r="AZ9" s="57" t="s">
        <v>1437</v>
      </c>
      <c r="BA9" s="57">
        <v>4.8476470047276711E-2</v>
      </c>
      <c r="BB9" s="57">
        <v>2.4157213582906355E-2</v>
      </c>
      <c r="BD9" s="57" t="s">
        <v>1437</v>
      </c>
      <c r="BE9" s="57">
        <v>7.3432882745635045E-2</v>
      </c>
      <c r="BF9" s="57">
        <v>7.9109355010834589E-2</v>
      </c>
    </row>
    <row r="10" spans="2:60" customFormat="1" x14ac:dyDescent="0.25">
      <c r="B10" s="57" t="s">
        <v>1438</v>
      </c>
      <c r="C10" s="57">
        <v>0.13335624252037573</v>
      </c>
      <c r="D10" s="57">
        <v>3.155178328985369E-2</v>
      </c>
      <c r="G10" s="57" t="s">
        <v>1438</v>
      </c>
      <c r="H10" s="57">
        <v>2.6256368043847011E-4</v>
      </c>
      <c r="I10" s="57">
        <v>1.4611656677323621E-4</v>
      </c>
      <c r="M10" s="57" t="s">
        <v>1438</v>
      </c>
      <c r="N10" s="57">
        <v>1.9210064541613798E-2</v>
      </c>
      <c r="O10" s="57">
        <v>1.4175178438959012E-2</v>
      </c>
      <c r="S10" s="57" t="s">
        <v>1438</v>
      </c>
      <c r="T10" s="57">
        <v>5.6662475450405967E-10</v>
      </c>
      <c r="U10" s="57">
        <v>6.3758360512079252E-14</v>
      </c>
      <c r="X10" s="57" t="s">
        <v>1438</v>
      </c>
      <c r="Y10" s="57">
        <v>1.8184141449344117E-3</v>
      </c>
      <c r="Z10" s="57">
        <v>6.6850118816157308E-2</v>
      </c>
      <c r="AD10" s="57" t="s">
        <v>1438</v>
      </c>
      <c r="AE10" s="57">
        <v>2.0462180637018497E-2</v>
      </c>
      <c r="AF10" s="57">
        <v>2.8611325532637236E-2</v>
      </c>
      <c r="AJ10" s="57" t="s">
        <v>1438</v>
      </c>
      <c r="AK10" s="57">
        <v>6.0704398570318573E-3</v>
      </c>
      <c r="AL10" s="57">
        <v>1.4294357484938259E-3</v>
      </c>
      <c r="AP10" s="57" t="s">
        <v>1438</v>
      </c>
      <c r="AQ10" s="57">
        <v>4.0969349447896381E-8</v>
      </c>
      <c r="AR10" s="57">
        <v>8.2268786914330858E-10</v>
      </c>
      <c r="AV10" s="57" t="s">
        <v>1438</v>
      </c>
      <c r="AW10" s="57">
        <v>1.1162269256415279E-3</v>
      </c>
      <c r="AX10" s="57">
        <v>2.0687192105661577E-2</v>
      </c>
      <c r="AZ10" s="57" t="s">
        <v>1438</v>
      </c>
      <c r="BA10" s="57">
        <v>1.8518691304804519E-2</v>
      </c>
      <c r="BB10" s="57">
        <v>3.5489125643290028E-3</v>
      </c>
      <c r="BD10" s="57" t="s">
        <v>1438</v>
      </c>
      <c r="BE10" s="57">
        <v>1.8841358431976506E-2</v>
      </c>
      <c r="BF10" s="57">
        <v>5.1427083483267536E-2</v>
      </c>
    </row>
    <row r="11" spans="2:60" customFormat="1" x14ac:dyDescent="0.25">
      <c r="B11" s="57" t="s">
        <v>1439</v>
      </c>
      <c r="C11" s="57">
        <v>15</v>
      </c>
      <c r="D11" s="57">
        <v>9</v>
      </c>
      <c r="G11" s="57" t="s">
        <v>1439</v>
      </c>
      <c r="H11" s="57">
        <v>6</v>
      </c>
      <c r="I11" s="57">
        <v>6</v>
      </c>
      <c r="M11" s="57" t="s">
        <v>1439</v>
      </c>
      <c r="N11" s="57">
        <v>14</v>
      </c>
      <c r="O11" s="57">
        <v>31</v>
      </c>
      <c r="S11" s="57" t="s">
        <v>1439</v>
      </c>
      <c r="T11" s="57">
        <v>10</v>
      </c>
      <c r="U11" s="57">
        <v>4</v>
      </c>
      <c r="X11" s="57" t="s">
        <v>1439</v>
      </c>
      <c r="Y11" s="57">
        <v>12</v>
      </c>
      <c r="Z11" s="57">
        <v>23</v>
      </c>
      <c r="AD11" s="57" t="s">
        <v>1439</v>
      </c>
      <c r="AE11" s="57">
        <v>15</v>
      </c>
      <c r="AF11" s="57">
        <v>25</v>
      </c>
      <c r="AJ11" s="57" t="s">
        <v>1439</v>
      </c>
      <c r="AK11" s="57">
        <v>47</v>
      </c>
      <c r="AL11" s="57">
        <v>35</v>
      </c>
      <c r="AP11" s="57" t="s">
        <v>1439</v>
      </c>
      <c r="AQ11" s="57">
        <v>16</v>
      </c>
      <c r="AR11" s="57">
        <v>4</v>
      </c>
      <c r="AV11" s="57" t="s">
        <v>1439</v>
      </c>
      <c r="AW11" s="57">
        <v>7</v>
      </c>
      <c r="AX11" s="57">
        <v>9</v>
      </c>
      <c r="AZ11" s="57" t="s">
        <v>1439</v>
      </c>
      <c r="BA11" s="57">
        <v>22</v>
      </c>
      <c r="BB11" s="57">
        <v>21</v>
      </c>
      <c r="BD11" s="57" t="s">
        <v>1439</v>
      </c>
      <c r="BE11" s="57">
        <v>63</v>
      </c>
      <c r="BF11" s="57">
        <v>50</v>
      </c>
    </row>
    <row r="12" spans="2:60" customFormat="1" x14ac:dyDescent="0.25">
      <c r="B12" s="57" t="s">
        <v>1440</v>
      </c>
      <c r="C12" s="57">
        <v>0</v>
      </c>
      <c r="D12" s="57"/>
      <c r="G12" s="57" t="s">
        <v>1440</v>
      </c>
      <c r="H12" s="57">
        <v>0</v>
      </c>
      <c r="I12" s="57"/>
      <c r="M12" s="57" t="s">
        <v>1440</v>
      </c>
      <c r="N12" s="57">
        <v>0</v>
      </c>
      <c r="O12" s="57"/>
      <c r="S12" s="57" t="s">
        <v>1440</v>
      </c>
      <c r="T12" s="57">
        <v>0</v>
      </c>
      <c r="U12" s="57"/>
      <c r="X12" s="57" t="s">
        <v>1440</v>
      </c>
      <c r="Y12" s="57">
        <v>0</v>
      </c>
      <c r="Z12" s="57"/>
      <c r="AD12" s="57" t="s">
        <v>1440</v>
      </c>
      <c r="AE12" s="57">
        <v>0</v>
      </c>
      <c r="AF12" s="57"/>
      <c r="AJ12" s="57" t="s">
        <v>1440</v>
      </c>
      <c r="AK12" s="57">
        <v>0</v>
      </c>
      <c r="AL12" s="57"/>
      <c r="AP12" s="57" t="s">
        <v>1440</v>
      </c>
      <c r="AQ12" s="57">
        <v>0</v>
      </c>
      <c r="AR12" s="57"/>
      <c r="AV12" s="57" t="s">
        <v>1440</v>
      </c>
      <c r="AW12" s="57">
        <v>0</v>
      </c>
      <c r="AX12" s="57"/>
      <c r="AZ12" s="57" t="s">
        <v>1440</v>
      </c>
      <c r="BA12" s="57">
        <v>0</v>
      </c>
      <c r="BB12" s="57"/>
      <c r="BD12" s="57" t="s">
        <v>1440</v>
      </c>
      <c r="BE12" s="57">
        <v>0</v>
      </c>
      <c r="BF12" s="57"/>
    </row>
    <row r="13" spans="2:60" customFormat="1" x14ac:dyDescent="0.25">
      <c r="B13" s="57" t="s">
        <v>1441</v>
      </c>
      <c r="C13" s="57">
        <v>21</v>
      </c>
      <c r="D13" s="57"/>
      <c r="G13" s="57" t="s">
        <v>1441</v>
      </c>
      <c r="H13" s="57">
        <v>9</v>
      </c>
      <c r="I13" s="57"/>
      <c r="M13" s="57" t="s">
        <v>1441</v>
      </c>
      <c r="N13" s="57">
        <v>22</v>
      </c>
      <c r="O13" s="57"/>
      <c r="S13" s="57" t="s">
        <v>1441</v>
      </c>
      <c r="T13" s="57">
        <v>9</v>
      </c>
      <c r="U13" s="57"/>
      <c r="X13" s="57" t="s">
        <v>1441</v>
      </c>
      <c r="Y13" s="57">
        <v>24</v>
      </c>
      <c r="Z13" s="57"/>
      <c r="AD13" s="57" t="s">
        <v>1441</v>
      </c>
      <c r="AE13" s="57">
        <v>34</v>
      </c>
      <c r="AF13" s="57"/>
      <c r="AJ13" s="57" t="s">
        <v>1441</v>
      </c>
      <c r="AK13" s="57">
        <v>70</v>
      </c>
      <c r="AL13" s="57"/>
      <c r="AP13" s="57" t="s">
        <v>1441</v>
      </c>
      <c r="AQ13" s="57">
        <v>17</v>
      </c>
      <c r="AR13" s="57"/>
      <c r="AV13" s="57" t="s">
        <v>1441</v>
      </c>
      <c r="AW13" s="57">
        <v>9</v>
      </c>
      <c r="AX13" s="57"/>
      <c r="AZ13" s="57" t="s">
        <v>1441</v>
      </c>
      <c r="BA13" s="57">
        <v>29</v>
      </c>
      <c r="BB13" s="57"/>
      <c r="BD13" s="57" t="s">
        <v>1441</v>
      </c>
      <c r="BE13" s="57">
        <v>77</v>
      </c>
      <c r="BF13" s="57"/>
    </row>
    <row r="14" spans="2:60" customFormat="1" x14ac:dyDescent="0.25">
      <c r="B14" s="57" t="s">
        <v>1442</v>
      </c>
      <c r="C14" s="57">
        <v>-0.44390092354129512</v>
      </c>
      <c r="D14" s="57"/>
      <c r="G14" s="57" t="s">
        <v>1442</v>
      </c>
      <c r="H14" s="57">
        <v>-0.57160224649257241</v>
      </c>
      <c r="I14" s="57"/>
      <c r="M14" s="57" t="s">
        <v>1442</v>
      </c>
      <c r="N14" s="57">
        <v>2.2221213238996693</v>
      </c>
      <c r="O14" s="57"/>
      <c r="S14" s="57" t="s">
        <v>1442</v>
      </c>
      <c r="T14" s="57">
        <v>1.3496580128765372</v>
      </c>
      <c r="U14" s="57"/>
      <c r="X14" s="57" t="s">
        <v>1442</v>
      </c>
      <c r="Y14" s="57">
        <v>-1.8385104668225212</v>
      </c>
      <c r="Z14" s="57"/>
      <c r="AD14" s="57" t="s">
        <v>1442</v>
      </c>
      <c r="AE14" s="57">
        <v>0.27559955252425222</v>
      </c>
      <c r="AF14" s="57"/>
      <c r="AJ14" s="57" t="s">
        <v>1442</v>
      </c>
      <c r="AK14" s="57">
        <v>-0.98382797901190178</v>
      </c>
      <c r="AL14" s="57"/>
      <c r="AP14" s="57" t="s">
        <v>1442</v>
      </c>
      <c r="AQ14" s="57">
        <v>-0.67904836427392501</v>
      </c>
      <c r="AR14" s="57"/>
      <c r="AV14" s="57" t="s">
        <v>1442</v>
      </c>
      <c r="AW14" s="57">
        <v>-1.4244005412760574</v>
      </c>
      <c r="AX14" s="57"/>
      <c r="AZ14" s="57" t="s">
        <v>1442</v>
      </c>
      <c r="BA14" s="57">
        <v>0.76494012777112608</v>
      </c>
      <c r="BB14" s="57"/>
      <c r="BD14" s="57" t="s">
        <v>1442</v>
      </c>
      <c r="BE14" s="57">
        <v>-0.15579127211140445</v>
      </c>
      <c r="BF14" s="57"/>
    </row>
    <row r="15" spans="2:60" customFormat="1" x14ac:dyDescent="0.25">
      <c r="B15" s="57" t="s">
        <v>1443</v>
      </c>
      <c r="C15" s="57">
        <v>0.33082724407956698</v>
      </c>
      <c r="D15" s="57"/>
      <c r="G15" s="57" t="s">
        <v>1443</v>
      </c>
      <c r="H15" s="57">
        <v>0.29079183184120161</v>
      </c>
      <c r="I15" s="57"/>
      <c r="M15" s="57" t="s">
        <v>1443</v>
      </c>
      <c r="N15" s="57">
        <v>1.8435150054213444E-2</v>
      </c>
      <c r="O15" s="57"/>
      <c r="S15" s="57" t="s">
        <v>1443</v>
      </c>
      <c r="T15" s="57">
        <v>0.10504593299756464</v>
      </c>
      <c r="U15" s="57"/>
      <c r="X15" s="57" t="s">
        <v>1443</v>
      </c>
      <c r="Y15" s="57">
        <v>3.9197581059817722E-2</v>
      </c>
      <c r="Z15" s="57"/>
      <c r="AD15" s="57" t="s">
        <v>1443</v>
      </c>
      <c r="AE15" s="57">
        <v>0.39226189379477616</v>
      </c>
      <c r="AF15" s="57"/>
      <c r="AJ15" s="57" t="s">
        <v>1443</v>
      </c>
      <c r="AK15" s="57">
        <v>0.16429421962221302</v>
      </c>
      <c r="AL15" s="57"/>
      <c r="AP15" s="57" t="s">
        <v>1443</v>
      </c>
      <c r="AQ15" s="57">
        <v>0.25312390664913431</v>
      </c>
      <c r="AR15" s="57"/>
      <c r="AV15" s="57" t="s">
        <v>1443</v>
      </c>
      <c r="AW15" s="57">
        <v>9.4033698945101038E-2</v>
      </c>
      <c r="AX15" s="57"/>
      <c r="AZ15" s="57" t="s">
        <v>1443</v>
      </c>
      <c r="BA15" s="57">
        <v>0.2252438291984874</v>
      </c>
      <c r="BB15" s="57"/>
      <c r="BD15" s="57" t="s">
        <v>1443</v>
      </c>
      <c r="BE15" s="57">
        <v>0.43830262868207481</v>
      </c>
      <c r="BF15" s="57"/>
    </row>
    <row r="16" spans="2:60" customFormat="1" x14ac:dyDescent="0.25">
      <c r="B16" s="57" t="s">
        <v>1444</v>
      </c>
      <c r="C16" s="57">
        <v>1.7207429028118781</v>
      </c>
      <c r="D16" s="57"/>
      <c r="G16" s="57" t="s">
        <v>1444</v>
      </c>
      <c r="H16" s="57">
        <v>1.8331129326562374</v>
      </c>
      <c r="I16" s="57"/>
      <c r="M16" s="57" t="s">
        <v>1444</v>
      </c>
      <c r="N16" s="57">
        <v>1.7171443743802424</v>
      </c>
      <c r="O16" s="57"/>
      <c r="S16" s="57" t="s">
        <v>1444</v>
      </c>
      <c r="T16" s="57">
        <v>1.8331129326562374</v>
      </c>
      <c r="U16" s="57"/>
      <c r="X16" s="57" t="s">
        <v>1444</v>
      </c>
      <c r="Y16" s="57">
        <v>1.7108820799094284</v>
      </c>
      <c r="Z16" s="57"/>
      <c r="AD16" s="57" t="s">
        <v>1444</v>
      </c>
      <c r="AE16" s="57">
        <v>1.6909242551868542</v>
      </c>
      <c r="AF16" s="57"/>
      <c r="AJ16" s="57" t="s">
        <v>1444</v>
      </c>
      <c r="AK16" s="57">
        <v>1.6669144790559576</v>
      </c>
      <c r="AL16" s="57"/>
      <c r="AP16" s="57" t="s">
        <v>1444</v>
      </c>
      <c r="AQ16" s="57">
        <v>1.7396067260750732</v>
      </c>
      <c r="AR16" s="57"/>
      <c r="AV16" s="57" t="s">
        <v>1444</v>
      </c>
      <c r="AW16" s="57">
        <v>1.8331129326562374</v>
      </c>
      <c r="AX16" s="57"/>
      <c r="AZ16" s="57" t="s">
        <v>1444</v>
      </c>
      <c r="BA16" s="57">
        <v>1.6991270265334986</v>
      </c>
      <c r="BB16" s="57"/>
      <c r="BD16" s="57" t="s">
        <v>1444</v>
      </c>
      <c r="BE16" s="57">
        <v>1.6648845372582084</v>
      </c>
      <c r="BF16" s="57"/>
    </row>
    <row r="17" spans="2:62" customFormat="1" x14ac:dyDescent="0.25">
      <c r="B17" s="57" t="s">
        <v>1445</v>
      </c>
      <c r="C17" s="57">
        <v>0.66165448815913397</v>
      </c>
      <c r="D17" s="57"/>
      <c r="G17" s="57" t="s">
        <v>1445</v>
      </c>
      <c r="H17" s="57">
        <v>0.58158366368240322</v>
      </c>
      <c r="I17" s="57"/>
      <c r="M17" s="57" t="s">
        <v>1445</v>
      </c>
      <c r="N17" s="57">
        <v>3.6870300108426887E-2</v>
      </c>
      <c r="O17" s="57"/>
      <c r="S17" s="57" t="s">
        <v>1445</v>
      </c>
      <c r="T17" s="57">
        <v>0.21009186599512927</v>
      </c>
      <c r="U17" s="57"/>
      <c r="X17" s="57" t="s">
        <v>1445</v>
      </c>
      <c r="Y17" s="57">
        <v>7.8395162119635445E-2</v>
      </c>
      <c r="Z17" s="57"/>
      <c r="AD17" s="57" t="s">
        <v>1445</v>
      </c>
      <c r="AE17" s="57">
        <v>0.78452378758955232</v>
      </c>
      <c r="AF17" s="57"/>
      <c r="AJ17" s="57" t="s">
        <v>1445</v>
      </c>
      <c r="AK17" s="57">
        <v>0.32858843924442604</v>
      </c>
      <c r="AL17" s="57"/>
      <c r="AP17" s="57" t="s">
        <v>1445</v>
      </c>
      <c r="AQ17" s="57">
        <v>0.50624781329826862</v>
      </c>
      <c r="AR17" s="57"/>
      <c r="AV17" s="57" t="s">
        <v>1445</v>
      </c>
      <c r="AW17" s="57">
        <v>0.18806739789020208</v>
      </c>
      <c r="AX17" s="57"/>
      <c r="AZ17" s="57" t="s">
        <v>1445</v>
      </c>
      <c r="BA17" s="57">
        <v>0.4504876583969748</v>
      </c>
      <c r="BB17" s="57"/>
      <c r="BD17" s="57" t="s">
        <v>1445</v>
      </c>
      <c r="BE17" s="57">
        <v>0.87660525736414963</v>
      </c>
      <c r="BF17" s="57"/>
    </row>
    <row r="18" spans="2:62" customFormat="1" ht="15.75" thickBot="1" x14ac:dyDescent="0.3">
      <c r="B18" s="58" t="s">
        <v>1446</v>
      </c>
      <c r="C18" s="58">
        <v>2.07961384472768</v>
      </c>
      <c r="D18" s="58"/>
      <c r="G18" s="58" t="s">
        <v>1446</v>
      </c>
      <c r="H18" s="58">
        <v>2.2621571627982053</v>
      </c>
      <c r="I18" s="58"/>
      <c r="M18" s="58" t="s">
        <v>1446</v>
      </c>
      <c r="N18" s="58">
        <v>2.0738730679040258</v>
      </c>
      <c r="O18" s="58"/>
      <c r="S18" s="58" t="s">
        <v>1446</v>
      </c>
      <c r="T18" s="58">
        <v>2.2621571627982053</v>
      </c>
      <c r="U18" s="58"/>
      <c r="X18" s="58" t="s">
        <v>1446</v>
      </c>
      <c r="Y18" s="58">
        <v>2.0638985616280254</v>
      </c>
      <c r="Z18" s="58"/>
      <c r="AD18" s="58" t="s">
        <v>1446</v>
      </c>
      <c r="AE18" s="58">
        <v>2.0322445093177191</v>
      </c>
      <c r="AF18" s="58"/>
      <c r="AJ18" s="58" t="s">
        <v>1446</v>
      </c>
      <c r="AK18" s="58">
        <v>1.9944371117711854</v>
      </c>
      <c r="AL18" s="58"/>
      <c r="AP18" s="58" t="s">
        <v>1446</v>
      </c>
      <c r="AQ18" s="58">
        <v>2.109815577833317</v>
      </c>
      <c r="AR18" s="58"/>
      <c r="AV18" s="58" t="s">
        <v>1446</v>
      </c>
      <c r="AW18" s="58">
        <v>2.2621571627982053</v>
      </c>
      <c r="AX18" s="58"/>
      <c r="AZ18" s="58" t="s">
        <v>1446</v>
      </c>
      <c r="BA18" s="58">
        <v>2.0452296421327048</v>
      </c>
      <c r="BB18" s="58"/>
      <c r="BD18" s="58" t="s">
        <v>1446</v>
      </c>
      <c r="BE18" s="58">
        <v>1.9912543953883848</v>
      </c>
      <c r="BF18" s="58"/>
    </row>
    <row r="19" spans="2:62" customFormat="1" x14ac:dyDescent="0.25"/>
    <row r="20" spans="2:62" customFormat="1" x14ac:dyDescent="0.25">
      <c r="B20" s="74" t="s">
        <v>1955</v>
      </c>
      <c r="C20" s="74"/>
      <c r="D20" s="74"/>
      <c r="G20" s="74" t="s">
        <v>1955</v>
      </c>
      <c r="H20" s="74"/>
      <c r="I20" s="74"/>
      <c r="M20" s="74" t="s">
        <v>1955</v>
      </c>
      <c r="N20" s="74"/>
      <c r="O20" s="74"/>
      <c r="S20" s="74" t="s">
        <v>1955</v>
      </c>
      <c r="T20" s="74"/>
      <c r="U20" s="74"/>
      <c r="X20" s="74" t="s">
        <v>1955</v>
      </c>
      <c r="Y20" s="74"/>
      <c r="Z20" s="74"/>
      <c r="AD20" s="74" t="s">
        <v>1955</v>
      </c>
      <c r="AE20" s="74"/>
      <c r="AF20" s="74"/>
      <c r="AJ20" s="74" t="s">
        <v>1955</v>
      </c>
      <c r="AK20" s="74"/>
      <c r="AL20" s="74"/>
      <c r="AP20" s="74" t="s">
        <v>1955</v>
      </c>
      <c r="AQ20" s="74"/>
      <c r="AR20" s="74"/>
      <c r="AV20" s="74" t="s">
        <v>1955</v>
      </c>
      <c r="AW20" s="74"/>
      <c r="AX20" s="74"/>
      <c r="AZ20" s="74" t="s">
        <v>1955</v>
      </c>
      <c r="BA20" s="74"/>
      <c r="BB20" s="74"/>
      <c r="BD20" s="74" t="s">
        <v>1955</v>
      </c>
      <c r="BE20" s="74"/>
      <c r="BF20" s="74"/>
      <c r="BH20" s="74" t="s">
        <v>1955</v>
      </c>
      <c r="BI20" s="74"/>
      <c r="BJ20" s="74"/>
    </row>
    <row r="21" spans="2:62" customFormat="1" ht="15.75" customHeight="1" x14ac:dyDescent="0.25"/>
    <row r="22" spans="2:62" customFormat="1" x14ac:dyDescent="0.25">
      <c r="B22" s="30" t="s">
        <v>1427</v>
      </c>
      <c r="G22" s="30" t="s">
        <v>1427</v>
      </c>
      <c r="M22" s="30" t="s">
        <v>1427</v>
      </c>
      <c r="S22" s="30" t="s">
        <v>1427</v>
      </c>
      <c r="X22" s="30" t="s">
        <v>1427</v>
      </c>
      <c r="AD22" s="30" t="s">
        <v>1427</v>
      </c>
      <c r="AJ22" s="30" t="s">
        <v>1427</v>
      </c>
      <c r="AP22" s="30" t="s">
        <v>1427</v>
      </c>
      <c r="AV22" s="30" t="s">
        <v>1427</v>
      </c>
      <c r="AZ22" s="30" t="s">
        <v>1427</v>
      </c>
      <c r="BD22" s="30" t="s">
        <v>1427</v>
      </c>
      <c r="BH22" s="30" t="s">
        <v>1427</v>
      </c>
    </row>
    <row r="23" spans="2:62" customFormat="1" x14ac:dyDescent="0.25">
      <c r="B23" s="30" t="s">
        <v>1065</v>
      </c>
      <c r="C23" t="s">
        <v>32</v>
      </c>
      <c r="G23" s="30" t="s">
        <v>1065</v>
      </c>
      <c r="H23" t="s">
        <v>332</v>
      </c>
      <c r="M23" s="30" t="s">
        <v>1065</v>
      </c>
      <c r="N23" t="s">
        <v>348</v>
      </c>
      <c r="S23" s="30" t="s">
        <v>1065</v>
      </c>
      <c r="T23" t="s">
        <v>1396</v>
      </c>
      <c r="X23" s="30" t="s">
        <v>1065</v>
      </c>
      <c r="Y23" t="s">
        <v>88</v>
      </c>
      <c r="AD23" s="30" t="s">
        <v>1065</v>
      </c>
      <c r="AE23" t="s">
        <v>465</v>
      </c>
      <c r="AJ23" s="30" t="s">
        <v>1065</v>
      </c>
      <c r="AK23" t="s">
        <v>17</v>
      </c>
      <c r="AP23" s="30" t="s">
        <v>1065</v>
      </c>
      <c r="AQ23" t="s">
        <v>705</v>
      </c>
      <c r="AV23" s="30" t="s">
        <v>1065</v>
      </c>
      <c r="AW23" t="s">
        <v>707</v>
      </c>
      <c r="AZ23" s="30" t="s">
        <v>1065</v>
      </c>
      <c r="BA23" t="s">
        <v>642</v>
      </c>
      <c r="BD23" s="30" t="s">
        <v>1065</v>
      </c>
      <c r="BE23" t="s">
        <v>42</v>
      </c>
      <c r="BH23" s="30" t="s">
        <v>1065</v>
      </c>
      <c r="BI23" t="s">
        <v>1014</v>
      </c>
    </row>
    <row r="24" spans="2:62" customFormat="1" x14ac:dyDescent="0.25">
      <c r="B24" s="30" t="s">
        <v>1061</v>
      </c>
      <c r="C24" s="31">
        <v>0</v>
      </c>
      <c r="G24" s="30" t="s">
        <v>1061</v>
      </c>
      <c r="H24" s="31">
        <v>0</v>
      </c>
      <c r="M24" s="30" t="s">
        <v>1061</v>
      </c>
      <c r="N24" s="31">
        <v>0</v>
      </c>
      <c r="S24" s="30" t="s">
        <v>1061</v>
      </c>
      <c r="T24" s="31">
        <v>0</v>
      </c>
      <c r="X24" s="30" t="s">
        <v>1061</v>
      </c>
      <c r="Y24" s="31">
        <v>0</v>
      </c>
      <c r="AD24" s="30" t="s">
        <v>1061</v>
      </c>
      <c r="AE24" s="31">
        <v>0</v>
      </c>
      <c r="AJ24" s="30" t="s">
        <v>1061</v>
      </c>
      <c r="AK24" s="31">
        <v>0</v>
      </c>
      <c r="AP24" s="30" t="s">
        <v>1061</v>
      </c>
      <c r="AQ24" s="31">
        <v>0</v>
      </c>
      <c r="AV24" s="30" t="s">
        <v>1061</v>
      </c>
      <c r="AW24" s="31">
        <v>0</v>
      </c>
      <c r="AZ24" s="30" t="s">
        <v>1061</v>
      </c>
      <c r="BA24" s="31">
        <v>0</v>
      </c>
      <c r="BD24" s="30" t="s">
        <v>1061</v>
      </c>
      <c r="BE24" s="31">
        <v>0</v>
      </c>
      <c r="BH24" s="30" t="s">
        <v>1061</v>
      </c>
      <c r="BI24" s="31">
        <v>0</v>
      </c>
    </row>
    <row r="25" spans="2:62" customFormat="1" x14ac:dyDescent="0.25"/>
    <row r="26" spans="2:62" customFormat="1" x14ac:dyDescent="0.25">
      <c r="B26" s="30" t="s">
        <v>1422</v>
      </c>
      <c r="G26" s="30" t="s">
        <v>1422</v>
      </c>
      <c r="J26" s="30"/>
      <c r="K26" s="30"/>
      <c r="M26" s="30" t="s">
        <v>1422</v>
      </c>
      <c r="Q26" s="30"/>
      <c r="S26" s="30" t="s">
        <v>1422</v>
      </c>
      <c r="U26" s="30"/>
      <c r="V26" s="30"/>
      <c r="X26" s="30" t="s">
        <v>1422</v>
      </c>
      <c r="AA26" s="30"/>
      <c r="AB26" s="30"/>
      <c r="AD26" s="30" t="s">
        <v>1422</v>
      </c>
      <c r="AG26" s="30"/>
      <c r="AH26" s="30"/>
      <c r="AJ26" s="30" t="s">
        <v>1422</v>
      </c>
      <c r="AM26" s="30"/>
      <c r="AN26" s="30"/>
      <c r="AP26" s="30" t="s">
        <v>1422</v>
      </c>
      <c r="AS26" s="30"/>
      <c r="AT26" s="30"/>
      <c r="AV26" s="30" t="s">
        <v>1422</v>
      </c>
      <c r="AZ26" s="30" t="s">
        <v>1422</v>
      </c>
      <c r="BD26" s="30" t="s">
        <v>1422</v>
      </c>
      <c r="BH26" s="30" t="s">
        <v>1422</v>
      </c>
    </row>
    <row r="27" spans="2:62" customFormat="1" x14ac:dyDescent="0.25">
      <c r="B27" s="31" t="s">
        <v>1237</v>
      </c>
      <c r="G27" s="31" t="s">
        <v>334</v>
      </c>
      <c r="M27" s="31" t="s">
        <v>712</v>
      </c>
      <c r="S27" s="31" t="s">
        <v>1201</v>
      </c>
      <c r="X27" s="31" t="s">
        <v>1181</v>
      </c>
      <c r="AD27" s="31" t="s">
        <v>1185</v>
      </c>
      <c r="AJ27" s="31" t="s">
        <v>692</v>
      </c>
      <c r="AP27" s="31" t="s">
        <v>701</v>
      </c>
      <c r="AV27" s="31" t="s">
        <v>706</v>
      </c>
      <c r="AZ27" s="31" t="s">
        <v>710</v>
      </c>
      <c r="BD27" s="31" t="s">
        <v>970</v>
      </c>
      <c r="BH27" s="31" t="s">
        <v>1420</v>
      </c>
    </row>
    <row r="28" spans="2:62" customFormat="1" x14ac:dyDescent="0.25">
      <c r="B28" s="31" t="s">
        <v>1244</v>
      </c>
      <c r="G28" s="31" t="s">
        <v>928</v>
      </c>
      <c r="M28" s="31" t="s">
        <v>342</v>
      </c>
      <c r="S28" s="31" t="s">
        <v>1280</v>
      </c>
      <c r="X28" s="31" t="s">
        <v>1182</v>
      </c>
      <c r="AD28" s="31" t="s">
        <v>1215</v>
      </c>
      <c r="AJ28" s="31" t="s">
        <v>697</v>
      </c>
      <c r="AP28" s="31" t="s">
        <v>704</v>
      </c>
      <c r="AV28" s="31" t="s">
        <v>721</v>
      </c>
      <c r="AZ28" s="31" t="s">
        <v>718</v>
      </c>
      <c r="BD28" s="31" t="s">
        <v>973</v>
      </c>
    </row>
    <row r="29" spans="2:62" customFormat="1" x14ac:dyDescent="0.25">
      <c r="B29" s="31" t="s">
        <v>235</v>
      </c>
      <c r="G29" s="31" t="s">
        <v>1019</v>
      </c>
      <c r="M29" s="31" t="s">
        <v>435</v>
      </c>
      <c r="S29" s="31" t="s">
        <v>1282</v>
      </c>
      <c r="X29" s="31" t="s">
        <v>1205</v>
      </c>
      <c r="AD29" s="31" t="s">
        <v>1217</v>
      </c>
      <c r="AJ29" s="31" t="s">
        <v>699</v>
      </c>
      <c r="AP29" s="31" t="s">
        <v>866</v>
      </c>
      <c r="AV29" s="31" t="s">
        <v>716</v>
      </c>
      <c r="AZ29" s="31" t="s">
        <v>1207</v>
      </c>
      <c r="BD29" s="31" t="s">
        <v>996</v>
      </c>
    </row>
    <row r="30" spans="2:62" customFormat="1" x14ac:dyDescent="0.25">
      <c r="B30" s="31" t="s">
        <v>105</v>
      </c>
      <c r="G30" s="31" t="s">
        <v>926</v>
      </c>
      <c r="M30" s="31" t="s">
        <v>389</v>
      </c>
      <c r="S30" s="31" t="s">
        <v>439</v>
      </c>
      <c r="X30" s="31" t="s">
        <v>1206</v>
      </c>
      <c r="AD30" s="31" t="s">
        <v>1241</v>
      </c>
      <c r="AJ30" s="31" t="s">
        <v>700</v>
      </c>
      <c r="AP30" s="31" t="s">
        <v>869</v>
      </c>
      <c r="AV30" s="31" t="s">
        <v>709</v>
      </c>
      <c r="AZ30" s="31" t="s">
        <v>1240</v>
      </c>
      <c r="BD30" s="31" t="s">
        <v>1001</v>
      </c>
      <c r="BH30" s="74" t="s">
        <v>1955</v>
      </c>
      <c r="BI30" s="74"/>
      <c r="BJ30" s="74"/>
    </row>
    <row r="31" spans="2:62" customFormat="1" x14ac:dyDescent="0.25">
      <c r="B31" s="31" t="s">
        <v>320</v>
      </c>
      <c r="G31" s="31" t="s">
        <v>925</v>
      </c>
      <c r="M31" s="31" t="s">
        <v>377</v>
      </c>
      <c r="S31" s="31" t="s">
        <v>1420</v>
      </c>
      <c r="X31" s="31" t="s">
        <v>1211</v>
      </c>
      <c r="AD31" s="31" t="s">
        <v>1245</v>
      </c>
      <c r="AJ31" s="31" t="s">
        <v>1178</v>
      </c>
      <c r="AP31" s="31" t="s">
        <v>1420</v>
      </c>
      <c r="AV31" s="31" t="s">
        <v>720</v>
      </c>
      <c r="AZ31" s="31" t="s">
        <v>1246</v>
      </c>
      <c r="BD31" s="31" t="s">
        <v>1180</v>
      </c>
    </row>
    <row r="32" spans="2:62" customFormat="1" x14ac:dyDescent="0.25">
      <c r="B32" s="31" t="s">
        <v>114</v>
      </c>
      <c r="G32" s="31" t="s">
        <v>1021</v>
      </c>
      <c r="M32" s="31" t="s">
        <v>386</v>
      </c>
      <c r="X32" s="31" t="s">
        <v>1239</v>
      </c>
      <c r="AD32" s="31" t="s">
        <v>1016</v>
      </c>
      <c r="AJ32" s="31" t="s">
        <v>1198</v>
      </c>
      <c r="AV32" s="31" t="s">
        <v>708</v>
      </c>
      <c r="AZ32" s="31" t="s">
        <v>773</v>
      </c>
      <c r="BD32" s="31" t="s">
        <v>1187</v>
      </c>
      <c r="BH32" s="30" t="s">
        <v>1427</v>
      </c>
    </row>
    <row r="33" spans="2:61" customFormat="1" x14ac:dyDescent="0.25">
      <c r="B33" s="31" t="s">
        <v>323</v>
      </c>
      <c r="G33" s="31" t="s">
        <v>325</v>
      </c>
      <c r="M33" s="31" t="s">
        <v>397</v>
      </c>
      <c r="S33" s="74" t="s">
        <v>1956</v>
      </c>
      <c r="T33" s="74"/>
      <c r="U33" s="74"/>
      <c r="X33" s="31" t="s">
        <v>1274</v>
      </c>
      <c r="AD33" s="31" t="s">
        <v>938</v>
      </c>
      <c r="AJ33" s="31" t="s">
        <v>1292</v>
      </c>
      <c r="AP33" s="74" t="s">
        <v>1955</v>
      </c>
      <c r="AQ33" s="74"/>
      <c r="AR33" s="74"/>
      <c r="AV33" s="31" t="s">
        <v>717</v>
      </c>
      <c r="AZ33" s="31" t="s">
        <v>787</v>
      </c>
      <c r="BD33" s="31" t="s">
        <v>1188</v>
      </c>
      <c r="BH33" s="30" t="s">
        <v>1065</v>
      </c>
      <c r="BI33" t="s">
        <v>1014</v>
      </c>
    </row>
    <row r="34" spans="2:61" customFormat="1" x14ac:dyDescent="0.25">
      <c r="B34" s="31" t="s">
        <v>319</v>
      </c>
      <c r="G34" s="31" t="s">
        <v>1420</v>
      </c>
      <c r="M34" s="31" t="s">
        <v>374</v>
      </c>
      <c r="X34" s="31" t="s">
        <v>1277</v>
      </c>
      <c r="AD34" s="31" t="s">
        <v>1018</v>
      </c>
      <c r="AJ34" s="31" t="s">
        <v>1295</v>
      </c>
      <c r="AV34" s="31" t="s">
        <v>714</v>
      </c>
      <c r="AZ34" s="31" t="s">
        <v>839</v>
      </c>
      <c r="BD34" s="31" t="s">
        <v>1200</v>
      </c>
      <c r="BH34" s="30" t="s">
        <v>1061</v>
      </c>
      <c r="BI34" s="31">
        <v>1</v>
      </c>
    </row>
    <row r="35" spans="2:61" customFormat="1" x14ac:dyDescent="0.25">
      <c r="B35" s="31" t="s">
        <v>318</v>
      </c>
      <c r="M35" s="31" t="s">
        <v>392</v>
      </c>
      <c r="S35" s="30" t="s">
        <v>1427</v>
      </c>
      <c r="X35" s="31" t="s">
        <v>163</v>
      </c>
      <c r="AD35" s="31" t="s">
        <v>936</v>
      </c>
      <c r="AJ35" s="31" t="s">
        <v>615</v>
      </c>
      <c r="AP35" s="30" t="s">
        <v>1427</v>
      </c>
      <c r="AV35" s="31" t="s">
        <v>715</v>
      </c>
      <c r="AZ35" s="31" t="s">
        <v>731</v>
      </c>
      <c r="BD35" s="31" t="s">
        <v>1242</v>
      </c>
    </row>
    <row r="36" spans="2:61" customFormat="1" x14ac:dyDescent="0.25">
      <c r="B36" s="31" t="s">
        <v>1420</v>
      </c>
      <c r="G36" s="74" t="s">
        <v>1956</v>
      </c>
      <c r="H36" s="74"/>
      <c r="I36" s="74"/>
      <c r="M36" s="31" t="s">
        <v>387</v>
      </c>
      <c r="S36" s="30" t="s">
        <v>1065</v>
      </c>
      <c r="T36" t="s">
        <v>1396</v>
      </c>
      <c r="X36" s="31" t="s">
        <v>541</v>
      </c>
      <c r="AD36" s="31" t="s">
        <v>939</v>
      </c>
      <c r="AJ36" s="31" t="s">
        <v>619</v>
      </c>
      <c r="AP36" s="30" t="s">
        <v>1065</v>
      </c>
      <c r="AQ36" t="s">
        <v>705</v>
      </c>
      <c r="AV36" s="31" t="s">
        <v>1420</v>
      </c>
      <c r="AZ36" s="31" t="s">
        <v>737</v>
      </c>
      <c r="BD36" s="31" t="s">
        <v>1297</v>
      </c>
      <c r="BH36" s="30" t="s">
        <v>1422</v>
      </c>
    </row>
    <row r="37" spans="2:61" customFormat="1" x14ac:dyDescent="0.25">
      <c r="M37" s="31" t="s">
        <v>436</v>
      </c>
      <c r="S37" s="30" t="s">
        <v>1061</v>
      </c>
      <c r="T37" s="31">
        <v>1</v>
      </c>
      <c r="X37" s="31" t="s">
        <v>205</v>
      </c>
      <c r="AD37" s="31" t="s">
        <v>965</v>
      </c>
      <c r="AJ37" s="31" t="s">
        <v>621</v>
      </c>
      <c r="AP37" s="30" t="s">
        <v>1061</v>
      </c>
      <c r="AQ37" s="31">
        <v>1</v>
      </c>
      <c r="AZ37" s="31" t="s">
        <v>679</v>
      </c>
      <c r="BD37" s="31" t="s">
        <v>532</v>
      </c>
      <c r="BH37" s="31" t="s">
        <v>1022</v>
      </c>
    </row>
    <row r="38" spans="2:61" customFormat="1" x14ac:dyDescent="0.25">
      <c r="B38" s="74" t="s">
        <v>1956</v>
      </c>
      <c r="C38" s="74"/>
      <c r="D38" s="74"/>
      <c r="G38" s="30" t="s">
        <v>1427</v>
      </c>
      <c r="M38" s="31" t="s">
        <v>408</v>
      </c>
      <c r="X38" s="31" t="s">
        <v>542</v>
      </c>
      <c r="AD38" s="31" t="s">
        <v>941</v>
      </c>
      <c r="AJ38" s="31" t="s">
        <v>625</v>
      </c>
      <c r="AV38" s="74" t="s">
        <v>1955</v>
      </c>
      <c r="AW38" s="74"/>
      <c r="AX38" s="74"/>
      <c r="AZ38" s="31" t="s">
        <v>727</v>
      </c>
      <c r="BD38" s="31" t="s">
        <v>749</v>
      </c>
      <c r="BH38" s="31" t="s">
        <v>1024</v>
      </c>
    </row>
    <row r="39" spans="2:61" customFormat="1" x14ac:dyDescent="0.25">
      <c r="G39" s="30" t="s">
        <v>1065</v>
      </c>
      <c r="H39" t="s">
        <v>332</v>
      </c>
      <c r="M39" s="31" t="s">
        <v>398</v>
      </c>
      <c r="S39" s="30" t="s">
        <v>1422</v>
      </c>
      <c r="U39" s="30"/>
      <c r="V39" s="30"/>
      <c r="W39" s="30"/>
      <c r="X39" s="31" t="s">
        <v>444</v>
      </c>
      <c r="Z39" s="30"/>
      <c r="AA39" s="30"/>
      <c r="AB39" s="30"/>
      <c r="AC39" s="30"/>
      <c r="AD39" s="31" t="s">
        <v>942</v>
      </c>
      <c r="AF39" s="30"/>
      <c r="AG39" s="30"/>
      <c r="AH39" s="30"/>
      <c r="AI39" s="30"/>
      <c r="AJ39" s="31" t="s">
        <v>622</v>
      </c>
      <c r="AL39" s="30"/>
      <c r="AM39" s="30"/>
      <c r="AN39" s="30"/>
      <c r="AO39" s="30"/>
      <c r="AP39" s="30" t="s">
        <v>1422</v>
      </c>
      <c r="AR39" s="30"/>
      <c r="AZ39" s="31" t="s">
        <v>738</v>
      </c>
      <c r="BD39" s="31" t="s">
        <v>461</v>
      </c>
      <c r="BH39" s="31" t="s">
        <v>1026</v>
      </c>
    </row>
    <row r="40" spans="2:61" customFormat="1" x14ac:dyDescent="0.25">
      <c r="B40" s="30" t="s">
        <v>1427</v>
      </c>
      <c r="G40" s="30" t="s">
        <v>1061</v>
      </c>
      <c r="H40" s="31">
        <v>1</v>
      </c>
      <c r="M40" s="31" t="s">
        <v>380</v>
      </c>
      <c r="S40" s="31" t="s">
        <v>508</v>
      </c>
      <c r="X40" s="31" t="s">
        <v>455</v>
      </c>
      <c r="AD40" s="31" t="s">
        <v>466</v>
      </c>
      <c r="AJ40" s="31" t="s">
        <v>624</v>
      </c>
      <c r="AP40" s="31" t="s">
        <v>853</v>
      </c>
      <c r="AV40" s="30" t="s">
        <v>1427</v>
      </c>
      <c r="AZ40" s="31" t="s">
        <v>725</v>
      </c>
      <c r="BD40" s="31" t="s">
        <v>313</v>
      </c>
      <c r="BH40" s="31" t="s">
        <v>1012</v>
      </c>
    </row>
    <row r="41" spans="2:61" customFormat="1" x14ac:dyDescent="0.25">
      <c r="B41" s="30" t="s">
        <v>1065</v>
      </c>
      <c r="C41" t="s">
        <v>32</v>
      </c>
      <c r="M41" s="31" t="s">
        <v>361</v>
      </c>
      <c r="S41" s="31" t="s">
        <v>1225</v>
      </c>
      <c r="X41" s="31" t="s">
        <v>451</v>
      </c>
      <c r="AD41" s="31" t="s">
        <v>463</v>
      </c>
      <c r="AJ41" s="31" t="s">
        <v>623</v>
      </c>
      <c r="AP41" s="31" t="s">
        <v>901</v>
      </c>
      <c r="AV41" s="30" t="s">
        <v>1065</v>
      </c>
      <c r="AW41" t="s">
        <v>707</v>
      </c>
      <c r="AZ41" s="31" t="s">
        <v>722</v>
      </c>
      <c r="BD41" s="31" t="s">
        <v>753</v>
      </c>
      <c r="BH41" s="31" t="s">
        <v>1420</v>
      </c>
    </row>
    <row r="42" spans="2:61" customFormat="1" x14ac:dyDescent="0.25">
      <c r="B42" s="30" t="s">
        <v>1061</v>
      </c>
      <c r="C42" s="31">
        <v>1</v>
      </c>
      <c r="G42" s="30" t="s">
        <v>1422</v>
      </c>
      <c r="I42" s="30"/>
      <c r="J42" s="30"/>
      <c r="K42" s="30"/>
      <c r="L42" s="30"/>
      <c r="M42" s="31" t="s">
        <v>391</v>
      </c>
      <c r="O42" s="30"/>
      <c r="P42" s="30"/>
      <c r="Q42" s="30"/>
      <c r="R42" s="30"/>
      <c r="S42" s="31" t="s">
        <v>1270</v>
      </c>
      <c r="V42" s="30"/>
      <c r="W42" s="30"/>
      <c r="X42" s="31" t="s">
        <v>446</v>
      </c>
      <c r="Z42" s="30"/>
      <c r="AA42" s="30"/>
      <c r="AB42" s="30"/>
      <c r="AC42" s="30"/>
      <c r="AD42" s="31" t="s">
        <v>606</v>
      </c>
      <c r="AF42" s="30"/>
      <c r="AG42" s="30"/>
      <c r="AH42" s="30"/>
      <c r="AI42" s="30"/>
      <c r="AJ42" s="31" t="s">
        <v>628</v>
      </c>
      <c r="AL42" s="30"/>
      <c r="AM42" s="30"/>
      <c r="AN42" s="30"/>
      <c r="AO42" s="30"/>
      <c r="AP42" s="31" t="s">
        <v>913</v>
      </c>
      <c r="AS42" s="30"/>
      <c r="AT42" s="30"/>
      <c r="AU42" s="30"/>
      <c r="AV42" s="30" t="s">
        <v>1061</v>
      </c>
      <c r="AW42" s="31">
        <v>1</v>
      </c>
      <c r="AZ42" s="31" t="s">
        <v>748</v>
      </c>
      <c r="BD42" s="31" t="s">
        <v>751</v>
      </c>
    </row>
    <row r="43" spans="2:61" customFormat="1" x14ac:dyDescent="0.25">
      <c r="G43" s="31" t="s">
        <v>477</v>
      </c>
      <c r="M43" s="31" t="s">
        <v>368</v>
      </c>
      <c r="S43" s="31" t="s">
        <v>915</v>
      </c>
      <c r="X43" s="31" t="s">
        <v>454</v>
      </c>
      <c r="AD43" s="31" t="s">
        <v>609</v>
      </c>
      <c r="AJ43" s="31" t="s">
        <v>411</v>
      </c>
      <c r="AP43" s="31" t="s">
        <v>856</v>
      </c>
      <c r="AZ43" s="31" t="s">
        <v>739</v>
      </c>
      <c r="BD43" s="31" t="s">
        <v>116</v>
      </c>
    </row>
    <row r="44" spans="2:61" customFormat="1" x14ac:dyDescent="0.25">
      <c r="B44" s="30" t="s">
        <v>1422</v>
      </c>
      <c r="D44" s="30"/>
      <c r="E44" s="30"/>
      <c r="F44" s="30"/>
      <c r="G44" s="31" t="s">
        <v>482</v>
      </c>
      <c r="J44" s="30"/>
      <c r="K44" s="30"/>
      <c r="L44" s="30"/>
      <c r="M44" s="31" t="s">
        <v>431</v>
      </c>
      <c r="O44" s="30"/>
      <c r="P44" s="30"/>
      <c r="Q44" s="30"/>
      <c r="R44" s="30"/>
      <c r="S44" s="31" t="s">
        <v>897</v>
      </c>
      <c r="V44" s="30"/>
      <c r="W44" s="30"/>
      <c r="X44" s="31" t="s">
        <v>456</v>
      </c>
      <c r="Z44" s="30"/>
      <c r="AA44" s="30"/>
      <c r="AB44" s="30"/>
      <c r="AC44" s="30"/>
      <c r="AD44" s="31" t="s">
        <v>963</v>
      </c>
      <c r="AF44" s="30"/>
      <c r="AG44" s="30"/>
      <c r="AH44" s="30"/>
      <c r="AI44" s="30"/>
      <c r="AJ44" s="31" t="s">
        <v>630</v>
      </c>
      <c r="AL44" s="30"/>
      <c r="AM44" s="30"/>
      <c r="AN44" s="30"/>
      <c r="AO44" s="30"/>
      <c r="AP44" s="31" t="s">
        <v>905</v>
      </c>
      <c r="AS44" s="30"/>
      <c r="AT44" s="30"/>
      <c r="AU44" s="30"/>
      <c r="AV44" s="30" t="s">
        <v>1422</v>
      </c>
      <c r="AX44" s="30"/>
      <c r="AY44" s="30"/>
      <c r="AZ44" s="31" t="s">
        <v>726</v>
      </c>
      <c r="BB44" s="30"/>
      <c r="BD44" s="31" t="s">
        <v>112</v>
      </c>
    </row>
    <row r="45" spans="2:61" customFormat="1" x14ac:dyDescent="0.25">
      <c r="B45" s="31" t="s">
        <v>258</v>
      </c>
      <c r="G45" s="31" t="s">
        <v>1219</v>
      </c>
      <c r="M45" s="31" t="s">
        <v>396</v>
      </c>
      <c r="S45" s="31" t="s">
        <v>891</v>
      </c>
      <c r="X45" s="31" t="s">
        <v>460</v>
      </c>
      <c r="AD45" s="31" t="s">
        <v>1420</v>
      </c>
      <c r="AE45" s="74"/>
      <c r="AF45" s="74"/>
      <c r="AJ45" s="31" t="s">
        <v>281</v>
      </c>
      <c r="AP45" s="31" t="s">
        <v>857</v>
      </c>
      <c r="AV45" s="31" t="s">
        <v>909</v>
      </c>
      <c r="AZ45" s="31" t="s">
        <v>728</v>
      </c>
      <c r="BD45" s="31" t="s">
        <v>757</v>
      </c>
    </row>
    <row r="46" spans="2:61" customFormat="1" x14ac:dyDescent="0.25">
      <c r="B46" s="31" t="s">
        <v>264</v>
      </c>
      <c r="G46" s="31" t="s">
        <v>1003</v>
      </c>
      <c r="M46" s="31" t="s">
        <v>407</v>
      </c>
      <c r="S46" s="31" t="s">
        <v>899</v>
      </c>
      <c r="X46" s="31" t="s">
        <v>448</v>
      </c>
      <c r="AJ46" s="31" t="s">
        <v>633</v>
      </c>
      <c r="AP46" s="31" t="s">
        <v>865</v>
      </c>
      <c r="AV46" s="31" t="s">
        <v>911</v>
      </c>
      <c r="AZ46" s="31" t="s">
        <v>724</v>
      </c>
      <c r="BD46" s="31" t="s">
        <v>755</v>
      </c>
    </row>
    <row r="47" spans="2:61" customFormat="1" x14ac:dyDescent="0.25">
      <c r="B47" s="31" t="s">
        <v>514</v>
      </c>
      <c r="G47" s="31" t="s">
        <v>943</v>
      </c>
      <c r="M47" s="31" t="s">
        <v>390</v>
      </c>
      <c r="S47" s="31" t="s">
        <v>871</v>
      </c>
      <c r="X47" s="31" t="s">
        <v>447</v>
      </c>
      <c r="AD47" s="30" t="s">
        <v>1427</v>
      </c>
      <c r="AJ47" s="31" t="s">
        <v>686</v>
      </c>
      <c r="AP47" s="31" t="s">
        <v>861</v>
      </c>
      <c r="AV47" s="31" t="s">
        <v>907</v>
      </c>
      <c r="AZ47" s="31" t="s">
        <v>747</v>
      </c>
      <c r="BD47" s="31" t="s">
        <v>764</v>
      </c>
    </row>
    <row r="48" spans="2:61" customFormat="1" x14ac:dyDescent="0.25">
      <c r="B48" s="31" t="s">
        <v>307</v>
      </c>
      <c r="G48" s="31" t="s">
        <v>1015</v>
      </c>
      <c r="M48" s="31" t="s">
        <v>384</v>
      </c>
      <c r="S48" s="31" t="s">
        <v>903</v>
      </c>
      <c r="X48" s="31" t="s">
        <v>453</v>
      </c>
      <c r="AD48" s="30" t="s">
        <v>1065</v>
      </c>
      <c r="AE48" t="s">
        <v>465</v>
      </c>
      <c r="AJ48" s="31" t="s">
        <v>635</v>
      </c>
      <c r="AP48" s="31" t="s">
        <v>858</v>
      </c>
      <c r="AV48" s="31" t="s">
        <v>912</v>
      </c>
      <c r="AZ48" s="31" t="s">
        <v>1420</v>
      </c>
      <c r="BD48" s="31" t="s">
        <v>216</v>
      </c>
    </row>
    <row r="49" spans="2:62" customFormat="1" x14ac:dyDescent="0.25">
      <c r="B49" s="31" t="s">
        <v>626</v>
      </c>
      <c r="G49" s="31" t="s">
        <v>1420</v>
      </c>
      <c r="M49" s="31" t="s">
        <v>373</v>
      </c>
      <c r="S49" s="31" t="s">
        <v>875</v>
      </c>
      <c r="X49" s="31" t="s">
        <v>452</v>
      </c>
      <c r="AD49" s="30" t="s">
        <v>1061</v>
      </c>
      <c r="AE49" s="31">
        <v>1</v>
      </c>
      <c r="AJ49" s="31" t="s">
        <v>683</v>
      </c>
      <c r="AP49" s="31" t="s">
        <v>860</v>
      </c>
      <c r="AV49" s="31" t="s">
        <v>910</v>
      </c>
      <c r="BD49" s="31" t="s">
        <v>769</v>
      </c>
    </row>
    <row r="50" spans="2:62" customFormat="1" x14ac:dyDescent="0.25">
      <c r="B50" s="31" t="s">
        <v>273</v>
      </c>
      <c r="M50" s="31" t="s">
        <v>352</v>
      </c>
      <c r="S50" s="31" t="s">
        <v>1420</v>
      </c>
      <c r="X50" s="31" t="s">
        <v>1420</v>
      </c>
      <c r="AJ50" s="31" t="s">
        <v>688</v>
      </c>
      <c r="AP50" s="31" t="s">
        <v>878</v>
      </c>
      <c r="AV50" s="31" t="s">
        <v>906</v>
      </c>
      <c r="AZ50" s="74" t="s">
        <v>1955</v>
      </c>
      <c r="BA50" s="74"/>
      <c r="BB50" s="74"/>
      <c r="BD50" s="31" t="s">
        <v>128</v>
      </c>
    </row>
    <row r="51" spans="2:62" customFormat="1" x14ac:dyDescent="0.25">
      <c r="B51" s="31" t="s">
        <v>271</v>
      </c>
      <c r="M51" s="31" t="s">
        <v>382</v>
      </c>
      <c r="AD51" s="30" t="s">
        <v>1422</v>
      </c>
      <c r="AF51" s="30"/>
      <c r="AG51" s="30"/>
      <c r="AH51" s="30"/>
      <c r="AI51" s="30"/>
      <c r="AJ51" s="31" t="s">
        <v>687</v>
      </c>
      <c r="AL51" s="30"/>
      <c r="AM51" s="30"/>
      <c r="AN51" s="30"/>
      <c r="AO51" s="30"/>
      <c r="AP51" s="31" t="s">
        <v>894</v>
      </c>
      <c r="AR51" s="30"/>
      <c r="AS51" s="30"/>
      <c r="AT51" s="30"/>
      <c r="AU51" s="30"/>
      <c r="AV51" s="31" t="s">
        <v>741</v>
      </c>
      <c r="AY51" s="30"/>
      <c r="BC51" s="30"/>
      <c r="BD51" s="31" t="s">
        <v>862</v>
      </c>
      <c r="BF51" s="30"/>
      <c r="BG51" s="30"/>
      <c r="BH51" s="30"/>
      <c r="BI51" s="30"/>
      <c r="BJ51" s="30"/>
    </row>
    <row r="52" spans="2:62" customFormat="1" x14ac:dyDescent="0.25">
      <c r="B52" s="31" t="s">
        <v>147</v>
      </c>
      <c r="M52" s="31" t="s">
        <v>404</v>
      </c>
      <c r="X52" s="74" t="s">
        <v>1956</v>
      </c>
      <c r="Y52" s="74"/>
      <c r="Z52" s="74"/>
      <c r="AD52" s="31" t="s">
        <v>591</v>
      </c>
      <c r="AJ52" s="31" t="s">
        <v>682</v>
      </c>
      <c r="AP52" s="31" t="s">
        <v>851</v>
      </c>
      <c r="AV52" s="31" t="s">
        <v>1420</v>
      </c>
      <c r="AZ52" s="30" t="s">
        <v>1427</v>
      </c>
      <c r="BD52" s="31" t="s">
        <v>776</v>
      </c>
    </row>
    <row r="53" spans="2:62" customFormat="1" x14ac:dyDescent="0.25">
      <c r="B53" s="31" t="s">
        <v>1264</v>
      </c>
      <c r="M53" s="31" t="s">
        <v>393</v>
      </c>
      <c r="AD53" s="31" t="s">
        <v>593</v>
      </c>
      <c r="AJ53" s="31" t="s">
        <v>684</v>
      </c>
      <c r="AP53" s="31" t="s">
        <v>885</v>
      </c>
      <c r="AZ53" s="30" t="s">
        <v>1065</v>
      </c>
      <c r="BA53" t="s">
        <v>642</v>
      </c>
      <c r="BD53" s="31" t="s">
        <v>864</v>
      </c>
    </row>
    <row r="54" spans="2:62" x14ac:dyDescent="0.25">
      <c r="B54" s="31" t="s">
        <v>1269</v>
      </c>
      <c r="C54"/>
      <c r="D54"/>
      <c r="G54" s="66"/>
      <c r="H54" s="66"/>
      <c r="I54" s="66"/>
      <c r="J54" s="66"/>
      <c r="K54" s="66"/>
      <c r="M54" s="31" t="s">
        <v>395</v>
      </c>
      <c r="N54"/>
      <c r="O54" s="66"/>
      <c r="P54" s="66"/>
      <c r="Q54" s="66"/>
      <c r="S54" s="66"/>
      <c r="T54" s="66"/>
      <c r="U54" s="66"/>
      <c r="V54" s="66"/>
      <c r="X54" s="30" t="s">
        <v>1427</v>
      </c>
      <c r="Y54"/>
      <c r="Z54"/>
      <c r="AA54" s="66"/>
      <c r="AB54" s="66"/>
      <c r="AD54" s="31" t="s">
        <v>595</v>
      </c>
      <c r="AE54"/>
      <c r="AF54"/>
      <c r="AG54" s="66"/>
      <c r="AH54" s="66"/>
      <c r="AJ54" s="31" t="s">
        <v>681</v>
      </c>
      <c r="AK54"/>
      <c r="AL54" s="66"/>
      <c r="AM54" s="66"/>
      <c r="AN54" s="66"/>
      <c r="AP54" s="31" t="s">
        <v>883</v>
      </c>
      <c r="AQ54"/>
      <c r="AR54" s="66"/>
      <c r="AS54" s="66"/>
      <c r="AT54" s="66"/>
      <c r="AV54"/>
      <c r="AW54"/>
      <c r="AX54"/>
      <c r="AY54" s="66"/>
      <c r="AZ54" s="30" t="s">
        <v>1061</v>
      </c>
      <c r="BA54" s="31">
        <v>1</v>
      </c>
      <c r="BB54"/>
      <c r="BD54" s="31" t="s">
        <v>968</v>
      </c>
      <c r="BE54"/>
      <c r="BF54" s="66"/>
      <c r="BH54" s="66"/>
      <c r="BI54" s="66"/>
      <c r="BJ54" s="66"/>
    </row>
    <row r="55" spans="2:62" x14ac:dyDescent="0.25">
      <c r="B55" s="31" t="s">
        <v>121</v>
      </c>
      <c r="C55"/>
      <c r="D55"/>
      <c r="G55" s="63"/>
      <c r="H55" s="64"/>
      <c r="I55" s="64"/>
      <c r="M55" s="31" t="s">
        <v>365</v>
      </c>
      <c r="N55"/>
      <c r="O55" s="64"/>
      <c r="S55" s="63"/>
      <c r="T55" s="64"/>
      <c r="X55" s="30" t="s">
        <v>1065</v>
      </c>
      <c r="Y55" t="s">
        <v>88</v>
      </c>
      <c r="Z55"/>
      <c r="AD55" s="31" t="s">
        <v>597</v>
      </c>
      <c r="AE55"/>
      <c r="AF55"/>
      <c r="AJ55" s="31" t="s">
        <v>685</v>
      </c>
      <c r="AK55"/>
      <c r="AL55" s="64"/>
      <c r="AP55" s="31" t="s">
        <v>880</v>
      </c>
      <c r="AQ55"/>
      <c r="AR55" s="64"/>
      <c r="AV55" s="63"/>
      <c r="AW55" s="64"/>
      <c r="AX55" s="64"/>
      <c r="AZ55"/>
      <c r="BA55"/>
      <c r="BB55"/>
      <c r="BD55" s="31" t="s">
        <v>777</v>
      </c>
      <c r="BE55"/>
      <c r="BF55" s="64"/>
      <c r="BH55" s="63"/>
      <c r="BI55" s="64"/>
      <c r="BJ55" s="64"/>
    </row>
    <row r="56" spans="2:62" x14ac:dyDescent="0.25">
      <c r="B56" s="31" t="s">
        <v>229</v>
      </c>
      <c r="C56"/>
      <c r="D56"/>
      <c r="G56" s="63"/>
      <c r="H56" s="64"/>
      <c r="I56" s="64"/>
      <c r="M56" s="31" t="s">
        <v>383</v>
      </c>
      <c r="N56"/>
      <c r="O56" s="64"/>
      <c r="S56" s="63"/>
      <c r="T56" s="64"/>
      <c r="X56" s="30" t="s">
        <v>1061</v>
      </c>
      <c r="Y56" s="31">
        <v>1</v>
      </c>
      <c r="Z56"/>
      <c r="AD56" s="31" t="s">
        <v>1192</v>
      </c>
      <c r="AE56"/>
      <c r="AF56"/>
      <c r="AJ56" s="31" t="s">
        <v>179</v>
      </c>
      <c r="AK56"/>
      <c r="AL56" s="64"/>
      <c r="AP56" s="31" t="s">
        <v>1420</v>
      </c>
      <c r="AQ56"/>
      <c r="AR56" s="64"/>
      <c r="AV56" s="63"/>
      <c r="AW56" s="64"/>
      <c r="AX56" s="64"/>
      <c r="AZ56" s="30" t="s">
        <v>1422</v>
      </c>
      <c r="BA56"/>
      <c r="BB56" s="30"/>
      <c r="BC56" s="71"/>
      <c r="BD56" s="31" t="s">
        <v>770</v>
      </c>
      <c r="BE56"/>
      <c r="BF56" s="73"/>
      <c r="BG56" s="71"/>
      <c r="BH56" s="72"/>
      <c r="BI56" s="73"/>
      <c r="BJ56" s="73"/>
    </row>
    <row r="57" spans="2:62" x14ac:dyDescent="0.25">
      <c r="B57" s="31" t="s">
        <v>243</v>
      </c>
      <c r="C57"/>
      <c r="D57"/>
      <c r="G57" s="63"/>
      <c r="H57" s="64"/>
      <c r="I57" s="64"/>
      <c r="M57" s="31" t="s">
        <v>405</v>
      </c>
      <c r="N57"/>
      <c r="O57" s="64"/>
      <c r="S57" s="63"/>
      <c r="T57" s="64"/>
      <c r="X57"/>
      <c r="Y57"/>
      <c r="Z57"/>
      <c r="AD57" s="31" t="s">
        <v>1221</v>
      </c>
      <c r="AE57"/>
      <c r="AF57"/>
      <c r="AJ57" s="31" t="s">
        <v>689</v>
      </c>
      <c r="AK57"/>
      <c r="AL57" s="64"/>
      <c r="AP57" s="63"/>
      <c r="AQ57" s="64"/>
      <c r="AR57" s="64"/>
      <c r="AV57" s="63"/>
      <c r="AW57" s="64"/>
      <c r="AX57" s="64"/>
      <c r="AZ57" s="31" t="s">
        <v>729</v>
      </c>
      <c r="BA57"/>
      <c r="BB57"/>
      <c r="BD57" s="31" t="s">
        <v>778</v>
      </c>
      <c r="BE57"/>
      <c r="BF57" s="64"/>
      <c r="BH57" s="63"/>
      <c r="BI57" s="64"/>
      <c r="BJ57" s="64"/>
    </row>
    <row r="58" spans="2:62" x14ac:dyDescent="0.25">
      <c r="B58" s="31" t="s">
        <v>248</v>
      </c>
      <c r="C58"/>
      <c r="D58"/>
      <c r="G58" s="63"/>
      <c r="H58" s="64"/>
      <c r="I58" s="64"/>
      <c r="M58" s="31" t="s">
        <v>1420</v>
      </c>
      <c r="N58"/>
      <c r="O58" s="64"/>
      <c r="S58" s="63"/>
      <c r="T58" s="64"/>
      <c r="X58" s="30" t="s">
        <v>1422</v>
      </c>
      <c r="Y58"/>
      <c r="Z58" s="30"/>
      <c r="AA58" s="71"/>
      <c r="AB58" s="71"/>
      <c r="AC58" s="71"/>
      <c r="AD58" s="31" t="s">
        <v>1223</v>
      </c>
      <c r="AE58"/>
      <c r="AF58"/>
      <c r="AG58" s="71"/>
      <c r="AH58" s="71"/>
      <c r="AI58" s="71"/>
      <c r="AJ58" s="31" t="s">
        <v>224</v>
      </c>
      <c r="AK58"/>
      <c r="AL58" s="73"/>
      <c r="AM58" s="71"/>
      <c r="AN58" s="71"/>
      <c r="AO58" s="71"/>
      <c r="AP58" s="72"/>
      <c r="AQ58" s="73"/>
      <c r="AR58" s="73"/>
      <c r="AS58" s="71"/>
      <c r="AT58" s="71"/>
      <c r="AU58" s="71"/>
      <c r="AV58" s="72"/>
      <c r="AW58" s="73"/>
      <c r="AX58" s="73"/>
      <c r="AY58" s="71"/>
      <c r="AZ58" s="31" t="s">
        <v>945</v>
      </c>
      <c r="BA58"/>
      <c r="BB58"/>
      <c r="BC58" s="71"/>
      <c r="BD58" s="31" t="s">
        <v>877</v>
      </c>
      <c r="BE58"/>
      <c r="BF58" s="73"/>
      <c r="BG58" s="71"/>
      <c r="BH58" s="72"/>
      <c r="BI58" s="73"/>
      <c r="BJ58" s="73"/>
    </row>
    <row r="59" spans="2:62" x14ac:dyDescent="0.25">
      <c r="B59" s="31" t="s">
        <v>255</v>
      </c>
      <c r="C59"/>
      <c r="D59"/>
      <c r="G59" s="63"/>
      <c r="H59" s="64"/>
      <c r="I59" s="64"/>
      <c r="M59"/>
      <c r="N59"/>
      <c r="O59" s="64"/>
      <c r="S59" s="63"/>
      <c r="T59" s="64"/>
      <c r="X59" s="31" t="s">
        <v>80</v>
      </c>
      <c r="Y59"/>
      <c r="Z59"/>
      <c r="AD59" s="31" t="s">
        <v>1268</v>
      </c>
      <c r="AE59"/>
      <c r="AF59"/>
      <c r="AJ59" s="31" t="s">
        <v>212</v>
      </c>
      <c r="AK59"/>
      <c r="AL59" s="64"/>
      <c r="AP59" s="63"/>
      <c r="AQ59" s="64"/>
      <c r="AR59" s="64"/>
      <c r="AV59" s="63"/>
      <c r="AW59" s="64"/>
      <c r="AX59" s="64"/>
      <c r="AZ59" s="31" t="s">
        <v>946</v>
      </c>
      <c r="BA59"/>
      <c r="BB59"/>
      <c r="BD59" s="31" t="s">
        <v>863</v>
      </c>
      <c r="BE59"/>
      <c r="BF59" s="64"/>
      <c r="BH59" s="63"/>
      <c r="BI59" s="64"/>
      <c r="BJ59" s="64"/>
    </row>
    <row r="60" spans="2:62" x14ac:dyDescent="0.25">
      <c r="B60" s="31" t="s">
        <v>1420</v>
      </c>
      <c r="C60"/>
      <c r="D60"/>
      <c r="G60" s="63"/>
      <c r="H60" s="64"/>
      <c r="I60" s="64"/>
      <c r="M60"/>
      <c r="N60"/>
      <c r="O60" s="64"/>
      <c r="S60" s="63"/>
      <c r="T60" s="64"/>
      <c r="X60" s="31" t="s">
        <v>524</v>
      </c>
      <c r="Y60"/>
      <c r="Z60"/>
      <c r="AD60" s="31" t="s">
        <v>1272</v>
      </c>
      <c r="AE60"/>
      <c r="AF60"/>
      <c r="AJ60" s="31" t="s">
        <v>206</v>
      </c>
      <c r="AK60"/>
      <c r="AL60" s="64"/>
      <c r="AP60" s="63"/>
      <c r="AQ60" s="64"/>
      <c r="AR60" s="64"/>
      <c r="AV60" s="63"/>
      <c r="AW60" s="64"/>
      <c r="AX60" s="64"/>
      <c r="AZ60" s="31" t="s">
        <v>797</v>
      </c>
      <c r="BA60"/>
      <c r="BB60"/>
      <c r="BD60" s="31" t="s">
        <v>889</v>
      </c>
      <c r="BE60"/>
      <c r="BF60" s="64"/>
      <c r="BH60" s="63"/>
      <c r="BI60" s="64"/>
      <c r="BJ60" s="64"/>
    </row>
    <row r="61" spans="2:62" x14ac:dyDescent="0.25">
      <c r="B61" s="63"/>
      <c r="C61" s="64"/>
      <c r="D61"/>
      <c r="G61" s="63"/>
      <c r="H61" s="64"/>
      <c r="I61" s="64"/>
      <c r="M61" s="74" t="s">
        <v>1956</v>
      </c>
      <c r="N61" s="74"/>
      <c r="O61" s="74"/>
      <c r="S61" s="63"/>
      <c r="T61" s="64"/>
      <c r="X61" s="31" t="s">
        <v>309</v>
      </c>
      <c r="Y61"/>
      <c r="Z61"/>
      <c r="AD61" s="31" t="s">
        <v>933</v>
      </c>
      <c r="AE61"/>
      <c r="AF61"/>
      <c r="AJ61" s="31" t="s">
        <v>612</v>
      </c>
      <c r="AK61"/>
      <c r="AL61" s="64"/>
      <c r="AP61" s="63"/>
      <c r="AQ61" s="64"/>
      <c r="AR61" s="64"/>
      <c r="AV61" s="63"/>
      <c r="AW61" s="64"/>
      <c r="AX61" s="64"/>
      <c r="AZ61" s="31" t="s">
        <v>1196</v>
      </c>
      <c r="BA61"/>
      <c r="BB61"/>
      <c r="BD61" s="31" t="s">
        <v>929</v>
      </c>
      <c r="BE61"/>
      <c r="BF61" s="64"/>
      <c r="BH61" s="63"/>
      <c r="BI61" s="64"/>
      <c r="BJ61" s="64"/>
    </row>
    <row r="62" spans="2:62" x14ac:dyDescent="0.25">
      <c r="B62" s="63"/>
      <c r="C62" s="64"/>
      <c r="D62"/>
      <c r="G62" s="63"/>
      <c r="H62" s="64"/>
      <c r="I62" s="64"/>
      <c r="M62"/>
      <c r="N62"/>
      <c r="O62"/>
      <c r="S62" s="63"/>
      <c r="T62" s="64"/>
      <c r="X62" s="31" t="s">
        <v>523</v>
      </c>
      <c r="Y62"/>
      <c r="Z62"/>
      <c r="AD62" s="31" t="s">
        <v>1006</v>
      </c>
      <c r="AE62"/>
      <c r="AF62"/>
      <c r="AJ62" s="31" t="s">
        <v>1420</v>
      </c>
      <c r="AK62"/>
      <c r="AL62" s="64"/>
      <c r="AP62" s="63"/>
      <c r="AQ62" s="64"/>
      <c r="AR62" s="64"/>
      <c r="AV62" s="63"/>
      <c r="AW62" s="64"/>
      <c r="AX62" s="64"/>
      <c r="AZ62" s="31" t="s">
        <v>1251</v>
      </c>
      <c r="BA62"/>
      <c r="BB62"/>
      <c r="BD62" s="31" t="s">
        <v>935</v>
      </c>
      <c r="BE62"/>
      <c r="BF62" s="64"/>
      <c r="BH62" s="63"/>
      <c r="BI62" s="64"/>
      <c r="BJ62" s="64"/>
    </row>
    <row r="63" spans="2:62" x14ac:dyDescent="0.25">
      <c r="B63" s="63"/>
      <c r="C63" s="64"/>
      <c r="D63"/>
      <c r="G63" s="63"/>
      <c r="H63" s="64"/>
      <c r="I63" s="64"/>
      <c r="M63" s="30" t="s">
        <v>1427</v>
      </c>
      <c r="N63"/>
      <c r="O63"/>
      <c r="S63" s="63"/>
      <c r="T63" s="64"/>
      <c r="X63" s="31" t="s">
        <v>525</v>
      </c>
      <c r="Y63"/>
      <c r="Z63"/>
      <c r="AD63" s="31" t="s">
        <v>528</v>
      </c>
      <c r="AE63"/>
      <c r="AF63"/>
      <c r="AJ63"/>
      <c r="AK63"/>
      <c r="AL63" s="64"/>
      <c r="AP63" s="63"/>
      <c r="AQ63" s="64"/>
      <c r="AR63" s="64"/>
      <c r="AV63" s="63"/>
      <c r="AW63" s="64"/>
      <c r="AX63" s="64"/>
      <c r="AZ63" s="31" t="s">
        <v>1256</v>
      </c>
      <c r="BA63"/>
      <c r="BB63"/>
      <c r="BD63" s="31" t="s">
        <v>855</v>
      </c>
      <c r="BE63"/>
      <c r="BF63" s="64"/>
      <c r="BH63" s="63"/>
      <c r="BI63" s="64"/>
      <c r="BJ63" s="64"/>
    </row>
    <row r="64" spans="2:62" x14ac:dyDescent="0.25">
      <c r="B64" s="63"/>
      <c r="C64" s="64"/>
      <c r="D64"/>
      <c r="G64" s="63"/>
      <c r="H64" s="64"/>
      <c r="I64" s="64"/>
      <c r="M64" s="30" t="s">
        <v>1065</v>
      </c>
      <c r="N64" t="s">
        <v>348</v>
      </c>
      <c r="O64"/>
      <c r="S64" s="63"/>
      <c r="T64" s="64"/>
      <c r="X64" s="31" t="s">
        <v>1190</v>
      </c>
      <c r="Y64"/>
      <c r="Z64"/>
      <c r="AD64" s="31" t="s">
        <v>530</v>
      </c>
      <c r="AE64"/>
      <c r="AF64"/>
      <c r="AJ64" s="74" t="s">
        <v>1956</v>
      </c>
      <c r="AK64" s="74"/>
      <c r="AL64" s="74"/>
      <c r="AP64" s="63"/>
      <c r="AQ64" s="64"/>
      <c r="AR64" s="64"/>
      <c r="AV64" s="63"/>
      <c r="AW64" s="64"/>
      <c r="AX64" s="64"/>
      <c r="AZ64" s="31" t="s">
        <v>1259</v>
      </c>
      <c r="BA64"/>
      <c r="BB64"/>
      <c r="BD64" s="31" t="s">
        <v>850</v>
      </c>
      <c r="BE64"/>
      <c r="BF64" s="64"/>
      <c r="BH64" s="63"/>
      <c r="BI64" s="64"/>
      <c r="BJ64" s="64"/>
    </row>
    <row r="65" spans="2:62" x14ac:dyDescent="0.25">
      <c r="B65" s="63"/>
      <c r="C65" s="64"/>
      <c r="D65"/>
      <c r="G65" s="63"/>
      <c r="H65" s="64"/>
      <c r="I65" s="64"/>
      <c r="M65" s="30" t="s">
        <v>1061</v>
      </c>
      <c r="N65" s="31">
        <v>1</v>
      </c>
      <c r="O65"/>
      <c r="S65" s="63"/>
      <c r="T65" s="64"/>
      <c r="X65" s="31" t="s">
        <v>1249</v>
      </c>
      <c r="Y65"/>
      <c r="Z65"/>
      <c r="AD65" s="31" t="s">
        <v>565</v>
      </c>
      <c r="AE65"/>
      <c r="AF65"/>
      <c r="AJ65"/>
      <c r="AK65"/>
      <c r="AL65"/>
      <c r="AP65" s="63"/>
      <c r="AQ65" s="64"/>
      <c r="AR65" s="64"/>
      <c r="AV65" s="63"/>
      <c r="AW65" s="64"/>
      <c r="AX65" s="64"/>
      <c r="AZ65" s="31" t="s">
        <v>1262</v>
      </c>
      <c r="BA65"/>
      <c r="BB65"/>
      <c r="BD65" s="31" t="s">
        <v>774</v>
      </c>
      <c r="BE65"/>
      <c r="BF65" s="64"/>
      <c r="BH65" s="63"/>
      <c r="BI65" s="64"/>
      <c r="BJ65" s="64"/>
    </row>
    <row r="66" spans="2:62" x14ac:dyDescent="0.25">
      <c r="B66" s="63"/>
      <c r="C66" s="64"/>
      <c r="D66"/>
      <c r="G66" s="63"/>
      <c r="H66" s="64"/>
      <c r="I66" s="64"/>
      <c r="M66"/>
      <c r="N66"/>
      <c r="O66"/>
      <c r="S66" s="63"/>
      <c r="T66" s="64"/>
      <c r="X66" s="31" t="s">
        <v>511</v>
      </c>
      <c r="Y66"/>
      <c r="Z66"/>
      <c r="AD66" s="31" t="s">
        <v>569</v>
      </c>
      <c r="AE66"/>
      <c r="AF66"/>
      <c r="AJ66" s="30" t="s">
        <v>1427</v>
      </c>
      <c r="AK66"/>
      <c r="AL66"/>
      <c r="AP66" s="63"/>
      <c r="AQ66" s="64"/>
      <c r="AR66" s="64"/>
      <c r="AV66" s="63"/>
      <c r="AW66" s="64"/>
      <c r="AX66" s="64"/>
      <c r="AZ66" s="31" t="s">
        <v>1267</v>
      </c>
      <c r="BA66"/>
      <c r="BB66"/>
      <c r="BD66" s="31" t="s">
        <v>775</v>
      </c>
      <c r="BE66"/>
      <c r="BF66" s="64"/>
      <c r="BH66" s="63"/>
      <c r="BI66" s="64"/>
      <c r="BJ66" s="64"/>
    </row>
    <row r="67" spans="2:62" x14ac:dyDescent="0.25">
      <c r="B67" s="63"/>
      <c r="C67" s="64"/>
      <c r="D67"/>
      <c r="G67" s="63"/>
      <c r="H67" s="64"/>
      <c r="I67" s="64"/>
      <c r="M67" s="30" t="s">
        <v>1422</v>
      </c>
      <c r="N67"/>
      <c r="O67" s="30"/>
      <c r="P67" s="71"/>
      <c r="Q67" s="71"/>
      <c r="R67" s="71"/>
      <c r="S67" s="72"/>
      <c r="T67" s="73"/>
      <c r="U67" s="71"/>
      <c r="V67" s="71"/>
      <c r="W67" s="71"/>
      <c r="X67" s="31" t="s">
        <v>515</v>
      </c>
      <c r="Y67"/>
      <c r="Z67"/>
      <c r="AA67" s="71"/>
      <c r="AB67" s="71"/>
      <c r="AC67" s="71"/>
      <c r="AD67" s="31" t="s">
        <v>537</v>
      </c>
      <c r="AE67"/>
      <c r="AF67"/>
      <c r="AG67" s="71"/>
      <c r="AH67" s="71"/>
      <c r="AI67" s="71"/>
      <c r="AJ67" s="30" t="s">
        <v>1065</v>
      </c>
      <c r="AK67" t="s">
        <v>17</v>
      </c>
      <c r="AL67"/>
      <c r="AM67" s="71"/>
      <c r="AN67" s="71"/>
      <c r="AO67" s="71"/>
      <c r="AP67" s="72"/>
      <c r="AQ67" s="73"/>
      <c r="AR67" s="73"/>
      <c r="AS67" s="71"/>
      <c r="AT67" s="71"/>
      <c r="AU67" s="71"/>
      <c r="AV67" s="72"/>
      <c r="AW67" s="73"/>
      <c r="AX67" s="73"/>
      <c r="AY67" s="71"/>
      <c r="AZ67" s="31" t="s">
        <v>1271</v>
      </c>
      <c r="BA67"/>
      <c r="BB67"/>
      <c r="BC67" s="71"/>
      <c r="BD67" s="31" t="s">
        <v>772</v>
      </c>
      <c r="BE67"/>
      <c r="BF67" s="73"/>
      <c r="BG67" s="71"/>
      <c r="BH67" s="72"/>
      <c r="BI67" s="73"/>
      <c r="BJ67" s="73"/>
    </row>
    <row r="68" spans="2:62" x14ac:dyDescent="0.25">
      <c r="B68" s="63"/>
      <c r="C68" s="64"/>
      <c r="D68"/>
      <c r="G68" s="63"/>
      <c r="H68" s="64"/>
      <c r="I68" s="64"/>
      <c r="M68" s="31" t="s">
        <v>497</v>
      </c>
      <c r="N68"/>
      <c r="O68"/>
      <c r="S68" s="63"/>
      <c r="T68" s="64"/>
      <c r="X68" s="31" t="s">
        <v>520</v>
      </c>
      <c r="Y68"/>
      <c r="Z68"/>
      <c r="AD68" s="31" t="s">
        <v>574</v>
      </c>
      <c r="AE68"/>
      <c r="AF68" s="64"/>
      <c r="AJ68" s="30" t="s">
        <v>1061</v>
      </c>
      <c r="AK68" s="31">
        <v>1</v>
      </c>
      <c r="AL68"/>
      <c r="AP68" s="63"/>
      <c r="AQ68" s="64"/>
      <c r="AR68" s="64"/>
      <c r="AV68" s="63"/>
      <c r="AW68" s="64"/>
      <c r="AX68" s="64"/>
      <c r="AZ68" s="31" t="s">
        <v>1285</v>
      </c>
      <c r="BA68"/>
      <c r="BB68"/>
      <c r="BD68" s="31" t="s">
        <v>887</v>
      </c>
      <c r="BE68"/>
      <c r="BF68" s="64"/>
      <c r="BH68" s="63"/>
      <c r="BI68" s="64"/>
      <c r="BJ68" s="64"/>
    </row>
    <row r="69" spans="2:62" x14ac:dyDescent="0.25">
      <c r="B69" s="63"/>
      <c r="C69" s="64"/>
      <c r="D69"/>
      <c r="G69" s="63"/>
      <c r="H69" s="64"/>
      <c r="I69" s="64"/>
      <c r="M69" s="31" t="s">
        <v>500</v>
      </c>
      <c r="N69"/>
      <c r="O69"/>
      <c r="S69" s="63"/>
      <c r="T69" s="64"/>
      <c r="X69" s="31" t="s">
        <v>521</v>
      </c>
      <c r="Y69"/>
      <c r="Z69"/>
      <c r="AD69" s="31" t="s">
        <v>577</v>
      </c>
      <c r="AE69"/>
      <c r="AF69" s="64"/>
      <c r="AJ69"/>
      <c r="AK69"/>
      <c r="AL69"/>
      <c r="AP69" s="63"/>
      <c r="AQ69" s="64"/>
      <c r="AR69" s="64"/>
      <c r="AV69" s="63"/>
      <c r="AW69" s="64"/>
      <c r="AX69" s="64"/>
      <c r="AZ69" s="31" t="s">
        <v>1288</v>
      </c>
      <c r="BA69"/>
      <c r="BB69"/>
      <c r="BD69" s="31" t="s">
        <v>859</v>
      </c>
      <c r="BE69"/>
      <c r="BF69" s="64"/>
      <c r="BH69" s="63"/>
      <c r="BI69" s="64"/>
      <c r="BJ69" s="64"/>
    </row>
    <row r="70" spans="2:62" x14ac:dyDescent="0.25">
      <c r="B70" s="63"/>
      <c r="C70" s="64"/>
      <c r="D70"/>
      <c r="G70" s="63"/>
      <c r="H70" s="64"/>
      <c r="I70" s="64"/>
      <c r="M70" s="31" t="s">
        <v>505</v>
      </c>
      <c r="N70"/>
      <c r="O70"/>
      <c r="S70" s="63"/>
      <c r="T70" s="64"/>
      <c r="X70" s="31" t="s">
        <v>517</v>
      </c>
      <c r="Y70"/>
      <c r="Z70"/>
      <c r="AD70" s="31" t="s">
        <v>966</v>
      </c>
      <c r="AE70"/>
      <c r="AF70" s="64"/>
      <c r="AJ70" s="30" t="s">
        <v>1422</v>
      </c>
      <c r="AK70"/>
      <c r="AL70" s="30"/>
      <c r="AM70" s="71"/>
      <c r="AN70" s="71"/>
      <c r="AO70" s="71"/>
      <c r="AP70" s="72"/>
      <c r="AQ70" s="73"/>
      <c r="AR70" s="73"/>
      <c r="AS70" s="71"/>
      <c r="AT70" s="71"/>
      <c r="AU70" s="71"/>
      <c r="AV70" s="72"/>
      <c r="AW70" s="73"/>
      <c r="AX70" s="73"/>
      <c r="AY70" s="71"/>
      <c r="AZ70" s="31" t="s">
        <v>733</v>
      </c>
      <c r="BA70"/>
      <c r="BB70"/>
      <c r="BC70" s="71"/>
      <c r="BD70" s="31" t="s">
        <v>888</v>
      </c>
      <c r="BE70"/>
      <c r="BF70" s="73"/>
      <c r="BG70" s="71"/>
      <c r="BH70" s="72"/>
      <c r="BI70" s="73"/>
      <c r="BJ70" s="73"/>
    </row>
    <row r="71" spans="2:62" x14ac:dyDescent="0.25">
      <c r="B71" s="63"/>
      <c r="C71" s="64"/>
      <c r="D71"/>
      <c r="G71" s="63"/>
      <c r="H71" s="64"/>
      <c r="I71" s="64"/>
      <c r="M71" s="31" t="s">
        <v>832</v>
      </c>
      <c r="N71"/>
      <c r="O71"/>
      <c r="S71" s="63"/>
      <c r="T71" s="64"/>
      <c r="X71" s="31" t="s">
        <v>1420</v>
      </c>
      <c r="Y71"/>
      <c r="Z71"/>
      <c r="AD71" s="31" t="s">
        <v>1008</v>
      </c>
      <c r="AE71"/>
      <c r="AF71" s="64"/>
      <c r="AJ71" s="31" t="s">
        <v>543</v>
      </c>
      <c r="AK71"/>
      <c r="AL71"/>
      <c r="AP71" s="63"/>
      <c r="AQ71" s="64"/>
      <c r="AR71" s="64"/>
      <c r="AV71" s="63"/>
      <c r="AW71" s="64"/>
      <c r="AX71" s="64"/>
      <c r="AZ71" s="31" t="s">
        <v>917</v>
      </c>
      <c r="BA71"/>
      <c r="BB71"/>
      <c r="BD71" s="31" t="s">
        <v>278</v>
      </c>
      <c r="BE71"/>
      <c r="BF71" s="64"/>
      <c r="BH71" s="63"/>
      <c r="BI71" s="64"/>
      <c r="BJ71" s="64"/>
    </row>
    <row r="72" spans="2:62" x14ac:dyDescent="0.25">
      <c r="B72" s="63"/>
      <c r="C72" s="64"/>
      <c r="D72"/>
      <c r="G72" s="63"/>
      <c r="H72" s="64"/>
      <c r="I72" s="64"/>
      <c r="M72" s="31" t="s">
        <v>779</v>
      </c>
      <c r="N72"/>
      <c r="O72"/>
      <c r="S72" s="63"/>
      <c r="T72" s="64"/>
      <c r="X72"/>
      <c r="Y72"/>
      <c r="Z72"/>
      <c r="AD72" s="31" t="s">
        <v>977</v>
      </c>
      <c r="AE72"/>
      <c r="AF72" s="64"/>
      <c r="AJ72" s="31" t="s">
        <v>816</v>
      </c>
      <c r="AK72"/>
      <c r="AL72"/>
      <c r="AP72" s="63"/>
      <c r="AQ72" s="64"/>
      <c r="AR72" s="64"/>
      <c r="AV72" s="63"/>
      <c r="AW72" s="64"/>
      <c r="AX72" s="64"/>
      <c r="AZ72" s="31" t="s">
        <v>914</v>
      </c>
      <c r="BA72"/>
      <c r="BB72"/>
      <c r="BD72" s="31" t="s">
        <v>969</v>
      </c>
      <c r="BE72"/>
      <c r="BF72" s="64"/>
      <c r="BH72" s="63"/>
      <c r="BI72" s="64"/>
      <c r="BJ72" s="64"/>
    </row>
    <row r="73" spans="2:62" x14ac:dyDescent="0.25">
      <c r="B73" s="63"/>
      <c r="C73" s="64"/>
      <c r="D73"/>
      <c r="G73" s="63"/>
      <c r="H73" s="64"/>
      <c r="I73" s="64"/>
      <c r="M73" s="31" t="s">
        <v>785</v>
      </c>
      <c r="N73"/>
      <c r="O73"/>
      <c r="S73" s="63"/>
      <c r="T73" s="64"/>
      <c r="X73"/>
      <c r="Y73"/>
      <c r="Z73"/>
      <c r="AD73" s="31" t="s">
        <v>1010</v>
      </c>
      <c r="AE73"/>
      <c r="AF73" s="64"/>
      <c r="AJ73" s="31" t="s">
        <v>433</v>
      </c>
      <c r="AK73"/>
      <c r="AL73"/>
      <c r="AP73" s="63"/>
      <c r="AQ73" s="64"/>
      <c r="AR73" s="64"/>
      <c r="AV73" s="63"/>
      <c r="AW73" s="64"/>
      <c r="AX73" s="64"/>
      <c r="AZ73" s="31" t="s">
        <v>916</v>
      </c>
      <c r="BA73"/>
      <c r="BB73"/>
      <c r="BD73" s="31" t="s">
        <v>217</v>
      </c>
      <c r="BE73"/>
      <c r="BF73" s="64"/>
      <c r="BH73" s="63"/>
      <c r="BI73" s="64"/>
      <c r="BJ73" s="64"/>
    </row>
    <row r="74" spans="2:62" x14ac:dyDescent="0.25">
      <c r="B74" s="63"/>
      <c r="C74" s="64"/>
      <c r="D74"/>
      <c r="G74" s="63"/>
      <c r="H74" s="64"/>
      <c r="I74" s="64"/>
      <c r="M74" s="31" t="s">
        <v>678</v>
      </c>
      <c r="N74"/>
      <c r="O74"/>
      <c r="S74" s="63"/>
      <c r="T74" s="64"/>
      <c r="X74"/>
      <c r="Y74"/>
      <c r="Z74"/>
      <c r="AD74" s="31" t="s">
        <v>583</v>
      </c>
      <c r="AE74"/>
      <c r="AF74" s="64"/>
      <c r="AJ74" s="31" t="s">
        <v>814</v>
      </c>
      <c r="AK74"/>
      <c r="AL74"/>
      <c r="AP74" s="63"/>
      <c r="AQ74" s="64"/>
      <c r="AR74" s="64"/>
      <c r="AV74" s="63"/>
      <c r="AW74" s="64"/>
      <c r="AX74" s="64"/>
      <c r="AZ74" s="31" t="s">
        <v>780</v>
      </c>
      <c r="BA74"/>
      <c r="BB74"/>
      <c r="BD74" s="31" t="s">
        <v>210</v>
      </c>
      <c r="BE74"/>
      <c r="BF74" s="64"/>
      <c r="BH74" s="63"/>
      <c r="BI74" s="64"/>
      <c r="BJ74" s="64"/>
    </row>
    <row r="75" spans="2:62" x14ac:dyDescent="0.25">
      <c r="B75" s="63"/>
      <c r="C75" s="64"/>
      <c r="D75"/>
      <c r="G75" s="63"/>
      <c r="H75" s="64"/>
      <c r="I75" s="64"/>
      <c r="M75" s="31" t="s">
        <v>1194</v>
      </c>
      <c r="N75"/>
      <c r="O75"/>
      <c r="S75" s="63"/>
      <c r="T75" s="64"/>
      <c r="X75"/>
      <c r="Y75"/>
      <c r="Z75"/>
      <c r="AD75" s="31" t="s">
        <v>589</v>
      </c>
      <c r="AE75"/>
      <c r="AF75" s="64"/>
      <c r="AJ75" s="31" t="s">
        <v>812</v>
      </c>
      <c r="AK75"/>
      <c r="AL75"/>
      <c r="AP75" s="63"/>
      <c r="AQ75" s="64"/>
      <c r="AR75" s="64"/>
      <c r="AV75" s="63"/>
      <c r="AW75" s="64"/>
      <c r="AX75" s="64"/>
      <c r="AZ75" s="31" t="s">
        <v>793</v>
      </c>
      <c r="BA75"/>
      <c r="BB75"/>
      <c r="BD75" s="31" t="s">
        <v>219</v>
      </c>
      <c r="BE75"/>
      <c r="BF75" s="64"/>
      <c r="BH75" s="63"/>
      <c r="BI75" s="64"/>
      <c r="BJ75" s="64"/>
    </row>
    <row r="76" spans="2:62" x14ac:dyDescent="0.25">
      <c r="B76" s="63"/>
      <c r="C76" s="64"/>
      <c r="D76"/>
      <c r="G76" s="63"/>
      <c r="H76" s="64"/>
      <c r="I76" s="64"/>
      <c r="M76" s="31" t="s">
        <v>671</v>
      </c>
      <c r="N76"/>
      <c r="O76"/>
      <c r="S76" s="63"/>
      <c r="T76" s="64"/>
      <c r="X76"/>
      <c r="Y76"/>
      <c r="Z76"/>
      <c r="AD76" s="31" t="s">
        <v>587</v>
      </c>
      <c r="AE76"/>
      <c r="AF76" s="64"/>
      <c r="AJ76" s="31" t="s">
        <v>818</v>
      </c>
      <c r="AK76"/>
      <c r="AL76"/>
      <c r="AP76" s="63"/>
      <c r="AQ76" s="64"/>
      <c r="AR76" s="64"/>
      <c r="AV76" s="63"/>
      <c r="AW76" s="64"/>
      <c r="AX76" s="64"/>
      <c r="AZ76" s="31" t="s">
        <v>759</v>
      </c>
      <c r="BA76"/>
      <c r="BB76"/>
      <c r="BD76" s="31" t="s">
        <v>750</v>
      </c>
      <c r="BE76"/>
      <c r="BF76" s="64"/>
      <c r="BH76" s="63"/>
      <c r="BI76" s="64"/>
      <c r="BJ76" s="64"/>
    </row>
    <row r="77" spans="2:62" x14ac:dyDescent="0.25">
      <c r="B77" s="63"/>
      <c r="C77" s="64"/>
      <c r="D77"/>
      <c r="G77" s="63"/>
      <c r="H77" s="64"/>
      <c r="I77" s="64"/>
      <c r="M77" s="31" t="s">
        <v>485</v>
      </c>
      <c r="N77"/>
      <c r="O77"/>
      <c r="S77" s="63"/>
      <c r="T77" s="64"/>
      <c r="X77"/>
      <c r="Y77"/>
      <c r="Z77"/>
      <c r="AD77" s="31" t="s">
        <v>1420</v>
      </c>
      <c r="AE77"/>
      <c r="AF77" s="64"/>
      <c r="AJ77" s="31" t="s">
        <v>820</v>
      </c>
      <c r="AK77"/>
      <c r="AL77"/>
      <c r="AP77" s="63"/>
      <c r="AQ77" s="64"/>
      <c r="AR77" s="64"/>
      <c r="AV77" s="63"/>
      <c r="AW77" s="64"/>
      <c r="AX77" s="64"/>
      <c r="AZ77" s="31" t="s">
        <v>930</v>
      </c>
      <c r="BA77"/>
      <c r="BB77"/>
      <c r="BD77" s="31" t="s">
        <v>1420</v>
      </c>
      <c r="BE77"/>
      <c r="BF77" s="64"/>
      <c r="BH77" s="63"/>
      <c r="BI77" s="64"/>
      <c r="BJ77" s="64"/>
    </row>
    <row r="78" spans="2:62" x14ac:dyDescent="0.25">
      <c r="B78" s="63"/>
      <c r="C78" s="64"/>
      <c r="D78"/>
      <c r="G78" s="63"/>
      <c r="H78" s="64"/>
      <c r="I78" s="64"/>
      <c r="M78" s="31" t="s">
        <v>489</v>
      </c>
      <c r="N78"/>
      <c r="O78"/>
      <c r="S78" s="63"/>
      <c r="T78" s="64"/>
      <c r="X78"/>
      <c r="Y78"/>
      <c r="Z78"/>
      <c r="AD78" s="63"/>
      <c r="AE78" s="64"/>
      <c r="AF78" s="64"/>
      <c r="AJ78" s="31" t="s">
        <v>827</v>
      </c>
      <c r="AK78"/>
      <c r="AL78"/>
      <c r="AP78" s="63"/>
      <c r="AQ78" s="64"/>
      <c r="AR78" s="64"/>
      <c r="AV78" s="63"/>
      <c r="AW78" s="64"/>
      <c r="AX78" s="64"/>
      <c r="AZ78" s="31" t="s">
        <v>931</v>
      </c>
      <c r="BA78"/>
      <c r="BB78"/>
      <c r="BD78"/>
      <c r="BE78"/>
      <c r="BF78" s="64"/>
      <c r="BH78" s="63"/>
      <c r="BI78" s="64"/>
      <c r="BJ78" s="64"/>
    </row>
    <row r="79" spans="2:62" x14ac:dyDescent="0.25">
      <c r="D79"/>
      <c r="M79" s="31" t="s">
        <v>654</v>
      </c>
      <c r="N79"/>
      <c r="O79"/>
      <c r="X79"/>
      <c r="Y79"/>
      <c r="Z79"/>
      <c r="AJ79" s="31" t="s">
        <v>829</v>
      </c>
      <c r="AK79"/>
      <c r="AL79"/>
      <c r="AZ79" s="31" t="s">
        <v>1420</v>
      </c>
      <c r="BA79"/>
      <c r="BD79" s="74" t="s">
        <v>1955</v>
      </c>
      <c r="BE79" s="74"/>
      <c r="BF79" s="74"/>
    </row>
    <row r="80" spans="2:62" x14ac:dyDescent="0.25">
      <c r="D80"/>
      <c r="M80" s="31" t="s">
        <v>656</v>
      </c>
      <c r="N80"/>
      <c r="O80"/>
      <c r="X80"/>
      <c r="Y80"/>
      <c r="Z80"/>
      <c r="AJ80" s="31" t="s">
        <v>825</v>
      </c>
      <c r="AK80"/>
      <c r="AL80"/>
      <c r="BD80"/>
      <c r="BE80"/>
      <c r="BF80"/>
    </row>
    <row r="81" spans="4:62" x14ac:dyDescent="0.25">
      <c r="D81"/>
      <c r="M81" s="31" t="s">
        <v>493</v>
      </c>
      <c r="N81"/>
      <c r="O81"/>
      <c r="X81"/>
      <c r="Y81"/>
      <c r="Z81"/>
      <c r="AJ81" s="31" t="s">
        <v>467</v>
      </c>
      <c r="AK81"/>
      <c r="AL81"/>
      <c r="BD81" s="30" t="s">
        <v>1427</v>
      </c>
      <c r="BE81"/>
      <c r="BF81"/>
    </row>
    <row r="82" spans="4:62" x14ac:dyDescent="0.25">
      <c r="D82"/>
      <c r="M82" s="31" t="s">
        <v>1961</v>
      </c>
      <c r="N82"/>
      <c r="O82"/>
      <c r="X82"/>
      <c r="Y82"/>
      <c r="Z82"/>
      <c r="AJ82" s="31" t="s">
        <v>350</v>
      </c>
      <c r="AK82"/>
      <c r="AL82"/>
      <c r="BD82" s="30" t="s">
        <v>1065</v>
      </c>
      <c r="BE82" t="s">
        <v>42</v>
      </c>
      <c r="BF82"/>
    </row>
    <row r="83" spans="4:62" x14ac:dyDescent="0.25">
      <c r="D83"/>
      <c r="M83" s="31" t="s">
        <v>1970</v>
      </c>
      <c r="N83"/>
      <c r="O83"/>
      <c r="AJ83" s="31" t="s">
        <v>553</v>
      </c>
      <c r="AK83"/>
      <c r="AL83"/>
      <c r="BD83" s="30" t="s">
        <v>1061</v>
      </c>
      <c r="BE83" s="31">
        <v>1</v>
      </c>
      <c r="BF83"/>
    </row>
    <row r="84" spans="4:62" x14ac:dyDescent="0.25">
      <c r="D84"/>
      <c r="M84" s="31" t="s">
        <v>1420</v>
      </c>
      <c r="N84"/>
      <c r="O84"/>
      <c r="AJ84" s="31" t="s">
        <v>457</v>
      </c>
      <c r="AK84"/>
      <c r="AL84"/>
      <c r="BD84"/>
      <c r="BE84"/>
      <c r="BF84"/>
    </row>
    <row r="85" spans="4:62" x14ac:dyDescent="0.25">
      <c r="D85"/>
      <c r="M85"/>
      <c r="N85"/>
      <c r="O85"/>
      <c r="AJ85" s="31" t="s">
        <v>189</v>
      </c>
      <c r="AK85"/>
      <c r="AL85"/>
      <c r="BD85" s="30" t="s">
        <v>1422</v>
      </c>
      <c r="BE85"/>
      <c r="BF85" s="30"/>
      <c r="BG85" s="71"/>
      <c r="BH85" s="71"/>
      <c r="BI85" s="71"/>
      <c r="BJ85" s="71"/>
    </row>
    <row r="86" spans="4:62" x14ac:dyDescent="0.25">
      <c r="D86"/>
      <c r="M86"/>
      <c r="N86"/>
      <c r="O86"/>
      <c r="AJ86" s="31" t="s">
        <v>317</v>
      </c>
      <c r="AK86"/>
      <c r="AL86"/>
      <c r="BD86" s="31" t="s">
        <v>427</v>
      </c>
      <c r="BE86"/>
      <c r="BF86"/>
    </row>
    <row r="87" spans="4:62" x14ac:dyDescent="0.25">
      <c r="D87"/>
      <c r="M87"/>
      <c r="N87"/>
      <c r="O87"/>
      <c r="AJ87" s="31" t="s">
        <v>834</v>
      </c>
      <c r="AK87"/>
      <c r="AL87"/>
      <c r="BD87" s="31" t="s">
        <v>469</v>
      </c>
      <c r="BE87"/>
      <c r="BF87"/>
    </row>
    <row r="88" spans="4:62" x14ac:dyDescent="0.25">
      <c r="D88"/>
      <c r="M88"/>
      <c r="N88"/>
      <c r="O88"/>
      <c r="AJ88" s="31" t="s">
        <v>1195</v>
      </c>
      <c r="AK88"/>
      <c r="AL88"/>
      <c r="BD88" s="31" t="s">
        <v>989</v>
      </c>
      <c r="BE88"/>
      <c r="BF88"/>
    </row>
    <row r="89" spans="4:62" x14ac:dyDescent="0.25">
      <c r="D89"/>
      <c r="M89"/>
      <c r="N89"/>
      <c r="O89"/>
      <c r="AJ89" s="31" t="s">
        <v>1222</v>
      </c>
      <c r="AK89"/>
      <c r="AL89"/>
      <c r="BD89" s="31" t="s">
        <v>616</v>
      </c>
      <c r="BE89"/>
      <c r="BF89"/>
    </row>
    <row r="90" spans="4:62" x14ac:dyDescent="0.25">
      <c r="D90"/>
      <c r="M90"/>
      <c r="N90"/>
      <c r="O90"/>
      <c r="AJ90" s="31" t="s">
        <v>1229</v>
      </c>
      <c r="AK90"/>
      <c r="AL90"/>
      <c r="BD90" s="31" t="s">
        <v>618</v>
      </c>
      <c r="BE90"/>
      <c r="BF90"/>
    </row>
    <row r="91" spans="4:62" x14ac:dyDescent="0.25">
      <c r="D91"/>
      <c r="M91"/>
      <c r="N91"/>
      <c r="O91"/>
      <c r="AJ91" s="31" t="s">
        <v>1231</v>
      </c>
      <c r="AK91"/>
      <c r="AL91"/>
      <c r="BD91" s="31" t="s">
        <v>990</v>
      </c>
      <c r="BE91"/>
      <c r="BF91"/>
    </row>
    <row r="92" spans="4:62" x14ac:dyDescent="0.25">
      <c r="D92"/>
      <c r="M92"/>
      <c r="N92"/>
      <c r="O92"/>
      <c r="AJ92" s="31" t="s">
        <v>1234</v>
      </c>
      <c r="AK92"/>
      <c r="AL92"/>
      <c r="BD92" s="31" t="s">
        <v>988</v>
      </c>
      <c r="BE92"/>
      <c r="BF92"/>
    </row>
    <row r="93" spans="4:62" x14ac:dyDescent="0.25">
      <c r="D93"/>
      <c r="M93"/>
      <c r="N93"/>
      <c r="O93"/>
      <c r="AJ93" s="31" t="s">
        <v>1254</v>
      </c>
      <c r="AK93"/>
      <c r="AL93"/>
      <c r="BD93" s="31" t="s">
        <v>137</v>
      </c>
      <c r="BE93"/>
      <c r="BF93"/>
    </row>
    <row r="94" spans="4:62" x14ac:dyDescent="0.25">
      <c r="D94"/>
      <c r="M94"/>
      <c r="N94"/>
      <c r="O94"/>
      <c r="AJ94" s="31" t="s">
        <v>1257</v>
      </c>
      <c r="AK94"/>
      <c r="AL94"/>
      <c r="BD94" s="31" t="s">
        <v>227</v>
      </c>
      <c r="BE94"/>
      <c r="BF94"/>
    </row>
    <row r="95" spans="4:62" x14ac:dyDescent="0.25">
      <c r="D95"/>
      <c r="M95"/>
      <c r="N95"/>
      <c r="O95" s="66"/>
      <c r="AJ95" s="31" t="s">
        <v>1260</v>
      </c>
      <c r="AK95"/>
      <c r="AL95"/>
      <c r="BD95" s="31" t="s">
        <v>400</v>
      </c>
      <c r="BE95"/>
      <c r="BF95"/>
    </row>
    <row r="96" spans="4:62" x14ac:dyDescent="0.25">
      <c r="D96"/>
      <c r="M96"/>
      <c r="N96"/>
      <c r="O96" s="64"/>
      <c r="AJ96" s="31" t="s">
        <v>661</v>
      </c>
      <c r="AK96"/>
      <c r="AL96"/>
      <c r="BD96" s="31" t="s">
        <v>305</v>
      </c>
      <c r="BE96"/>
      <c r="BF96"/>
    </row>
    <row r="97" spans="4:58" x14ac:dyDescent="0.25">
      <c r="D97"/>
      <c r="M97"/>
      <c r="N97"/>
      <c r="O97" s="64"/>
      <c r="AJ97" s="31" t="s">
        <v>292</v>
      </c>
      <c r="AK97"/>
      <c r="AL97"/>
      <c r="BD97" s="31" t="s">
        <v>406</v>
      </c>
      <c r="BE97"/>
      <c r="BF97"/>
    </row>
    <row r="98" spans="4:58" x14ac:dyDescent="0.25">
      <c r="D98"/>
      <c r="M98"/>
      <c r="N98"/>
      <c r="O98" s="64"/>
      <c r="AJ98" s="31" t="s">
        <v>437</v>
      </c>
      <c r="AK98"/>
      <c r="AL98" s="66"/>
      <c r="BD98" s="31" t="s">
        <v>576</v>
      </c>
      <c r="BE98"/>
      <c r="BF98"/>
    </row>
    <row r="99" spans="4:58" x14ac:dyDescent="0.25">
      <c r="D99"/>
      <c r="M99"/>
      <c r="N99"/>
      <c r="O99" s="64"/>
      <c r="AJ99" s="31" t="s">
        <v>419</v>
      </c>
      <c r="AK99"/>
      <c r="AL99" s="64"/>
      <c r="BD99" s="31" t="s">
        <v>230</v>
      </c>
      <c r="BE99"/>
      <c r="BF99"/>
    </row>
    <row r="100" spans="4:58" x14ac:dyDescent="0.25">
      <c r="D100"/>
      <c r="AJ100" s="31" t="s">
        <v>458</v>
      </c>
      <c r="AK100"/>
      <c r="AL100" s="64"/>
      <c r="BD100" s="31" t="s">
        <v>379</v>
      </c>
      <c r="BE100"/>
      <c r="BF100"/>
    </row>
    <row r="101" spans="4:58" x14ac:dyDescent="0.25">
      <c r="D101"/>
      <c r="AJ101" s="31" t="s">
        <v>294</v>
      </c>
      <c r="AK101"/>
      <c r="AL101" s="64"/>
      <c r="BD101" s="31" t="s">
        <v>69</v>
      </c>
      <c r="BE101"/>
      <c r="BF101"/>
    </row>
    <row r="102" spans="4:58" x14ac:dyDescent="0.25">
      <c r="D102"/>
      <c r="AJ102" s="31" t="s">
        <v>657</v>
      </c>
      <c r="AK102"/>
      <c r="AL102" s="64"/>
      <c r="BD102" s="31" t="s">
        <v>999</v>
      </c>
      <c r="BE102"/>
      <c r="BF102"/>
    </row>
    <row r="103" spans="4:58" x14ac:dyDescent="0.25">
      <c r="D103"/>
      <c r="AJ103" s="31" t="s">
        <v>659</v>
      </c>
      <c r="AK103"/>
      <c r="AL103" s="64"/>
      <c r="BD103" s="31" t="s">
        <v>997</v>
      </c>
      <c r="BE103"/>
      <c r="BF103"/>
    </row>
    <row r="104" spans="4:58" x14ac:dyDescent="0.25">
      <c r="D104"/>
      <c r="AJ104" s="31" t="s">
        <v>600</v>
      </c>
      <c r="AK104"/>
      <c r="AL104" s="64"/>
      <c r="BD104" s="31" t="s">
        <v>992</v>
      </c>
      <c r="BE104"/>
      <c r="BF104"/>
    </row>
    <row r="105" spans="4:58" x14ac:dyDescent="0.25">
      <c r="D105"/>
      <c r="AJ105" s="31" t="s">
        <v>636</v>
      </c>
      <c r="AK105"/>
      <c r="AL105" s="64"/>
      <c r="BD105" s="31" t="s">
        <v>372</v>
      </c>
      <c r="BE105"/>
      <c r="BF105"/>
    </row>
    <row r="106" spans="4:58" x14ac:dyDescent="0.25">
      <c r="D106"/>
      <c r="AJ106" s="31" t="s">
        <v>605</v>
      </c>
      <c r="AK106"/>
      <c r="AL106" s="64"/>
      <c r="BD106" s="31" t="s">
        <v>170</v>
      </c>
      <c r="BE106"/>
      <c r="BF106"/>
    </row>
    <row r="107" spans="4:58" x14ac:dyDescent="0.25">
      <c r="D107"/>
      <c r="AJ107" s="31" t="s">
        <v>669</v>
      </c>
      <c r="AK107"/>
      <c r="BD107" s="31" t="s">
        <v>560</v>
      </c>
      <c r="BE107"/>
      <c r="BF107"/>
    </row>
    <row r="108" spans="4:58" x14ac:dyDescent="0.25">
      <c r="D108"/>
      <c r="AJ108" s="31" t="s">
        <v>668</v>
      </c>
      <c r="AK108"/>
      <c r="BD108" s="31" t="s">
        <v>186</v>
      </c>
      <c r="BE108"/>
      <c r="BF108"/>
    </row>
    <row r="109" spans="4:58" x14ac:dyDescent="0.25">
      <c r="D109"/>
      <c r="AJ109" s="31" t="s">
        <v>665</v>
      </c>
      <c r="AK109"/>
      <c r="BD109" s="31" t="s">
        <v>208</v>
      </c>
      <c r="BE109"/>
      <c r="BF109"/>
    </row>
    <row r="110" spans="4:58" x14ac:dyDescent="0.25">
      <c r="D110"/>
      <c r="AJ110" s="31" t="s">
        <v>526</v>
      </c>
      <c r="AK110"/>
      <c r="BD110" s="31" t="s">
        <v>203</v>
      </c>
      <c r="BE110"/>
      <c r="BF110"/>
    </row>
    <row r="111" spans="4:58" x14ac:dyDescent="0.25">
      <c r="D111"/>
      <c r="AJ111" s="31" t="s">
        <v>418</v>
      </c>
      <c r="AK111"/>
      <c r="BD111" s="31" t="s">
        <v>198</v>
      </c>
      <c r="BE111"/>
      <c r="BF111"/>
    </row>
    <row r="112" spans="4:58" x14ac:dyDescent="0.25">
      <c r="D112"/>
      <c r="AJ112" s="31" t="s">
        <v>564</v>
      </c>
      <c r="AK112"/>
      <c r="BD112" s="31" t="s">
        <v>214</v>
      </c>
      <c r="BE112"/>
      <c r="BF112"/>
    </row>
    <row r="113" spans="4:58" x14ac:dyDescent="0.25">
      <c r="D113"/>
      <c r="AJ113" s="31" t="s">
        <v>370</v>
      </c>
      <c r="AK113"/>
      <c r="BD113" s="31" t="s">
        <v>174</v>
      </c>
      <c r="BE113"/>
      <c r="BF113" s="66"/>
    </row>
    <row r="114" spans="4:58" x14ac:dyDescent="0.25">
      <c r="D114"/>
      <c r="AJ114" s="31" t="s">
        <v>799</v>
      </c>
      <c r="AK114"/>
      <c r="BD114" s="31" t="s">
        <v>184</v>
      </c>
      <c r="BE114"/>
      <c r="BF114" s="64"/>
    </row>
    <row r="115" spans="4:58" x14ac:dyDescent="0.25">
      <c r="D115"/>
      <c r="AJ115" s="31" t="s">
        <v>800</v>
      </c>
      <c r="AK115"/>
      <c r="BD115" s="31" t="s">
        <v>154</v>
      </c>
      <c r="BE115"/>
      <c r="BF115" s="64"/>
    </row>
    <row r="116" spans="4:58" x14ac:dyDescent="0.25">
      <c r="D116"/>
      <c r="AJ116" s="31" t="s">
        <v>803</v>
      </c>
      <c r="AK116"/>
      <c r="BD116" s="31" t="s">
        <v>221</v>
      </c>
      <c r="BE116"/>
      <c r="BF116" s="64"/>
    </row>
    <row r="117" spans="4:58" x14ac:dyDescent="0.25">
      <c r="D117"/>
      <c r="AJ117" s="31" t="s">
        <v>421</v>
      </c>
      <c r="AK117"/>
      <c r="BD117" s="31" t="s">
        <v>1193</v>
      </c>
      <c r="BE117"/>
      <c r="BF117" s="64"/>
    </row>
    <row r="118" spans="4:58" x14ac:dyDescent="0.25">
      <c r="D118"/>
      <c r="AJ118" s="31" t="s">
        <v>808</v>
      </c>
      <c r="AK118"/>
      <c r="BD118" s="31" t="s">
        <v>1227</v>
      </c>
      <c r="BE118"/>
      <c r="BF118" s="64"/>
    </row>
    <row r="119" spans="4:58" x14ac:dyDescent="0.25">
      <c r="D119"/>
      <c r="AJ119" s="31" t="s">
        <v>1420</v>
      </c>
      <c r="AK119"/>
      <c r="BD119" s="31" t="s">
        <v>1233</v>
      </c>
      <c r="BE119"/>
      <c r="BF119" s="64"/>
    </row>
    <row r="120" spans="4:58" x14ac:dyDescent="0.25">
      <c r="D120"/>
      <c r="BD120" s="31" t="s">
        <v>1247</v>
      </c>
      <c r="BE120"/>
      <c r="BF120" s="64"/>
    </row>
    <row r="121" spans="4:58" x14ac:dyDescent="0.25">
      <c r="D121"/>
      <c r="BD121" s="31" t="s">
        <v>951</v>
      </c>
      <c r="BE121"/>
      <c r="BF121" s="64"/>
    </row>
    <row r="122" spans="4:58" x14ac:dyDescent="0.25">
      <c r="D122"/>
      <c r="BD122" s="31" t="s">
        <v>545</v>
      </c>
      <c r="BE122"/>
      <c r="BF122" s="64"/>
    </row>
    <row r="123" spans="4:58" x14ac:dyDescent="0.25">
      <c r="D123"/>
      <c r="BD123" s="31" t="s">
        <v>554</v>
      </c>
      <c r="BE123"/>
      <c r="BF123" s="64"/>
    </row>
    <row r="124" spans="4:58" x14ac:dyDescent="0.25">
      <c r="D124"/>
      <c r="BD124" s="31" t="s">
        <v>193</v>
      </c>
      <c r="BE124"/>
      <c r="BF124" s="64"/>
    </row>
    <row r="125" spans="4:58" x14ac:dyDescent="0.25">
      <c r="D125"/>
      <c r="BD125" s="31" t="s">
        <v>144</v>
      </c>
      <c r="BE125"/>
      <c r="BF125" s="64"/>
    </row>
    <row r="126" spans="4:58" x14ac:dyDescent="0.25">
      <c r="D126"/>
      <c r="BD126" s="31" t="s">
        <v>359</v>
      </c>
      <c r="BE126"/>
      <c r="BF126" s="64"/>
    </row>
    <row r="127" spans="4:58" x14ac:dyDescent="0.25">
      <c r="D127"/>
      <c r="BD127" s="31" t="s">
        <v>557</v>
      </c>
      <c r="BE127"/>
      <c r="BF127" s="64"/>
    </row>
    <row r="128" spans="4:58" x14ac:dyDescent="0.25">
      <c r="D128"/>
      <c r="BD128" s="31" t="s">
        <v>956</v>
      </c>
      <c r="BE128"/>
      <c r="BF128" s="64"/>
    </row>
    <row r="129" spans="4:58" x14ac:dyDescent="0.25">
      <c r="D129"/>
      <c r="BD129" s="31" t="s">
        <v>953</v>
      </c>
      <c r="BE129"/>
      <c r="BF129" s="64"/>
    </row>
    <row r="130" spans="4:58" x14ac:dyDescent="0.25">
      <c r="D130"/>
      <c r="BD130" s="31" t="s">
        <v>954</v>
      </c>
      <c r="BE130"/>
      <c r="BF130" s="64"/>
    </row>
    <row r="131" spans="4:58" x14ac:dyDescent="0.25">
      <c r="D131"/>
      <c r="BD131" s="31" t="s">
        <v>287</v>
      </c>
      <c r="BE131"/>
      <c r="BF131" s="64"/>
    </row>
    <row r="132" spans="4:58" x14ac:dyDescent="0.25">
      <c r="D132"/>
      <c r="BD132" s="31" t="s">
        <v>300</v>
      </c>
      <c r="BE132"/>
      <c r="BF132" s="64"/>
    </row>
    <row r="133" spans="4:58" x14ac:dyDescent="0.25">
      <c r="BD133" s="31" t="s">
        <v>958</v>
      </c>
      <c r="BE133"/>
      <c r="BF133" s="64"/>
    </row>
    <row r="134" spans="4:58" x14ac:dyDescent="0.25">
      <c r="BD134" s="31" t="s">
        <v>92</v>
      </c>
      <c r="BE134"/>
      <c r="BF134" s="64"/>
    </row>
    <row r="135" spans="4:58" x14ac:dyDescent="0.25">
      <c r="BD135" s="31" t="s">
        <v>62</v>
      </c>
      <c r="BE135"/>
      <c r="BF135" s="64"/>
    </row>
    <row r="136" spans="4:58" x14ac:dyDescent="0.25">
      <c r="BD136" s="31" t="s">
        <v>950</v>
      </c>
      <c r="BE136"/>
      <c r="BF136" s="64"/>
    </row>
    <row r="137" spans="4:58" x14ac:dyDescent="0.25">
      <c r="BD137" s="31" t="s">
        <v>949</v>
      </c>
      <c r="BE137"/>
    </row>
    <row r="138" spans="4:58" x14ac:dyDescent="0.25">
      <c r="BD138" s="31" t="s">
        <v>947</v>
      </c>
      <c r="BE138"/>
    </row>
    <row r="139" spans="4:58" x14ac:dyDescent="0.25">
      <c r="BD139" s="31" t="s">
        <v>948</v>
      </c>
      <c r="BE139"/>
    </row>
    <row r="140" spans="4:58" x14ac:dyDescent="0.25">
      <c r="BD140" s="31" t="s">
        <v>975</v>
      </c>
      <c r="BE140"/>
    </row>
    <row r="141" spans="4:58" x14ac:dyDescent="0.25">
      <c r="BD141" s="31" t="s">
        <v>449</v>
      </c>
      <c r="BE141"/>
    </row>
    <row r="142" spans="4:58" x14ac:dyDescent="0.25">
      <c r="BD142" s="31" t="s">
        <v>321</v>
      </c>
      <c r="BE142"/>
    </row>
    <row r="143" spans="4:58" x14ac:dyDescent="0.25">
      <c r="BD143" s="31" t="s">
        <v>275</v>
      </c>
      <c r="BE143"/>
    </row>
    <row r="144" spans="4:58" x14ac:dyDescent="0.25">
      <c r="BD144" s="31" t="s">
        <v>568</v>
      </c>
      <c r="BE144"/>
    </row>
    <row r="145" spans="56:57" x14ac:dyDescent="0.25">
      <c r="BD145" s="31" t="s">
        <v>608</v>
      </c>
      <c r="BE145"/>
    </row>
    <row r="146" spans="56:57" x14ac:dyDescent="0.25">
      <c r="BD146" s="31" t="s">
        <v>981</v>
      </c>
      <c r="BE146"/>
    </row>
    <row r="147" spans="56:57" x14ac:dyDescent="0.25">
      <c r="BD147" s="31" t="s">
        <v>982</v>
      </c>
      <c r="BE147"/>
    </row>
    <row r="148" spans="56:57" x14ac:dyDescent="0.25">
      <c r="BD148" s="31" t="s">
        <v>984</v>
      </c>
      <c r="BE148"/>
    </row>
    <row r="149" spans="56:57" x14ac:dyDescent="0.25">
      <c r="BD149" s="31" t="s">
        <v>986</v>
      </c>
      <c r="BE149"/>
    </row>
    <row r="150" spans="56:57" x14ac:dyDescent="0.25">
      <c r="BD150" s="31" t="s">
        <v>987</v>
      </c>
      <c r="BE150"/>
    </row>
    <row r="151" spans="56:57" x14ac:dyDescent="0.25">
      <c r="BD151" s="31" t="s">
        <v>1420</v>
      </c>
      <c r="BE151"/>
    </row>
  </sheetData>
  <conditionalFormatting sqref="C17">
    <cfRule type="cellIs" dxfId="104" priority="19" operator="lessThan">
      <formula>0.1</formula>
    </cfRule>
    <cfRule type="cellIs" dxfId="103" priority="20" operator="lessThan">
      <formula>0.05</formula>
    </cfRule>
  </conditionalFormatting>
  <conditionalFormatting sqref="H17">
    <cfRule type="cellIs" dxfId="102" priority="17" operator="lessThan">
      <formula>0.1</formula>
    </cfRule>
    <cfRule type="cellIs" dxfId="101" priority="18" operator="lessThan">
      <formula>0.05</formula>
    </cfRule>
  </conditionalFormatting>
  <conditionalFormatting sqref="N17">
    <cfRule type="cellIs" dxfId="100" priority="15" operator="lessThan">
      <formula>0.1</formula>
    </cfRule>
    <cfRule type="cellIs" dxfId="99" priority="16" operator="lessThan">
      <formula>0.05</formula>
    </cfRule>
  </conditionalFormatting>
  <conditionalFormatting sqref="T17">
    <cfRule type="cellIs" dxfId="98" priority="14" operator="lessThan">
      <formula>0.05</formula>
    </cfRule>
  </conditionalFormatting>
  <conditionalFormatting sqref="BE17">
    <cfRule type="cellIs" dxfId="97" priority="1" operator="lessThan">
      <formula>0.05</formula>
    </cfRule>
  </conditionalFormatting>
  <conditionalFormatting sqref="Y17">
    <cfRule type="cellIs" dxfId="96" priority="11" operator="lessThan">
      <formula>0.1</formula>
    </cfRule>
    <cfRule type="cellIs" dxfId="95" priority="12" operator="lessThan">
      <formula>0.05</formula>
    </cfRule>
  </conditionalFormatting>
  <conditionalFormatting sqref="AE17">
    <cfRule type="cellIs" dxfId="94" priority="9" operator="lessThan">
      <formula>0.1</formula>
    </cfRule>
    <cfRule type="cellIs" dxfId="93" priority="10" operator="lessThan">
      <formula>0.05</formula>
    </cfRule>
  </conditionalFormatting>
  <conditionalFormatting sqref="AK17">
    <cfRule type="cellIs" dxfId="92" priority="7" operator="lessThan">
      <formula>0.1</formula>
    </cfRule>
    <cfRule type="cellIs" dxfId="91" priority="8" operator="lessThan">
      <formula>0.05</formula>
    </cfRule>
  </conditionalFormatting>
  <conditionalFormatting sqref="AQ17">
    <cfRule type="cellIs" dxfId="90" priority="5" operator="lessThan">
      <formula>0.1</formula>
    </cfRule>
    <cfRule type="cellIs" dxfId="89" priority="6" operator="lessThan">
      <formula>0.05</formula>
    </cfRule>
  </conditionalFormatting>
  <conditionalFormatting sqref="AW17">
    <cfRule type="cellIs" dxfId="88" priority="3" operator="lessThan">
      <formula>0.1</formula>
    </cfRule>
    <cfRule type="cellIs" dxfId="87" priority="4" operator="lessThan">
      <formula>0.05</formula>
    </cfRule>
  </conditionalFormatting>
  <conditionalFormatting sqref="BA17">
    <cfRule type="cellIs" dxfId="86" priority="2" operator="lessThan">
      <formula>0.05</formula>
    </cfRule>
  </conditionalFormatting>
  <pageMargins left="0.7" right="0.7" top="0.75" bottom="0.75" header="0.3" footer="0.3"/>
  <pageSetup paperSize="9" orientation="portrait" verticalDpi="0" r:id="rId2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AF32C-E809-4BC1-8C63-F42CECB84ED5}">
  <dimension ref="B1:BJ151"/>
  <sheetViews>
    <sheetView showGridLines="0" topLeftCell="AX1" zoomScale="85" zoomScaleNormal="85" workbookViewId="0">
      <selection activeCell="BL31" sqref="BL31"/>
    </sheetView>
  </sheetViews>
  <sheetFormatPr defaultRowHeight="15" x14ac:dyDescent="0.25"/>
  <cols>
    <col min="1" max="1" width="9.140625" style="65"/>
    <col min="2" max="2" width="22.28515625" style="65" bestFit="1" customWidth="1"/>
    <col min="3" max="3" width="11.28515625" style="65" bestFit="1" customWidth="1"/>
    <col min="4" max="4" width="21.85546875" style="65" bestFit="1" customWidth="1"/>
    <col min="5" max="5" width="7.85546875" style="65" bestFit="1" customWidth="1"/>
    <col min="6" max="6" width="9.140625" style="65"/>
    <col min="7" max="7" width="22.28515625" style="65" bestFit="1" customWidth="1"/>
    <col min="8" max="8" width="11.28515625" style="65" bestFit="1" customWidth="1"/>
    <col min="9" max="9" width="21.85546875" style="65" bestFit="1" customWidth="1"/>
    <col min="10" max="10" width="12.85546875" style="65" bestFit="1" customWidth="1"/>
    <col min="11" max="11" width="7.85546875" style="65" bestFit="1" customWidth="1"/>
    <col min="12" max="12" width="9.140625" style="65"/>
    <col min="13" max="13" width="22.28515625" style="65" bestFit="1" customWidth="1"/>
    <col min="14" max="14" width="11.28515625" style="65" bestFit="1" customWidth="1"/>
    <col min="15" max="16" width="22.5703125" style="65" bestFit="1" customWidth="1"/>
    <col min="17" max="17" width="7.85546875" style="65" bestFit="1" customWidth="1"/>
    <col min="18" max="18" width="9.140625" style="65"/>
    <col min="19" max="19" width="22.28515625" style="65" bestFit="1" customWidth="1"/>
    <col min="20" max="20" width="12.5703125" style="65" bestFit="1" customWidth="1"/>
    <col min="21" max="21" width="12.85546875" style="65" bestFit="1" customWidth="1"/>
    <col min="22" max="22" width="7.85546875" style="65" bestFit="1" customWidth="1"/>
    <col min="23" max="23" width="9.140625" style="65"/>
    <col min="24" max="24" width="22.28515625" style="65" bestFit="1" customWidth="1"/>
    <col min="25" max="25" width="14.140625" style="65" bestFit="1" customWidth="1"/>
    <col min="26" max="26" width="21.85546875" style="65" bestFit="1" customWidth="1"/>
    <col min="27" max="27" width="12.85546875" style="65" bestFit="1" customWidth="1"/>
    <col min="28" max="28" width="7.85546875" style="65" bestFit="1" customWidth="1"/>
    <col min="29" max="29" width="9.140625" style="65"/>
    <col min="30" max="30" width="22.28515625" style="65" bestFit="1" customWidth="1"/>
    <col min="31" max="31" width="14.7109375" style="65" bestFit="1" customWidth="1"/>
    <col min="32" max="32" width="21.85546875" style="65" bestFit="1" customWidth="1"/>
    <col min="33" max="33" width="12.85546875" style="65" bestFit="1" customWidth="1"/>
    <col min="34" max="34" width="7.85546875" style="65" bestFit="1" customWidth="1"/>
    <col min="35" max="35" width="9.140625" style="65"/>
    <col min="36" max="36" width="22.28515625" style="65" bestFit="1" customWidth="1"/>
    <col min="37" max="37" width="12.42578125" style="65" bestFit="1" customWidth="1"/>
    <col min="38" max="38" width="21.85546875" style="65" bestFit="1" customWidth="1"/>
    <col min="39" max="39" width="12.85546875" style="65" bestFit="1" customWidth="1"/>
    <col min="40" max="40" width="7.85546875" style="65" bestFit="1" customWidth="1"/>
    <col min="41" max="41" width="9.140625" style="65"/>
    <col min="42" max="42" width="22.28515625" style="65" bestFit="1" customWidth="1"/>
    <col min="43" max="43" width="15.5703125" style="65" bestFit="1" customWidth="1"/>
    <col min="44" max="44" width="21.85546875" style="65" bestFit="1" customWidth="1"/>
    <col min="45" max="45" width="12.85546875" style="65" bestFit="1" customWidth="1"/>
    <col min="46" max="46" width="7.85546875" style="65" bestFit="1" customWidth="1"/>
    <col min="47" max="47" width="9.140625" style="65"/>
    <col min="48" max="48" width="22.28515625" style="65" bestFit="1" customWidth="1"/>
    <col min="49" max="49" width="13.85546875" style="65" bestFit="1" customWidth="1"/>
    <col min="50" max="50" width="21.85546875" style="65" bestFit="1" customWidth="1"/>
    <col min="51" max="51" width="12.85546875" style="65" bestFit="1" customWidth="1"/>
    <col min="52" max="52" width="22.28515625" style="65" bestFit="1" customWidth="1"/>
    <col min="53" max="53" width="12.42578125" style="65" bestFit="1" customWidth="1"/>
    <col min="54" max="54" width="21.85546875" style="65" bestFit="1" customWidth="1"/>
    <col min="55" max="55" width="9.140625" style="65"/>
    <col min="56" max="56" width="22.28515625" style="65" bestFit="1" customWidth="1"/>
    <col min="57" max="57" width="11.85546875" style="65" bestFit="1" customWidth="1"/>
    <col min="58" max="58" width="21.85546875" style="65" bestFit="1" customWidth="1"/>
    <col min="59" max="59" width="9.140625" style="65"/>
    <col min="60" max="60" width="22.28515625" style="65" bestFit="1" customWidth="1"/>
    <col min="61" max="61" width="9.42578125" style="65" bestFit="1" customWidth="1"/>
    <col min="62" max="62" width="21.85546875" style="65" bestFit="1" customWidth="1"/>
    <col min="63" max="16384" width="9.140625" style="65"/>
  </cols>
  <sheetData>
    <row r="1" spans="2:60" customFormat="1" x14ac:dyDescent="0.25"/>
    <row r="2" spans="2:60" customFormat="1" x14ac:dyDescent="0.25">
      <c r="B2" t="s">
        <v>1448</v>
      </c>
      <c r="G2" t="s">
        <v>1448</v>
      </c>
      <c r="M2" t="s">
        <v>1448</v>
      </c>
      <c r="S2" t="s">
        <v>1448</v>
      </c>
      <c r="X2" t="s">
        <v>1448</v>
      </c>
      <c r="AD2" t="s">
        <v>1448</v>
      </c>
      <c r="AJ2" t="s">
        <v>1448</v>
      </c>
      <c r="AP2" t="s">
        <v>1448</v>
      </c>
      <c r="AV2" t="s">
        <v>1448</v>
      </c>
      <c r="AZ2" t="s">
        <v>1448</v>
      </c>
      <c r="BD2" t="s">
        <v>1448</v>
      </c>
      <c r="BH2" t="s">
        <v>1448</v>
      </c>
    </row>
    <row r="3" spans="2:60" customFormat="1" x14ac:dyDescent="0.25"/>
    <row r="4" spans="2:60" customFormat="1" ht="23.25" x14ac:dyDescent="0.35">
      <c r="B4" s="61" t="s">
        <v>32</v>
      </c>
      <c r="G4" s="62" t="s">
        <v>332</v>
      </c>
      <c r="M4" s="61" t="s">
        <v>348</v>
      </c>
      <c r="S4" s="62" t="s">
        <v>1396</v>
      </c>
      <c r="X4" s="67" t="s">
        <v>87</v>
      </c>
      <c r="AD4" s="67" t="s">
        <v>465</v>
      </c>
      <c r="AJ4" s="67" t="s">
        <v>1451</v>
      </c>
      <c r="AP4" s="67" t="s">
        <v>1450</v>
      </c>
      <c r="AV4" s="62" t="s">
        <v>1452</v>
      </c>
      <c r="AZ4" s="68" t="s">
        <v>1449</v>
      </c>
      <c r="BD4" s="68" t="s">
        <v>535</v>
      </c>
      <c r="BH4" s="62" t="s">
        <v>1014</v>
      </c>
    </row>
    <row r="5" spans="2:60" customFormat="1" x14ac:dyDescent="0.25"/>
    <row r="6" spans="2:60" customFormat="1" x14ac:dyDescent="0.25">
      <c r="B6" t="s">
        <v>1436</v>
      </c>
      <c r="G6" t="s">
        <v>1436</v>
      </c>
      <c r="M6" t="s">
        <v>1436</v>
      </c>
      <c r="S6" t="s">
        <v>1436</v>
      </c>
      <c r="X6" t="s">
        <v>1436</v>
      </c>
      <c r="AD6" t="s">
        <v>1436</v>
      </c>
      <c r="AJ6" t="s">
        <v>1436</v>
      </c>
      <c r="AP6" t="s">
        <v>1436</v>
      </c>
      <c r="AZ6" t="s">
        <v>1436</v>
      </c>
      <c r="BD6" t="s">
        <v>1436</v>
      </c>
    </row>
    <row r="7" spans="2:60" customFormat="1" ht="15.75" thickBot="1" x14ac:dyDescent="0.3"/>
    <row r="8" spans="2:60" customFormat="1" x14ac:dyDescent="0.25">
      <c r="B8" s="59"/>
      <c r="C8" s="59" t="s">
        <v>1958</v>
      </c>
      <c r="D8" s="59" t="s">
        <v>1957</v>
      </c>
      <c r="G8" s="59"/>
      <c r="H8" s="59" t="s">
        <v>1958</v>
      </c>
      <c r="I8" s="59" t="s">
        <v>1957</v>
      </c>
      <c r="M8" s="59"/>
      <c r="N8" s="59" t="s">
        <v>1958</v>
      </c>
      <c r="O8" s="59" t="s">
        <v>1957</v>
      </c>
      <c r="S8" s="59"/>
      <c r="T8" s="59" t="s">
        <v>1958</v>
      </c>
      <c r="U8" s="59" t="s">
        <v>1957</v>
      </c>
      <c r="X8" s="59"/>
      <c r="Y8" s="59" t="s">
        <v>1958</v>
      </c>
      <c r="Z8" s="59" t="s">
        <v>1957</v>
      </c>
      <c r="AD8" s="59"/>
      <c r="AE8" s="59" t="s">
        <v>1958</v>
      </c>
      <c r="AF8" s="59" t="s">
        <v>1957</v>
      </c>
      <c r="AJ8" s="59"/>
      <c r="AK8" s="59" t="s">
        <v>1958</v>
      </c>
      <c r="AL8" s="59" t="s">
        <v>1957</v>
      </c>
      <c r="AP8" s="59"/>
      <c r="AQ8" s="59" t="s">
        <v>1958</v>
      </c>
      <c r="AR8" s="59" t="s">
        <v>1957</v>
      </c>
      <c r="AZ8" s="59"/>
      <c r="BA8" s="59" t="s">
        <v>1958</v>
      </c>
      <c r="BB8" s="59" t="s">
        <v>1957</v>
      </c>
      <c r="BD8" s="59"/>
      <c r="BE8" s="59" t="s">
        <v>1958</v>
      </c>
      <c r="BF8" s="59" t="s">
        <v>1957</v>
      </c>
    </row>
    <row r="9" spans="2:60" customFormat="1" x14ac:dyDescent="0.25">
      <c r="B9" s="57" t="s">
        <v>1437</v>
      </c>
      <c r="C9" s="57">
        <v>0.18315521449965863</v>
      </c>
      <c r="D9" s="57">
        <v>0.20912407672683858</v>
      </c>
      <c r="G9" s="57" t="s">
        <v>1437</v>
      </c>
      <c r="H9" s="57">
        <v>8.4168095207577311E-3</v>
      </c>
      <c r="I9" s="57">
        <v>-3.5473411312263448E-3</v>
      </c>
      <c r="M9" s="57" t="s">
        <v>1437</v>
      </c>
      <c r="N9" s="57">
        <v>4.386202023307504E-2</v>
      </c>
      <c r="O9" s="57">
        <v>0.10362915216859135</v>
      </c>
      <c r="S9" s="57" t="s">
        <v>1437</v>
      </c>
      <c r="T9" s="57">
        <v>2.9426828333848931E-7</v>
      </c>
      <c r="U9" s="57">
        <v>1.5190360665348586E-5</v>
      </c>
      <c r="X9" s="57" t="s">
        <v>1437</v>
      </c>
      <c r="Y9" s="57">
        <v>9.3339607922252071E-2</v>
      </c>
      <c r="Z9" s="57">
        <v>5.9892289924136921E-3</v>
      </c>
      <c r="AD9" s="57" t="s">
        <v>1437</v>
      </c>
      <c r="AE9" s="57">
        <v>8.061313106900507E-2</v>
      </c>
      <c r="AF9" s="57">
        <v>6.1280551144042399E-2</v>
      </c>
      <c r="AJ9" s="57" t="s">
        <v>1437</v>
      </c>
      <c r="AK9" s="57">
        <v>3.5236864915011289E-2</v>
      </c>
      <c r="AL9" s="57">
        <v>4.5127058786003024E-2</v>
      </c>
      <c r="AP9" s="57" t="s">
        <v>1437</v>
      </c>
      <c r="AQ9" s="57">
        <v>1.0795831743024412E-4</v>
      </c>
      <c r="AR9" s="57">
        <v>1.1599135728640868E-4</v>
      </c>
      <c r="AZ9" s="57" t="s">
        <v>1437</v>
      </c>
      <c r="BA9" s="57">
        <v>4.5115603437818987E-2</v>
      </c>
      <c r="BB9" s="57">
        <v>2.0703128668145963E-2</v>
      </c>
      <c r="BD9" s="57" t="s">
        <v>1437</v>
      </c>
      <c r="BE9" s="57">
        <v>3.8663254072731253E-2</v>
      </c>
      <c r="BF9" s="57">
        <v>0.13440851892041544</v>
      </c>
    </row>
    <row r="10" spans="2:60" customFormat="1" x14ac:dyDescent="0.25">
      <c r="B10" s="57" t="s">
        <v>1438</v>
      </c>
      <c r="C10" s="57">
        <v>4.6155742416655918E-2</v>
      </c>
      <c r="D10" s="57">
        <v>0.23188430465642776</v>
      </c>
      <c r="G10" s="57" t="s">
        <v>1438</v>
      </c>
      <c r="H10" s="57">
        <v>1.3110893969789687E-4</v>
      </c>
      <c r="I10" s="57">
        <v>1.9470584227330835E-4</v>
      </c>
      <c r="M10" s="57" t="s">
        <v>1438</v>
      </c>
      <c r="N10" s="57">
        <v>1.6360286413280998E-2</v>
      </c>
      <c r="O10" s="57">
        <v>2.2610284447686341E-2</v>
      </c>
      <c r="S10" s="57" t="s">
        <v>1438</v>
      </c>
      <c r="T10" s="57">
        <v>8.9946277051935982E-14</v>
      </c>
      <c r="U10" s="57">
        <v>7.6960499896971672E-10</v>
      </c>
      <c r="X10" s="57" t="s">
        <v>1438</v>
      </c>
      <c r="Y10" s="57">
        <v>5.4494262640870261E-2</v>
      </c>
      <c r="Z10" s="57">
        <v>1.688996297465821E-3</v>
      </c>
      <c r="AD10" s="57" t="s">
        <v>1438</v>
      </c>
      <c r="AE10" s="57">
        <v>3.05913344289096E-2</v>
      </c>
      <c r="AF10" s="57">
        <v>1.6945195896790926E-2</v>
      </c>
      <c r="AJ10" s="57" t="s">
        <v>1438</v>
      </c>
      <c r="AK10" s="57">
        <v>4.6795346753561841E-3</v>
      </c>
      <c r="AL10" s="57">
        <v>2.4420916038211983E-3</v>
      </c>
      <c r="AP10" s="57" t="s">
        <v>1438</v>
      </c>
      <c r="AQ10" s="57">
        <v>1.7683933302520153E-8</v>
      </c>
      <c r="AR10" s="57">
        <v>6.0893860277881769E-8</v>
      </c>
      <c r="AZ10" s="57" t="s">
        <v>1438</v>
      </c>
      <c r="BA10" s="57">
        <v>1.6426265528783287E-2</v>
      </c>
      <c r="BB10" s="57">
        <v>1.2067786494437485E-3</v>
      </c>
      <c r="BD10" s="57" t="s">
        <v>1438</v>
      </c>
      <c r="BE10" s="57">
        <v>3.1937074088224087E-3</v>
      </c>
      <c r="BF10" s="57">
        <v>7.5012119000967478E-2</v>
      </c>
    </row>
    <row r="11" spans="2:60" customFormat="1" x14ac:dyDescent="0.25">
      <c r="B11" s="57" t="s">
        <v>1439</v>
      </c>
      <c r="C11" s="57">
        <v>17</v>
      </c>
      <c r="D11" s="57">
        <v>7</v>
      </c>
      <c r="G11" s="57" t="s">
        <v>1439</v>
      </c>
      <c r="H11" s="57">
        <v>5</v>
      </c>
      <c r="I11" s="57">
        <v>7</v>
      </c>
      <c r="M11" s="57" t="s">
        <v>1439</v>
      </c>
      <c r="N11" s="57">
        <v>38</v>
      </c>
      <c r="O11" s="57">
        <v>7</v>
      </c>
      <c r="S11" s="57" t="s">
        <v>1439</v>
      </c>
      <c r="T11" s="57">
        <v>7</v>
      </c>
      <c r="U11" s="57">
        <v>7</v>
      </c>
      <c r="X11" s="57" t="s">
        <v>1439</v>
      </c>
      <c r="Y11" s="57">
        <v>29</v>
      </c>
      <c r="Z11" s="57">
        <v>6</v>
      </c>
      <c r="AD11" s="57" t="s">
        <v>1439</v>
      </c>
      <c r="AE11" s="57">
        <v>25</v>
      </c>
      <c r="AF11" s="57">
        <v>15</v>
      </c>
      <c r="AJ11" s="57" t="s">
        <v>1439</v>
      </c>
      <c r="AK11" s="57">
        <v>61</v>
      </c>
      <c r="AL11" s="57">
        <v>21</v>
      </c>
      <c r="AP11" s="57" t="s">
        <v>1439</v>
      </c>
      <c r="AQ11" s="57">
        <v>12</v>
      </c>
      <c r="AR11" s="57">
        <v>8</v>
      </c>
      <c r="AZ11" s="57" t="s">
        <v>1439</v>
      </c>
      <c r="BA11" s="57">
        <v>28</v>
      </c>
      <c r="BB11" s="57">
        <v>15</v>
      </c>
      <c r="BD11" s="57" t="s">
        <v>1439</v>
      </c>
      <c r="BE11" s="57">
        <v>69</v>
      </c>
      <c r="BF11" s="57">
        <v>44</v>
      </c>
    </row>
    <row r="12" spans="2:60" customFormat="1" x14ac:dyDescent="0.25">
      <c r="B12" s="57" t="s">
        <v>1440</v>
      </c>
      <c r="C12" s="57">
        <v>0</v>
      </c>
      <c r="D12" s="57"/>
      <c r="G12" s="57" t="s">
        <v>1440</v>
      </c>
      <c r="H12" s="57">
        <v>0</v>
      </c>
      <c r="I12" s="57"/>
      <c r="M12" s="57" t="s">
        <v>1440</v>
      </c>
      <c r="N12" s="57">
        <v>0</v>
      </c>
      <c r="O12" s="57"/>
      <c r="S12" s="57" t="s">
        <v>1440</v>
      </c>
      <c r="T12" s="57">
        <v>0</v>
      </c>
      <c r="U12" s="57"/>
      <c r="X12" s="57" t="s">
        <v>1440</v>
      </c>
      <c r="Y12" s="57">
        <v>0</v>
      </c>
      <c r="Z12" s="57"/>
      <c r="AD12" s="57" t="s">
        <v>1440</v>
      </c>
      <c r="AE12" s="57">
        <v>0</v>
      </c>
      <c r="AF12" s="57"/>
      <c r="AJ12" s="57" t="s">
        <v>1440</v>
      </c>
      <c r="AK12" s="57">
        <v>0</v>
      </c>
      <c r="AL12" s="57"/>
      <c r="AP12" s="57" t="s">
        <v>1440</v>
      </c>
      <c r="AQ12" s="57">
        <v>0</v>
      </c>
      <c r="AR12" s="57"/>
      <c r="AZ12" s="57" t="s">
        <v>1440</v>
      </c>
      <c r="BA12" s="57">
        <v>0</v>
      </c>
      <c r="BB12" s="57"/>
      <c r="BD12" s="57" t="s">
        <v>1440</v>
      </c>
      <c r="BE12" s="57">
        <v>0</v>
      </c>
      <c r="BF12" s="57"/>
    </row>
    <row r="13" spans="2:60" customFormat="1" x14ac:dyDescent="0.25">
      <c r="B13" s="57" t="s">
        <v>1441</v>
      </c>
      <c r="C13" s="57">
        <v>7</v>
      </c>
      <c r="D13" s="57"/>
      <c r="G13" s="57" t="s">
        <v>1441</v>
      </c>
      <c r="H13" s="57">
        <v>10</v>
      </c>
      <c r="I13" s="57"/>
      <c r="M13" s="57" t="s">
        <v>1441</v>
      </c>
      <c r="N13" s="57">
        <v>8</v>
      </c>
      <c r="O13" s="57"/>
      <c r="S13" s="57" t="s">
        <v>1441</v>
      </c>
      <c r="T13" s="57">
        <v>6</v>
      </c>
      <c r="U13" s="57"/>
      <c r="X13" s="57" t="s">
        <v>1441</v>
      </c>
      <c r="Y13" s="57">
        <v>33</v>
      </c>
      <c r="Z13" s="57"/>
      <c r="AD13" s="57" t="s">
        <v>1441</v>
      </c>
      <c r="AE13" s="57">
        <v>36</v>
      </c>
      <c r="AF13" s="57"/>
      <c r="AJ13" s="57" t="s">
        <v>1441</v>
      </c>
      <c r="AK13" s="57">
        <v>48</v>
      </c>
      <c r="AL13" s="57"/>
      <c r="AP13" s="57" t="s">
        <v>1441</v>
      </c>
      <c r="AQ13" s="57">
        <v>10</v>
      </c>
      <c r="AR13" s="57"/>
      <c r="AZ13" s="57" t="s">
        <v>1441</v>
      </c>
      <c r="BA13" s="57">
        <v>34</v>
      </c>
      <c r="BB13" s="57"/>
      <c r="BD13" s="57" t="s">
        <v>1441</v>
      </c>
      <c r="BE13" s="57">
        <v>45</v>
      </c>
      <c r="BF13" s="57"/>
    </row>
    <row r="14" spans="2:60" customFormat="1" x14ac:dyDescent="0.25">
      <c r="B14" s="57" t="s">
        <v>1442</v>
      </c>
      <c r="C14" s="57">
        <v>-0.13717046276979136</v>
      </c>
      <c r="D14" s="57"/>
      <c r="G14" s="57" t="s">
        <v>1442</v>
      </c>
      <c r="H14" s="57">
        <v>1.6275585714603491</v>
      </c>
      <c r="I14" s="57"/>
      <c r="M14" s="57" t="s">
        <v>1442</v>
      </c>
      <c r="N14" s="57">
        <v>-0.98784269214417952</v>
      </c>
      <c r="O14" s="57"/>
      <c r="S14" s="57" t="s">
        <v>1442</v>
      </c>
      <c r="T14" s="57">
        <v>-1.4205681058830593</v>
      </c>
      <c r="U14" s="57"/>
      <c r="X14" s="57" t="s">
        <v>1442</v>
      </c>
      <c r="Y14" s="57">
        <v>1.8792147504690606</v>
      </c>
      <c r="Z14" s="57"/>
      <c r="AD14" s="57" t="s">
        <v>1442</v>
      </c>
      <c r="AE14" s="57">
        <v>0.3985181562214597</v>
      </c>
      <c r="AF14" s="57"/>
      <c r="AJ14" s="57" t="s">
        <v>1442</v>
      </c>
      <c r="AK14" s="57">
        <v>-0.71190479883071489</v>
      </c>
      <c r="AL14" s="57"/>
      <c r="AP14" s="57" t="s">
        <v>1442</v>
      </c>
      <c r="AQ14" s="57">
        <v>-8.4276802003118295E-2</v>
      </c>
      <c r="AR14" s="57"/>
      <c r="AZ14" s="57" t="s">
        <v>1442</v>
      </c>
      <c r="BA14" s="57">
        <v>0.94518093634657896</v>
      </c>
      <c r="BB14" s="57"/>
      <c r="BD14" s="57" t="s">
        <v>1442</v>
      </c>
      <c r="BE14" s="57">
        <v>-2.2880263655387618</v>
      </c>
      <c r="BF14" s="57"/>
    </row>
    <row r="15" spans="2:60" customFormat="1" x14ac:dyDescent="0.25">
      <c r="B15" s="57" t="s">
        <v>1443</v>
      </c>
      <c r="C15" s="57">
        <v>0.44737905076642048</v>
      </c>
      <c r="D15" s="57"/>
      <c r="G15" s="57" t="s">
        <v>1443</v>
      </c>
      <c r="H15" s="57">
        <v>6.7338277803897145E-2</v>
      </c>
      <c r="I15" s="57"/>
      <c r="M15" s="57" t="s">
        <v>1443</v>
      </c>
      <c r="N15" s="57">
        <v>0.17608068393268661</v>
      </c>
      <c r="O15" s="57"/>
      <c r="S15" s="57" t="s">
        <v>1443</v>
      </c>
      <c r="T15" s="57">
        <v>0.10263053634847571</v>
      </c>
      <c r="U15" s="57"/>
      <c r="X15" s="57" t="s">
        <v>1443</v>
      </c>
      <c r="Y15" s="57">
        <v>3.4535438547383543E-2</v>
      </c>
      <c r="Z15" s="57"/>
      <c r="AD15" s="57" t="s">
        <v>1443</v>
      </c>
      <c r="AE15" s="57">
        <v>0.34630108745594612</v>
      </c>
      <c r="AF15" s="57"/>
      <c r="AJ15" s="57" t="s">
        <v>1443</v>
      </c>
      <c r="AK15" s="57">
        <v>0.2399848386021477</v>
      </c>
      <c r="AL15" s="57"/>
      <c r="AP15" s="57" t="s">
        <v>1443</v>
      </c>
      <c r="AQ15" s="57">
        <v>0.46724983151602051</v>
      </c>
      <c r="AR15" s="57"/>
      <c r="AZ15" s="57" t="s">
        <v>1443</v>
      </c>
      <c r="BA15" s="57">
        <v>0.17561775365137439</v>
      </c>
      <c r="BB15" s="57"/>
      <c r="BD15" s="57" t="s">
        <v>1443</v>
      </c>
      <c r="BE15" s="57">
        <v>1.344333558664175E-2</v>
      </c>
      <c r="BF15" s="57"/>
    </row>
    <row r="16" spans="2:60" customFormat="1" x14ac:dyDescent="0.25">
      <c r="B16" s="57" t="s">
        <v>1444</v>
      </c>
      <c r="C16" s="57">
        <v>1.8945786050900073</v>
      </c>
      <c r="D16" s="57"/>
      <c r="G16" s="57" t="s">
        <v>1444</v>
      </c>
      <c r="H16" s="57">
        <v>1.812461122811676</v>
      </c>
      <c r="I16" s="57"/>
      <c r="M16" s="57" t="s">
        <v>1444</v>
      </c>
      <c r="N16" s="57">
        <v>1.8595480375308981</v>
      </c>
      <c r="O16" s="57"/>
      <c r="S16" s="57" t="s">
        <v>1444</v>
      </c>
      <c r="T16" s="57">
        <v>1.9431802805153031</v>
      </c>
      <c r="U16" s="57"/>
      <c r="X16" s="57" t="s">
        <v>1444</v>
      </c>
      <c r="Y16" s="57">
        <v>1.6923603090303456</v>
      </c>
      <c r="Z16" s="57"/>
      <c r="AD16" s="57" t="s">
        <v>1444</v>
      </c>
      <c r="AE16" s="57">
        <v>1.6882977141168172</v>
      </c>
      <c r="AF16" s="57"/>
      <c r="AJ16" s="57" t="s">
        <v>1444</v>
      </c>
      <c r="AK16" s="57">
        <v>1.6772241961243386</v>
      </c>
      <c r="AL16" s="57"/>
      <c r="AP16" s="57" t="s">
        <v>1444</v>
      </c>
      <c r="AQ16" s="57">
        <v>1.812461122811676</v>
      </c>
      <c r="AR16" s="57"/>
      <c r="AZ16" s="57" t="s">
        <v>1444</v>
      </c>
      <c r="BA16" s="57">
        <v>1.6909242551868542</v>
      </c>
      <c r="BB16" s="57"/>
      <c r="BD16" s="57" t="s">
        <v>1444</v>
      </c>
      <c r="BE16" s="57">
        <v>1.6794273926523535</v>
      </c>
      <c r="BF16" s="57"/>
    </row>
    <row r="17" spans="2:62" customFormat="1" x14ac:dyDescent="0.25">
      <c r="B17" s="57" t="s">
        <v>1445</v>
      </c>
      <c r="C17" s="57">
        <v>0.89475810153284097</v>
      </c>
      <c r="D17" s="57"/>
      <c r="G17" s="57" t="s">
        <v>1445</v>
      </c>
      <c r="H17" s="57">
        <v>0.13467655560779429</v>
      </c>
      <c r="I17" s="57"/>
      <c r="M17" s="57" t="s">
        <v>1445</v>
      </c>
      <c r="N17" s="57">
        <v>0.35216136786537322</v>
      </c>
      <c r="O17" s="57"/>
      <c r="S17" s="57" t="s">
        <v>1445</v>
      </c>
      <c r="T17" s="57">
        <v>0.20526107269695143</v>
      </c>
      <c r="U17" s="57"/>
      <c r="X17" s="57" t="s">
        <v>1445</v>
      </c>
      <c r="Y17" s="57">
        <v>6.9070877094767086E-2</v>
      </c>
      <c r="Z17" s="57"/>
      <c r="AD17" s="57" t="s">
        <v>1445</v>
      </c>
      <c r="AE17" s="57">
        <v>0.69260217491189224</v>
      </c>
      <c r="AF17" s="57"/>
      <c r="AJ17" s="57" t="s">
        <v>1445</v>
      </c>
      <c r="AK17" s="57">
        <v>0.4799696772042954</v>
      </c>
      <c r="AL17" s="57"/>
      <c r="AP17" s="57" t="s">
        <v>1445</v>
      </c>
      <c r="AQ17" s="57">
        <v>0.93449966303204102</v>
      </c>
      <c r="AR17" s="57"/>
      <c r="AZ17" s="57" t="s">
        <v>1445</v>
      </c>
      <c r="BA17" s="57">
        <v>0.35123550730274877</v>
      </c>
      <c r="BB17" s="57"/>
      <c r="BD17" s="57" t="s">
        <v>1445</v>
      </c>
      <c r="BE17" s="57">
        <v>2.68866711732835E-2</v>
      </c>
      <c r="BF17" s="57"/>
    </row>
    <row r="18" spans="2:62" customFormat="1" ht="15.75" thickBot="1" x14ac:dyDescent="0.3">
      <c r="B18" s="58" t="s">
        <v>1446</v>
      </c>
      <c r="C18" s="58">
        <v>2.3646242515927849</v>
      </c>
      <c r="D18" s="58"/>
      <c r="G18" s="58" t="s">
        <v>1446</v>
      </c>
      <c r="H18" s="58">
        <v>2.2281388519862744</v>
      </c>
      <c r="I18" s="58"/>
      <c r="M18" s="58" t="s">
        <v>1446</v>
      </c>
      <c r="N18" s="58">
        <v>2.3060041352041671</v>
      </c>
      <c r="O18" s="58"/>
      <c r="S18" s="58" t="s">
        <v>1446</v>
      </c>
      <c r="T18" s="58">
        <v>2.4469118511449697</v>
      </c>
      <c r="U18" s="58"/>
      <c r="X18" s="58" t="s">
        <v>1446</v>
      </c>
      <c r="Y18" s="58">
        <v>2.0345152974493397</v>
      </c>
      <c r="Z18" s="58"/>
      <c r="AD18" s="58" t="s">
        <v>1446</v>
      </c>
      <c r="AE18" s="58">
        <v>2.028094000980452</v>
      </c>
      <c r="AF18" s="58"/>
      <c r="AJ18" s="58" t="s">
        <v>1446</v>
      </c>
      <c r="AK18" s="58">
        <v>2.0106347576242314</v>
      </c>
      <c r="AL18" s="58"/>
      <c r="AP18" s="58" t="s">
        <v>1446</v>
      </c>
      <c r="AQ18" s="58">
        <v>2.2281388519862744</v>
      </c>
      <c r="AR18" s="58"/>
      <c r="AZ18" s="58" t="s">
        <v>1446</v>
      </c>
      <c r="BA18" s="58">
        <v>2.0322445093177191</v>
      </c>
      <c r="BB18" s="58"/>
      <c r="BD18" s="58" t="s">
        <v>1446</v>
      </c>
      <c r="BE18" s="58">
        <v>2.0141033888808457</v>
      </c>
      <c r="BF18" s="58"/>
    </row>
    <row r="19" spans="2:62" customFormat="1" x14ac:dyDescent="0.25"/>
    <row r="20" spans="2:62" customFormat="1" x14ac:dyDescent="0.25">
      <c r="B20" s="74" t="s">
        <v>1957</v>
      </c>
      <c r="C20" s="74"/>
      <c r="D20" s="74"/>
      <c r="G20" s="74" t="s">
        <v>1957</v>
      </c>
      <c r="H20" s="74"/>
      <c r="I20" s="74"/>
      <c r="M20" s="74" t="s">
        <v>1957</v>
      </c>
      <c r="N20" s="74"/>
      <c r="O20" s="74"/>
      <c r="S20" s="74" t="s">
        <v>1957</v>
      </c>
      <c r="T20" s="74"/>
      <c r="U20" s="74"/>
      <c r="X20" s="74" t="s">
        <v>1957</v>
      </c>
      <c r="Y20" s="74"/>
      <c r="Z20" s="74"/>
      <c r="AD20" s="74" t="s">
        <v>1957</v>
      </c>
      <c r="AE20" s="74"/>
      <c r="AF20" s="74"/>
      <c r="AJ20" s="74" t="s">
        <v>1957</v>
      </c>
      <c r="AK20" s="74"/>
      <c r="AL20" s="74"/>
      <c r="AP20" s="74" t="s">
        <v>1957</v>
      </c>
      <c r="AQ20" s="74"/>
      <c r="AR20" s="74"/>
      <c r="AV20" s="74" t="s">
        <v>1957</v>
      </c>
      <c r="AW20" s="74"/>
      <c r="AX20" s="74"/>
      <c r="AZ20" s="74" t="s">
        <v>1957</v>
      </c>
      <c r="BA20" s="74"/>
      <c r="BB20" s="74"/>
      <c r="BD20" s="74" t="s">
        <v>1957</v>
      </c>
      <c r="BE20" s="74"/>
      <c r="BF20" s="74"/>
      <c r="BH20" s="74" t="s">
        <v>1957</v>
      </c>
      <c r="BI20" s="74"/>
      <c r="BJ20" s="74"/>
    </row>
    <row r="21" spans="2:62" customFormat="1" x14ac:dyDescent="0.25"/>
    <row r="22" spans="2:62" customFormat="1" x14ac:dyDescent="0.25">
      <c r="B22" s="30" t="s">
        <v>1427</v>
      </c>
      <c r="G22" s="30" t="s">
        <v>1427</v>
      </c>
      <c r="M22" s="30" t="s">
        <v>1427</v>
      </c>
      <c r="S22" s="30" t="s">
        <v>1427</v>
      </c>
      <c r="X22" s="30" t="s">
        <v>1427</v>
      </c>
      <c r="AD22" s="30" t="s">
        <v>1427</v>
      </c>
      <c r="AJ22" s="30" t="s">
        <v>1427</v>
      </c>
      <c r="AP22" s="30" t="s">
        <v>1427</v>
      </c>
      <c r="AV22" s="30" t="s">
        <v>1427</v>
      </c>
      <c r="AZ22" s="30" t="s">
        <v>1427</v>
      </c>
      <c r="BD22" s="30" t="s">
        <v>1427</v>
      </c>
      <c r="BH22" s="30" t="s">
        <v>1427</v>
      </c>
    </row>
    <row r="23" spans="2:62" customFormat="1" x14ac:dyDescent="0.25">
      <c r="B23" s="30" t="s">
        <v>1065</v>
      </c>
      <c r="C23" t="s">
        <v>32</v>
      </c>
      <c r="G23" s="30" t="s">
        <v>1065</v>
      </c>
      <c r="H23" t="s">
        <v>332</v>
      </c>
      <c r="M23" s="30" t="s">
        <v>1065</v>
      </c>
      <c r="N23" t="s">
        <v>348</v>
      </c>
      <c r="S23" s="30" t="s">
        <v>1065</v>
      </c>
      <c r="T23" t="s">
        <v>1396</v>
      </c>
      <c r="X23" s="30" t="s">
        <v>1065</v>
      </c>
      <c r="Y23" t="s">
        <v>88</v>
      </c>
      <c r="AD23" s="30" t="s">
        <v>1065</v>
      </c>
      <c r="AE23" t="s">
        <v>465</v>
      </c>
      <c r="AJ23" s="30" t="s">
        <v>1065</v>
      </c>
      <c r="AK23" t="s">
        <v>17</v>
      </c>
      <c r="AP23" s="30" t="s">
        <v>1065</v>
      </c>
      <c r="AQ23" t="s">
        <v>705</v>
      </c>
      <c r="AV23" s="30" t="s">
        <v>1065</v>
      </c>
      <c r="AW23" t="s">
        <v>707</v>
      </c>
      <c r="AZ23" s="30" t="s">
        <v>1065</v>
      </c>
      <c r="BA23" t="s">
        <v>642</v>
      </c>
      <c r="BD23" s="30" t="s">
        <v>1065</v>
      </c>
      <c r="BE23" t="s">
        <v>42</v>
      </c>
      <c r="BH23" s="30" t="s">
        <v>1065</v>
      </c>
      <c r="BI23" t="s">
        <v>1014</v>
      </c>
    </row>
    <row r="24" spans="2:62" customFormat="1" x14ac:dyDescent="0.25">
      <c r="B24" s="30" t="s">
        <v>1058</v>
      </c>
      <c r="C24" s="31">
        <v>0</v>
      </c>
      <c r="G24" s="30" t="s">
        <v>1058</v>
      </c>
      <c r="H24" s="31">
        <v>0</v>
      </c>
      <c r="M24" s="30" t="s">
        <v>1058</v>
      </c>
      <c r="N24" s="31">
        <v>0</v>
      </c>
      <c r="S24" s="30" t="s">
        <v>1058</v>
      </c>
      <c r="T24" s="31">
        <v>0</v>
      </c>
      <c r="X24" s="30" t="s">
        <v>1058</v>
      </c>
      <c r="Y24" s="31">
        <v>0</v>
      </c>
      <c r="AD24" s="30" t="s">
        <v>1058</v>
      </c>
      <c r="AE24" s="31">
        <v>0</v>
      </c>
      <c r="AJ24" s="30" t="s">
        <v>1058</v>
      </c>
      <c r="AK24" s="31">
        <v>0</v>
      </c>
      <c r="AP24" s="30" t="s">
        <v>1058</v>
      </c>
      <c r="AQ24" s="31">
        <v>0</v>
      </c>
      <c r="AV24" s="30" t="s">
        <v>1058</v>
      </c>
      <c r="AW24" s="31">
        <v>0</v>
      </c>
      <c r="AZ24" s="30" t="s">
        <v>1058</v>
      </c>
      <c r="BA24" s="31">
        <v>0</v>
      </c>
      <c r="BD24" s="30" t="s">
        <v>1058</v>
      </c>
      <c r="BE24" s="31">
        <v>0</v>
      </c>
      <c r="BH24" s="30" t="s">
        <v>1058</v>
      </c>
      <c r="BI24" s="31">
        <v>0</v>
      </c>
    </row>
    <row r="25" spans="2:62" customFormat="1" x14ac:dyDescent="0.25"/>
    <row r="26" spans="2:62" customFormat="1" x14ac:dyDescent="0.25">
      <c r="B26" s="30" t="s">
        <v>1422</v>
      </c>
      <c r="G26" s="30" t="s">
        <v>1422</v>
      </c>
      <c r="M26" s="30" t="s">
        <v>1422</v>
      </c>
      <c r="S26" s="30" t="s">
        <v>1422</v>
      </c>
      <c r="X26" s="30" t="s">
        <v>1422</v>
      </c>
      <c r="AD26" s="30" t="s">
        <v>1422</v>
      </c>
      <c r="AJ26" s="30" t="s">
        <v>1422</v>
      </c>
      <c r="AP26" s="30" t="s">
        <v>1422</v>
      </c>
      <c r="AV26" s="30" t="s">
        <v>1422</v>
      </c>
      <c r="AZ26" s="30" t="s">
        <v>1422</v>
      </c>
      <c r="BD26" s="30" t="s">
        <v>1422</v>
      </c>
      <c r="BH26" s="30" t="s">
        <v>1422</v>
      </c>
    </row>
    <row r="27" spans="2:62" customFormat="1" x14ac:dyDescent="0.25">
      <c r="B27" s="31" t="s">
        <v>514</v>
      </c>
      <c r="G27" s="31" t="s">
        <v>1003</v>
      </c>
      <c r="M27" s="31" t="s">
        <v>712</v>
      </c>
      <c r="S27" s="31" t="s">
        <v>915</v>
      </c>
      <c r="X27" s="31" t="s">
        <v>80</v>
      </c>
      <c r="AD27" s="31" t="s">
        <v>1215</v>
      </c>
      <c r="AJ27" s="31" t="s">
        <v>543</v>
      </c>
      <c r="AP27" s="31" t="s">
        <v>901</v>
      </c>
      <c r="AV27" s="31" t="s">
        <v>741</v>
      </c>
      <c r="AZ27" s="31" t="s">
        <v>729</v>
      </c>
      <c r="BD27" s="31" t="s">
        <v>427</v>
      </c>
      <c r="BH27" s="31" t="s">
        <v>1420</v>
      </c>
    </row>
    <row r="28" spans="2:62" customFormat="1" x14ac:dyDescent="0.25">
      <c r="B28" s="31" t="s">
        <v>307</v>
      </c>
      <c r="G28" s="31" t="s">
        <v>928</v>
      </c>
      <c r="M28" s="31" t="s">
        <v>832</v>
      </c>
      <c r="S28" s="31" t="s">
        <v>897</v>
      </c>
      <c r="X28" s="31" t="s">
        <v>1239</v>
      </c>
      <c r="AD28" s="31" t="s">
        <v>1217</v>
      </c>
      <c r="AJ28" s="31" t="s">
        <v>467</v>
      </c>
      <c r="AP28" s="31" t="s">
        <v>913</v>
      </c>
      <c r="AV28" s="31" t="s">
        <v>1420</v>
      </c>
      <c r="AZ28" s="31" t="s">
        <v>797</v>
      </c>
      <c r="BD28" s="31" t="s">
        <v>469</v>
      </c>
    </row>
    <row r="29" spans="2:62" customFormat="1" x14ac:dyDescent="0.25">
      <c r="B29" s="31" t="s">
        <v>626</v>
      </c>
      <c r="G29" s="31" t="s">
        <v>1019</v>
      </c>
      <c r="M29" s="31" t="s">
        <v>779</v>
      </c>
      <c r="S29" s="31" t="s">
        <v>891</v>
      </c>
      <c r="X29" s="31" t="s">
        <v>163</v>
      </c>
      <c r="AD29" s="31" t="s">
        <v>1241</v>
      </c>
      <c r="AJ29" s="31" t="s">
        <v>350</v>
      </c>
      <c r="AP29" s="31" t="s">
        <v>866</v>
      </c>
      <c r="AZ29" s="31" t="s">
        <v>710</v>
      </c>
      <c r="BD29" s="31" t="s">
        <v>137</v>
      </c>
      <c r="BH29" s="74" t="s">
        <v>1958</v>
      </c>
      <c r="BI29" s="74"/>
      <c r="BJ29" s="74"/>
    </row>
    <row r="30" spans="2:62" customFormat="1" x14ac:dyDescent="0.25">
      <c r="B30" s="31" t="s">
        <v>1237</v>
      </c>
      <c r="G30" s="31" t="s">
        <v>926</v>
      </c>
      <c r="M30" s="31" t="s">
        <v>785</v>
      </c>
      <c r="S30" s="31" t="s">
        <v>899</v>
      </c>
      <c r="X30" s="31" t="s">
        <v>541</v>
      </c>
      <c r="AD30" s="31" t="s">
        <v>933</v>
      </c>
      <c r="AJ30" s="31" t="s">
        <v>553</v>
      </c>
      <c r="AP30" s="31" t="s">
        <v>869</v>
      </c>
      <c r="AZ30" s="31" t="s">
        <v>718</v>
      </c>
      <c r="BD30" s="31" t="s">
        <v>227</v>
      </c>
    </row>
    <row r="31" spans="2:62" customFormat="1" x14ac:dyDescent="0.25">
      <c r="B31" s="31" t="s">
        <v>235</v>
      </c>
      <c r="G31" s="31" t="s">
        <v>925</v>
      </c>
      <c r="M31" s="31" t="s">
        <v>678</v>
      </c>
      <c r="S31" s="31" t="s">
        <v>871</v>
      </c>
      <c r="X31" s="31" t="s">
        <v>205</v>
      </c>
      <c r="AD31" s="31" t="s">
        <v>1016</v>
      </c>
      <c r="AJ31" s="31" t="s">
        <v>457</v>
      </c>
      <c r="AP31" s="31" t="s">
        <v>894</v>
      </c>
      <c r="AV31" s="74" t="s">
        <v>1958</v>
      </c>
      <c r="AW31" s="74"/>
      <c r="AX31" s="74"/>
      <c r="AZ31" s="31" t="s">
        <v>1240</v>
      </c>
      <c r="BD31" s="31" t="s">
        <v>400</v>
      </c>
      <c r="BH31" s="30" t="s">
        <v>1427</v>
      </c>
    </row>
    <row r="32" spans="2:62" customFormat="1" x14ac:dyDescent="0.25">
      <c r="B32" s="31" t="s">
        <v>121</v>
      </c>
      <c r="G32" s="31" t="s">
        <v>1021</v>
      </c>
      <c r="M32" s="31" t="s">
        <v>654</v>
      </c>
      <c r="S32" s="31" t="s">
        <v>903</v>
      </c>
      <c r="X32" s="31" t="s">
        <v>542</v>
      </c>
      <c r="AD32" s="31" t="s">
        <v>938</v>
      </c>
      <c r="AJ32" s="31" t="s">
        <v>189</v>
      </c>
      <c r="AP32" s="31" t="s">
        <v>885</v>
      </c>
      <c r="AZ32" s="31" t="s">
        <v>773</v>
      </c>
      <c r="BD32" s="31" t="s">
        <v>305</v>
      </c>
      <c r="BH32" s="30" t="s">
        <v>1065</v>
      </c>
      <c r="BI32" t="s">
        <v>1014</v>
      </c>
    </row>
    <row r="33" spans="2:61" customFormat="1" x14ac:dyDescent="0.25">
      <c r="B33" s="31" t="s">
        <v>229</v>
      </c>
      <c r="G33" s="31" t="s">
        <v>943</v>
      </c>
      <c r="M33" s="31" t="s">
        <v>656</v>
      </c>
      <c r="S33" s="31" t="s">
        <v>875</v>
      </c>
      <c r="X33" s="31" t="s">
        <v>1420</v>
      </c>
      <c r="AD33" s="31" t="s">
        <v>1018</v>
      </c>
      <c r="AJ33" s="31" t="s">
        <v>317</v>
      </c>
      <c r="AP33" s="31" t="s">
        <v>883</v>
      </c>
      <c r="AV33" s="30" t="s">
        <v>1427</v>
      </c>
      <c r="AZ33" s="31" t="s">
        <v>787</v>
      </c>
      <c r="BD33" s="31" t="s">
        <v>406</v>
      </c>
      <c r="BH33" s="30" t="s">
        <v>1058</v>
      </c>
      <c r="BI33" s="31">
        <v>1</v>
      </c>
    </row>
    <row r="34" spans="2:61" customFormat="1" x14ac:dyDescent="0.25">
      <c r="B34" s="31" t="s">
        <v>1420</v>
      </c>
      <c r="G34" s="31" t="s">
        <v>1015</v>
      </c>
      <c r="M34" s="31" t="s">
        <v>1961</v>
      </c>
      <c r="S34" s="31" t="s">
        <v>1420</v>
      </c>
      <c r="AD34" s="31" t="s">
        <v>936</v>
      </c>
      <c r="AJ34" s="31" t="s">
        <v>292</v>
      </c>
      <c r="AP34" s="31" t="s">
        <v>880</v>
      </c>
      <c r="AV34" s="30" t="s">
        <v>1065</v>
      </c>
      <c r="AW34" t="s">
        <v>707</v>
      </c>
      <c r="AZ34" s="31" t="s">
        <v>839</v>
      </c>
      <c r="BD34" s="31" t="s">
        <v>576</v>
      </c>
    </row>
    <row r="35" spans="2:61" customFormat="1" x14ac:dyDescent="0.25">
      <c r="G35" s="31" t="s">
        <v>1420</v>
      </c>
      <c r="M35" s="31" t="s">
        <v>1970</v>
      </c>
      <c r="X35" s="74" t="s">
        <v>1958</v>
      </c>
      <c r="Y35" s="74"/>
      <c r="Z35" s="74"/>
      <c r="AD35" s="31" t="s">
        <v>939</v>
      </c>
      <c r="AJ35" s="31" t="s">
        <v>437</v>
      </c>
      <c r="AP35" s="31" t="s">
        <v>1420</v>
      </c>
      <c r="AV35" s="30" t="s">
        <v>1058</v>
      </c>
      <c r="AW35" s="31">
        <v>1</v>
      </c>
      <c r="AZ35" s="31" t="s">
        <v>731</v>
      </c>
      <c r="BD35" s="31" t="s">
        <v>230</v>
      </c>
      <c r="BH35" s="30" t="s">
        <v>1422</v>
      </c>
    </row>
    <row r="36" spans="2:61" customFormat="1" x14ac:dyDescent="0.25">
      <c r="B36" s="74" t="s">
        <v>1958</v>
      </c>
      <c r="C36" s="74"/>
      <c r="D36" s="74"/>
      <c r="G36" s="74" t="s">
        <v>1958</v>
      </c>
      <c r="H36" s="74"/>
      <c r="I36" s="74"/>
      <c r="M36" s="31" t="s">
        <v>1420</v>
      </c>
      <c r="N36" s="74"/>
      <c r="O36" s="74"/>
      <c r="AD36" s="31" t="s">
        <v>965</v>
      </c>
      <c r="AJ36" s="31" t="s">
        <v>419</v>
      </c>
      <c r="AZ36" s="31" t="s">
        <v>737</v>
      </c>
      <c r="BD36" s="31" t="s">
        <v>379</v>
      </c>
      <c r="BH36" s="31" t="s">
        <v>1022</v>
      </c>
    </row>
    <row r="37" spans="2:61" customFormat="1" x14ac:dyDescent="0.25">
      <c r="S37" s="74" t="s">
        <v>1958</v>
      </c>
      <c r="T37" s="74"/>
      <c r="U37" s="74"/>
      <c r="X37" s="30" t="s">
        <v>1427</v>
      </c>
      <c r="AD37" s="31" t="s">
        <v>941</v>
      </c>
      <c r="AJ37" s="31" t="s">
        <v>458</v>
      </c>
      <c r="AP37" s="74" t="s">
        <v>1958</v>
      </c>
      <c r="AQ37" s="74"/>
      <c r="AR37" s="74"/>
      <c r="AV37" s="30" t="s">
        <v>1422</v>
      </c>
      <c r="AZ37" s="31" t="s">
        <v>679</v>
      </c>
      <c r="BD37" s="31" t="s">
        <v>69</v>
      </c>
      <c r="BH37" s="31" t="s">
        <v>1024</v>
      </c>
    </row>
    <row r="38" spans="2:61" customFormat="1" x14ac:dyDescent="0.25">
      <c r="B38" s="30" t="s">
        <v>1427</v>
      </c>
      <c r="G38" s="30" t="s">
        <v>1427</v>
      </c>
      <c r="M38" s="30" t="s">
        <v>1427</v>
      </c>
      <c r="X38" s="30" t="s">
        <v>1065</v>
      </c>
      <c r="Y38" t="s">
        <v>88</v>
      </c>
      <c r="AD38" s="31" t="s">
        <v>942</v>
      </c>
      <c r="AJ38" s="31" t="s">
        <v>281</v>
      </c>
      <c r="AV38" s="31" t="s">
        <v>909</v>
      </c>
      <c r="AZ38" s="31" t="s">
        <v>733</v>
      </c>
      <c r="BD38" s="31" t="s">
        <v>372</v>
      </c>
      <c r="BH38" s="31" t="s">
        <v>1026</v>
      </c>
    </row>
    <row r="39" spans="2:61" customFormat="1" x14ac:dyDescent="0.25">
      <c r="B39" s="30" t="s">
        <v>1065</v>
      </c>
      <c r="C39" t="s">
        <v>32</v>
      </c>
      <c r="G39" s="30" t="s">
        <v>1065</v>
      </c>
      <c r="H39" t="s">
        <v>332</v>
      </c>
      <c r="M39" s="30" t="s">
        <v>1065</v>
      </c>
      <c r="N39" t="s">
        <v>348</v>
      </c>
      <c r="S39" s="30" t="s">
        <v>1427</v>
      </c>
      <c r="X39" s="30" t="s">
        <v>1058</v>
      </c>
      <c r="Y39" s="31">
        <v>1</v>
      </c>
      <c r="AD39" s="31" t="s">
        <v>1006</v>
      </c>
      <c r="AJ39" s="31" t="s">
        <v>294</v>
      </c>
      <c r="AP39" s="30" t="s">
        <v>1427</v>
      </c>
      <c r="AV39" s="31" t="s">
        <v>911</v>
      </c>
      <c r="AZ39" s="31" t="s">
        <v>780</v>
      </c>
      <c r="BD39" s="31" t="s">
        <v>170</v>
      </c>
      <c r="BH39" s="31" t="s">
        <v>1012</v>
      </c>
    </row>
    <row r="40" spans="2:61" customFormat="1" x14ac:dyDescent="0.25">
      <c r="B40" s="30" t="s">
        <v>1058</v>
      </c>
      <c r="C40" s="31">
        <v>1</v>
      </c>
      <c r="G40" s="30" t="s">
        <v>1058</v>
      </c>
      <c r="H40" s="31">
        <v>1</v>
      </c>
      <c r="M40" s="30" t="s">
        <v>1058</v>
      </c>
      <c r="N40" s="31">
        <v>1</v>
      </c>
      <c r="S40" s="30" t="s">
        <v>1065</v>
      </c>
      <c r="T40" t="s">
        <v>1396</v>
      </c>
      <c r="AD40" s="31" t="s">
        <v>1008</v>
      </c>
      <c r="AJ40" s="31" t="s">
        <v>179</v>
      </c>
      <c r="AP40" s="30" t="s">
        <v>1065</v>
      </c>
      <c r="AQ40" t="s">
        <v>705</v>
      </c>
      <c r="AV40" s="31" t="s">
        <v>907</v>
      </c>
      <c r="AZ40" s="31" t="s">
        <v>793</v>
      </c>
      <c r="BD40" s="31" t="s">
        <v>560</v>
      </c>
      <c r="BH40" s="31" t="s">
        <v>1420</v>
      </c>
    </row>
    <row r="41" spans="2:61" customFormat="1" x14ac:dyDescent="0.25">
      <c r="S41" s="30" t="s">
        <v>1058</v>
      </c>
      <c r="T41" s="31">
        <v>1</v>
      </c>
      <c r="X41" s="30" t="s">
        <v>1422</v>
      </c>
      <c r="Z41" s="30"/>
      <c r="AA41" s="30"/>
      <c r="AB41" s="30"/>
      <c r="AC41" s="30"/>
      <c r="AD41" s="31" t="s">
        <v>977</v>
      </c>
      <c r="AF41" s="30"/>
      <c r="AG41" s="30"/>
      <c r="AH41" s="30"/>
      <c r="AI41" s="30"/>
      <c r="AJ41" s="31" t="s">
        <v>224</v>
      </c>
      <c r="AL41" s="30"/>
      <c r="AM41" s="30"/>
      <c r="AN41" s="30"/>
      <c r="AO41" s="30"/>
      <c r="AP41" s="30" t="s">
        <v>1058</v>
      </c>
      <c r="AQ41" s="31">
        <v>1</v>
      </c>
      <c r="AS41" s="30"/>
      <c r="AT41" s="30"/>
      <c r="AU41" s="30"/>
      <c r="AV41" s="31" t="s">
        <v>912</v>
      </c>
      <c r="AZ41" s="31" t="s">
        <v>759</v>
      </c>
      <c r="BD41" s="31" t="s">
        <v>186</v>
      </c>
    </row>
    <row r="42" spans="2:61" customFormat="1" x14ac:dyDescent="0.25">
      <c r="B42" s="30" t="s">
        <v>1422</v>
      </c>
      <c r="D42" s="30"/>
      <c r="E42" s="30"/>
      <c r="F42" s="30"/>
      <c r="G42" s="30" t="s">
        <v>1422</v>
      </c>
      <c r="I42" s="30"/>
      <c r="J42" s="30"/>
      <c r="K42" s="30"/>
      <c r="L42" s="30"/>
      <c r="M42" s="30" t="s">
        <v>1422</v>
      </c>
      <c r="O42" s="30"/>
      <c r="P42" s="30"/>
      <c r="Q42" s="30"/>
      <c r="R42" s="30"/>
      <c r="S42" s="30"/>
      <c r="T42" s="30"/>
      <c r="U42" s="30"/>
      <c r="V42" s="30"/>
      <c r="W42" s="30"/>
      <c r="X42" s="31" t="s">
        <v>524</v>
      </c>
      <c r="AA42" s="30"/>
      <c r="AB42" s="30"/>
      <c r="AC42" s="30"/>
      <c r="AD42" s="31" t="s">
        <v>1010</v>
      </c>
      <c r="AF42" s="30"/>
      <c r="AG42" s="30"/>
      <c r="AH42" s="30"/>
      <c r="AI42" s="30"/>
      <c r="AJ42" s="31" t="s">
        <v>212</v>
      </c>
      <c r="AL42" s="30"/>
      <c r="AM42" s="30"/>
      <c r="AN42" s="30"/>
      <c r="AO42" s="30"/>
      <c r="AS42" s="30"/>
      <c r="AT42" s="30"/>
      <c r="AU42" s="30"/>
      <c r="AV42" s="31" t="s">
        <v>910</v>
      </c>
      <c r="AX42" s="30"/>
      <c r="AZ42" s="31" t="s">
        <v>1420</v>
      </c>
      <c r="BD42" s="31" t="s">
        <v>208</v>
      </c>
    </row>
    <row r="43" spans="2:61" customFormat="1" x14ac:dyDescent="0.25">
      <c r="B43" s="31" t="s">
        <v>258</v>
      </c>
      <c r="G43" s="31" t="s">
        <v>477</v>
      </c>
      <c r="M43" s="31" t="s">
        <v>497</v>
      </c>
      <c r="S43" s="30" t="s">
        <v>1422</v>
      </c>
      <c r="U43" s="30"/>
      <c r="V43" s="30"/>
      <c r="W43" s="30"/>
      <c r="X43" s="31" t="s">
        <v>309</v>
      </c>
      <c r="AA43" s="30"/>
      <c r="AB43" s="30"/>
      <c r="AC43" s="30"/>
      <c r="AD43" s="31" t="s">
        <v>1420</v>
      </c>
      <c r="AF43" s="30"/>
      <c r="AG43" s="30"/>
      <c r="AH43" s="30"/>
      <c r="AI43" s="30"/>
      <c r="AJ43" s="31" t="s">
        <v>206</v>
      </c>
      <c r="AL43" s="30"/>
      <c r="AM43" s="30"/>
      <c r="AN43" s="30"/>
      <c r="AO43" s="30"/>
      <c r="AP43" s="30" t="s">
        <v>1422</v>
      </c>
      <c r="AR43" s="30"/>
      <c r="AS43" s="30"/>
      <c r="AT43" s="30"/>
      <c r="AU43" s="30"/>
      <c r="AV43" s="31" t="s">
        <v>906</v>
      </c>
      <c r="AX43" s="30"/>
      <c r="AY43" s="30"/>
      <c r="BD43" s="31" t="s">
        <v>203</v>
      </c>
    </row>
    <row r="44" spans="2:61" customFormat="1" x14ac:dyDescent="0.25">
      <c r="B44" s="31" t="s">
        <v>264</v>
      </c>
      <c r="G44" s="31" t="s">
        <v>482</v>
      </c>
      <c r="M44" s="31" t="s">
        <v>500</v>
      </c>
      <c r="S44" s="31" t="s">
        <v>508</v>
      </c>
      <c r="X44" s="31" t="s">
        <v>523</v>
      </c>
      <c r="AJ44" s="31" t="s">
        <v>526</v>
      </c>
      <c r="AP44" s="31" t="s">
        <v>853</v>
      </c>
      <c r="AV44" s="31" t="s">
        <v>706</v>
      </c>
      <c r="BD44" s="31" t="s">
        <v>198</v>
      </c>
    </row>
    <row r="45" spans="2:61" customFormat="1" x14ac:dyDescent="0.25">
      <c r="B45" s="31" t="s">
        <v>273</v>
      </c>
      <c r="G45" s="31" t="s">
        <v>334</v>
      </c>
      <c r="M45" s="31" t="s">
        <v>505</v>
      </c>
      <c r="S45" s="31" t="s">
        <v>1201</v>
      </c>
      <c r="X45" s="31" t="s">
        <v>525</v>
      </c>
      <c r="AD45" s="74" t="s">
        <v>1958</v>
      </c>
      <c r="AE45" s="74"/>
      <c r="AF45" s="74"/>
      <c r="AJ45" s="31" t="s">
        <v>418</v>
      </c>
      <c r="AP45" s="31" t="s">
        <v>856</v>
      </c>
      <c r="AV45" s="31" t="s">
        <v>721</v>
      </c>
      <c r="AZ45" s="74" t="s">
        <v>1958</v>
      </c>
      <c r="BA45" s="74"/>
      <c r="BB45" s="74"/>
      <c r="BD45" s="31" t="s">
        <v>214</v>
      </c>
    </row>
    <row r="46" spans="2:61" customFormat="1" x14ac:dyDescent="0.25">
      <c r="B46" s="31" t="s">
        <v>271</v>
      </c>
      <c r="G46" s="31" t="s">
        <v>1219</v>
      </c>
      <c r="M46" s="31" t="s">
        <v>1194</v>
      </c>
      <c r="S46" s="31" t="s">
        <v>1225</v>
      </c>
      <c r="X46" s="31" t="s">
        <v>1181</v>
      </c>
      <c r="AJ46" s="31" t="s">
        <v>564</v>
      </c>
      <c r="AP46" s="31" t="s">
        <v>905</v>
      </c>
      <c r="AV46" s="31" t="s">
        <v>716</v>
      </c>
      <c r="BD46" s="31" t="s">
        <v>174</v>
      </c>
    </row>
    <row r="47" spans="2:61" customFormat="1" x14ac:dyDescent="0.25">
      <c r="B47" s="31" t="s">
        <v>147</v>
      </c>
      <c r="G47" s="31" t="s">
        <v>325</v>
      </c>
      <c r="M47" s="31" t="s">
        <v>671</v>
      </c>
      <c r="S47" s="31" t="s">
        <v>1270</v>
      </c>
      <c r="X47" s="31" t="s">
        <v>1182</v>
      </c>
      <c r="AD47" s="30" t="s">
        <v>1427</v>
      </c>
      <c r="AJ47" s="31" t="s">
        <v>370</v>
      </c>
      <c r="AP47" s="31" t="s">
        <v>857</v>
      </c>
      <c r="AV47" s="31" t="s">
        <v>709</v>
      </c>
      <c r="AZ47" s="30" t="s">
        <v>1427</v>
      </c>
      <c r="BD47" s="31" t="s">
        <v>184</v>
      </c>
    </row>
    <row r="48" spans="2:61" customFormat="1" x14ac:dyDescent="0.25">
      <c r="B48" s="31" t="s">
        <v>1244</v>
      </c>
      <c r="G48" s="31" t="s">
        <v>1420</v>
      </c>
      <c r="M48" s="31" t="s">
        <v>485</v>
      </c>
      <c r="S48" s="31" t="s">
        <v>1280</v>
      </c>
      <c r="X48" s="31" t="s">
        <v>1190</v>
      </c>
      <c r="AD48" s="30" t="s">
        <v>1065</v>
      </c>
      <c r="AE48" t="s">
        <v>465</v>
      </c>
      <c r="AJ48" s="31" t="s">
        <v>1420</v>
      </c>
      <c r="AP48" s="31" t="s">
        <v>865</v>
      </c>
      <c r="AV48" s="31" t="s">
        <v>720</v>
      </c>
      <c r="AZ48" s="30" t="s">
        <v>1065</v>
      </c>
      <c r="BA48" t="s">
        <v>642</v>
      </c>
      <c r="BD48" s="31" t="s">
        <v>154</v>
      </c>
    </row>
    <row r="49" spans="2:62" customFormat="1" x14ac:dyDescent="0.25">
      <c r="B49" s="31" t="s">
        <v>1264</v>
      </c>
      <c r="M49" s="31" t="s">
        <v>489</v>
      </c>
      <c r="S49" s="31" t="s">
        <v>1282</v>
      </c>
      <c r="X49" s="31" t="s">
        <v>1205</v>
      </c>
      <c r="AD49" s="30" t="s">
        <v>1058</v>
      </c>
      <c r="AE49" s="31">
        <v>1</v>
      </c>
      <c r="AP49" s="31" t="s">
        <v>861</v>
      </c>
      <c r="AV49" s="31" t="s">
        <v>708</v>
      </c>
      <c r="AZ49" s="30" t="s">
        <v>1058</v>
      </c>
      <c r="BA49" s="31">
        <v>1</v>
      </c>
      <c r="BD49" s="31" t="s">
        <v>221</v>
      </c>
    </row>
    <row r="50" spans="2:62" customFormat="1" x14ac:dyDescent="0.25">
      <c r="B50" s="31" t="s">
        <v>1269</v>
      </c>
      <c r="M50" s="31" t="s">
        <v>342</v>
      </c>
      <c r="S50" s="31" t="s">
        <v>439</v>
      </c>
      <c r="X50" s="31" t="s">
        <v>1206</v>
      </c>
      <c r="AJ50" s="74" t="s">
        <v>1958</v>
      </c>
      <c r="AK50" s="74"/>
      <c r="AL50" s="74"/>
      <c r="AP50" s="31" t="s">
        <v>858</v>
      </c>
      <c r="AV50" s="31" t="s">
        <v>717</v>
      </c>
      <c r="BD50" s="31" t="s">
        <v>1242</v>
      </c>
    </row>
    <row r="51" spans="2:62" customFormat="1" x14ac:dyDescent="0.25">
      <c r="B51" s="31" t="s">
        <v>243</v>
      </c>
      <c r="M51" s="31" t="s">
        <v>435</v>
      </c>
      <c r="S51" s="31" t="s">
        <v>1420</v>
      </c>
      <c r="X51" s="31" t="s">
        <v>1211</v>
      </c>
      <c r="AD51" s="30" t="s">
        <v>1422</v>
      </c>
      <c r="AF51" s="30"/>
      <c r="AG51" s="30"/>
      <c r="AH51" s="30"/>
      <c r="AI51" s="30"/>
      <c r="AM51" s="30"/>
      <c r="AN51" s="30"/>
      <c r="AO51" s="30"/>
      <c r="AP51" s="31" t="s">
        <v>860</v>
      </c>
      <c r="AS51" s="30"/>
      <c r="AT51" s="30"/>
      <c r="AU51" s="30"/>
      <c r="AV51" s="31" t="s">
        <v>714</v>
      </c>
      <c r="AX51" s="30"/>
      <c r="AY51" s="30"/>
      <c r="AZ51" s="30" t="s">
        <v>1422</v>
      </c>
      <c r="BB51" s="30"/>
      <c r="BC51" s="30"/>
      <c r="BD51" s="31" t="s">
        <v>461</v>
      </c>
      <c r="BF51" s="30"/>
      <c r="BG51" s="30"/>
      <c r="BH51" s="30"/>
      <c r="BI51" s="30"/>
      <c r="BJ51" s="30"/>
    </row>
    <row r="52" spans="2:62" customFormat="1" x14ac:dyDescent="0.25">
      <c r="B52" s="31" t="s">
        <v>105</v>
      </c>
      <c r="M52" s="31" t="s">
        <v>389</v>
      </c>
      <c r="X52" s="31" t="s">
        <v>1249</v>
      </c>
      <c r="AD52" s="31" t="s">
        <v>591</v>
      </c>
      <c r="AJ52" s="30" t="s">
        <v>1427</v>
      </c>
      <c r="AP52" s="31" t="s">
        <v>878</v>
      </c>
      <c r="AV52" s="31" t="s">
        <v>715</v>
      </c>
      <c r="AZ52" s="31" t="s">
        <v>945</v>
      </c>
      <c r="BD52" s="31" t="s">
        <v>313</v>
      </c>
    </row>
    <row r="53" spans="2:62" customFormat="1" x14ac:dyDescent="0.25">
      <c r="B53" s="31" t="s">
        <v>320</v>
      </c>
      <c r="M53" s="31" t="s">
        <v>377</v>
      </c>
      <c r="X53" s="31" t="s">
        <v>1274</v>
      </c>
      <c r="AD53" s="31" t="s">
        <v>593</v>
      </c>
      <c r="AJ53" s="30" t="s">
        <v>1065</v>
      </c>
      <c r="AK53" t="s">
        <v>17</v>
      </c>
      <c r="AP53" s="31" t="s">
        <v>701</v>
      </c>
      <c r="AV53" s="31" t="s">
        <v>1420</v>
      </c>
      <c r="AZ53" s="31" t="s">
        <v>946</v>
      </c>
      <c r="BD53" s="31" t="s">
        <v>193</v>
      </c>
    </row>
    <row r="54" spans="2:62" x14ac:dyDescent="0.25">
      <c r="B54" s="31" t="s">
        <v>114</v>
      </c>
      <c r="C54"/>
      <c r="D54"/>
      <c r="G54" s="66"/>
      <c r="H54" s="66"/>
      <c r="I54" s="66"/>
      <c r="J54" s="66"/>
      <c r="K54" s="66"/>
      <c r="M54" s="31" t="s">
        <v>386</v>
      </c>
      <c r="N54"/>
      <c r="O54" s="66"/>
      <c r="P54" s="66"/>
      <c r="Q54" s="66"/>
      <c r="S54" s="66"/>
      <c r="T54" s="66"/>
      <c r="U54" s="66"/>
      <c r="V54" s="66"/>
      <c r="X54" s="31" t="s">
        <v>1277</v>
      </c>
      <c r="Y54"/>
      <c r="Z54" s="66"/>
      <c r="AA54" s="66"/>
      <c r="AB54" s="66"/>
      <c r="AD54" s="31" t="s">
        <v>595</v>
      </c>
      <c r="AE54"/>
      <c r="AF54"/>
      <c r="AG54" s="66"/>
      <c r="AH54" s="66"/>
      <c r="AJ54" s="30" t="s">
        <v>1058</v>
      </c>
      <c r="AK54" s="31">
        <v>1</v>
      </c>
      <c r="AL54"/>
      <c r="AM54" s="66"/>
      <c r="AN54" s="66"/>
      <c r="AP54" s="31" t="s">
        <v>704</v>
      </c>
      <c r="AQ54"/>
      <c r="AR54" s="66"/>
      <c r="AS54" s="66"/>
      <c r="AT54" s="66"/>
      <c r="AV54" s="66"/>
      <c r="AW54" s="66"/>
      <c r="AX54" s="66"/>
      <c r="AY54" s="66"/>
      <c r="AZ54" s="31" t="s">
        <v>1196</v>
      </c>
      <c r="BA54"/>
      <c r="BB54"/>
      <c r="BD54" s="31" t="s">
        <v>144</v>
      </c>
      <c r="BE54"/>
      <c r="BF54" s="66"/>
      <c r="BH54" s="66"/>
      <c r="BI54" s="66"/>
      <c r="BJ54" s="66"/>
    </row>
    <row r="55" spans="2:62" x14ac:dyDescent="0.25">
      <c r="B55" s="31" t="s">
        <v>323</v>
      </c>
      <c r="C55"/>
      <c r="D55"/>
      <c r="G55" s="63"/>
      <c r="H55" s="64"/>
      <c r="I55" s="64"/>
      <c r="M55" s="31" t="s">
        <v>397</v>
      </c>
      <c r="N55"/>
      <c r="O55" s="64"/>
      <c r="S55" s="63"/>
      <c r="T55" s="64"/>
      <c r="X55" s="31" t="s">
        <v>511</v>
      </c>
      <c r="Y55"/>
      <c r="Z55" s="64"/>
      <c r="AD55" s="31" t="s">
        <v>597</v>
      </c>
      <c r="AE55"/>
      <c r="AF55"/>
      <c r="AJ55"/>
      <c r="AK55"/>
      <c r="AL55"/>
      <c r="AP55" s="31" t="s">
        <v>851</v>
      </c>
      <c r="AQ55"/>
      <c r="AR55" s="64"/>
      <c r="AV55" s="63"/>
      <c r="AW55" s="64"/>
      <c r="AX55" s="64"/>
      <c r="AZ55" s="31" t="s">
        <v>1207</v>
      </c>
      <c r="BA55"/>
      <c r="BB55"/>
      <c r="BD55" s="31" t="s">
        <v>359</v>
      </c>
      <c r="BE55"/>
      <c r="BF55" s="64"/>
      <c r="BH55" s="63"/>
      <c r="BI55" s="64"/>
      <c r="BJ55" s="64"/>
    </row>
    <row r="56" spans="2:62" x14ac:dyDescent="0.25">
      <c r="B56" s="31" t="s">
        <v>319</v>
      </c>
      <c r="C56"/>
      <c r="D56"/>
      <c r="G56" s="63"/>
      <c r="H56" s="64"/>
      <c r="I56" s="64"/>
      <c r="M56" s="31" t="s">
        <v>374</v>
      </c>
      <c r="N56"/>
      <c r="O56" s="64"/>
      <c r="S56" s="63"/>
      <c r="T56" s="64"/>
      <c r="X56" s="31" t="s">
        <v>444</v>
      </c>
      <c r="Y56"/>
      <c r="Z56" s="64"/>
      <c r="AD56" s="31" t="s">
        <v>1185</v>
      </c>
      <c r="AE56"/>
      <c r="AF56"/>
      <c r="AJ56" s="30" t="s">
        <v>1422</v>
      </c>
      <c r="AK56"/>
      <c r="AL56" s="30"/>
      <c r="AM56" s="71"/>
      <c r="AN56" s="71"/>
      <c r="AO56" s="71"/>
      <c r="AP56" s="31" t="s">
        <v>1420</v>
      </c>
      <c r="AQ56"/>
      <c r="AR56" s="73"/>
      <c r="AS56" s="71"/>
      <c r="AT56" s="71"/>
      <c r="AU56" s="71"/>
      <c r="AV56" s="72"/>
      <c r="AW56" s="73"/>
      <c r="AX56" s="73"/>
      <c r="AY56" s="71"/>
      <c r="AZ56" s="31" t="s">
        <v>1246</v>
      </c>
      <c r="BA56"/>
      <c r="BB56"/>
      <c r="BC56" s="71"/>
      <c r="BD56" s="31" t="s">
        <v>116</v>
      </c>
      <c r="BE56"/>
      <c r="BF56" s="73"/>
      <c r="BG56" s="71"/>
      <c r="BH56" s="72"/>
      <c r="BI56" s="73"/>
      <c r="BJ56" s="73"/>
    </row>
    <row r="57" spans="2:62" x14ac:dyDescent="0.25">
      <c r="B57" s="31" t="s">
        <v>318</v>
      </c>
      <c r="C57"/>
      <c r="D57"/>
      <c r="G57" s="63"/>
      <c r="H57" s="64"/>
      <c r="I57" s="64"/>
      <c r="M57" s="31" t="s">
        <v>392</v>
      </c>
      <c r="N57"/>
      <c r="O57" s="64"/>
      <c r="S57" s="63"/>
      <c r="T57" s="64"/>
      <c r="X57" s="31" t="s">
        <v>455</v>
      </c>
      <c r="Y57"/>
      <c r="Z57" s="64"/>
      <c r="AD57" s="31" t="s">
        <v>1192</v>
      </c>
      <c r="AE57"/>
      <c r="AF57"/>
      <c r="AJ57" s="31" t="s">
        <v>816</v>
      </c>
      <c r="AK57"/>
      <c r="AL57"/>
      <c r="AP57" s="63"/>
      <c r="AQ57" s="64"/>
      <c r="AR57" s="64"/>
      <c r="AV57" s="63"/>
      <c r="AW57" s="64"/>
      <c r="AX57" s="64"/>
      <c r="AZ57" s="31" t="s">
        <v>1251</v>
      </c>
      <c r="BA57"/>
      <c r="BB57"/>
      <c r="BD57" s="31" t="s">
        <v>112</v>
      </c>
      <c r="BE57"/>
      <c r="BF57" s="64"/>
      <c r="BH57" s="63"/>
      <c r="BI57" s="64"/>
      <c r="BJ57" s="64"/>
    </row>
    <row r="58" spans="2:62" x14ac:dyDescent="0.25">
      <c r="B58" s="31" t="s">
        <v>248</v>
      </c>
      <c r="C58"/>
      <c r="D58"/>
      <c r="G58" s="63"/>
      <c r="H58" s="64"/>
      <c r="I58" s="64"/>
      <c r="M58" s="31" t="s">
        <v>387</v>
      </c>
      <c r="N58"/>
      <c r="O58" s="64"/>
      <c r="S58" s="63"/>
      <c r="T58" s="64"/>
      <c r="X58" s="31" t="s">
        <v>451</v>
      </c>
      <c r="Y58"/>
      <c r="Z58" s="64"/>
      <c r="AD58" s="31" t="s">
        <v>1221</v>
      </c>
      <c r="AE58"/>
      <c r="AF58"/>
      <c r="AJ58" s="31" t="s">
        <v>433</v>
      </c>
      <c r="AK58"/>
      <c r="AL58"/>
      <c r="AP58" s="63"/>
      <c r="AQ58" s="64"/>
      <c r="AR58" s="64"/>
      <c r="AV58" s="63"/>
      <c r="AW58" s="64"/>
      <c r="AX58" s="64"/>
      <c r="AZ58" s="31" t="s">
        <v>1256</v>
      </c>
      <c r="BA58"/>
      <c r="BB58"/>
      <c r="BD58" s="31" t="s">
        <v>287</v>
      </c>
      <c r="BE58"/>
      <c r="BF58" s="64"/>
      <c r="BH58" s="63"/>
      <c r="BI58" s="64"/>
      <c r="BJ58" s="64"/>
    </row>
    <row r="59" spans="2:62" x14ac:dyDescent="0.25">
      <c r="B59" s="31" t="s">
        <v>255</v>
      </c>
      <c r="C59"/>
      <c r="D59"/>
      <c r="G59" s="63"/>
      <c r="H59" s="64"/>
      <c r="I59" s="64"/>
      <c r="M59" s="31" t="s">
        <v>436</v>
      </c>
      <c r="N59"/>
      <c r="O59" s="64"/>
      <c r="S59" s="63"/>
      <c r="T59" s="64"/>
      <c r="X59" s="31" t="s">
        <v>446</v>
      </c>
      <c r="Y59"/>
      <c r="Z59" s="64"/>
      <c r="AD59" s="31" t="s">
        <v>1223</v>
      </c>
      <c r="AE59"/>
      <c r="AF59"/>
      <c r="AJ59" s="31" t="s">
        <v>814</v>
      </c>
      <c r="AK59"/>
      <c r="AL59"/>
      <c r="AP59" s="63"/>
      <c r="AQ59" s="64"/>
      <c r="AR59" s="64"/>
      <c r="AV59" s="63"/>
      <c r="AW59" s="64"/>
      <c r="AX59" s="64"/>
      <c r="AZ59" s="31" t="s">
        <v>1259</v>
      </c>
      <c r="BA59"/>
      <c r="BB59"/>
      <c r="BD59" s="31" t="s">
        <v>300</v>
      </c>
      <c r="BE59"/>
      <c r="BF59" s="64"/>
      <c r="BH59" s="63"/>
      <c r="BI59" s="64"/>
      <c r="BJ59" s="64"/>
    </row>
    <row r="60" spans="2:62" x14ac:dyDescent="0.25">
      <c r="B60" s="31" t="s">
        <v>1420</v>
      </c>
      <c r="C60"/>
      <c r="D60"/>
      <c r="G60" s="63"/>
      <c r="H60" s="64"/>
      <c r="I60" s="64"/>
      <c r="M60" s="31" t="s">
        <v>408</v>
      </c>
      <c r="N60"/>
      <c r="O60" s="64"/>
      <c r="S60" s="63"/>
      <c r="T60" s="64"/>
      <c r="X60" s="31" t="s">
        <v>454</v>
      </c>
      <c r="Y60"/>
      <c r="Z60" s="64"/>
      <c r="AD60" s="31" t="s">
        <v>1245</v>
      </c>
      <c r="AE60"/>
      <c r="AF60"/>
      <c r="AJ60" s="31" t="s">
        <v>812</v>
      </c>
      <c r="AK60"/>
      <c r="AL60"/>
      <c r="AP60" s="63"/>
      <c r="AQ60" s="64"/>
      <c r="AR60" s="64"/>
      <c r="AV60" s="63"/>
      <c r="AW60" s="64"/>
      <c r="AX60" s="64"/>
      <c r="AZ60" s="31" t="s">
        <v>1262</v>
      </c>
      <c r="BA60"/>
      <c r="BB60"/>
      <c r="BD60" s="31" t="s">
        <v>216</v>
      </c>
      <c r="BE60"/>
      <c r="BF60" s="64"/>
      <c r="BH60" s="63"/>
      <c r="BI60" s="64"/>
      <c r="BJ60" s="64"/>
    </row>
    <row r="61" spans="2:62" x14ac:dyDescent="0.25">
      <c r="B61" s="63"/>
      <c r="C61" s="64"/>
      <c r="D61"/>
      <c r="G61" s="63"/>
      <c r="H61" s="64"/>
      <c r="I61" s="64"/>
      <c r="M61" s="31" t="s">
        <v>398</v>
      </c>
      <c r="N61"/>
      <c r="O61" s="64"/>
      <c r="S61" s="63"/>
      <c r="T61" s="64"/>
      <c r="X61" s="31" t="s">
        <v>456</v>
      </c>
      <c r="Y61"/>
      <c r="Z61" s="64"/>
      <c r="AD61" s="31" t="s">
        <v>1268</v>
      </c>
      <c r="AE61"/>
      <c r="AF61"/>
      <c r="AJ61" s="31" t="s">
        <v>818</v>
      </c>
      <c r="AK61"/>
      <c r="AL61"/>
      <c r="AP61" s="63"/>
      <c r="AQ61" s="64"/>
      <c r="AR61" s="64"/>
      <c r="AV61" s="63"/>
      <c r="AW61" s="64"/>
      <c r="AX61" s="64"/>
      <c r="AZ61" s="31" t="s">
        <v>1267</v>
      </c>
      <c r="BA61"/>
      <c r="BB61"/>
      <c r="BD61" s="31" t="s">
        <v>128</v>
      </c>
      <c r="BE61"/>
      <c r="BF61" s="64"/>
      <c r="BH61" s="63"/>
      <c r="BI61" s="64"/>
      <c r="BJ61" s="64"/>
    </row>
    <row r="62" spans="2:62" x14ac:dyDescent="0.25">
      <c r="B62" s="63"/>
      <c r="C62" s="64"/>
      <c r="D62"/>
      <c r="G62" s="63"/>
      <c r="H62" s="64"/>
      <c r="I62" s="64"/>
      <c r="M62" s="31" t="s">
        <v>380</v>
      </c>
      <c r="N62"/>
      <c r="O62" s="64"/>
      <c r="S62" s="63"/>
      <c r="T62" s="64"/>
      <c r="X62" s="31" t="s">
        <v>460</v>
      </c>
      <c r="Y62"/>
      <c r="Z62" s="64"/>
      <c r="AD62" s="31" t="s">
        <v>1272</v>
      </c>
      <c r="AE62"/>
      <c r="AF62"/>
      <c r="AJ62" s="31" t="s">
        <v>820</v>
      </c>
      <c r="AK62"/>
      <c r="AL62"/>
      <c r="AP62" s="63"/>
      <c r="AQ62" s="64"/>
      <c r="AR62" s="64"/>
      <c r="AV62" s="63"/>
      <c r="AW62" s="64"/>
      <c r="AX62" s="64"/>
      <c r="AZ62" s="31" t="s">
        <v>1271</v>
      </c>
      <c r="BA62"/>
      <c r="BB62"/>
      <c r="BD62" s="31" t="s">
        <v>92</v>
      </c>
      <c r="BE62"/>
      <c r="BF62" s="64"/>
      <c r="BH62" s="63"/>
      <c r="BI62" s="64"/>
      <c r="BJ62" s="64"/>
    </row>
    <row r="63" spans="2:62" x14ac:dyDescent="0.25">
      <c r="B63" s="63"/>
      <c r="C63" s="64"/>
      <c r="D63"/>
      <c r="G63" s="63"/>
      <c r="H63" s="64"/>
      <c r="I63" s="64"/>
      <c r="M63" s="31" t="s">
        <v>361</v>
      </c>
      <c r="N63"/>
      <c r="O63" s="64"/>
      <c r="S63" s="63"/>
      <c r="T63" s="64"/>
      <c r="X63" s="31" t="s">
        <v>448</v>
      </c>
      <c r="Y63"/>
      <c r="Z63" s="64"/>
      <c r="AD63" s="31" t="s">
        <v>528</v>
      </c>
      <c r="AE63"/>
      <c r="AF63"/>
      <c r="AJ63" s="31" t="s">
        <v>827</v>
      </c>
      <c r="AK63"/>
      <c r="AL63"/>
      <c r="AP63" s="63"/>
      <c r="AQ63" s="64"/>
      <c r="AR63" s="64"/>
      <c r="AV63" s="63"/>
      <c r="AW63" s="64"/>
      <c r="AX63" s="64"/>
      <c r="AZ63" s="31" t="s">
        <v>1285</v>
      </c>
      <c r="BA63"/>
      <c r="BB63"/>
      <c r="BD63" s="31" t="s">
        <v>62</v>
      </c>
      <c r="BE63"/>
      <c r="BF63" s="64"/>
      <c r="BH63" s="63"/>
      <c r="BI63" s="64"/>
      <c r="BJ63" s="64"/>
    </row>
    <row r="64" spans="2:62" x14ac:dyDescent="0.25">
      <c r="B64" s="63"/>
      <c r="C64" s="64"/>
      <c r="D64"/>
      <c r="G64" s="63"/>
      <c r="H64" s="64"/>
      <c r="I64" s="64"/>
      <c r="M64" s="31" t="s">
        <v>391</v>
      </c>
      <c r="N64"/>
      <c r="O64" s="64"/>
      <c r="S64" s="63"/>
      <c r="T64" s="64"/>
      <c r="X64" s="31" t="s">
        <v>447</v>
      </c>
      <c r="Y64"/>
      <c r="Z64" s="64"/>
      <c r="AD64" s="31" t="s">
        <v>530</v>
      </c>
      <c r="AE64"/>
      <c r="AF64"/>
      <c r="AJ64" s="31" t="s">
        <v>829</v>
      </c>
      <c r="AK64"/>
      <c r="AL64"/>
      <c r="AP64" s="63"/>
      <c r="AQ64" s="64"/>
      <c r="AR64" s="64"/>
      <c r="AV64" s="63"/>
      <c r="AW64" s="64"/>
      <c r="AX64" s="64"/>
      <c r="AZ64" s="31" t="s">
        <v>1288</v>
      </c>
      <c r="BA64"/>
      <c r="BB64"/>
      <c r="BD64" s="31" t="s">
        <v>278</v>
      </c>
      <c r="BE64"/>
      <c r="BF64" s="64"/>
      <c r="BH64" s="63"/>
      <c r="BI64" s="64"/>
      <c r="BJ64" s="64"/>
    </row>
    <row r="65" spans="2:62" x14ac:dyDescent="0.25">
      <c r="B65" s="63"/>
      <c r="C65" s="64"/>
      <c r="D65"/>
      <c r="G65" s="63"/>
      <c r="H65" s="64"/>
      <c r="I65" s="64"/>
      <c r="M65" s="31" t="s">
        <v>368</v>
      </c>
      <c r="N65"/>
      <c r="O65" s="64"/>
      <c r="S65" s="63"/>
      <c r="T65" s="64"/>
      <c r="X65" s="31" t="s">
        <v>453</v>
      </c>
      <c r="Y65"/>
      <c r="Z65" s="64"/>
      <c r="AD65" s="31" t="s">
        <v>466</v>
      </c>
      <c r="AE65"/>
      <c r="AF65"/>
      <c r="AJ65" s="31" t="s">
        <v>825</v>
      </c>
      <c r="AK65"/>
      <c r="AL65"/>
      <c r="AP65" s="63"/>
      <c r="AQ65" s="64"/>
      <c r="AR65" s="64"/>
      <c r="AV65" s="63"/>
      <c r="AW65" s="64"/>
      <c r="AX65" s="64"/>
      <c r="AZ65" s="31" t="s">
        <v>917</v>
      </c>
      <c r="BA65"/>
      <c r="BB65"/>
      <c r="BD65" s="31" t="s">
        <v>217</v>
      </c>
      <c r="BE65"/>
      <c r="BF65" s="64"/>
      <c r="BH65" s="63"/>
      <c r="BI65" s="64"/>
      <c r="BJ65" s="64"/>
    </row>
    <row r="66" spans="2:62" x14ac:dyDescent="0.25">
      <c r="B66" s="63"/>
      <c r="C66" s="64"/>
      <c r="D66"/>
      <c r="G66" s="63"/>
      <c r="H66" s="64"/>
      <c r="I66" s="64"/>
      <c r="M66" s="31" t="s">
        <v>431</v>
      </c>
      <c r="N66"/>
      <c r="O66" s="64"/>
      <c r="S66" s="63"/>
      <c r="T66" s="64"/>
      <c r="X66" s="31" t="s">
        <v>452</v>
      </c>
      <c r="Y66"/>
      <c r="Z66" s="64"/>
      <c r="AD66" s="31" t="s">
        <v>463</v>
      </c>
      <c r="AE66"/>
      <c r="AF66"/>
      <c r="AJ66" s="31" t="s">
        <v>692</v>
      </c>
      <c r="AK66"/>
      <c r="AL66"/>
      <c r="AP66" s="63"/>
      <c r="AQ66" s="64"/>
      <c r="AR66" s="64"/>
      <c r="AV66" s="63"/>
      <c r="AW66" s="64"/>
      <c r="AX66" s="64"/>
      <c r="AZ66" s="31" t="s">
        <v>914</v>
      </c>
      <c r="BA66"/>
      <c r="BB66"/>
      <c r="BD66" s="31" t="s">
        <v>210</v>
      </c>
      <c r="BE66"/>
      <c r="BF66" s="64"/>
      <c r="BH66" s="63"/>
      <c r="BI66" s="64"/>
      <c r="BJ66" s="64"/>
    </row>
    <row r="67" spans="2:62" x14ac:dyDescent="0.25">
      <c r="B67" s="63"/>
      <c r="C67" s="64"/>
      <c r="D67"/>
      <c r="G67" s="63"/>
      <c r="H67" s="64"/>
      <c r="I67" s="64"/>
      <c r="M67" s="31" t="s">
        <v>396</v>
      </c>
      <c r="N67"/>
      <c r="O67" s="64"/>
      <c r="S67" s="63"/>
      <c r="T67" s="64"/>
      <c r="X67" s="31" t="s">
        <v>515</v>
      </c>
      <c r="Y67"/>
      <c r="Z67" s="64"/>
      <c r="AD67" s="31" t="s">
        <v>606</v>
      </c>
      <c r="AE67"/>
      <c r="AF67"/>
      <c r="AJ67" s="31" t="s">
        <v>697</v>
      </c>
      <c r="AK67"/>
      <c r="AL67"/>
      <c r="AP67" s="63"/>
      <c r="AQ67" s="64"/>
      <c r="AR67" s="64"/>
      <c r="AV67" s="63"/>
      <c r="AW67" s="64"/>
      <c r="AX67" s="64"/>
      <c r="AZ67" s="31" t="s">
        <v>916</v>
      </c>
      <c r="BA67"/>
      <c r="BB67"/>
      <c r="BD67" s="31" t="s">
        <v>219</v>
      </c>
      <c r="BE67"/>
      <c r="BF67" s="64"/>
      <c r="BH67" s="63"/>
      <c r="BI67" s="64"/>
      <c r="BJ67" s="64"/>
    </row>
    <row r="68" spans="2:62" x14ac:dyDescent="0.25">
      <c r="B68" s="63"/>
      <c r="C68" s="64"/>
      <c r="D68"/>
      <c r="G68" s="63"/>
      <c r="H68" s="64"/>
      <c r="I68" s="64"/>
      <c r="M68" s="31" t="s">
        <v>407</v>
      </c>
      <c r="N68"/>
      <c r="O68" s="64"/>
      <c r="S68" s="63"/>
      <c r="T68" s="64"/>
      <c r="X68" s="31" t="s">
        <v>520</v>
      </c>
      <c r="Y68"/>
      <c r="Z68" s="64"/>
      <c r="AD68" s="31" t="s">
        <v>609</v>
      </c>
      <c r="AE68"/>
      <c r="AF68" s="64"/>
      <c r="AJ68" s="31" t="s">
        <v>699</v>
      </c>
      <c r="AK68"/>
      <c r="AL68"/>
      <c r="AP68" s="63"/>
      <c r="AQ68" s="64"/>
      <c r="AR68" s="64"/>
      <c r="AV68" s="63"/>
      <c r="AW68" s="64"/>
      <c r="AX68" s="64"/>
      <c r="AZ68" s="31" t="s">
        <v>727</v>
      </c>
      <c r="BA68"/>
      <c r="BB68" s="64"/>
      <c r="BD68" s="31" t="s">
        <v>449</v>
      </c>
      <c r="BE68"/>
      <c r="BF68" s="64"/>
      <c r="BH68" s="63"/>
      <c r="BI68" s="64"/>
      <c r="BJ68" s="64"/>
    </row>
    <row r="69" spans="2:62" x14ac:dyDescent="0.25">
      <c r="B69" s="63"/>
      <c r="C69" s="64"/>
      <c r="D69"/>
      <c r="G69" s="63"/>
      <c r="H69" s="64"/>
      <c r="I69" s="64"/>
      <c r="M69" s="31" t="s">
        <v>390</v>
      </c>
      <c r="N69"/>
      <c r="O69" s="64"/>
      <c r="S69" s="63"/>
      <c r="T69" s="64"/>
      <c r="X69" s="31" t="s">
        <v>521</v>
      </c>
      <c r="Y69"/>
      <c r="Z69" s="64"/>
      <c r="AD69" s="31" t="s">
        <v>565</v>
      </c>
      <c r="AE69"/>
      <c r="AF69" s="64"/>
      <c r="AJ69" s="31" t="s">
        <v>700</v>
      </c>
      <c r="AK69"/>
      <c r="AL69"/>
      <c r="AP69" s="63"/>
      <c r="AQ69" s="64"/>
      <c r="AR69" s="64"/>
      <c r="AV69" s="63"/>
      <c r="AW69" s="64"/>
      <c r="AX69" s="64"/>
      <c r="AZ69" s="31" t="s">
        <v>738</v>
      </c>
      <c r="BA69"/>
      <c r="BB69" s="64"/>
      <c r="BD69" s="31" t="s">
        <v>321</v>
      </c>
      <c r="BE69"/>
      <c r="BF69" s="64"/>
      <c r="BH69" s="63"/>
      <c r="BI69" s="64"/>
      <c r="BJ69" s="64"/>
    </row>
    <row r="70" spans="2:62" x14ac:dyDescent="0.25">
      <c r="B70" s="63"/>
      <c r="C70" s="64"/>
      <c r="D70"/>
      <c r="G70" s="63"/>
      <c r="H70" s="64"/>
      <c r="I70" s="64"/>
      <c r="M70" s="31" t="s">
        <v>384</v>
      </c>
      <c r="N70"/>
      <c r="O70" s="64"/>
      <c r="S70" s="63"/>
      <c r="T70" s="64"/>
      <c r="X70" s="31" t="s">
        <v>517</v>
      </c>
      <c r="Y70"/>
      <c r="Z70" s="64"/>
      <c r="AD70" s="31" t="s">
        <v>569</v>
      </c>
      <c r="AE70"/>
      <c r="AF70" s="64"/>
      <c r="AJ70" s="31" t="s">
        <v>834</v>
      </c>
      <c r="AK70"/>
      <c r="AL70"/>
      <c r="AP70" s="63"/>
      <c r="AQ70" s="64"/>
      <c r="AR70" s="64"/>
      <c r="AV70" s="63"/>
      <c r="AW70" s="64"/>
      <c r="AX70" s="64"/>
      <c r="AZ70" s="31" t="s">
        <v>725</v>
      </c>
      <c r="BA70"/>
      <c r="BB70" s="64"/>
      <c r="BD70" s="31" t="s">
        <v>275</v>
      </c>
      <c r="BE70"/>
      <c r="BF70" s="64"/>
      <c r="BH70" s="63"/>
      <c r="BI70" s="64"/>
      <c r="BJ70" s="64"/>
    </row>
    <row r="71" spans="2:62" x14ac:dyDescent="0.25">
      <c r="B71" s="63"/>
      <c r="C71" s="64"/>
      <c r="D71"/>
      <c r="G71" s="63"/>
      <c r="H71" s="64"/>
      <c r="I71" s="64"/>
      <c r="M71" s="31" t="s">
        <v>373</v>
      </c>
      <c r="N71"/>
      <c r="O71" s="64"/>
      <c r="S71" s="63"/>
      <c r="T71" s="64"/>
      <c r="X71" s="31" t="s">
        <v>1420</v>
      </c>
      <c r="Y71"/>
      <c r="Z71" s="64"/>
      <c r="AD71" s="31" t="s">
        <v>537</v>
      </c>
      <c r="AE71"/>
      <c r="AF71" s="64"/>
      <c r="AJ71" s="31" t="s">
        <v>1178</v>
      </c>
      <c r="AK71"/>
      <c r="AL71"/>
      <c r="AP71" s="63"/>
      <c r="AQ71" s="64"/>
      <c r="AR71" s="64"/>
      <c r="AV71" s="63"/>
      <c r="AW71" s="64"/>
      <c r="AX71" s="64"/>
      <c r="AZ71" s="31" t="s">
        <v>722</v>
      </c>
      <c r="BA71"/>
      <c r="BB71" s="64"/>
      <c r="BD71" s="31" t="s">
        <v>568</v>
      </c>
      <c r="BE71"/>
      <c r="BF71" s="64"/>
      <c r="BH71" s="63"/>
      <c r="BI71" s="64"/>
      <c r="BJ71" s="64"/>
    </row>
    <row r="72" spans="2:62" x14ac:dyDescent="0.25">
      <c r="B72" s="63"/>
      <c r="C72" s="64"/>
      <c r="D72"/>
      <c r="G72" s="63"/>
      <c r="H72" s="64"/>
      <c r="I72" s="64"/>
      <c r="M72" s="31" t="s">
        <v>352</v>
      </c>
      <c r="N72"/>
      <c r="O72" s="64"/>
      <c r="S72" s="63"/>
      <c r="T72" s="64"/>
      <c r="X72" s="63"/>
      <c r="Y72" s="64"/>
      <c r="Z72" s="64"/>
      <c r="AD72" s="31" t="s">
        <v>574</v>
      </c>
      <c r="AE72"/>
      <c r="AF72" s="64"/>
      <c r="AJ72" s="31" t="s">
        <v>1195</v>
      </c>
      <c r="AK72"/>
      <c r="AL72"/>
      <c r="AP72" s="63"/>
      <c r="AQ72" s="64"/>
      <c r="AR72" s="64"/>
      <c r="AV72" s="63"/>
      <c r="AW72" s="64"/>
      <c r="AX72" s="64"/>
      <c r="AZ72" s="31" t="s">
        <v>748</v>
      </c>
      <c r="BA72"/>
      <c r="BB72" s="64"/>
      <c r="BD72" s="31" t="s">
        <v>1420</v>
      </c>
      <c r="BE72"/>
      <c r="BF72" s="64"/>
      <c r="BH72" s="63"/>
      <c r="BI72" s="64"/>
      <c r="BJ72" s="64"/>
    </row>
    <row r="73" spans="2:62" x14ac:dyDescent="0.25">
      <c r="B73" s="63"/>
      <c r="C73" s="64"/>
      <c r="D73"/>
      <c r="G73" s="63"/>
      <c r="H73" s="64"/>
      <c r="I73" s="64"/>
      <c r="M73" s="31" t="s">
        <v>382</v>
      </c>
      <c r="N73"/>
      <c r="O73" s="64"/>
      <c r="S73" s="63"/>
      <c r="T73" s="64"/>
      <c r="X73" s="63"/>
      <c r="Y73" s="64"/>
      <c r="Z73" s="64"/>
      <c r="AD73" s="31" t="s">
        <v>577</v>
      </c>
      <c r="AE73"/>
      <c r="AF73" s="64"/>
      <c r="AJ73" s="31" t="s">
        <v>1198</v>
      </c>
      <c r="AK73"/>
      <c r="AL73"/>
      <c r="AP73" s="63"/>
      <c r="AQ73" s="64"/>
      <c r="AR73" s="64"/>
      <c r="AV73" s="63"/>
      <c r="AW73" s="64"/>
      <c r="AX73" s="64"/>
      <c r="AZ73" s="31" t="s">
        <v>739</v>
      </c>
      <c r="BA73"/>
      <c r="BB73" s="64"/>
      <c r="BD73"/>
      <c r="BE73"/>
      <c r="BF73" s="64"/>
      <c r="BH73" s="63"/>
      <c r="BI73" s="64"/>
      <c r="BJ73" s="64"/>
    </row>
    <row r="74" spans="2:62" x14ac:dyDescent="0.25">
      <c r="B74" s="63"/>
      <c r="C74" s="64"/>
      <c r="D74"/>
      <c r="G74" s="63"/>
      <c r="H74" s="64"/>
      <c r="I74" s="64"/>
      <c r="M74" s="31" t="s">
        <v>404</v>
      </c>
      <c r="N74"/>
      <c r="O74" s="64"/>
      <c r="S74" s="63"/>
      <c r="T74" s="64"/>
      <c r="X74" s="63"/>
      <c r="Y74" s="64"/>
      <c r="Z74" s="64"/>
      <c r="AD74" s="31" t="s">
        <v>966</v>
      </c>
      <c r="AE74"/>
      <c r="AF74" s="64"/>
      <c r="AJ74" s="31" t="s">
        <v>1222</v>
      </c>
      <c r="AK74"/>
      <c r="AL74"/>
      <c r="AP74" s="63"/>
      <c r="AQ74" s="64"/>
      <c r="AR74" s="64"/>
      <c r="AV74" s="63"/>
      <c r="AW74" s="64"/>
      <c r="AX74" s="64"/>
      <c r="AZ74" s="31" t="s">
        <v>726</v>
      </c>
      <c r="BA74"/>
      <c r="BB74" s="64"/>
      <c r="BD74" s="74" t="s">
        <v>1958</v>
      </c>
      <c r="BE74" s="74"/>
      <c r="BF74" s="74"/>
      <c r="BH74" s="63"/>
      <c r="BI74" s="64"/>
      <c r="BJ74" s="64"/>
    </row>
    <row r="75" spans="2:62" x14ac:dyDescent="0.25">
      <c r="B75" s="63"/>
      <c r="C75" s="64"/>
      <c r="D75"/>
      <c r="G75" s="63"/>
      <c r="H75" s="64"/>
      <c r="I75" s="64"/>
      <c r="M75" s="31" t="s">
        <v>393</v>
      </c>
      <c r="N75"/>
      <c r="O75" s="64"/>
      <c r="S75" s="63"/>
      <c r="T75" s="64"/>
      <c r="X75" s="63"/>
      <c r="Y75" s="64"/>
      <c r="Z75" s="64"/>
      <c r="AD75" s="31" t="s">
        <v>963</v>
      </c>
      <c r="AE75"/>
      <c r="AF75" s="64"/>
      <c r="AJ75" s="31" t="s">
        <v>1229</v>
      </c>
      <c r="AK75"/>
      <c r="AL75"/>
      <c r="AP75" s="63"/>
      <c r="AQ75" s="64"/>
      <c r="AR75" s="64"/>
      <c r="AV75" s="63"/>
      <c r="AW75" s="64"/>
      <c r="AX75" s="64"/>
      <c r="AZ75" s="31" t="s">
        <v>728</v>
      </c>
      <c r="BA75"/>
      <c r="BB75" s="64"/>
      <c r="BD75"/>
      <c r="BE75"/>
      <c r="BF75"/>
      <c r="BH75" s="63"/>
      <c r="BI75" s="64"/>
      <c r="BJ75" s="64"/>
    </row>
    <row r="76" spans="2:62" x14ac:dyDescent="0.25">
      <c r="B76" s="63"/>
      <c r="C76" s="64"/>
      <c r="D76"/>
      <c r="G76" s="63"/>
      <c r="H76" s="64"/>
      <c r="I76" s="64"/>
      <c r="M76" s="31" t="s">
        <v>395</v>
      </c>
      <c r="N76"/>
      <c r="O76" s="64"/>
      <c r="S76" s="63"/>
      <c r="T76" s="64"/>
      <c r="X76" s="63"/>
      <c r="Y76" s="64"/>
      <c r="Z76" s="64"/>
      <c r="AD76" s="31" t="s">
        <v>583</v>
      </c>
      <c r="AE76"/>
      <c r="AF76" s="64"/>
      <c r="AJ76" s="31" t="s">
        <v>1231</v>
      </c>
      <c r="AK76"/>
      <c r="AL76"/>
      <c r="AP76" s="63"/>
      <c r="AQ76" s="64"/>
      <c r="AR76" s="64"/>
      <c r="AV76" s="63"/>
      <c r="AW76" s="64"/>
      <c r="AX76" s="64"/>
      <c r="AZ76" s="31" t="s">
        <v>724</v>
      </c>
      <c r="BA76"/>
      <c r="BB76" s="64"/>
      <c r="BD76" s="30" t="s">
        <v>1427</v>
      </c>
      <c r="BE76"/>
      <c r="BF76"/>
      <c r="BH76" s="63"/>
      <c r="BI76" s="64"/>
      <c r="BJ76" s="64"/>
    </row>
    <row r="77" spans="2:62" x14ac:dyDescent="0.25">
      <c r="B77" s="63"/>
      <c r="C77" s="64"/>
      <c r="D77"/>
      <c r="G77" s="63"/>
      <c r="H77" s="64"/>
      <c r="I77" s="64"/>
      <c r="M77" s="31" t="s">
        <v>365</v>
      </c>
      <c r="N77"/>
      <c r="O77" s="64"/>
      <c r="S77" s="63"/>
      <c r="T77" s="64"/>
      <c r="X77" s="63"/>
      <c r="Y77" s="64"/>
      <c r="Z77" s="64"/>
      <c r="AD77" s="31" t="s">
        <v>589</v>
      </c>
      <c r="AE77"/>
      <c r="AF77" s="64"/>
      <c r="AJ77" s="31" t="s">
        <v>1234</v>
      </c>
      <c r="AK77"/>
      <c r="AL77"/>
      <c r="AP77" s="63"/>
      <c r="AQ77" s="64"/>
      <c r="AR77" s="64"/>
      <c r="AV77" s="63"/>
      <c r="AW77" s="64"/>
      <c r="AX77" s="64"/>
      <c r="AZ77" s="31" t="s">
        <v>747</v>
      </c>
      <c r="BA77"/>
      <c r="BB77" s="64"/>
      <c r="BD77" s="30" t="s">
        <v>1065</v>
      </c>
      <c r="BE77" t="s">
        <v>42</v>
      </c>
      <c r="BF77"/>
      <c r="BH77" s="63"/>
      <c r="BI77" s="64"/>
      <c r="BJ77" s="64"/>
    </row>
    <row r="78" spans="2:62" x14ac:dyDescent="0.25">
      <c r="B78" s="63"/>
      <c r="C78" s="64"/>
      <c r="D78"/>
      <c r="G78" s="63"/>
      <c r="H78" s="64"/>
      <c r="I78" s="64"/>
      <c r="M78" s="31" t="s">
        <v>383</v>
      </c>
      <c r="N78"/>
      <c r="O78" s="64"/>
      <c r="S78" s="63"/>
      <c r="T78" s="64"/>
      <c r="X78" s="63"/>
      <c r="Y78" s="64"/>
      <c r="Z78" s="64"/>
      <c r="AD78" s="31" t="s">
        <v>587</v>
      </c>
      <c r="AE78" s="64"/>
      <c r="AF78" s="64"/>
      <c r="AJ78" s="31" t="s">
        <v>1254</v>
      </c>
      <c r="AK78"/>
      <c r="AL78"/>
      <c r="AP78" s="63"/>
      <c r="AQ78" s="64"/>
      <c r="AR78" s="64"/>
      <c r="AV78" s="63"/>
      <c r="AW78" s="64"/>
      <c r="AX78" s="64"/>
      <c r="AZ78" s="31" t="s">
        <v>930</v>
      </c>
      <c r="BA78"/>
      <c r="BB78" s="64"/>
      <c r="BD78" s="30" t="s">
        <v>1058</v>
      </c>
      <c r="BE78" s="31">
        <v>1</v>
      </c>
      <c r="BF78"/>
      <c r="BH78" s="63"/>
      <c r="BI78" s="64"/>
      <c r="BJ78" s="64"/>
    </row>
    <row r="79" spans="2:62" x14ac:dyDescent="0.25">
      <c r="D79"/>
      <c r="M79" s="31" t="s">
        <v>405</v>
      </c>
      <c r="N79"/>
      <c r="AD79" s="31" t="s">
        <v>1420</v>
      </c>
      <c r="AJ79" s="31" t="s">
        <v>1257</v>
      </c>
      <c r="AK79"/>
      <c r="AZ79" s="31" t="s">
        <v>931</v>
      </c>
      <c r="BA79"/>
      <c r="BD79"/>
      <c r="BE79"/>
      <c r="BF79"/>
    </row>
    <row r="80" spans="2:62" x14ac:dyDescent="0.25">
      <c r="D80"/>
      <c r="M80" s="31" t="s">
        <v>493</v>
      </c>
      <c r="N80"/>
      <c r="AJ80" s="31" t="s">
        <v>1260</v>
      </c>
      <c r="AK80"/>
      <c r="AZ80" s="31" t="s">
        <v>1420</v>
      </c>
      <c r="BA80"/>
      <c r="BD80" s="30" t="s">
        <v>1422</v>
      </c>
      <c r="BE80"/>
      <c r="BF80" s="30"/>
      <c r="BG80" s="71"/>
      <c r="BH80" s="71"/>
      <c r="BI80" s="71"/>
      <c r="BJ80" s="71"/>
    </row>
    <row r="81" spans="4:58" x14ac:dyDescent="0.25">
      <c r="D81"/>
      <c r="M81" s="31" t="s">
        <v>1420</v>
      </c>
      <c r="N81"/>
      <c r="AJ81" s="31" t="s">
        <v>1292</v>
      </c>
      <c r="AK81"/>
      <c r="BD81" s="31" t="s">
        <v>989</v>
      </c>
      <c r="BE81"/>
      <c r="BF81"/>
    </row>
    <row r="82" spans="4:58" x14ac:dyDescent="0.25">
      <c r="D82"/>
      <c r="AJ82" s="31" t="s">
        <v>1295</v>
      </c>
      <c r="AK82"/>
      <c r="BD82" s="31" t="s">
        <v>616</v>
      </c>
      <c r="BE82"/>
      <c r="BF82"/>
    </row>
    <row r="83" spans="4:58" x14ac:dyDescent="0.25">
      <c r="D83"/>
      <c r="AJ83" s="31" t="s">
        <v>661</v>
      </c>
      <c r="AK83"/>
      <c r="BD83" s="31" t="s">
        <v>618</v>
      </c>
      <c r="BE83"/>
      <c r="BF83"/>
    </row>
    <row r="84" spans="4:58" x14ac:dyDescent="0.25">
      <c r="D84"/>
      <c r="AJ84" s="31" t="s">
        <v>615</v>
      </c>
      <c r="AK84"/>
      <c r="BD84" s="31" t="s">
        <v>990</v>
      </c>
      <c r="BE84"/>
      <c r="BF84"/>
    </row>
    <row r="85" spans="4:58" x14ac:dyDescent="0.25">
      <c r="D85"/>
      <c r="AJ85" s="31" t="s">
        <v>619</v>
      </c>
      <c r="AK85"/>
      <c r="BD85" s="31" t="s">
        <v>988</v>
      </c>
      <c r="BE85"/>
      <c r="BF85"/>
    </row>
    <row r="86" spans="4:58" x14ac:dyDescent="0.25">
      <c r="D86"/>
      <c r="AJ86" s="31" t="s">
        <v>621</v>
      </c>
      <c r="AK86"/>
      <c r="BD86" s="31" t="s">
        <v>970</v>
      </c>
      <c r="BE86"/>
      <c r="BF86"/>
    </row>
    <row r="87" spans="4:58" x14ac:dyDescent="0.25">
      <c r="D87"/>
      <c r="AJ87" s="31" t="s">
        <v>625</v>
      </c>
      <c r="AK87"/>
      <c r="BD87" s="31" t="s">
        <v>973</v>
      </c>
      <c r="BE87"/>
      <c r="BF87"/>
    </row>
    <row r="88" spans="4:58" x14ac:dyDescent="0.25">
      <c r="D88"/>
      <c r="AJ88" s="31" t="s">
        <v>622</v>
      </c>
      <c r="AK88"/>
      <c r="BD88" s="31" t="s">
        <v>996</v>
      </c>
      <c r="BE88"/>
      <c r="BF88"/>
    </row>
    <row r="89" spans="4:58" x14ac:dyDescent="0.25">
      <c r="D89"/>
      <c r="AJ89" s="31" t="s">
        <v>624</v>
      </c>
      <c r="AK89"/>
      <c r="BD89" s="31" t="s">
        <v>1001</v>
      </c>
      <c r="BE89"/>
      <c r="BF89"/>
    </row>
    <row r="90" spans="4:58" x14ac:dyDescent="0.25">
      <c r="D90"/>
      <c r="AJ90" s="31" t="s">
        <v>623</v>
      </c>
      <c r="AK90"/>
      <c r="BD90" s="31" t="s">
        <v>999</v>
      </c>
      <c r="BE90"/>
      <c r="BF90"/>
    </row>
    <row r="91" spans="4:58" x14ac:dyDescent="0.25">
      <c r="D91"/>
      <c r="AJ91" s="31" t="s">
        <v>628</v>
      </c>
      <c r="AK91"/>
      <c r="BD91" s="31" t="s">
        <v>997</v>
      </c>
      <c r="BE91"/>
      <c r="BF91"/>
    </row>
    <row r="92" spans="4:58" x14ac:dyDescent="0.25">
      <c r="D92"/>
      <c r="AJ92" s="31" t="s">
        <v>411</v>
      </c>
      <c r="AK92"/>
      <c r="BD92" s="31" t="s">
        <v>992</v>
      </c>
      <c r="BE92"/>
      <c r="BF92"/>
    </row>
    <row r="93" spans="4:58" x14ac:dyDescent="0.25">
      <c r="D93"/>
      <c r="AJ93" s="31" t="s">
        <v>630</v>
      </c>
      <c r="AK93"/>
      <c r="BD93" s="31" t="s">
        <v>1180</v>
      </c>
      <c r="BE93"/>
      <c r="BF93"/>
    </row>
    <row r="94" spans="4:58" x14ac:dyDescent="0.25">
      <c r="D94"/>
      <c r="AJ94" s="31" t="s">
        <v>633</v>
      </c>
      <c r="AK94"/>
      <c r="BD94" s="31" t="s">
        <v>1187</v>
      </c>
      <c r="BE94"/>
      <c r="BF94"/>
    </row>
    <row r="95" spans="4:58" x14ac:dyDescent="0.25">
      <c r="D95"/>
      <c r="AJ95" s="31" t="s">
        <v>686</v>
      </c>
      <c r="AK95"/>
      <c r="BD95" s="31" t="s">
        <v>1188</v>
      </c>
      <c r="BE95"/>
      <c r="BF95"/>
    </row>
    <row r="96" spans="4:58" x14ac:dyDescent="0.25">
      <c r="D96"/>
      <c r="AJ96" s="31" t="s">
        <v>635</v>
      </c>
      <c r="AK96"/>
      <c r="BD96" s="31" t="s">
        <v>1193</v>
      </c>
      <c r="BE96"/>
      <c r="BF96"/>
    </row>
    <row r="97" spans="4:58" x14ac:dyDescent="0.25">
      <c r="D97"/>
      <c r="AJ97" s="31" t="s">
        <v>683</v>
      </c>
      <c r="AK97"/>
      <c r="BD97" s="31" t="s">
        <v>1200</v>
      </c>
      <c r="BE97"/>
      <c r="BF97"/>
    </row>
    <row r="98" spans="4:58" x14ac:dyDescent="0.25">
      <c r="D98"/>
      <c r="AJ98" s="31" t="s">
        <v>688</v>
      </c>
      <c r="AK98"/>
      <c r="BD98" s="31" t="s">
        <v>1227</v>
      </c>
      <c r="BE98"/>
      <c r="BF98"/>
    </row>
    <row r="99" spans="4:58" x14ac:dyDescent="0.25">
      <c r="D99"/>
      <c r="AJ99" s="31" t="s">
        <v>687</v>
      </c>
      <c r="AK99"/>
      <c r="BD99" s="31" t="s">
        <v>1233</v>
      </c>
      <c r="BE99"/>
      <c r="BF99"/>
    </row>
    <row r="100" spans="4:58" x14ac:dyDescent="0.25">
      <c r="D100"/>
      <c r="AJ100" s="31" t="s">
        <v>682</v>
      </c>
      <c r="AK100"/>
      <c r="BD100" s="31" t="s">
        <v>1247</v>
      </c>
      <c r="BE100"/>
      <c r="BF100"/>
    </row>
    <row r="101" spans="4:58" x14ac:dyDescent="0.25">
      <c r="D101"/>
      <c r="AJ101" s="31" t="s">
        <v>684</v>
      </c>
      <c r="AK101"/>
      <c r="BD101" s="31" t="s">
        <v>1297</v>
      </c>
      <c r="BE101"/>
      <c r="BF101"/>
    </row>
    <row r="102" spans="4:58" x14ac:dyDescent="0.25">
      <c r="D102"/>
      <c r="AJ102" s="31" t="s">
        <v>681</v>
      </c>
      <c r="AK102"/>
      <c r="BD102" s="31" t="s">
        <v>951</v>
      </c>
      <c r="BE102"/>
      <c r="BF102"/>
    </row>
    <row r="103" spans="4:58" x14ac:dyDescent="0.25">
      <c r="D103"/>
      <c r="AJ103" s="31" t="s">
        <v>685</v>
      </c>
      <c r="AK103"/>
      <c r="BD103" s="31" t="s">
        <v>545</v>
      </c>
      <c r="BE103"/>
      <c r="BF103"/>
    </row>
    <row r="104" spans="4:58" x14ac:dyDescent="0.25">
      <c r="D104"/>
      <c r="AJ104" s="31" t="s">
        <v>657</v>
      </c>
      <c r="AK104"/>
      <c r="BD104" s="31" t="s">
        <v>532</v>
      </c>
      <c r="BE104"/>
      <c r="BF104"/>
    </row>
    <row r="105" spans="4:58" x14ac:dyDescent="0.25">
      <c r="D105"/>
      <c r="AJ105" s="31" t="s">
        <v>659</v>
      </c>
      <c r="AK105"/>
      <c r="BD105" s="31" t="s">
        <v>749</v>
      </c>
      <c r="BE105"/>
      <c r="BF105"/>
    </row>
    <row r="106" spans="4:58" x14ac:dyDescent="0.25">
      <c r="D106"/>
      <c r="AJ106" s="31" t="s">
        <v>600</v>
      </c>
      <c r="AK106"/>
      <c r="BD106" s="31" t="s">
        <v>753</v>
      </c>
      <c r="BE106"/>
      <c r="BF106"/>
    </row>
    <row r="107" spans="4:58" x14ac:dyDescent="0.25">
      <c r="D107"/>
      <c r="AJ107" s="31" t="s">
        <v>636</v>
      </c>
      <c r="AK107"/>
      <c r="BD107" s="31" t="s">
        <v>751</v>
      </c>
      <c r="BE107"/>
      <c r="BF107"/>
    </row>
    <row r="108" spans="4:58" x14ac:dyDescent="0.25">
      <c r="D108"/>
      <c r="AJ108" s="31" t="s">
        <v>605</v>
      </c>
      <c r="AK108"/>
      <c r="BD108" s="31" t="s">
        <v>554</v>
      </c>
      <c r="BE108"/>
      <c r="BF108" s="66"/>
    </row>
    <row r="109" spans="4:58" x14ac:dyDescent="0.25">
      <c r="D109"/>
      <c r="AJ109" s="31" t="s">
        <v>689</v>
      </c>
      <c r="AK109"/>
      <c r="BD109" s="31" t="s">
        <v>557</v>
      </c>
      <c r="BE109"/>
      <c r="BF109" s="64"/>
    </row>
    <row r="110" spans="4:58" x14ac:dyDescent="0.25">
      <c r="D110"/>
      <c r="AJ110" s="31" t="s">
        <v>669</v>
      </c>
      <c r="AK110"/>
      <c r="BD110" s="31" t="s">
        <v>956</v>
      </c>
      <c r="BE110"/>
      <c r="BF110" s="64"/>
    </row>
    <row r="111" spans="4:58" x14ac:dyDescent="0.25">
      <c r="D111"/>
      <c r="AJ111" s="31" t="s">
        <v>668</v>
      </c>
      <c r="AK111"/>
      <c r="BD111" s="31" t="s">
        <v>953</v>
      </c>
      <c r="BE111"/>
      <c r="BF111" s="64"/>
    </row>
    <row r="112" spans="4:58" x14ac:dyDescent="0.25">
      <c r="D112"/>
      <c r="AJ112" s="31" t="s">
        <v>665</v>
      </c>
      <c r="AK112"/>
      <c r="BD112" s="31" t="s">
        <v>954</v>
      </c>
      <c r="BE112"/>
      <c r="BF112" s="64"/>
    </row>
    <row r="113" spans="4:58" x14ac:dyDescent="0.25">
      <c r="D113"/>
      <c r="AJ113" s="31" t="s">
        <v>799</v>
      </c>
      <c r="AK113"/>
      <c r="BD113" s="31" t="s">
        <v>757</v>
      </c>
      <c r="BE113"/>
      <c r="BF113" s="64"/>
    </row>
    <row r="114" spans="4:58" x14ac:dyDescent="0.25">
      <c r="D114"/>
      <c r="AJ114" s="31" t="s">
        <v>800</v>
      </c>
      <c r="AK114"/>
      <c r="BD114" s="31" t="s">
        <v>755</v>
      </c>
      <c r="BE114"/>
      <c r="BF114" s="64"/>
    </row>
    <row r="115" spans="4:58" x14ac:dyDescent="0.25">
      <c r="D115"/>
      <c r="AJ115" s="31" t="s">
        <v>803</v>
      </c>
      <c r="AK115"/>
      <c r="BD115" s="31" t="s">
        <v>764</v>
      </c>
      <c r="BE115"/>
      <c r="BF115" s="64"/>
    </row>
    <row r="116" spans="4:58" x14ac:dyDescent="0.25">
      <c r="D116"/>
      <c r="AJ116" s="31" t="s">
        <v>421</v>
      </c>
      <c r="AK116"/>
      <c r="BD116" s="31" t="s">
        <v>769</v>
      </c>
      <c r="BE116"/>
      <c r="BF116" s="64"/>
    </row>
    <row r="117" spans="4:58" x14ac:dyDescent="0.25">
      <c r="D117"/>
      <c r="AJ117" s="31" t="s">
        <v>612</v>
      </c>
      <c r="AK117"/>
      <c r="BD117" s="31" t="s">
        <v>862</v>
      </c>
      <c r="BE117"/>
      <c r="BF117" s="64"/>
    </row>
    <row r="118" spans="4:58" x14ac:dyDescent="0.25">
      <c r="D118"/>
      <c r="AJ118" s="31" t="s">
        <v>808</v>
      </c>
      <c r="AK118"/>
      <c r="BD118" s="31" t="s">
        <v>776</v>
      </c>
      <c r="BE118"/>
      <c r="BF118" s="64"/>
    </row>
    <row r="119" spans="4:58" x14ac:dyDescent="0.25">
      <c r="D119"/>
      <c r="AJ119" s="31" t="s">
        <v>1420</v>
      </c>
      <c r="BD119" s="31" t="s">
        <v>864</v>
      </c>
      <c r="BE119"/>
      <c r="BF119" s="64"/>
    </row>
    <row r="120" spans="4:58" x14ac:dyDescent="0.25">
      <c r="D120"/>
      <c r="BD120" s="31" t="s">
        <v>968</v>
      </c>
      <c r="BE120"/>
      <c r="BF120" s="64"/>
    </row>
    <row r="121" spans="4:58" x14ac:dyDescent="0.25">
      <c r="D121"/>
      <c r="BD121" s="31" t="s">
        <v>777</v>
      </c>
      <c r="BE121"/>
      <c r="BF121" s="64"/>
    </row>
    <row r="122" spans="4:58" x14ac:dyDescent="0.25">
      <c r="D122"/>
      <c r="BD122" s="31" t="s">
        <v>770</v>
      </c>
      <c r="BE122"/>
      <c r="BF122" s="64"/>
    </row>
    <row r="123" spans="4:58" x14ac:dyDescent="0.25">
      <c r="D123"/>
      <c r="BD123" s="31" t="s">
        <v>778</v>
      </c>
      <c r="BE123"/>
      <c r="BF123" s="64"/>
    </row>
    <row r="124" spans="4:58" x14ac:dyDescent="0.25">
      <c r="D124"/>
      <c r="BD124" s="31" t="s">
        <v>877</v>
      </c>
      <c r="BE124"/>
      <c r="BF124" s="64"/>
    </row>
    <row r="125" spans="4:58" x14ac:dyDescent="0.25">
      <c r="D125"/>
      <c r="BD125" s="31" t="s">
        <v>863</v>
      </c>
      <c r="BE125"/>
      <c r="BF125" s="64"/>
    </row>
    <row r="126" spans="4:58" x14ac:dyDescent="0.25">
      <c r="D126"/>
      <c r="BD126" s="31" t="s">
        <v>889</v>
      </c>
      <c r="BE126"/>
    </row>
    <row r="127" spans="4:58" x14ac:dyDescent="0.25">
      <c r="D127"/>
      <c r="BD127" s="31" t="s">
        <v>929</v>
      </c>
      <c r="BE127"/>
    </row>
    <row r="128" spans="4:58" x14ac:dyDescent="0.25">
      <c r="D128"/>
      <c r="BD128" s="31" t="s">
        <v>935</v>
      </c>
      <c r="BE128"/>
    </row>
    <row r="129" spans="4:57" x14ac:dyDescent="0.25">
      <c r="D129"/>
      <c r="BD129" s="31" t="s">
        <v>855</v>
      </c>
      <c r="BE129"/>
    </row>
    <row r="130" spans="4:57" x14ac:dyDescent="0.25">
      <c r="D130"/>
      <c r="BD130" s="31" t="s">
        <v>850</v>
      </c>
      <c r="BE130"/>
    </row>
    <row r="131" spans="4:57" x14ac:dyDescent="0.25">
      <c r="D131"/>
      <c r="BD131" s="31" t="s">
        <v>774</v>
      </c>
      <c r="BE131"/>
    </row>
    <row r="132" spans="4:57" x14ac:dyDescent="0.25">
      <c r="D132"/>
      <c r="BD132" s="31" t="s">
        <v>775</v>
      </c>
      <c r="BE132"/>
    </row>
    <row r="133" spans="4:57" x14ac:dyDescent="0.25">
      <c r="D133"/>
      <c r="BD133" s="31" t="s">
        <v>772</v>
      </c>
      <c r="BE133"/>
    </row>
    <row r="134" spans="4:57" x14ac:dyDescent="0.25">
      <c r="D134"/>
      <c r="BD134" s="31" t="s">
        <v>887</v>
      </c>
      <c r="BE134"/>
    </row>
    <row r="135" spans="4:57" x14ac:dyDescent="0.25">
      <c r="BD135" s="31" t="s">
        <v>859</v>
      </c>
      <c r="BE135"/>
    </row>
    <row r="136" spans="4:57" x14ac:dyDescent="0.25">
      <c r="BD136" s="31" t="s">
        <v>888</v>
      </c>
      <c r="BE136"/>
    </row>
    <row r="137" spans="4:57" x14ac:dyDescent="0.25">
      <c r="BD137" s="31" t="s">
        <v>958</v>
      </c>
      <c r="BE137"/>
    </row>
    <row r="138" spans="4:57" x14ac:dyDescent="0.25">
      <c r="BD138" s="31" t="s">
        <v>950</v>
      </c>
      <c r="BE138"/>
    </row>
    <row r="139" spans="4:57" x14ac:dyDescent="0.25">
      <c r="BD139" s="31" t="s">
        <v>949</v>
      </c>
      <c r="BE139"/>
    </row>
    <row r="140" spans="4:57" x14ac:dyDescent="0.25">
      <c r="BD140" s="31" t="s">
        <v>947</v>
      </c>
      <c r="BE140"/>
    </row>
    <row r="141" spans="4:57" x14ac:dyDescent="0.25">
      <c r="BD141" s="31" t="s">
        <v>948</v>
      </c>
      <c r="BE141"/>
    </row>
    <row r="142" spans="4:57" x14ac:dyDescent="0.25">
      <c r="BD142" s="31" t="s">
        <v>969</v>
      </c>
      <c r="BE142"/>
    </row>
    <row r="143" spans="4:57" x14ac:dyDescent="0.25">
      <c r="BD143" s="31" t="s">
        <v>975</v>
      </c>
      <c r="BE143"/>
    </row>
    <row r="144" spans="4:57" x14ac:dyDescent="0.25">
      <c r="BD144" s="31" t="s">
        <v>608</v>
      </c>
      <c r="BE144"/>
    </row>
    <row r="145" spans="56:57" x14ac:dyDescent="0.25">
      <c r="BD145" s="31" t="s">
        <v>981</v>
      </c>
      <c r="BE145"/>
    </row>
    <row r="146" spans="56:57" x14ac:dyDescent="0.25">
      <c r="BD146" s="31" t="s">
        <v>750</v>
      </c>
      <c r="BE146"/>
    </row>
    <row r="147" spans="56:57" x14ac:dyDescent="0.25">
      <c r="BD147" s="31" t="s">
        <v>982</v>
      </c>
      <c r="BE147"/>
    </row>
    <row r="148" spans="56:57" x14ac:dyDescent="0.25">
      <c r="BD148" s="31" t="s">
        <v>984</v>
      </c>
      <c r="BE148"/>
    </row>
    <row r="149" spans="56:57" x14ac:dyDescent="0.25">
      <c r="BD149" s="31" t="s">
        <v>986</v>
      </c>
      <c r="BE149"/>
    </row>
    <row r="150" spans="56:57" x14ac:dyDescent="0.25">
      <c r="BD150" s="31" t="s">
        <v>987</v>
      </c>
      <c r="BE150"/>
    </row>
    <row r="151" spans="56:57" x14ac:dyDescent="0.25">
      <c r="BD151" s="31" t="s">
        <v>1420</v>
      </c>
    </row>
  </sheetData>
  <conditionalFormatting sqref="C17">
    <cfRule type="cellIs" dxfId="85" priority="15" operator="lessThan">
      <formula>0.05</formula>
    </cfRule>
    <cfRule type="cellIs" dxfId="84" priority="16" operator="lessThan">
      <formula>0.1</formula>
    </cfRule>
  </conditionalFormatting>
  <conditionalFormatting sqref="H17">
    <cfRule type="cellIs" dxfId="83" priority="13" operator="lessThan">
      <formula>0.05</formula>
    </cfRule>
    <cfRule type="cellIs" dxfId="82" priority="14" operator="lessThan">
      <formula>0.1</formula>
    </cfRule>
  </conditionalFormatting>
  <conditionalFormatting sqref="T17">
    <cfRule type="cellIs" dxfId="81" priority="11" operator="lessThan">
      <formula>0.05</formula>
    </cfRule>
    <cfRule type="cellIs" dxfId="80" priority="12" operator="lessThan">
      <formula>0.1</formula>
    </cfRule>
  </conditionalFormatting>
  <conditionalFormatting sqref="N17">
    <cfRule type="cellIs" dxfId="79" priority="9" operator="lessThan">
      <formula>0.05</formula>
    </cfRule>
    <cfRule type="cellIs" dxfId="78" priority="10" operator="lessThan">
      <formula>0.1</formula>
    </cfRule>
  </conditionalFormatting>
  <conditionalFormatting sqref="Y17">
    <cfRule type="cellIs" dxfId="77" priority="7" operator="lessThan">
      <formula>0.05</formula>
    </cfRule>
    <cfRule type="cellIs" dxfId="76" priority="8" operator="lessThan">
      <formula>0.1</formula>
    </cfRule>
  </conditionalFormatting>
  <conditionalFormatting sqref="AE17">
    <cfRule type="cellIs" dxfId="75" priority="5" operator="lessThan">
      <formula>0.05</formula>
    </cfRule>
    <cfRule type="cellIs" dxfId="74" priority="6" operator="lessThan">
      <formula>0.1</formula>
    </cfRule>
  </conditionalFormatting>
  <conditionalFormatting sqref="AK17">
    <cfRule type="cellIs" dxfId="73" priority="4" operator="lessThan">
      <formula>0.05</formula>
    </cfRule>
  </conditionalFormatting>
  <conditionalFormatting sqref="AQ17">
    <cfRule type="cellIs" dxfId="72" priority="3" operator="lessThan">
      <formula>0.05</formula>
    </cfRule>
  </conditionalFormatting>
  <conditionalFormatting sqref="BA17">
    <cfRule type="cellIs" dxfId="71" priority="2" operator="lessThan">
      <formula>0.05</formula>
    </cfRule>
  </conditionalFormatting>
  <conditionalFormatting sqref="BE17">
    <cfRule type="cellIs" dxfId="70" priority="1" operator="lessThan">
      <formula>0.05</formula>
    </cfRule>
  </conditionalFormatting>
  <pageMargins left="0.7" right="0.7" top="0.75" bottom="0.75" header="0.3" footer="0.3"/>
  <pageSetup paperSize="9" orientation="portrait" verticalDpi="0" r:id="rId2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8F7C67-6A72-4BD7-A03D-BDE5D2D0B70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Content</vt:lpstr>
      <vt:lpstr>Overview</vt:lpstr>
      <vt:lpstr>Database</vt:lpstr>
      <vt:lpstr>Sheet1</vt:lpstr>
      <vt:lpstr>2 - Outliers</vt:lpstr>
      <vt:lpstr>3 -Impute_SE</vt:lpstr>
      <vt:lpstr>5_Weighting</vt:lpstr>
      <vt:lpstr>8 Meta-averages</vt:lpstr>
      <vt:lpstr>Geographic coverage</vt:lpstr>
      <vt:lpstr>9.1 Meta-Averages_t-test</vt:lpstr>
      <vt:lpstr>9.3 time period t-test</vt:lpstr>
      <vt:lpstr>9.5 SS_t-test</vt:lpstr>
      <vt:lpstr>9.6 RA t-test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Katherine Aston</dc:creator>
  <cp:lastModifiedBy>Laura Katherine Aston</cp:lastModifiedBy>
  <dcterms:created xsi:type="dcterms:W3CDTF">2020-02-04T03:54:23Z</dcterms:created>
  <dcterms:modified xsi:type="dcterms:W3CDTF">2020-02-25T09:17:32Z</dcterms:modified>
</cp:coreProperties>
</file>