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Cluster analysis results\Final Cluster solution\"/>
    </mc:Choice>
  </mc:AlternateContent>
  <xr:revisionPtr revIDLastSave="0" documentId="13_ncr:1_{5ED4684D-E68E-44EB-A985-B43B04443989}" xr6:coauthVersionLast="36" xr6:coauthVersionMax="36" xr10:uidLastSave="{00000000-0000-0000-0000-000000000000}"/>
  <bookViews>
    <workbookView xWindow="0" yWindow="0" windowWidth="19200" windowHeight="8250" xr2:uid="{41582402-FDA3-4143-9721-5883E471C988}"/>
  </bookViews>
  <sheets>
    <sheet name="Combined_Ordered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3" l="1"/>
  <c r="V9" i="3"/>
  <c r="R9" i="3"/>
  <c r="S9" i="3"/>
  <c r="T9" i="3"/>
  <c r="W9" i="3" s="1"/>
  <c r="I9" i="3"/>
  <c r="L9" i="3" s="1"/>
  <c r="J9" i="3"/>
  <c r="M9" i="3" s="1"/>
  <c r="K9" i="3"/>
  <c r="N9" i="3" s="1"/>
  <c r="L4" i="3" l="1"/>
  <c r="I19" i="3"/>
  <c r="L19" i="3" s="1"/>
  <c r="J19" i="3"/>
  <c r="M19" i="3" s="1"/>
  <c r="K19" i="3"/>
  <c r="N19" i="3"/>
  <c r="R19" i="3"/>
  <c r="U19" i="3" s="1"/>
  <c r="S19" i="3"/>
  <c r="V19" i="3" s="1"/>
  <c r="T19" i="3"/>
  <c r="W19" i="3" s="1"/>
  <c r="R5" i="3"/>
  <c r="U5" i="3" s="1"/>
  <c r="S5" i="3"/>
  <c r="V5" i="3" s="1"/>
  <c r="T5" i="3"/>
  <c r="W5" i="3" s="1"/>
  <c r="R6" i="3"/>
  <c r="U6" i="3" s="1"/>
  <c r="S6" i="3"/>
  <c r="V6" i="3" s="1"/>
  <c r="T6" i="3"/>
  <c r="W6" i="3" s="1"/>
  <c r="R7" i="3"/>
  <c r="U7" i="3" s="1"/>
  <c r="S7" i="3"/>
  <c r="V7" i="3" s="1"/>
  <c r="T7" i="3"/>
  <c r="W7" i="3" s="1"/>
  <c r="R22" i="3"/>
  <c r="U22" i="3" s="1"/>
  <c r="S22" i="3"/>
  <c r="V22" i="3" s="1"/>
  <c r="T22" i="3"/>
  <c r="W22" i="3" s="1"/>
  <c r="R8" i="3"/>
  <c r="U8" i="3" s="1"/>
  <c r="S8" i="3"/>
  <c r="V8" i="3" s="1"/>
  <c r="T8" i="3"/>
  <c r="W8" i="3" s="1"/>
  <c r="R23" i="3"/>
  <c r="U23" i="3" s="1"/>
  <c r="S23" i="3"/>
  <c r="V23" i="3" s="1"/>
  <c r="T23" i="3"/>
  <c r="W23" i="3" s="1"/>
  <c r="R11" i="3"/>
  <c r="U11" i="3" s="1"/>
  <c r="S11" i="3"/>
  <c r="V11" i="3" s="1"/>
  <c r="T11" i="3"/>
  <c r="W11" i="3" s="1"/>
  <c r="R10" i="3"/>
  <c r="U10" i="3" s="1"/>
  <c r="S10" i="3"/>
  <c r="V10" i="3" s="1"/>
  <c r="T10" i="3"/>
  <c r="W10" i="3" s="1"/>
  <c r="R24" i="3"/>
  <c r="U24" i="3" s="1"/>
  <c r="S24" i="3"/>
  <c r="V24" i="3" s="1"/>
  <c r="T24" i="3"/>
  <c r="W24" i="3" s="1"/>
  <c r="R12" i="3"/>
  <c r="U12" i="3" s="1"/>
  <c r="S12" i="3"/>
  <c r="V12" i="3" s="1"/>
  <c r="T12" i="3"/>
  <c r="W12" i="3" s="1"/>
  <c r="R13" i="3"/>
  <c r="U13" i="3" s="1"/>
  <c r="S13" i="3"/>
  <c r="V13" i="3" s="1"/>
  <c r="T13" i="3"/>
  <c r="W13" i="3" s="1"/>
  <c r="R14" i="3"/>
  <c r="U14" i="3" s="1"/>
  <c r="S14" i="3"/>
  <c r="V14" i="3" s="1"/>
  <c r="T14" i="3"/>
  <c r="W14" i="3" s="1"/>
  <c r="R15" i="3"/>
  <c r="U15" i="3" s="1"/>
  <c r="S15" i="3"/>
  <c r="V15" i="3" s="1"/>
  <c r="T15" i="3"/>
  <c r="W15" i="3" s="1"/>
  <c r="R16" i="3"/>
  <c r="U16" i="3" s="1"/>
  <c r="S16" i="3"/>
  <c r="V16" i="3" s="1"/>
  <c r="T16" i="3"/>
  <c r="W16" i="3" s="1"/>
  <c r="R18" i="3"/>
  <c r="U18" i="3" s="1"/>
  <c r="S18" i="3"/>
  <c r="V18" i="3" s="1"/>
  <c r="T18" i="3"/>
  <c r="W18" i="3" s="1"/>
  <c r="R17" i="3"/>
  <c r="U17" i="3" s="1"/>
  <c r="S17" i="3"/>
  <c r="V17" i="3" s="1"/>
  <c r="T17" i="3"/>
  <c r="W17" i="3" s="1"/>
  <c r="R20" i="3"/>
  <c r="U20" i="3" s="1"/>
  <c r="S20" i="3"/>
  <c r="V20" i="3" s="1"/>
  <c r="T20" i="3"/>
  <c r="W20" i="3" s="1"/>
  <c r="T4" i="3"/>
  <c r="W4" i="3" s="1"/>
  <c r="S4" i="3"/>
  <c r="V4" i="3" s="1"/>
  <c r="R4" i="3"/>
  <c r="U4" i="3" s="1"/>
  <c r="I4" i="3"/>
  <c r="I5" i="3"/>
  <c r="L5" i="3" s="1"/>
  <c r="J5" i="3"/>
  <c r="M5" i="3" s="1"/>
  <c r="K5" i="3"/>
  <c r="N5" i="3" s="1"/>
  <c r="I6" i="3"/>
  <c r="L6" i="3" s="1"/>
  <c r="J6" i="3"/>
  <c r="M6" i="3" s="1"/>
  <c r="K6" i="3"/>
  <c r="N6" i="3" s="1"/>
  <c r="I7" i="3"/>
  <c r="L7" i="3" s="1"/>
  <c r="J7" i="3"/>
  <c r="M7" i="3" s="1"/>
  <c r="K7" i="3"/>
  <c r="N7" i="3" s="1"/>
  <c r="I22" i="3"/>
  <c r="L22" i="3" s="1"/>
  <c r="J22" i="3"/>
  <c r="M22" i="3" s="1"/>
  <c r="K22" i="3"/>
  <c r="N22" i="3" s="1"/>
  <c r="I8" i="3"/>
  <c r="L8" i="3" s="1"/>
  <c r="J8" i="3"/>
  <c r="M8" i="3" s="1"/>
  <c r="K8" i="3"/>
  <c r="N8" i="3" s="1"/>
  <c r="I23" i="3"/>
  <c r="L23" i="3" s="1"/>
  <c r="J23" i="3"/>
  <c r="M23" i="3" s="1"/>
  <c r="K23" i="3"/>
  <c r="N23" i="3" s="1"/>
  <c r="I11" i="3"/>
  <c r="L11" i="3" s="1"/>
  <c r="J11" i="3"/>
  <c r="M11" i="3" s="1"/>
  <c r="K11" i="3"/>
  <c r="N11" i="3" s="1"/>
  <c r="I10" i="3"/>
  <c r="L10" i="3" s="1"/>
  <c r="J10" i="3"/>
  <c r="M10" i="3" s="1"/>
  <c r="K10" i="3"/>
  <c r="N10" i="3" s="1"/>
  <c r="I24" i="3"/>
  <c r="L24" i="3" s="1"/>
  <c r="J24" i="3"/>
  <c r="M24" i="3" s="1"/>
  <c r="K24" i="3"/>
  <c r="N24" i="3" s="1"/>
  <c r="I12" i="3"/>
  <c r="L12" i="3" s="1"/>
  <c r="J12" i="3"/>
  <c r="M12" i="3" s="1"/>
  <c r="K12" i="3"/>
  <c r="N12" i="3" s="1"/>
  <c r="I13" i="3"/>
  <c r="L13" i="3" s="1"/>
  <c r="J13" i="3"/>
  <c r="M13" i="3" s="1"/>
  <c r="K13" i="3"/>
  <c r="N13" i="3" s="1"/>
  <c r="I14" i="3"/>
  <c r="L14" i="3" s="1"/>
  <c r="J14" i="3"/>
  <c r="M14" i="3" s="1"/>
  <c r="K14" i="3"/>
  <c r="N14" i="3" s="1"/>
  <c r="I15" i="3"/>
  <c r="L15" i="3" s="1"/>
  <c r="J15" i="3"/>
  <c r="M15" i="3" s="1"/>
  <c r="K15" i="3"/>
  <c r="N15" i="3" s="1"/>
  <c r="I16" i="3"/>
  <c r="L16" i="3" s="1"/>
  <c r="J16" i="3"/>
  <c r="M16" i="3" s="1"/>
  <c r="K16" i="3"/>
  <c r="N16" i="3" s="1"/>
  <c r="I18" i="3"/>
  <c r="L18" i="3" s="1"/>
  <c r="J18" i="3"/>
  <c r="M18" i="3" s="1"/>
  <c r="K18" i="3"/>
  <c r="N18" i="3" s="1"/>
  <c r="I17" i="3"/>
  <c r="L17" i="3" s="1"/>
  <c r="J17" i="3"/>
  <c r="M17" i="3" s="1"/>
  <c r="K17" i="3"/>
  <c r="N17" i="3" s="1"/>
  <c r="I20" i="3"/>
  <c r="L20" i="3" s="1"/>
  <c r="J20" i="3"/>
  <c r="M20" i="3" s="1"/>
  <c r="K20" i="3"/>
  <c r="N20" i="3" s="1"/>
  <c r="K4" i="3"/>
  <c r="N4" i="3" s="1"/>
  <c r="J4" i="3"/>
  <c r="M4" i="3" s="1"/>
  <c r="N25" i="3" l="1"/>
  <c r="M25" i="3"/>
  <c r="W25" i="3"/>
  <c r="W28" i="3" s="1"/>
  <c r="W29" i="3" s="1"/>
  <c r="U25" i="3"/>
  <c r="U28" i="3" s="1"/>
  <c r="U29" i="3" s="1"/>
  <c r="V25" i="3"/>
  <c r="L25" i="3"/>
  <c r="W26" i="3" l="1"/>
  <c r="U26" i="3"/>
  <c r="V26" i="3"/>
  <c r="V28" i="3"/>
  <c r="V29" i="3" s="1"/>
</calcChain>
</file>

<file path=xl/sharedStrings.xml><?xml version="1.0" encoding="utf-8"?>
<sst xmlns="http://schemas.openxmlformats.org/spreadsheetml/2006/main" count="62" uniqueCount="37">
  <si>
    <t>d</t>
  </si>
  <si>
    <t>Values</t>
  </si>
  <si>
    <t>bus</t>
  </si>
  <si>
    <t>train</t>
  </si>
  <si>
    <t>tram</t>
  </si>
  <si>
    <t>Grand Total</t>
  </si>
  <si>
    <t>Average of ln_Emp</t>
  </si>
  <si>
    <t>Average of ln_Pop</t>
  </si>
  <si>
    <t>Average of 26_PropComm</t>
  </si>
  <si>
    <t>Average of 28_Balance</t>
  </si>
  <si>
    <t>Average of 29_LUEntropy</t>
  </si>
  <si>
    <t>Average of Int_density</t>
  </si>
  <si>
    <t>Average of 35_Parkiteer</t>
  </si>
  <si>
    <t>Average of 33_DestScore</t>
  </si>
  <si>
    <t>Average of 37_ACDist</t>
  </si>
  <si>
    <t>Average of 38_ACCount</t>
  </si>
  <si>
    <t>Average of 43_EmpAccess</t>
  </si>
  <si>
    <t>Average of 41_PropUrban</t>
  </si>
  <si>
    <t>Average of 42_PropRural</t>
  </si>
  <si>
    <t>Average of 40_Parking</t>
  </si>
  <si>
    <t>Average of 51_MedInc</t>
  </si>
  <si>
    <t>Average of 52_PropOS</t>
  </si>
  <si>
    <t>Average of 53_PropBach</t>
  </si>
  <si>
    <t>ave</t>
  </si>
  <si>
    <t>sd</t>
  </si>
  <si>
    <t>tram:bus</t>
  </si>
  <si>
    <t>train:bus</t>
  </si>
  <si>
    <t>train:tram</t>
  </si>
  <si>
    <t>Census</t>
  </si>
  <si>
    <t>ABS(d)/sd</t>
  </si>
  <si>
    <t>Average of 49_PropFTE (censored)</t>
  </si>
  <si>
    <t>Average of 50_MeanSize (censored)</t>
  </si>
  <si>
    <t>net improved</t>
  </si>
  <si>
    <t>balanced</t>
  </si>
  <si>
    <t>worse</t>
  </si>
  <si>
    <t>improved but persistent imbalance</t>
  </si>
  <si>
    <t>Average of_PBN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</si>
</sst>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3" fontId="0" fillId="0" borderId="0" xfId="1" applyNumberFormat="1" applyFont="1"/>
    <xf numFmtId="166" fontId="0" fillId="0" borderId="0" xfId="0" applyNumberFormat="1"/>
    <xf numFmtId="0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4" fontId="0" fillId="0" borderId="0" xfId="0" applyNumberFormat="1"/>
    <xf numFmtId="0" fontId="0" fillId="3" borderId="0" xfId="0" applyFill="1"/>
    <xf numFmtId="2" fontId="0" fillId="3" borderId="0" xfId="0" applyNumberFormat="1" applyFill="1"/>
    <xf numFmtId="4" fontId="0" fillId="3" borderId="0" xfId="0" applyNumberFormat="1" applyFill="1"/>
    <xf numFmtId="164" fontId="0" fillId="3" borderId="0" xfId="1" applyNumberFormat="1" applyFont="1" applyFill="1"/>
    <xf numFmtId="165" fontId="0" fillId="3" borderId="0" xfId="0" applyNumberFormat="1" applyFill="1"/>
  </cellXfs>
  <cellStyles count="2">
    <cellStyle name="Comma" xfId="1" builtinId="3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07C3-6AF8-46FA-A6E8-72F64D635A3A}">
  <sheetPr codeName="Sheet3"/>
  <dimension ref="C1:Y29"/>
  <sheetViews>
    <sheetView tabSelected="1" zoomScale="70" zoomScaleNormal="70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U22" sqref="U22:W24"/>
    </sheetView>
  </sheetViews>
  <sheetFormatPr defaultRowHeight="14.5" x14ac:dyDescent="0.35"/>
  <cols>
    <col min="2" max="2" width="8.90625" customWidth="1"/>
    <col min="3" max="3" width="31" bestFit="1" customWidth="1"/>
    <col min="5" max="6" width="9.1796875" bestFit="1" customWidth="1"/>
    <col min="9" max="10" width="11.08984375" bestFit="1" customWidth="1"/>
    <col min="11" max="11" width="10.08984375" bestFit="1" customWidth="1"/>
    <col min="12" max="12" width="8.36328125" bestFit="1" customWidth="1"/>
    <col min="13" max="13" width="8.26953125" bestFit="1" customWidth="1"/>
    <col min="14" max="14" width="9.26953125" customWidth="1"/>
    <col min="15" max="15" width="11.08984375" bestFit="1" customWidth="1"/>
    <col min="16" max="17" width="12.1796875" bestFit="1" customWidth="1"/>
    <col min="20" max="20" width="12" bestFit="1" customWidth="1"/>
  </cols>
  <sheetData>
    <row r="1" spans="3:25" x14ac:dyDescent="0.35">
      <c r="D1" s="12" t="s">
        <v>28</v>
      </c>
      <c r="E1" s="12"/>
      <c r="F1" s="12"/>
      <c r="G1" s="12"/>
      <c r="H1" s="12"/>
      <c r="I1" s="12"/>
      <c r="J1" s="12"/>
      <c r="K1" s="12"/>
      <c r="L1" s="1"/>
      <c r="M1" s="1"/>
      <c r="N1" s="1"/>
      <c r="O1" s="12"/>
      <c r="P1" s="12"/>
      <c r="Q1" s="12"/>
    </row>
    <row r="2" spans="3:25" x14ac:dyDescent="0.35">
      <c r="D2" t="s">
        <v>2</v>
      </c>
      <c r="E2" t="s">
        <v>4</v>
      </c>
      <c r="F2" t="s">
        <v>3</v>
      </c>
      <c r="G2" t="s">
        <v>5</v>
      </c>
      <c r="I2" t="s">
        <v>25</v>
      </c>
      <c r="J2" t="s">
        <v>26</v>
      </c>
      <c r="K2" t="s">
        <v>27</v>
      </c>
      <c r="L2" t="s">
        <v>25</v>
      </c>
      <c r="M2" t="s">
        <v>26</v>
      </c>
      <c r="N2" t="s">
        <v>27</v>
      </c>
      <c r="O2" t="s">
        <v>2</v>
      </c>
      <c r="P2" t="s">
        <v>4</v>
      </c>
      <c r="Q2" t="s">
        <v>3</v>
      </c>
      <c r="R2" t="s">
        <v>25</v>
      </c>
      <c r="S2" t="s">
        <v>26</v>
      </c>
      <c r="T2" t="s">
        <v>27</v>
      </c>
      <c r="U2" t="s">
        <v>25</v>
      </c>
      <c r="V2" t="s">
        <v>26</v>
      </c>
      <c r="W2" t="s">
        <v>27</v>
      </c>
    </row>
    <row r="3" spans="3:25" x14ac:dyDescent="0.35">
      <c r="C3" t="s">
        <v>1</v>
      </c>
      <c r="D3" t="s">
        <v>23</v>
      </c>
      <c r="E3" t="s">
        <v>23</v>
      </c>
      <c r="F3" t="s">
        <v>23</v>
      </c>
      <c r="G3" t="s">
        <v>23</v>
      </c>
      <c r="H3" s="14" t="s">
        <v>24</v>
      </c>
      <c r="I3" t="s">
        <v>0</v>
      </c>
      <c r="J3" t="s">
        <v>0</v>
      </c>
      <c r="K3" t="s">
        <v>0</v>
      </c>
      <c r="L3" t="s">
        <v>29</v>
      </c>
      <c r="M3" t="s">
        <v>29</v>
      </c>
      <c r="N3" t="s">
        <v>29</v>
      </c>
      <c r="R3" t="s">
        <v>0</v>
      </c>
      <c r="S3" t="s">
        <v>0</v>
      </c>
      <c r="T3" t="s">
        <v>0</v>
      </c>
      <c r="U3" t="s">
        <v>29</v>
      </c>
      <c r="V3" t="s">
        <v>29</v>
      </c>
      <c r="W3" t="s">
        <v>29</v>
      </c>
    </row>
    <row r="4" spans="3:25" x14ac:dyDescent="0.35">
      <c r="C4" t="s">
        <v>6</v>
      </c>
      <c r="D4" s="2">
        <v>5.9936007936690459</v>
      </c>
      <c r="E4" s="2">
        <v>7.8847452973159129</v>
      </c>
      <c r="F4" s="2">
        <v>6.7331223221269996</v>
      </c>
      <c r="G4" s="2">
        <v>6.173486333431395</v>
      </c>
      <c r="H4" s="15">
        <v>1.419237917973851</v>
      </c>
      <c r="I4" s="2">
        <f>E4-D4</f>
        <v>1.891144503646867</v>
      </c>
      <c r="J4" s="2">
        <f>F4-D4</f>
        <v>0.73952152845795371</v>
      </c>
      <c r="K4" s="2">
        <f>F4-E4</f>
        <v>-1.1516229751889133</v>
      </c>
      <c r="L4" s="2">
        <f>ABS(I4)/$H4</f>
        <v>1.3325070304961446</v>
      </c>
      <c r="M4" s="2">
        <f t="shared" ref="M4:N4" si="0">ABS(J4)/$H4</f>
        <v>0.5210694550168995</v>
      </c>
      <c r="N4" s="2">
        <f t="shared" si="0"/>
        <v>0.811437575479245</v>
      </c>
      <c r="O4" s="2">
        <v>6.7867747390108715</v>
      </c>
      <c r="P4" s="2">
        <v>7.3499336093276293</v>
      </c>
      <c r="Q4" s="2">
        <v>6.7529455258384026</v>
      </c>
      <c r="R4" s="2">
        <f>P4-O4</f>
        <v>0.56315887031675782</v>
      </c>
      <c r="S4" s="2">
        <f>Q4-O4</f>
        <v>-3.3829213172468897E-2</v>
      </c>
      <c r="T4" s="2">
        <f>Q4-P4</f>
        <v>-0.59698808348922672</v>
      </c>
      <c r="U4" s="2">
        <f>ABS(R4)/$H4</f>
        <v>0.39680370936026094</v>
      </c>
      <c r="V4" s="2">
        <f t="shared" ref="V4" si="1">ABS(S4)/$H4</f>
        <v>2.3836181900188061E-2</v>
      </c>
      <c r="W4" s="2">
        <f t="shared" ref="W4" si="2">ABS(T4)/$H4</f>
        <v>0.42063989126044898</v>
      </c>
      <c r="X4" s="2"/>
      <c r="Y4" s="2"/>
    </row>
    <row r="5" spans="3:25" x14ac:dyDescent="0.35">
      <c r="C5" t="s">
        <v>7</v>
      </c>
      <c r="D5" s="2">
        <v>7.5138286915354584</v>
      </c>
      <c r="E5" s="2">
        <v>8.3660724781845719</v>
      </c>
      <c r="F5" s="2">
        <v>7.8242479952078865</v>
      </c>
      <c r="G5" s="2">
        <v>7.5944211978350644</v>
      </c>
      <c r="H5" s="15">
        <v>1.0531815777144569</v>
      </c>
      <c r="I5" s="2">
        <f>E5-D5</f>
        <v>0.85224378664911349</v>
      </c>
      <c r="J5" s="2">
        <f>F5-D5</f>
        <v>0.31041930367242809</v>
      </c>
      <c r="K5" s="2">
        <f>F5-E5</f>
        <v>-0.5418244829766854</v>
      </c>
      <c r="L5" s="2">
        <f t="shared" ref="L5:L20" si="3">ABS(I5)/$H5</f>
        <v>0.80920878667341967</v>
      </c>
      <c r="M5" s="2">
        <f t="shared" ref="M5:M20" si="4">ABS(J5)/$H5</f>
        <v>0.29474433491903551</v>
      </c>
      <c r="N5" s="2">
        <f t="shared" ref="N5:N20" si="5">ABS(K5)/$H5</f>
        <v>0.51446445175438416</v>
      </c>
      <c r="O5" s="2">
        <v>8.0365053785740201</v>
      </c>
      <c r="P5" s="2">
        <v>8.1522672233340145</v>
      </c>
      <c r="Q5" s="2">
        <v>7.8550043743657314</v>
      </c>
      <c r="R5" s="2">
        <f t="shared" ref="R5:R20" si="6">P5-O5</f>
        <v>0.1157618447599944</v>
      </c>
      <c r="S5" s="2">
        <f t="shared" ref="S5:S20" si="7">Q5-O5</f>
        <v>-0.18150100420828874</v>
      </c>
      <c r="T5" s="2">
        <f t="shared" ref="T5:T20" si="8">Q5-P5</f>
        <v>-0.29726284896828314</v>
      </c>
      <c r="U5" s="2">
        <f t="shared" ref="U5:U20" si="9">ABS(R5)/$H5</f>
        <v>0.10991632137281863</v>
      </c>
      <c r="V5" s="2">
        <f t="shared" ref="V5:V20" si="10">ABS(S5)/$H5</f>
        <v>0.17233590868743631</v>
      </c>
      <c r="W5" s="2">
        <f t="shared" ref="W5:W20" si="11">ABS(T5)/$H5</f>
        <v>0.28225223006025496</v>
      </c>
      <c r="X5" s="2"/>
      <c r="Y5" s="2"/>
    </row>
    <row r="6" spans="3:25" x14ac:dyDescent="0.35">
      <c r="C6" t="s">
        <v>8</v>
      </c>
      <c r="D6" s="2">
        <v>8.8372199378110569E-2</v>
      </c>
      <c r="E6" s="2">
        <v>0.20130151422378376</v>
      </c>
      <c r="F6" s="2">
        <v>0.15255105267272723</v>
      </c>
      <c r="G6" s="2">
        <v>9.9528372485370123E-2</v>
      </c>
      <c r="H6" s="15">
        <v>0.18362625194115237</v>
      </c>
      <c r="I6" s="5">
        <f>E6-D6</f>
        <v>0.11292931484567319</v>
      </c>
      <c r="J6" s="5">
        <f>F6-D6</f>
        <v>6.4178853294616658E-2</v>
      </c>
      <c r="K6" s="5">
        <f>F6-E6</f>
        <v>-4.8750461551056529E-2</v>
      </c>
      <c r="L6" s="2">
        <f t="shared" si="3"/>
        <v>0.61499547941469834</v>
      </c>
      <c r="M6" s="2">
        <f t="shared" si="4"/>
        <v>0.34950805027150683</v>
      </c>
      <c r="N6" s="2">
        <f t="shared" si="5"/>
        <v>0.26548742914319157</v>
      </c>
      <c r="O6" s="2">
        <v>0.1337552085896227</v>
      </c>
      <c r="P6" s="2">
        <v>0.14075565980188681</v>
      </c>
      <c r="Q6" s="2">
        <v>0.14556432970754712</v>
      </c>
      <c r="R6" s="5">
        <f t="shared" si="6"/>
        <v>7.0004512122641138E-3</v>
      </c>
      <c r="S6" s="5">
        <f t="shared" si="7"/>
        <v>1.1809121117924426E-2</v>
      </c>
      <c r="T6" s="5">
        <f t="shared" si="8"/>
        <v>4.8086699056603122E-3</v>
      </c>
      <c r="U6" s="2">
        <f t="shared" si="9"/>
        <v>3.8123368190881461E-2</v>
      </c>
      <c r="V6" s="2">
        <f t="shared" si="10"/>
        <v>6.4310636377357164E-2</v>
      </c>
      <c r="W6" s="2">
        <f t="shared" si="11"/>
        <v>2.6187268186475706E-2</v>
      </c>
      <c r="X6" s="2"/>
      <c r="Y6" s="2"/>
    </row>
    <row r="7" spans="3:25" x14ac:dyDescent="0.35">
      <c r="C7" t="s">
        <v>9</v>
      </c>
      <c r="D7" s="2">
        <v>8.2124233587726567E-2</v>
      </c>
      <c r="E7" s="2">
        <v>0.14596727071459456</v>
      </c>
      <c r="F7" s="2">
        <v>9.8064642604545393E-2</v>
      </c>
      <c r="G7" s="2">
        <v>8.8010177639476578E-2</v>
      </c>
      <c r="H7" s="15">
        <v>0.12227649776527212</v>
      </c>
      <c r="I7" s="2">
        <f>E7-D7</f>
        <v>6.3843037126867994E-2</v>
      </c>
      <c r="J7" s="2">
        <f>F7-D7</f>
        <v>1.5940409016818827E-2</v>
      </c>
      <c r="K7" s="2">
        <f>F7-E7</f>
        <v>-4.7902628110049167E-2</v>
      </c>
      <c r="L7" s="2">
        <f t="shared" si="3"/>
        <v>0.52212026263153344</v>
      </c>
      <c r="M7" s="2">
        <f t="shared" si="4"/>
        <v>0.13036363739676946</v>
      </c>
      <c r="N7" s="2">
        <f t="shared" si="5"/>
        <v>0.39175662523476401</v>
      </c>
      <c r="O7" s="2">
        <v>8.7026740589622689E-2</v>
      </c>
      <c r="P7" s="2">
        <v>0.11597195491509435</v>
      </c>
      <c r="Q7" s="2">
        <v>9.4714809632075417E-2</v>
      </c>
      <c r="R7" s="2">
        <f t="shared" si="6"/>
        <v>2.894521432547166E-2</v>
      </c>
      <c r="S7" s="2">
        <f t="shared" si="7"/>
        <v>7.6880690424527276E-3</v>
      </c>
      <c r="T7" s="2">
        <f t="shared" si="8"/>
        <v>-2.1257145283018933E-2</v>
      </c>
      <c r="U7" s="2">
        <f t="shared" si="9"/>
        <v>0.2367193602570814</v>
      </c>
      <c r="V7" s="2">
        <f t="shared" si="10"/>
        <v>6.2874462247120594E-2</v>
      </c>
      <c r="W7" s="2">
        <f t="shared" si="11"/>
        <v>0.17384489800996081</v>
      </c>
      <c r="X7" s="10"/>
      <c r="Y7" s="2"/>
    </row>
    <row r="8" spans="3:25" x14ac:dyDescent="0.35">
      <c r="C8" t="s">
        <v>11</v>
      </c>
      <c r="D8" s="2">
        <v>81.221252811274141</v>
      </c>
      <c r="E8" s="2">
        <v>114.80168097844286</v>
      </c>
      <c r="F8" s="2">
        <v>89.662793813879418</v>
      </c>
      <c r="G8" s="2">
        <v>84.318348970386381</v>
      </c>
      <c r="H8" s="15">
        <v>37.34177591272973</v>
      </c>
      <c r="I8" s="2">
        <f>E8-D8</f>
        <v>33.580428167168719</v>
      </c>
      <c r="J8" s="2">
        <f>F8-D8</f>
        <v>8.4415410026052768</v>
      </c>
      <c r="K8" s="2">
        <f>F8-E8</f>
        <v>-25.138887164563442</v>
      </c>
      <c r="L8" s="2">
        <f t="shared" si="3"/>
        <v>0.89927239255166824</v>
      </c>
      <c r="M8" s="2">
        <f t="shared" si="4"/>
        <v>0.22606158374292995</v>
      </c>
      <c r="N8" s="2">
        <f t="shared" si="5"/>
        <v>0.67321080880873829</v>
      </c>
      <c r="O8" s="2">
        <v>101.6787553961563</v>
      </c>
      <c r="P8" s="2">
        <v>96.546185939056969</v>
      </c>
      <c r="Q8" s="2">
        <v>89.956403814968255</v>
      </c>
      <c r="R8" s="2">
        <f t="shared" si="6"/>
        <v>-5.1325694570993363</v>
      </c>
      <c r="S8" s="2">
        <f t="shared" si="7"/>
        <v>-11.72235158118805</v>
      </c>
      <c r="T8" s="2">
        <f t="shared" si="8"/>
        <v>-6.589782124088714</v>
      </c>
      <c r="U8" s="2">
        <f t="shared" si="9"/>
        <v>0.13744845636411349</v>
      </c>
      <c r="V8" s="2">
        <f t="shared" si="10"/>
        <v>0.3139205700495869</v>
      </c>
      <c r="W8" s="2">
        <f t="shared" si="11"/>
        <v>0.17647211368547341</v>
      </c>
      <c r="X8" s="2"/>
      <c r="Y8" s="2"/>
    </row>
    <row r="9" spans="3:25" x14ac:dyDescent="0.35">
      <c r="C9" t="s">
        <v>36</v>
      </c>
      <c r="D9" s="13">
        <v>8.4913649705714661E-2</v>
      </c>
      <c r="E9" s="13">
        <v>0.21015335867459461</v>
      </c>
      <c r="F9" s="13">
        <v>0.15243802725000002</v>
      </c>
      <c r="G9" s="13">
        <v>9.7210393882585275E-2</v>
      </c>
      <c r="H9" s="16">
        <v>0.16174767030556705</v>
      </c>
      <c r="I9" s="2">
        <f>E9-D9</f>
        <v>0.12523970896887995</v>
      </c>
      <c r="J9" s="2">
        <f>F9-D9</f>
        <v>6.7524377544285363E-2</v>
      </c>
      <c r="K9" s="2">
        <f>F9-E9</f>
        <v>-5.771533142459459E-2</v>
      </c>
      <c r="L9" s="2">
        <f t="shared" ref="L9" si="12">ABS(I9)/$H9</f>
        <v>0.7742906511870139</v>
      </c>
      <c r="M9" s="2">
        <f t="shared" ref="M9" si="13">ABS(J9)/$H9</f>
        <v>0.41746738865988664</v>
      </c>
      <c r="N9" s="2">
        <f t="shared" ref="N9" si="14">ABS(K9)/$H9</f>
        <v>0.35682326252712732</v>
      </c>
      <c r="O9" s="13">
        <v>0.11362281454716983</v>
      </c>
      <c r="P9" s="13">
        <v>0.16122358821226412</v>
      </c>
      <c r="Q9" s="13">
        <v>0.15252172070754727</v>
      </c>
      <c r="R9" s="2">
        <f t="shared" ref="R9" si="15">P9-O9</f>
        <v>4.7600773665094298E-2</v>
      </c>
      <c r="S9" s="2">
        <f t="shared" ref="S9" si="16">Q9-O9</f>
        <v>3.8898906160377444E-2</v>
      </c>
      <c r="T9" s="2">
        <f t="shared" ref="T9" si="17">Q9-P9</f>
        <v>-8.7018675047168537E-3</v>
      </c>
      <c r="U9" s="2">
        <f t="shared" ref="U9" si="18">ABS(R9)/$H9</f>
        <v>0.29429032007180611</v>
      </c>
      <c r="V9" s="2">
        <f t="shared" ref="V9" si="19">ABS(S9)/$H9</f>
        <v>0.24049129169459585</v>
      </c>
      <c r="W9" s="2">
        <f t="shared" ref="W9" si="20">ABS(T9)/$H9</f>
        <v>5.3799028377210276E-2</v>
      </c>
      <c r="X9" s="2"/>
      <c r="Y9" s="2"/>
    </row>
    <row r="10" spans="3:25" x14ac:dyDescent="0.35">
      <c r="C10" t="s">
        <v>14</v>
      </c>
      <c r="D10" s="2">
        <v>2.3898456555210918</v>
      </c>
      <c r="E10" s="2">
        <v>1.1158021125459479</v>
      </c>
      <c r="F10" s="2">
        <v>1.4247042501363634</v>
      </c>
      <c r="G10" s="2">
        <v>2.2589940809198419</v>
      </c>
      <c r="H10" s="15">
        <v>2.6154537934430295</v>
      </c>
      <c r="I10" s="2">
        <f>E10-D10</f>
        <v>-1.274043542975144</v>
      </c>
      <c r="J10" s="2">
        <f>F10-D10</f>
        <v>-0.96514140538472848</v>
      </c>
      <c r="K10" s="2">
        <f>F10-E10</f>
        <v>0.30890213759041552</v>
      </c>
      <c r="L10" s="2">
        <f>ABS(I10)/$H10</f>
        <v>0.48712141127065012</v>
      </c>
      <c r="M10" s="2">
        <f>ABS(J10)/$H10</f>
        <v>0.3690148943958973</v>
      </c>
      <c r="N10" s="2">
        <f>ABS(K10)/$H10</f>
        <v>0.11810651687475285</v>
      </c>
      <c r="O10" s="2">
        <v>1.5282349640283031</v>
      </c>
      <c r="P10" s="2">
        <v>1.3551512534386791</v>
      </c>
      <c r="Q10" s="2">
        <v>1.3661916780424532</v>
      </c>
      <c r="R10" s="2">
        <f>P10-O10</f>
        <v>-0.17308371058962391</v>
      </c>
      <c r="S10" s="2">
        <f>Q10-O10</f>
        <v>-0.16204328598584983</v>
      </c>
      <c r="T10" s="2">
        <f>Q10-P10</f>
        <v>1.1040424603774079E-2</v>
      </c>
      <c r="U10" s="2">
        <f>ABS(R10)/$H10</f>
        <v>6.6177315394959996E-2</v>
      </c>
      <c r="V10" s="2">
        <f>ABS(S10)/$H10</f>
        <v>6.195608822916087E-2</v>
      </c>
      <c r="W10" s="2">
        <f>ABS(T10)/$H10</f>
        <v>4.2212271657991211E-3</v>
      </c>
      <c r="X10" s="2"/>
      <c r="Y10" s="2"/>
    </row>
    <row r="11" spans="3:25" x14ac:dyDescent="0.35">
      <c r="C11" t="s">
        <v>13</v>
      </c>
      <c r="D11" s="2">
        <v>2.618093631379165</v>
      </c>
      <c r="E11" s="2">
        <v>5.3902702702702703</v>
      </c>
      <c r="F11" s="2">
        <v>5.4363636363636365</v>
      </c>
      <c r="G11" s="2">
        <v>2.9176780506162387</v>
      </c>
      <c r="H11" s="15">
        <v>1.7521686195965265</v>
      </c>
      <c r="I11" s="2">
        <f>E11-D11</f>
        <v>2.7721766388911053</v>
      </c>
      <c r="J11" s="2">
        <f>F11-D11</f>
        <v>2.8182700049844716</v>
      </c>
      <c r="K11" s="2">
        <f>F11-E11</f>
        <v>4.6093366093366228E-2</v>
      </c>
      <c r="L11" s="2">
        <f t="shared" si="3"/>
        <v>1.5821403304948225</v>
      </c>
      <c r="M11" s="2">
        <f t="shared" si="4"/>
        <v>1.6084467975653149</v>
      </c>
      <c r="N11" s="2">
        <f t="shared" si="5"/>
        <v>2.6306467070492445E-2</v>
      </c>
      <c r="O11" s="2">
        <v>3.7216981132075473</v>
      </c>
      <c r="P11" s="2">
        <v>5.0424528301886795</v>
      </c>
      <c r="Q11" s="2">
        <v>5.4339622641509431</v>
      </c>
      <c r="R11" s="2">
        <f t="shared" si="6"/>
        <v>1.3207547169811322</v>
      </c>
      <c r="S11" s="2">
        <f t="shared" si="7"/>
        <v>1.7122641509433958</v>
      </c>
      <c r="T11" s="2">
        <f t="shared" si="8"/>
        <v>0.39150943396226356</v>
      </c>
      <c r="U11" s="2">
        <f t="shared" si="9"/>
        <v>0.75378288494018553</v>
      </c>
      <c r="V11" s="2">
        <f t="shared" si="10"/>
        <v>0.97722566869031158</v>
      </c>
      <c r="W11" s="9">
        <f t="shared" si="11"/>
        <v>0.22344278375012608</v>
      </c>
      <c r="X11" s="10"/>
      <c r="Y11" s="2"/>
    </row>
    <row r="12" spans="3:25" x14ac:dyDescent="0.35">
      <c r="C12" t="s">
        <v>16</v>
      </c>
      <c r="D12" s="3">
        <v>23885.981120497498</v>
      </c>
      <c r="E12" s="3">
        <v>229574.64027181605</v>
      </c>
      <c r="F12" s="3">
        <v>177321.10818580919</v>
      </c>
      <c r="G12" s="3">
        <v>44962.068962189041</v>
      </c>
      <c r="H12" s="17">
        <v>98496.685620379765</v>
      </c>
      <c r="I12" s="6">
        <f>E12-D12</f>
        <v>205688.65915131854</v>
      </c>
      <c r="J12" s="6">
        <f>F12-D12</f>
        <v>153435.12706531171</v>
      </c>
      <c r="K12" s="6">
        <f>F12-E12</f>
        <v>-52253.53208600686</v>
      </c>
      <c r="L12" s="2">
        <f t="shared" si="3"/>
        <v>2.0882800051168409</v>
      </c>
      <c r="M12" s="2">
        <f t="shared" si="4"/>
        <v>1.5577694426863511</v>
      </c>
      <c r="N12" s="2">
        <f t="shared" si="5"/>
        <v>0.53051056243049033</v>
      </c>
      <c r="O12" s="3">
        <v>88462.7706263281</v>
      </c>
      <c r="P12" s="3">
        <v>152470.82028311311</v>
      </c>
      <c r="Q12" s="3">
        <v>179691.74007889573</v>
      </c>
      <c r="R12" s="6">
        <f t="shared" si="6"/>
        <v>64008.049656785006</v>
      </c>
      <c r="S12" s="6">
        <f t="shared" si="7"/>
        <v>91228.969452567631</v>
      </c>
      <c r="T12" s="6">
        <f t="shared" si="8"/>
        <v>27220.919795782625</v>
      </c>
      <c r="U12" s="2">
        <f t="shared" si="9"/>
        <v>0.64984978178332953</v>
      </c>
      <c r="V12" s="2">
        <f t="shared" si="10"/>
        <v>0.92621359671103098</v>
      </c>
      <c r="W12" s="9">
        <f t="shared" si="11"/>
        <v>0.27636381492770146</v>
      </c>
      <c r="X12" s="2"/>
      <c r="Y12" s="2"/>
    </row>
    <row r="13" spans="3:25" x14ac:dyDescent="0.35">
      <c r="C13" t="s">
        <v>17</v>
      </c>
      <c r="D13" s="2">
        <v>0.78144609920444708</v>
      </c>
      <c r="E13" s="2">
        <v>0.80347583081945995</v>
      </c>
      <c r="F13" s="2">
        <v>0.80329348110909138</v>
      </c>
      <c r="G13" s="2">
        <v>0.78381545904666061</v>
      </c>
      <c r="H13" s="15">
        <v>0.23303067456676291</v>
      </c>
      <c r="I13" s="2">
        <f>E13-D13</f>
        <v>2.2029731615012871E-2</v>
      </c>
      <c r="J13" s="2">
        <f>F13-D13</f>
        <v>2.1847381904644303E-2</v>
      </c>
      <c r="K13" s="2">
        <f>F13-E13</f>
        <v>-1.8234971036856784E-4</v>
      </c>
      <c r="L13" s="2">
        <f t="shared" si="3"/>
        <v>9.4535758676274131E-2</v>
      </c>
      <c r="M13" s="2">
        <f t="shared" si="4"/>
        <v>9.3753244911905634E-2</v>
      </c>
      <c r="N13" s="2">
        <f t="shared" si="5"/>
        <v>7.8251376436849708E-4</v>
      </c>
      <c r="O13" s="2">
        <v>0.83468288916981115</v>
      </c>
      <c r="P13" s="2">
        <v>0.81101564838679263</v>
      </c>
      <c r="Q13" s="2">
        <v>0.8131971603632081</v>
      </c>
      <c r="R13" s="2">
        <f t="shared" si="6"/>
        <v>-2.3667240783018517E-2</v>
      </c>
      <c r="S13" s="2">
        <f t="shared" si="7"/>
        <v>-2.1485728806603044E-2</v>
      </c>
      <c r="T13" s="2">
        <f t="shared" si="8"/>
        <v>2.1815119764154733E-3</v>
      </c>
      <c r="U13" s="2">
        <f t="shared" si="9"/>
        <v>0.10156276991009563</v>
      </c>
      <c r="V13" s="2">
        <f t="shared" si="10"/>
        <v>9.2201290008485204E-2</v>
      </c>
      <c r="W13" s="2">
        <f t="shared" si="11"/>
        <v>9.3614799016104363E-3</v>
      </c>
      <c r="X13" s="2"/>
      <c r="Y13" s="2"/>
    </row>
    <row r="14" spans="3:25" x14ac:dyDescent="0.35">
      <c r="C14" t="s">
        <v>18</v>
      </c>
      <c r="D14" s="2">
        <v>1.9105587015499768E-2</v>
      </c>
      <c r="E14" s="2">
        <v>0</v>
      </c>
      <c r="F14" s="2">
        <v>5.0908792090909099E-3</v>
      </c>
      <c r="G14" s="2">
        <v>1.7152825353372831E-2</v>
      </c>
      <c r="H14" s="15">
        <v>9.4934043771748439E-2</v>
      </c>
      <c r="I14" s="2">
        <f>E14-D14</f>
        <v>-1.9105587015499768E-2</v>
      </c>
      <c r="J14" s="2">
        <f>F14-D14</f>
        <v>-1.4014707806408858E-2</v>
      </c>
      <c r="K14" s="2">
        <f>F14-E14</f>
        <v>5.0908792090909099E-3</v>
      </c>
      <c r="L14" s="2">
        <f t="shared" si="3"/>
        <v>0.20125116614052238</v>
      </c>
      <c r="M14" s="2">
        <f t="shared" si="4"/>
        <v>0.14762573308374666</v>
      </c>
      <c r="N14" s="2">
        <f t="shared" si="5"/>
        <v>5.3625433056775702E-2</v>
      </c>
      <c r="O14" s="2">
        <v>1.345688404245283E-2</v>
      </c>
      <c r="P14" s="2">
        <v>0</v>
      </c>
      <c r="Q14" s="2">
        <v>5.2829878584905671E-3</v>
      </c>
      <c r="R14" s="2">
        <f t="shared" si="6"/>
        <v>-1.345688404245283E-2</v>
      </c>
      <c r="S14" s="2">
        <f t="shared" si="7"/>
        <v>-8.173896183962262E-3</v>
      </c>
      <c r="T14" s="2">
        <f t="shared" si="8"/>
        <v>5.2829878584905671E-3</v>
      </c>
      <c r="U14" s="2">
        <f t="shared" si="9"/>
        <v>0.14174982448664517</v>
      </c>
      <c r="V14" s="2">
        <f t="shared" si="10"/>
        <v>8.6100790182443945E-2</v>
      </c>
      <c r="W14" s="2">
        <f t="shared" si="11"/>
        <v>5.5649034304201199E-2</v>
      </c>
      <c r="X14" s="2"/>
      <c r="Y14" s="2"/>
    </row>
    <row r="15" spans="3:25" x14ac:dyDescent="0.35">
      <c r="C15" t="s">
        <v>19</v>
      </c>
      <c r="D15" s="2">
        <v>89.775177562210018</v>
      </c>
      <c r="E15" s="2">
        <v>48.869942702702708</v>
      </c>
      <c r="F15" s="2">
        <v>2781.6731545454536</v>
      </c>
      <c r="G15" s="2">
        <v>141.93250305767245</v>
      </c>
      <c r="H15" s="15">
        <v>996.37465552063486</v>
      </c>
      <c r="I15" s="2">
        <f>E15-D15</f>
        <v>-40.90523485950731</v>
      </c>
      <c r="J15" s="2">
        <f>F15-D15</f>
        <v>2691.8979769832436</v>
      </c>
      <c r="K15" s="2">
        <f>F15-E15</f>
        <v>2732.8032118427509</v>
      </c>
      <c r="L15" s="2">
        <f t="shared" si="3"/>
        <v>4.1054070005557428E-2</v>
      </c>
      <c r="M15" s="2">
        <f t="shared" si="4"/>
        <v>2.7016925431294196</v>
      </c>
      <c r="N15" s="2">
        <f t="shared" si="5"/>
        <v>2.7427466131349774</v>
      </c>
      <c r="O15" s="2">
        <v>1.0168066981132075E-4</v>
      </c>
      <c r="P15" s="2">
        <v>9.3406485849056617E-5</v>
      </c>
      <c r="Q15" s="2">
        <v>2.8215410283018868E-3</v>
      </c>
      <c r="R15" s="2">
        <f t="shared" si="6"/>
        <v>-8.2741839622641324E-6</v>
      </c>
      <c r="S15" s="2">
        <f t="shared" si="7"/>
        <v>2.719860358490566E-3</v>
      </c>
      <c r="T15" s="2">
        <f t="shared" si="8"/>
        <v>2.7281345424528302E-3</v>
      </c>
      <c r="U15" s="2">
        <f t="shared" si="9"/>
        <v>8.3042898737128445E-9</v>
      </c>
      <c r="V15" s="9">
        <f t="shared" si="10"/>
        <v>2.729756666752387E-6</v>
      </c>
      <c r="W15" s="2">
        <f t="shared" si="11"/>
        <v>2.7380609566261E-6</v>
      </c>
      <c r="X15" s="2"/>
      <c r="Y15" s="2"/>
    </row>
    <row r="16" spans="3:25" x14ac:dyDescent="0.35">
      <c r="C16" t="s">
        <v>30</v>
      </c>
      <c r="D16" s="2">
        <v>0.56992551457597063</v>
      </c>
      <c r="E16" s="2">
        <v>0.59105155768322915</v>
      </c>
      <c r="F16" s="2">
        <v>0.57701448608636352</v>
      </c>
      <c r="G16" s="2">
        <v>0.57191075905870137</v>
      </c>
      <c r="H16" s="15">
        <v>3.9759102838589626E-2</v>
      </c>
      <c r="I16" s="7">
        <f>E16-D16</f>
        <v>2.1126043107258519E-2</v>
      </c>
      <c r="J16" s="7">
        <f>F16-D16</f>
        <v>7.0889715103928941E-3</v>
      </c>
      <c r="K16" s="7">
        <f>F16-E16</f>
        <v>-1.4037071596865625E-2</v>
      </c>
      <c r="L16" s="7">
        <f t="shared" si="3"/>
        <v>0.53135110198598035</v>
      </c>
      <c r="M16" s="2">
        <f t="shared" si="4"/>
        <v>0.17829807526523053</v>
      </c>
      <c r="N16" s="2">
        <f t="shared" si="5"/>
        <v>0.35305302672074984</v>
      </c>
      <c r="O16" s="2">
        <v>0.58190653180188678</v>
      </c>
      <c r="P16" s="2">
        <v>0.57688346348113229</v>
      </c>
      <c r="Q16" s="2">
        <v>0.57025366976886827</v>
      </c>
      <c r="R16" s="7">
        <f t="shared" si="6"/>
        <v>-5.0230683207544979E-3</v>
      </c>
      <c r="S16" s="7">
        <f t="shared" si="7"/>
        <v>-1.1652862033018518E-2</v>
      </c>
      <c r="T16" s="7">
        <f t="shared" si="8"/>
        <v>-6.6297937122640205E-3</v>
      </c>
      <c r="U16" s="2">
        <f t="shared" si="9"/>
        <v>0.1263375670509139</v>
      </c>
      <c r="V16" s="2">
        <f t="shared" si="10"/>
        <v>0.29308664434219611</v>
      </c>
      <c r="W16" s="2">
        <f t="shared" si="11"/>
        <v>0.16674907729128224</v>
      </c>
      <c r="X16" s="7"/>
      <c r="Y16" s="2"/>
    </row>
    <row r="17" spans="3:25" x14ac:dyDescent="0.35">
      <c r="C17" t="s">
        <v>20</v>
      </c>
      <c r="D17" s="4">
        <v>408.1446646984395</v>
      </c>
      <c r="E17" s="4">
        <v>588.33945945945948</v>
      </c>
      <c r="F17" s="4">
        <v>487.5</v>
      </c>
      <c r="G17" s="4">
        <v>425.46881174146205</v>
      </c>
      <c r="H17" s="18">
        <v>197.14430648420787</v>
      </c>
      <c r="I17" s="7">
        <f>E17-D17</f>
        <v>180.19479476101998</v>
      </c>
      <c r="J17" s="7">
        <f>F17-D17</f>
        <v>79.355335301560501</v>
      </c>
      <c r="K17" s="7">
        <f>F17-E17</f>
        <v>-100.83945945945948</v>
      </c>
      <c r="L17" s="7">
        <f t="shared" si="3"/>
        <v>0.91402484796310546</v>
      </c>
      <c r="M17" s="2">
        <f t="shared" si="4"/>
        <v>0.40252410387472798</v>
      </c>
      <c r="N17" s="2">
        <f t="shared" si="5"/>
        <v>0.51150074408837753</v>
      </c>
      <c r="O17" s="4">
        <v>488.20754716981133</v>
      </c>
      <c r="P17" s="4">
        <v>502.36320754716979</v>
      </c>
      <c r="Q17" s="4">
        <v>492.68867924528303</v>
      </c>
      <c r="R17" s="4">
        <f t="shared" si="6"/>
        <v>14.155660377358458</v>
      </c>
      <c r="S17" s="4">
        <f t="shared" si="7"/>
        <v>4.4811320754716917</v>
      </c>
      <c r="T17" s="4">
        <f t="shared" si="8"/>
        <v>-9.6745283018867667</v>
      </c>
      <c r="U17" s="2">
        <f t="shared" si="9"/>
        <v>7.1803546497511403E-2</v>
      </c>
      <c r="V17" s="2">
        <f t="shared" si="10"/>
        <v>2.2730212986549779E-2</v>
      </c>
      <c r="W17" s="2">
        <f t="shared" si="11"/>
        <v>4.9073333510961624E-2</v>
      </c>
      <c r="X17" s="7"/>
      <c r="Y17" s="2"/>
    </row>
    <row r="18" spans="3:25" x14ac:dyDescent="0.35">
      <c r="C18" t="s">
        <v>31</v>
      </c>
      <c r="D18" s="2">
        <v>2.8787681312098092</v>
      </c>
      <c r="E18" s="2">
        <v>2.5208967863596063</v>
      </c>
      <c r="F18" s="2">
        <v>2.6790415262666656</v>
      </c>
      <c r="G18" s="2">
        <v>2.8434900385318946</v>
      </c>
      <c r="H18" s="15">
        <v>0.34195074381377394</v>
      </c>
      <c r="I18" s="7">
        <f>E18-D18</f>
        <v>-0.35787134485020289</v>
      </c>
      <c r="J18" s="7">
        <f>F18-D18</f>
        <v>-0.19972660494314365</v>
      </c>
      <c r="K18" s="7">
        <f>F18-E18</f>
        <v>0.15814473990705924</v>
      </c>
      <c r="L18" s="7">
        <f>ABS(I18)/$H18</f>
        <v>1.0465581705097835</v>
      </c>
      <c r="M18" s="2">
        <f>ABS(J18)/$H18</f>
        <v>0.58408004239322431</v>
      </c>
      <c r="N18" s="2">
        <f>ABS(K18)/$H18</f>
        <v>0.46247812811655914</v>
      </c>
      <c r="O18" s="2">
        <v>2.7140556088584895</v>
      </c>
      <c r="P18" s="2">
        <v>2.6671574119339616</v>
      </c>
      <c r="Q18" s="2">
        <v>2.6213917499198116</v>
      </c>
      <c r="R18" s="7">
        <f>P18-O18</f>
        <v>-4.6898196924527902E-2</v>
      </c>
      <c r="S18" s="7">
        <f>Q18-O18</f>
        <v>-9.2663858938677901E-2</v>
      </c>
      <c r="T18" s="7">
        <f>Q18-P18</f>
        <v>-4.5765662014149999E-2</v>
      </c>
      <c r="U18" s="2">
        <f>ABS(R18)/$H18</f>
        <v>0.13714898350994265</v>
      </c>
      <c r="V18" s="2">
        <f>ABS(S18)/$H18</f>
        <v>0.27098598442921518</v>
      </c>
      <c r="W18" s="2">
        <f>ABS(T18)/$H18</f>
        <v>0.13383700091927256</v>
      </c>
      <c r="X18" s="7"/>
      <c r="Y18" s="2"/>
    </row>
    <row r="19" spans="3:25" x14ac:dyDescent="0.35">
      <c r="C19" t="s">
        <v>21</v>
      </c>
      <c r="D19" s="2">
        <v>3.5154518781948564E-2</v>
      </c>
      <c r="E19" s="2">
        <v>4.457892606054055E-2</v>
      </c>
      <c r="F19" s="2">
        <v>3.7454515868181812E-2</v>
      </c>
      <c r="G19" s="2">
        <v>3.6022293369555002E-2</v>
      </c>
      <c r="H19" s="15">
        <v>2.2329600236650895E-2</v>
      </c>
      <c r="I19" s="7">
        <f>E19-D19</f>
        <v>9.4244072785919855E-3</v>
      </c>
      <c r="J19" s="7">
        <f>F19-D19</f>
        <v>2.2999970862332478E-3</v>
      </c>
      <c r="K19" s="7">
        <f>F19-E19</f>
        <v>-7.1244101923587377E-3</v>
      </c>
      <c r="L19" s="7">
        <f t="shared" si="3"/>
        <v>0.42205893427161084</v>
      </c>
      <c r="M19" s="2">
        <f t="shared" si="4"/>
        <v>0.10300216134000136</v>
      </c>
      <c r="N19" s="2">
        <f t="shared" si="5"/>
        <v>0.3190567729316095</v>
      </c>
      <c r="O19" s="2">
        <v>3.9798378754716986E-2</v>
      </c>
      <c r="P19" s="2">
        <v>3.735397834905662E-2</v>
      </c>
      <c r="Q19" s="2">
        <v>3.7867497042452819E-2</v>
      </c>
      <c r="R19" s="7">
        <f t="shared" si="6"/>
        <v>-2.4444004056603658E-3</v>
      </c>
      <c r="S19" s="7">
        <f t="shared" si="7"/>
        <v>-1.9308817122641667E-3</v>
      </c>
      <c r="T19" s="7">
        <f t="shared" si="8"/>
        <v>5.135186933961991E-4</v>
      </c>
      <c r="U19" s="2">
        <f t="shared" si="9"/>
        <v>0.10946906257856899</v>
      </c>
      <c r="V19" s="2">
        <f t="shared" si="10"/>
        <v>8.6471844179946231E-2</v>
      </c>
      <c r="W19" s="2">
        <f t="shared" si="11"/>
        <v>2.299721839862276E-2</v>
      </c>
      <c r="X19" s="7"/>
      <c r="Y19" s="2"/>
    </row>
    <row r="20" spans="3:25" x14ac:dyDescent="0.35">
      <c r="C20" t="s">
        <v>22</v>
      </c>
      <c r="D20" s="2">
        <v>0.40367778586419306</v>
      </c>
      <c r="E20" s="2">
        <v>0.60691818187459412</v>
      </c>
      <c r="F20" s="2">
        <v>0.49636372797727268</v>
      </c>
      <c r="G20" s="2">
        <v>0.42328341890347165</v>
      </c>
      <c r="H20" s="15">
        <v>0.15410945985308402</v>
      </c>
      <c r="I20" s="7">
        <f>E20-D20</f>
        <v>0.20324039601040106</v>
      </c>
      <c r="J20" s="7">
        <f>F20-D20</f>
        <v>9.2685942113079622E-2</v>
      </c>
      <c r="K20" s="7">
        <f>F20-E20</f>
        <v>-0.11055445389732144</v>
      </c>
      <c r="L20" s="7">
        <f t="shared" si="3"/>
        <v>1.3188054529822806</v>
      </c>
      <c r="M20" s="2">
        <f t="shared" si="4"/>
        <v>0.60142928410390373</v>
      </c>
      <c r="N20" s="2">
        <f t="shared" si="5"/>
        <v>0.71737616887837685</v>
      </c>
      <c r="O20" s="2">
        <v>0.49196611640566046</v>
      </c>
      <c r="P20" s="2">
        <v>0.58236738790094367</v>
      </c>
      <c r="Q20" s="2">
        <v>0.50184743726415093</v>
      </c>
      <c r="R20" s="7">
        <f t="shared" si="6"/>
        <v>9.0401271495283209E-2</v>
      </c>
      <c r="S20" s="7">
        <f t="shared" si="7"/>
        <v>9.8813208584904721E-3</v>
      </c>
      <c r="T20" s="7">
        <f t="shared" si="8"/>
        <v>-8.0519950636792736E-2</v>
      </c>
      <c r="U20" s="2">
        <f t="shared" si="9"/>
        <v>0.58660429788972557</v>
      </c>
      <c r="V20" s="2">
        <f t="shared" si="10"/>
        <v>6.4118846876178498E-2</v>
      </c>
      <c r="W20" s="2">
        <f t="shared" si="11"/>
        <v>0.52248545101354715</v>
      </c>
      <c r="X20" s="7"/>
      <c r="Y20" s="2"/>
    </row>
    <row r="21" spans="3:25" x14ac:dyDescent="0.35">
      <c r="D21" s="2"/>
      <c r="E21" s="2"/>
      <c r="F21" s="13"/>
      <c r="G21" s="13"/>
      <c r="H21" s="16"/>
      <c r="J21" s="7"/>
      <c r="K21" s="7"/>
      <c r="L21" s="7"/>
      <c r="M21" s="2"/>
      <c r="N21" s="2"/>
      <c r="O21" s="2"/>
      <c r="P21" s="2"/>
      <c r="Q21" s="2"/>
      <c r="R21" s="7"/>
      <c r="S21" s="7"/>
      <c r="T21" s="7"/>
      <c r="U21" s="2"/>
      <c r="V21" s="2"/>
      <c r="W21" s="2"/>
      <c r="X21" s="7"/>
      <c r="Y21" s="2"/>
    </row>
    <row r="22" spans="3:25" x14ac:dyDescent="0.35">
      <c r="C22" s="11" t="s">
        <v>10</v>
      </c>
      <c r="D22" s="2">
        <v>0.32260310220746369</v>
      </c>
      <c r="E22" s="2">
        <v>0.44037335822120571</v>
      </c>
      <c r="F22" s="2">
        <v>0.47413751647628866</v>
      </c>
      <c r="G22" s="2">
        <v>0.33598865662950284</v>
      </c>
      <c r="H22" s="15">
        <v>0.17134711967807367</v>
      </c>
      <c r="I22" s="2">
        <f>E22-D22</f>
        <v>0.11777025601374203</v>
      </c>
      <c r="J22" s="2">
        <f>F22-D22</f>
        <v>0.15153441426882497</v>
      </c>
      <c r="K22" s="2">
        <f>F22-E22</f>
        <v>3.3764158255082943E-2</v>
      </c>
      <c r="L22" s="2">
        <f t="shared" ref="L22:N24" si="21">ABS(I22)/$H22</f>
        <v>0.68731972988520806</v>
      </c>
      <c r="M22" s="2">
        <f t="shared" si="21"/>
        <v>0.88437094567756525</v>
      </c>
      <c r="N22" s="2">
        <f t="shared" si="21"/>
        <v>0.19705121579235715</v>
      </c>
      <c r="O22" s="2">
        <v>0.36450349562112333</v>
      </c>
      <c r="P22" s="2">
        <v>0.42253427072203753</v>
      </c>
      <c r="Q22" s="2">
        <v>0.4691327597068693</v>
      </c>
      <c r="R22" s="2">
        <f>P22-O22</f>
        <v>5.80307751009142E-2</v>
      </c>
      <c r="S22" s="2">
        <f>Q22-O22</f>
        <v>0.10462926408574597</v>
      </c>
      <c r="T22" s="2">
        <f>Q22-P22</f>
        <v>4.6598488984831765E-2</v>
      </c>
      <c r="U22" s="2">
        <f t="shared" ref="U22:W24" si="22">ABS(R22)/$H22</f>
        <v>0.338673770588862</v>
      </c>
      <c r="V22" s="2">
        <f t="shared" si="22"/>
        <v>0.61062750446183767</v>
      </c>
      <c r="W22" s="2">
        <f t="shared" si="22"/>
        <v>0.27195373387297572</v>
      </c>
      <c r="X22" s="2"/>
      <c r="Y22" s="2"/>
    </row>
    <row r="23" spans="3:25" ht="14" customHeight="1" x14ac:dyDescent="0.35">
      <c r="C23" s="11" t="s">
        <v>12</v>
      </c>
      <c r="D23" s="2">
        <v>7.6971741881062842E-3</v>
      </c>
      <c r="E23" s="2">
        <v>2.1621621621621622E-3</v>
      </c>
      <c r="F23" s="2">
        <v>0.33181818181818185</v>
      </c>
      <c r="G23" s="2">
        <v>1.3924169724339071E-2</v>
      </c>
      <c r="H23" s="15">
        <v>0.11718182077175007</v>
      </c>
      <c r="I23" s="2">
        <f>E23-D23</f>
        <v>-5.5350120259441225E-3</v>
      </c>
      <c r="J23" s="2">
        <f>F23-D23</f>
        <v>0.32412100763007556</v>
      </c>
      <c r="K23" s="2">
        <f>F23-E23</f>
        <v>0.32965601965601971</v>
      </c>
      <c r="L23" s="2">
        <f t="shared" si="21"/>
        <v>4.7234391729800554E-2</v>
      </c>
      <c r="M23" s="2">
        <f t="shared" si="21"/>
        <v>2.765966644787055</v>
      </c>
      <c r="N23" s="2">
        <f t="shared" si="21"/>
        <v>2.8132010365168556</v>
      </c>
      <c r="O23" s="2">
        <v>1.4150943396226415E-2</v>
      </c>
      <c r="P23" s="2">
        <v>0</v>
      </c>
      <c r="Q23" s="2">
        <v>0.330188679245283</v>
      </c>
      <c r="R23" s="2">
        <f>P23-O23</f>
        <v>-1.4150943396226415E-2</v>
      </c>
      <c r="S23" s="2">
        <f>Q23-O23</f>
        <v>0.31603773584905659</v>
      </c>
      <c r="T23" s="2">
        <f>Q23-P23</f>
        <v>0.330188679245283</v>
      </c>
      <c r="U23" s="2">
        <f t="shared" si="22"/>
        <v>0.12076056937014153</v>
      </c>
      <c r="V23" s="2">
        <f t="shared" si="22"/>
        <v>2.6969860492664939</v>
      </c>
      <c r="W23" s="9">
        <f t="shared" si="22"/>
        <v>2.8177466186366353</v>
      </c>
      <c r="X23" s="2"/>
      <c r="Y23" s="2"/>
    </row>
    <row r="24" spans="3:25" x14ac:dyDescent="0.35">
      <c r="C24" s="11" t="s">
        <v>15</v>
      </c>
      <c r="D24" s="2">
        <v>3.5111767186840996E-2</v>
      </c>
      <c r="E24" s="2">
        <v>0.24648648648648649</v>
      </c>
      <c r="F24" s="2">
        <v>0.34545454545454546</v>
      </c>
      <c r="G24" s="2">
        <v>5.9930379151378305E-2</v>
      </c>
      <c r="H24" s="15">
        <v>0.23973552665382342</v>
      </c>
      <c r="I24" s="2">
        <f>E24-D24</f>
        <v>0.21137471929964549</v>
      </c>
      <c r="J24" s="2">
        <f>F24-D24</f>
        <v>0.31034277826770446</v>
      </c>
      <c r="K24" s="2">
        <f>F24-E24</f>
        <v>9.8968058968058964E-2</v>
      </c>
      <c r="L24" s="2">
        <f t="shared" si="21"/>
        <v>0.88169960560275762</v>
      </c>
      <c r="M24" s="2">
        <f t="shared" si="21"/>
        <v>1.2945214361817865</v>
      </c>
      <c r="N24" s="2">
        <f t="shared" si="21"/>
        <v>0.41282183057902894</v>
      </c>
      <c r="O24" s="2">
        <v>8.0188679245283015E-2</v>
      </c>
      <c r="P24" s="2">
        <v>0.17452830188679244</v>
      </c>
      <c r="Q24" s="2">
        <v>0.35377358490566035</v>
      </c>
      <c r="R24" s="2">
        <f>P24-O24</f>
        <v>9.4339622641509427E-2</v>
      </c>
      <c r="S24" s="2">
        <f>Q24-O24</f>
        <v>0.27358490566037735</v>
      </c>
      <c r="T24" s="2">
        <f>Q24-P24</f>
        <v>0.17924528301886791</v>
      </c>
      <c r="U24" s="2">
        <f t="shared" si="22"/>
        <v>0.3935154040716512</v>
      </c>
      <c r="V24" s="2">
        <f t="shared" si="22"/>
        <v>1.1411946718077886</v>
      </c>
      <c r="W24" s="9">
        <f t="shared" si="22"/>
        <v>0.74767926773613724</v>
      </c>
      <c r="X24" s="2"/>
      <c r="Y24" s="2"/>
    </row>
    <row r="25" spans="3:25" x14ac:dyDescent="0.35">
      <c r="L25" s="8">
        <f>COUNTIF(L4:L24,"&lt;0.25")</f>
        <v>4</v>
      </c>
      <c r="M25" s="8">
        <f>COUNTIF(M4:M24,"&lt;0.25")</f>
        <v>6</v>
      </c>
      <c r="N25" s="8">
        <f>COUNTIF(N4:N24,"&lt;0.25")</f>
        <v>5</v>
      </c>
      <c r="T25" t="s">
        <v>33</v>
      </c>
      <c r="U25" s="8">
        <f>COUNTIF(U4:U24,"&lt;0.25")</f>
        <v>13</v>
      </c>
      <c r="V25" s="8">
        <f>COUNTIF(V4:V24,"&lt;0.25")</f>
        <v>12</v>
      </c>
      <c r="W25" s="8">
        <f>COUNTIF(W4:W24,"&lt;0.25")</f>
        <v>13</v>
      </c>
    </row>
    <row r="26" spans="3:25" x14ac:dyDescent="0.35">
      <c r="T26" t="s">
        <v>32</v>
      </c>
      <c r="U26" s="8">
        <f>U25-L25</f>
        <v>9</v>
      </c>
      <c r="V26" s="8">
        <f t="shared" ref="V26:W26" si="23">V25-M25</f>
        <v>6</v>
      </c>
      <c r="W26" s="8">
        <f t="shared" si="23"/>
        <v>8</v>
      </c>
    </row>
    <row r="27" spans="3:25" x14ac:dyDescent="0.35">
      <c r="T27" t="s">
        <v>34</v>
      </c>
      <c r="U27">
        <v>0</v>
      </c>
      <c r="V27">
        <v>1</v>
      </c>
      <c r="W27">
        <v>5</v>
      </c>
    </row>
    <row r="28" spans="3:25" x14ac:dyDescent="0.35">
      <c r="T28" t="s">
        <v>35</v>
      </c>
      <c r="U28" s="8">
        <f>COUNT(U4:U24)-U25-U27</f>
        <v>7</v>
      </c>
      <c r="V28" s="8">
        <f>COUNT(V4:V24)-V25-V27</f>
        <v>7</v>
      </c>
      <c r="W28" s="8">
        <f>COUNT(W4:W24)-W25-W27</f>
        <v>2</v>
      </c>
    </row>
    <row r="29" spans="3:25" x14ac:dyDescent="0.35">
      <c r="U29">
        <f>U25+U27+U28</f>
        <v>20</v>
      </c>
      <c r="V29">
        <f t="shared" ref="V29:W29" si="24">V25+V27+V28</f>
        <v>20</v>
      </c>
      <c r="W29">
        <f t="shared" si="24"/>
        <v>20</v>
      </c>
    </row>
  </sheetData>
  <mergeCells count="2">
    <mergeCell ref="D1:K1"/>
    <mergeCell ref="O1:Q1"/>
  </mergeCells>
  <conditionalFormatting sqref="L4:N24 U4:W24">
    <cfRule type="cellIs" dxfId="4" priority="7" operator="lessThan">
      <formula>0.25</formula>
    </cfRule>
  </conditionalFormatting>
  <conditionalFormatting sqref="L25:N25">
    <cfRule type="cellIs" dxfId="3" priority="4" operator="lessThan">
      <formula>0.25</formula>
    </cfRule>
  </conditionalFormatting>
  <conditionalFormatting sqref="U25:W25">
    <cfRule type="cellIs" dxfId="2" priority="3" operator="lessThan">
      <formula>0.25</formula>
    </cfRule>
  </conditionalFormatting>
  <conditionalFormatting sqref="U26:W26">
    <cfRule type="cellIs" dxfId="1" priority="2" operator="lessThan">
      <formula>0.25</formula>
    </cfRule>
  </conditionalFormatting>
  <conditionalFormatting sqref="U28:W28">
    <cfRule type="cellIs" dxfId="0" priority="1" operator="lessThan">
      <formula>0.25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2019-12-31T18:11:37Z</dcterms:created>
  <dcterms:modified xsi:type="dcterms:W3CDTF">2020-01-06T13:20:22Z</dcterms:modified>
</cp:coreProperties>
</file>