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Desktop/STRIPS/Flume/Flume Run 6 - 08:17:20/Plate Counts 08:17:"/>
    </mc:Choice>
  </mc:AlternateContent>
  <xr:revisionPtr revIDLastSave="0" documentId="13_ncr:1_{A0B45F91-18C1-704E-83DC-2FAF50A83E77}" xr6:coauthVersionLast="46" xr6:coauthVersionMax="46" xr10:uidLastSave="{00000000-0000-0000-0000-000000000000}"/>
  <bookViews>
    <workbookView xWindow="0" yWindow="460" windowWidth="28800" windowHeight="16220" activeTab="4" xr2:uid="{9ED403D8-E954-104F-838B-A15654F62B83}"/>
  </bookViews>
  <sheets>
    <sheet name="mEnt Counts - Ent" sheetId="1" r:id="rId1"/>
    <sheet name="mEnt+TET Counts - Tet Res Ent" sheetId="2" r:id="rId2"/>
    <sheet name="IDEXX - Coliform &amp; E. coli" sheetId="3" r:id="rId3"/>
    <sheet name="Sample Flow Rate Volumes" sheetId="4" r:id="rId4"/>
    <sheet name="Manure Moistur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5" l="1"/>
  <c r="G8" i="5"/>
  <c r="D22" i="5"/>
  <c r="D21" i="5"/>
  <c r="D20" i="5"/>
  <c r="D17" i="5"/>
  <c r="D16" i="5"/>
  <c r="D15" i="5"/>
  <c r="D4" i="5"/>
  <c r="D5" i="5"/>
  <c r="D3" i="5"/>
  <c r="D10" i="5"/>
  <c r="D11" i="5"/>
  <c r="D9" i="5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3" i="3"/>
  <c r="J2" i="3"/>
  <c r="F26" i="3"/>
  <c r="F28" i="3"/>
  <c r="F29" i="3"/>
  <c r="F25" i="3"/>
  <c r="F24" i="3"/>
  <c r="F23" i="3"/>
  <c r="F22" i="3"/>
  <c r="F21" i="3"/>
  <c r="F20" i="3"/>
  <c r="F19" i="3"/>
  <c r="F18" i="3"/>
  <c r="F17" i="3"/>
  <c r="F16" i="3"/>
  <c r="F3" i="3"/>
  <c r="F2" i="3"/>
  <c r="J6" i="3"/>
  <c r="J7" i="3"/>
  <c r="J8" i="3"/>
  <c r="J9" i="3"/>
  <c r="J10" i="3"/>
  <c r="J11" i="3"/>
  <c r="J12" i="3"/>
  <c r="J13" i="3"/>
  <c r="J14" i="3"/>
  <c r="J15" i="3"/>
  <c r="J5" i="3"/>
  <c r="F6" i="3"/>
  <c r="F7" i="3"/>
  <c r="F8" i="3"/>
  <c r="F9" i="3"/>
  <c r="F10" i="3"/>
  <c r="F11" i="3"/>
  <c r="F12" i="3"/>
  <c r="F13" i="3"/>
  <c r="F14" i="3"/>
  <c r="F15" i="3"/>
  <c r="F5" i="3"/>
  <c r="J4" i="3"/>
  <c r="E31" i="2" l="1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2" i="1"/>
  <c r="E21" i="1"/>
  <c r="E20" i="1"/>
  <c r="E19" i="1"/>
  <c r="E31" i="1"/>
  <c r="E30" i="1"/>
  <c r="E3" i="1"/>
  <c r="E13" i="1"/>
  <c r="E12" i="1"/>
  <c r="E11" i="1"/>
  <c r="E10" i="1"/>
  <c r="E29" i="1"/>
  <c r="E28" i="1"/>
  <c r="E27" i="1"/>
  <c r="E26" i="1"/>
  <c r="E25" i="1"/>
  <c r="E24" i="1"/>
  <c r="E23" i="1"/>
  <c r="E18" i="1"/>
  <c r="E17" i="1"/>
  <c r="E16" i="1"/>
  <c r="E15" i="1"/>
  <c r="E14" i="1"/>
  <c r="E9" i="1"/>
  <c r="E8" i="1"/>
  <c r="E7" i="1"/>
  <c r="E6" i="1"/>
  <c r="E5" i="1"/>
  <c r="E4" i="1"/>
  <c r="E2" i="1"/>
</calcChain>
</file>

<file path=xl/sharedStrings.xml><?xml version="1.0" encoding="utf-8"?>
<sst xmlns="http://schemas.openxmlformats.org/spreadsheetml/2006/main" count="240" uniqueCount="89">
  <si>
    <t>Sample</t>
  </si>
  <si>
    <t>Amount Filtered (mL)</t>
  </si>
  <si>
    <t>Plate Used</t>
  </si>
  <si>
    <t>Count</t>
  </si>
  <si>
    <t>cfu/100 mL</t>
  </si>
  <si>
    <t>Manure</t>
  </si>
  <si>
    <t>mEnt</t>
  </si>
  <si>
    <t>Holding Tank</t>
  </si>
  <si>
    <t>Source Water</t>
  </si>
  <si>
    <t>Upstream 1</t>
  </si>
  <si>
    <t>Upstream 2</t>
  </si>
  <si>
    <t>Upstream 3</t>
  </si>
  <si>
    <t>Upstream 4</t>
  </si>
  <si>
    <t>Upstream 5</t>
  </si>
  <si>
    <t>Downstream 1</t>
  </si>
  <si>
    <t>Downstream 2</t>
  </si>
  <si>
    <t>Downstream 3</t>
  </si>
  <si>
    <t>Downstream 4</t>
  </si>
  <si>
    <t>Downstream 5</t>
  </si>
  <si>
    <t>Infiltration 1</t>
  </si>
  <si>
    <t>Infiltration 2</t>
  </si>
  <si>
    <t>Infiltration 3</t>
  </si>
  <si>
    <t>Infiltration 4</t>
  </si>
  <si>
    <t>Infiltration 5</t>
  </si>
  <si>
    <t>Infiltration 6</t>
  </si>
  <si>
    <t>Infiltration 7</t>
  </si>
  <si>
    <t>Upstream 6</t>
  </si>
  <si>
    <t>Upstream 7</t>
  </si>
  <si>
    <t>Upstream 8</t>
  </si>
  <si>
    <t>Upstream 9</t>
  </si>
  <si>
    <t>Downstream 6</t>
  </si>
  <si>
    <t>Downstream 7</t>
  </si>
  <si>
    <t>Downstream 8</t>
  </si>
  <si>
    <t>Downstream 9</t>
  </si>
  <si>
    <t>Infiltration 8</t>
  </si>
  <si>
    <t>Infiltration 9</t>
  </si>
  <si>
    <t>Volume Used (mL)</t>
  </si>
  <si>
    <t>Coliform MPN</t>
  </si>
  <si>
    <t>Purple Large</t>
  </si>
  <si>
    <t>Purple Small</t>
  </si>
  <si>
    <t>cfu/100 mL (Coliform)</t>
  </si>
  <si>
    <t>Fluorescent Large</t>
  </si>
  <si>
    <t>Fluorescent Small</t>
  </si>
  <si>
    <t>cfu/100 mL (E. coli)</t>
  </si>
  <si>
    <t>US1</t>
  </si>
  <si>
    <t>US2</t>
  </si>
  <si>
    <t>US3</t>
  </si>
  <si>
    <t>US4</t>
  </si>
  <si>
    <t>US5</t>
  </si>
  <si>
    <t>US6</t>
  </si>
  <si>
    <t>US7</t>
  </si>
  <si>
    <t>US8</t>
  </si>
  <si>
    <t>US9</t>
  </si>
  <si>
    <t>DS1</t>
  </si>
  <si>
    <t>DS2</t>
  </si>
  <si>
    <t>DS3</t>
  </si>
  <si>
    <t>DS4</t>
  </si>
  <si>
    <t>DS5</t>
  </si>
  <si>
    <t>DS6</t>
  </si>
  <si>
    <t>DS7</t>
  </si>
  <si>
    <t>DS8</t>
  </si>
  <si>
    <t>DS9</t>
  </si>
  <si>
    <t>Volume (mL)</t>
  </si>
  <si>
    <t>Time (sec)</t>
  </si>
  <si>
    <t>N/A</t>
  </si>
  <si>
    <t>Source Water*</t>
  </si>
  <si>
    <t>*250 mL of source water was filtered and plated on mTec, 518 colonies were counted</t>
  </si>
  <si>
    <t>&gt;2419.6</t>
  </si>
  <si>
    <t>TMTC</t>
  </si>
  <si>
    <t>E. coli MPN</t>
  </si>
  <si>
    <t>Manure Collected 08/31/18</t>
  </si>
  <si>
    <t>A</t>
  </si>
  <si>
    <t>B</t>
  </si>
  <si>
    <t>C</t>
  </si>
  <si>
    <t>10 mL Wet Manure (g)</t>
  </si>
  <si>
    <t>% Solid</t>
  </si>
  <si>
    <t>10 mL Dry Solids (g)</t>
  </si>
  <si>
    <t>Manure Collected 06/01/18</t>
  </si>
  <si>
    <t>5 mL Wet Manure (g)</t>
  </si>
  <si>
    <t>5 mL Dry Solids (g)</t>
  </si>
  <si>
    <t>Manure Collected 08/14/20</t>
  </si>
  <si>
    <t>(This Flume Run)</t>
  </si>
  <si>
    <t>10 mL Water (g)</t>
  </si>
  <si>
    <t>Upstream</t>
  </si>
  <si>
    <t>Downstream</t>
  </si>
  <si>
    <t>g/L</t>
  </si>
  <si>
    <t>TSS (11/05/19)*</t>
  </si>
  <si>
    <t>*We took upstream and downstream water samples from the flume before the Nov. 2019 run and these were the TSS of each (no manure had been added)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</si>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</sst>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quotePrefix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3A793-9C47-9A47-B03E-8C8FB8BBD49D}">
  <dimension ref="A1:E31"/>
  <sheetViews>
    <sheetView workbookViewId="0"/>
  </sheetViews>
  <sheetFormatPr baseColWidth="10" defaultRowHeight="16" x14ac:dyDescent="0.2"/>
  <cols>
    <col min="1" max="1" width="12.1640625" bestFit="1" customWidth="1"/>
    <col min="2" max="2" width="19" bestFit="1" customWidth="1"/>
    <col min="3" max="3" width="10" bestFit="1" customWidth="1"/>
    <col min="4" max="4" width="5.83203125" bestFit="1" customWidth="1"/>
    <col min="5" max="5" width="10.5" bestFit="1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6" t="s">
        <v>3</v>
      </c>
      <c r="E1" s="11" t="s">
        <v>4</v>
      </c>
    </row>
    <row r="2" spans="1:5" x14ac:dyDescent="0.2">
      <c r="A2" s="3" t="s">
        <v>5</v>
      </c>
      <c r="B2" s="2">
        <v>0.1</v>
      </c>
      <c r="C2" s="2" t="s">
        <v>6</v>
      </c>
      <c r="D2" s="9">
        <v>113</v>
      </c>
      <c r="E2" s="12">
        <f>D2*100/B2</f>
        <v>113000</v>
      </c>
    </row>
    <row r="3" spans="1:5" x14ac:dyDescent="0.2">
      <c r="A3" s="3" t="s">
        <v>7</v>
      </c>
      <c r="B3" s="2">
        <v>0.5</v>
      </c>
      <c r="C3" s="2" t="s">
        <v>6</v>
      </c>
      <c r="D3" s="9">
        <v>72</v>
      </c>
      <c r="E3" s="12">
        <f t="shared" ref="E3:E13" si="0">D3*100/B3</f>
        <v>14400</v>
      </c>
    </row>
    <row r="4" spans="1:5" x14ac:dyDescent="0.2">
      <c r="A4" s="4" t="s">
        <v>8</v>
      </c>
      <c r="B4" s="2">
        <v>250</v>
      </c>
      <c r="C4" s="2" t="s">
        <v>6</v>
      </c>
      <c r="D4" s="9">
        <v>385</v>
      </c>
      <c r="E4" s="12">
        <f t="shared" si="0"/>
        <v>154</v>
      </c>
    </row>
    <row r="5" spans="1:5" x14ac:dyDescent="0.2">
      <c r="A5" s="4" t="s">
        <v>9</v>
      </c>
      <c r="B5" s="2">
        <v>1</v>
      </c>
      <c r="C5" s="2" t="s">
        <v>6</v>
      </c>
      <c r="D5" s="9">
        <v>99</v>
      </c>
      <c r="E5" s="12">
        <f t="shared" si="0"/>
        <v>9900</v>
      </c>
    </row>
    <row r="6" spans="1:5" x14ac:dyDescent="0.2">
      <c r="A6" s="4" t="s">
        <v>10</v>
      </c>
      <c r="B6" s="2">
        <v>1</v>
      </c>
      <c r="C6" s="2" t="s">
        <v>6</v>
      </c>
      <c r="D6" s="9">
        <v>126</v>
      </c>
      <c r="E6" s="12">
        <f t="shared" si="0"/>
        <v>12600</v>
      </c>
    </row>
    <row r="7" spans="1:5" x14ac:dyDescent="0.2">
      <c r="A7" s="4" t="s">
        <v>11</v>
      </c>
      <c r="B7" s="2">
        <v>1</v>
      </c>
      <c r="C7" s="2" t="s">
        <v>6</v>
      </c>
      <c r="D7" s="9">
        <v>107</v>
      </c>
      <c r="E7" s="12">
        <f t="shared" si="0"/>
        <v>10700</v>
      </c>
    </row>
    <row r="8" spans="1:5" x14ac:dyDescent="0.2">
      <c r="A8" s="4" t="s">
        <v>12</v>
      </c>
      <c r="B8" s="2">
        <v>1</v>
      </c>
      <c r="C8" s="2" t="s">
        <v>6</v>
      </c>
      <c r="D8" s="9">
        <v>118</v>
      </c>
      <c r="E8" s="12">
        <f t="shared" si="0"/>
        <v>11800</v>
      </c>
    </row>
    <row r="9" spans="1:5" x14ac:dyDescent="0.2">
      <c r="A9" s="4" t="s">
        <v>13</v>
      </c>
      <c r="B9" s="2">
        <v>1</v>
      </c>
      <c r="C9" s="2" t="s">
        <v>6</v>
      </c>
      <c r="D9" s="9">
        <v>81</v>
      </c>
      <c r="E9" s="12">
        <f t="shared" si="0"/>
        <v>8100</v>
      </c>
    </row>
    <row r="10" spans="1:5" x14ac:dyDescent="0.2">
      <c r="A10" s="4" t="s">
        <v>26</v>
      </c>
      <c r="B10" s="2">
        <v>1</v>
      </c>
      <c r="C10" s="2" t="s">
        <v>6</v>
      </c>
      <c r="D10" s="9">
        <v>102</v>
      </c>
      <c r="E10" s="12">
        <f t="shared" si="0"/>
        <v>10200</v>
      </c>
    </row>
    <row r="11" spans="1:5" x14ac:dyDescent="0.2">
      <c r="A11" s="4" t="s">
        <v>27</v>
      </c>
      <c r="B11" s="2">
        <v>1</v>
      </c>
      <c r="C11" s="2" t="s">
        <v>6</v>
      </c>
      <c r="D11" s="9">
        <v>132</v>
      </c>
      <c r="E11" s="12">
        <f t="shared" si="0"/>
        <v>13200</v>
      </c>
    </row>
    <row r="12" spans="1:5" x14ac:dyDescent="0.2">
      <c r="A12" s="4" t="s">
        <v>28</v>
      </c>
      <c r="B12" s="2">
        <v>1</v>
      </c>
      <c r="C12" s="2" t="s">
        <v>6</v>
      </c>
      <c r="D12" s="9">
        <v>95</v>
      </c>
      <c r="E12" s="12">
        <f t="shared" si="0"/>
        <v>9500</v>
      </c>
    </row>
    <row r="13" spans="1:5" x14ac:dyDescent="0.2">
      <c r="A13" s="4" t="s">
        <v>29</v>
      </c>
      <c r="B13" s="2">
        <v>1</v>
      </c>
      <c r="C13" s="2" t="s">
        <v>6</v>
      </c>
      <c r="D13" s="9">
        <v>117</v>
      </c>
      <c r="E13" s="12">
        <f t="shared" si="0"/>
        <v>11700</v>
      </c>
    </row>
    <row r="14" spans="1:5" x14ac:dyDescent="0.2">
      <c r="A14" s="4" t="s">
        <v>14</v>
      </c>
      <c r="B14" s="2">
        <v>1</v>
      </c>
      <c r="C14" s="2" t="s">
        <v>6</v>
      </c>
      <c r="D14" s="9">
        <v>71</v>
      </c>
      <c r="E14" s="12">
        <f>D14*100/B14</f>
        <v>7100</v>
      </c>
    </row>
    <row r="15" spans="1:5" x14ac:dyDescent="0.2">
      <c r="A15" s="4" t="s">
        <v>15</v>
      </c>
      <c r="B15" s="2">
        <v>1</v>
      </c>
      <c r="C15" s="2" t="s">
        <v>6</v>
      </c>
      <c r="D15" s="9">
        <v>95</v>
      </c>
      <c r="E15" s="12">
        <f>D15*100/B15</f>
        <v>9500</v>
      </c>
    </row>
    <row r="16" spans="1:5" x14ac:dyDescent="0.2">
      <c r="A16" s="4" t="s">
        <v>16</v>
      </c>
      <c r="B16" s="2">
        <v>1</v>
      </c>
      <c r="C16" s="2" t="s">
        <v>6</v>
      </c>
      <c r="D16" s="9">
        <v>84</v>
      </c>
      <c r="E16" s="12">
        <f>D16*100/B16</f>
        <v>8400</v>
      </c>
    </row>
    <row r="17" spans="1:5" x14ac:dyDescent="0.2">
      <c r="A17" s="4" t="s">
        <v>17</v>
      </c>
      <c r="B17" s="2">
        <v>1</v>
      </c>
      <c r="C17" s="2" t="s">
        <v>6</v>
      </c>
      <c r="D17" s="9">
        <v>105</v>
      </c>
      <c r="E17" s="12">
        <f>D17*100/B17</f>
        <v>10500</v>
      </c>
    </row>
    <row r="18" spans="1:5" x14ac:dyDescent="0.2">
      <c r="A18" s="4" t="s">
        <v>18</v>
      </c>
      <c r="B18" s="2">
        <v>1</v>
      </c>
      <c r="C18" s="2" t="s">
        <v>6</v>
      </c>
      <c r="D18" s="9">
        <v>92</v>
      </c>
      <c r="E18" s="12">
        <f>D18*100/B18</f>
        <v>9200</v>
      </c>
    </row>
    <row r="19" spans="1:5" x14ac:dyDescent="0.2">
      <c r="A19" s="4" t="s">
        <v>30</v>
      </c>
      <c r="B19" s="2">
        <v>1</v>
      </c>
      <c r="C19" s="2" t="s">
        <v>6</v>
      </c>
      <c r="D19" s="9">
        <v>94</v>
      </c>
      <c r="E19" s="12">
        <f t="shared" ref="E19:E22" si="1">D19*100/B19</f>
        <v>9400</v>
      </c>
    </row>
    <row r="20" spans="1:5" x14ac:dyDescent="0.2">
      <c r="A20" s="4" t="s">
        <v>31</v>
      </c>
      <c r="B20" s="2">
        <v>1</v>
      </c>
      <c r="C20" s="2" t="s">
        <v>6</v>
      </c>
      <c r="D20" s="9">
        <v>107</v>
      </c>
      <c r="E20" s="12">
        <f t="shared" si="1"/>
        <v>10700</v>
      </c>
    </row>
    <row r="21" spans="1:5" x14ac:dyDescent="0.2">
      <c r="A21" s="4" t="s">
        <v>32</v>
      </c>
      <c r="B21" s="2">
        <v>1</v>
      </c>
      <c r="C21" s="2" t="s">
        <v>6</v>
      </c>
      <c r="D21" s="9">
        <v>120</v>
      </c>
      <c r="E21" s="12">
        <f t="shared" si="1"/>
        <v>12000</v>
      </c>
    </row>
    <row r="22" spans="1:5" x14ac:dyDescent="0.2">
      <c r="A22" s="4" t="s">
        <v>33</v>
      </c>
      <c r="B22" s="2">
        <v>1</v>
      </c>
      <c r="C22" s="2" t="s">
        <v>6</v>
      </c>
      <c r="D22" s="9">
        <v>105</v>
      </c>
      <c r="E22" s="12">
        <f t="shared" si="1"/>
        <v>10500</v>
      </c>
    </row>
    <row r="23" spans="1:5" ht="17" x14ac:dyDescent="0.2">
      <c r="A23" s="5" t="s">
        <v>19</v>
      </c>
      <c r="B23" s="5">
        <v>2</v>
      </c>
      <c r="C23" s="2" t="s">
        <v>6</v>
      </c>
      <c r="D23" s="9">
        <v>52</v>
      </c>
      <c r="E23" s="12">
        <f t="shared" ref="E23:E29" si="2">D23*100/B23</f>
        <v>2600</v>
      </c>
    </row>
    <row r="24" spans="1:5" x14ac:dyDescent="0.2">
      <c r="A24" s="1" t="s">
        <v>20</v>
      </c>
      <c r="B24" s="5">
        <v>2</v>
      </c>
      <c r="C24" s="2" t="s">
        <v>6</v>
      </c>
      <c r="D24" s="10">
        <v>97</v>
      </c>
      <c r="E24" s="12">
        <f t="shared" si="2"/>
        <v>4850</v>
      </c>
    </row>
    <row r="25" spans="1:5" ht="17" x14ac:dyDescent="0.2">
      <c r="A25" s="5" t="s">
        <v>21</v>
      </c>
      <c r="B25" s="5">
        <v>2</v>
      </c>
      <c r="C25" s="2" t="s">
        <v>6</v>
      </c>
      <c r="D25" s="9">
        <v>130</v>
      </c>
      <c r="E25" s="12">
        <f t="shared" si="2"/>
        <v>6500</v>
      </c>
    </row>
    <row r="26" spans="1:5" x14ac:dyDescent="0.2">
      <c r="A26" s="1" t="s">
        <v>22</v>
      </c>
      <c r="B26" s="5">
        <v>2</v>
      </c>
      <c r="C26" s="2" t="s">
        <v>6</v>
      </c>
      <c r="D26" s="9">
        <v>162</v>
      </c>
      <c r="E26" s="12">
        <f t="shared" si="2"/>
        <v>8100</v>
      </c>
    </row>
    <row r="27" spans="1:5" ht="17" x14ac:dyDescent="0.2">
      <c r="A27" s="5" t="s">
        <v>23</v>
      </c>
      <c r="B27" s="5">
        <v>2</v>
      </c>
      <c r="C27" s="2" t="s">
        <v>6</v>
      </c>
      <c r="D27" s="9">
        <v>142</v>
      </c>
      <c r="E27" s="12">
        <f t="shared" si="2"/>
        <v>7100</v>
      </c>
    </row>
    <row r="28" spans="1:5" x14ac:dyDescent="0.2">
      <c r="A28" s="1" t="s">
        <v>24</v>
      </c>
      <c r="B28" s="5">
        <v>2</v>
      </c>
      <c r="C28" s="2" t="s">
        <v>6</v>
      </c>
      <c r="D28" s="9">
        <v>147</v>
      </c>
      <c r="E28" s="12">
        <f t="shared" si="2"/>
        <v>7350</v>
      </c>
    </row>
    <row r="29" spans="1:5" ht="17" x14ac:dyDescent="0.2">
      <c r="A29" s="5" t="s">
        <v>25</v>
      </c>
      <c r="B29" s="5">
        <v>2</v>
      </c>
      <c r="C29" s="2" t="s">
        <v>6</v>
      </c>
      <c r="D29" s="9">
        <v>177</v>
      </c>
      <c r="E29" s="12">
        <f t="shared" si="2"/>
        <v>8850</v>
      </c>
    </row>
    <row r="30" spans="1:5" ht="17" x14ac:dyDescent="0.2">
      <c r="A30" s="5" t="s">
        <v>34</v>
      </c>
      <c r="B30" s="5">
        <v>2</v>
      </c>
      <c r="C30" s="2" t="s">
        <v>6</v>
      </c>
      <c r="D30" s="9">
        <v>166</v>
      </c>
      <c r="E30" s="12">
        <f t="shared" ref="E30:E31" si="3">D30*100/B30</f>
        <v>8300</v>
      </c>
    </row>
    <row r="31" spans="1:5" ht="18" thickBot="1" x14ac:dyDescent="0.25">
      <c r="A31" s="5" t="s">
        <v>35</v>
      </c>
      <c r="B31" s="5">
        <v>2</v>
      </c>
      <c r="C31" s="2" t="s">
        <v>6</v>
      </c>
      <c r="D31" s="9">
        <v>156</v>
      </c>
      <c r="E31" s="13">
        <f t="shared" si="3"/>
        <v>7800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CB1C-FBC8-EE47-BAFF-23F1E4A3BBFB}">
  <dimension ref="A1:E31"/>
  <sheetViews>
    <sheetView workbookViewId="0"/>
  </sheetViews>
  <sheetFormatPr baseColWidth="10" defaultRowHeight="16" x14ac:dyDescent="0.2"/>
  <cols>
    <col min="1" max="1" width="12.1640625" bestFit="1" customWidth="1"/>
    <col min="2" max="2" width="19" bestFit="1" customWidth="1"/>
    <col min="3" max="3" width="10" bestFit="1" customWidth="1"/>
    <col min="4" max="4" width="5.83203125" bestFit="1" customWidth="1"/>
    <col min="5" max="5" width="10.5" bestFit="1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6" t="s">
        <v>3</v>
      </c>
      <c r="E1" s="11" t="s">
        <v>4</v>
      </c>
    </row>
    <row r="2" spans="1:5" x14ac:dyDescent="0.2">
      <c r="A2" s="3" t="s">
        <v>5</v>
      </c>
      <c r="B2" s="2">
        <v>0.1</v>
      </c>
      <c r="C2" s="2" t="s">
        <v>6</v>
      </c>
      <c r="D2" s="9">
        <v>97</v>
      </c>
      <c r="E2" s="12">
        <f>D2*100/B2</f>
        <v>97000</v>
      </c>
    </row>
    <row r="3" spans="1:5" x14ac:dyDescent="0.2">
      <c r="A3" s="3" t="s">
        <v>7</v>
      </c>
      <c r="B3" s="2">
        <v>0.5</v>
      </c>
      <c r="C3" s="2" t="s">
        <v>6</v>
      </c>
      <c r="D3" s="9">
        <v>52</v>
      </c>
      <c r="E3" s="12">
        <f t="shared" ref="E3:E13" si="0">D3*100/B3</f>
        <v>10400</v>
      </c>
    </row>
    <row r="4" spans="1:5" x14ac:dyDescent="0.2">
      <c r="A4" s="4" t="s">
        <v>8</v>
      </c>
      <c r="B4" s="2">
        <v>250</v>
      </c>
      <c r="C4" s="2" t="s">
        <v>6</v>
      </c>
      <c r="D4" s="9">
        <v>52</v>
      </c>
      <c r="E4" s="12">
        <f t="shared" si="0"/>
        <v>20.8</v>
      </c>
    </row>
    <row r="5" spans="1:5" x14ac:dyDescent="0.2">
      <c r="A5" s="4" t="s">
        <v>9</v>
      </c>
      <c r="B5" s="2">
        <v>1</v>
      </c>
      <c r="C5" s="2" t="s">
        <v>6</v>
      </c>
      <c r="D5" s="9">
        <v>110</v>
      </c>
      <c r="E5" s="12">
        <f t="shared" si="0"/>
        <v>11000</v>
      </c>
    </row>
    <row r="6" spans="1:5" x14ac:dyDescent="0.2">
      <c r="A6" s="4" t="s">
        <v>10</v>
      </c>
      <c r="B6" s="2">
        <v>1</v>
      </c>
      <c r="C6" s="2" t="s">
        <v>6</v>
      </c>
      <c r="D6" s="9">
        <v>90</v>
      </c>
      <c r="E6" s="12">
        <f t="shared" si="0"/>
        <v>9000</v>
      </c>
    </row>
    <row r="7" spans="1:5" x14ac:dyDescent="0.2">
      <c r="A7" s="4" t="s">
        <v>11</v>
      </c>
      <c r="B7" s="2">
        <v>1</v>
      </c>
      <c r="C7" s="2" t="s">
        <v>6</v>
      </c>
      <c r="D7" s="9">
        <v>83</v>
      </c>
      <c r="E7" s="12">
        <f t="shared" si="0"/>
        <v>8300</v>
      </c>
    </row>
    <row r="8" spans="1:5" x14ac:dyDescent="0.2">
      <c r="A8" s="4" t="s">
        <v>12</v>
      </c>
      <c r="B8" s="2">
        <v>1</v>
      </c>
      <c r="C8" s="2" t="s">
        <v>6</v>
      </c>
      <c r="D8" s="9">
        <v>69</v>
      </c>
      <c r="E8" s="12">
        <f t="shared" si="0"/>
        <v>6900</v>
      </c>
    </row>
    <row r="9" spans="1:5" x14ac:dyDescent="0.2">
      <c r="A9" s="4" t="s">
        <v>13</v>
      </c>
      <c r="B9" s="2">
        <v>1</v>
      </c>
      <c r="C9" s="2" t="s">
        <v>6</v>
      </c>
      <c r="D9" s="9">
        <v>76</v>
      </c>
      <c r="E9" s="12">
        <f t="shared" si="0"/>
        <v>7600</v>
      </c>
    </row>
    <row r="10" spans="1:5" x14ac:dyDescent="0.2">
      <c r="A10" s="4" t="s">
        <v>26</v>
      </c>
      <c r="B10" s="2">
        <v>1</v>
      </c>
      <c r="C10" s="2" t="s">
        <v>6</v>
      </c>
      <c r="D10" s="9">
        <v>83</v>
      </c>
      <c r="E10" s="12">
        <f t="shared" si="0"/>
        <v>8300</v>
      </c>
    </row>
    <row r="11" spans="1:5" x14ac:dyDescent="0.2">
      <c r="A11" s="4" t="s">
        <v>27</v>
      </c>
      <c r="B11" s="2">
        <v>1</v>
      </c>
      <c r="C11" s="2" t="s">
        <v>6</v>
      </c>
      <c r="D11" s="9">
        <v>72</v>
      </c>
      <c r="E11" s="12">
        <f t="shared" si="0"/>
        <v>7200</v>
      </c>
    </row>
    <row r="12" spans="1:5" x14ac:dyDescent="0.2">
      <c r="A12" s="4" t="s">
        <v>28</v>
      </c>
      <c r="B12" s="2">
        <v>1</v>
      </c>
      <c r="C12" s="2" t="s">
        <v>6</v>
      </c>
      <c r="D12" s="9">
        <v>93</v>
      </c>
      <c r="E12" s="12">
        <f t="shared" si="0"/>
        <v>9300</v>
      </c>
    </row>
    <row r="13" spans="1:5" x14ac:dyDescent="0.2">
      <c r="A13" s="4" t="s">
        <v>29</v>
      </c>
      <c r="B13" s="2">
        <v>1</v>
      </c>
      <c r="C13" s="2" t="s">
        <v>6</v>
      </c>
      <c r="D13" s="9">
        <v>98</v>
      </c>
      <c r="E13" s="12">
        <f t="shared" si="0"/>
        <v>9800</v>
      </c>
    </row>
    <row r="14" spans="1:5" x14ac:dyDescent="0.2">
      <c r="A14" s="4" t="s">
        <v>14</v>
      </c>
      <c r="B14" s="2">
        <v>1</v>
      </c>
      <c r="C14" s="2" t="s">
        <v>6</v>
      </c>
      <c r="D14" s="9">
        <v>57</v>
      </c>
      <c r="E14" s="12">
        <f>D14*100/B14</f>
        <v>5700</v>
      </c>
    </row>
    <row r="15" spans="1:5" x14ac:dyDescent="0.2">
      <c r="A15" s="4" t="s">
        <v>15</v>
      </c>
      <c r="B15" s="2">
        <v>1</v>
      </c>
      <c r="C15" s="2" t="s">
        <v>6</v>
      </c>
      <c r="D15" s="9">
        <v>80</v>
      </c>
      <c r="E15" s="12">
        <f>D15*100/B15</f>
        <v>8000</v>
      </c>
    </row>
    <row r="16" spans="1:5" x14ac:dyDescent="0.2">
      <c r="A16" s="4" t="s">
        <v>16</v>
      </c>
      <c r="B16" s="2">
        <v>1</v>
      </c>
      <c r="C16" s="2" t="s">
        <v>6</v>
      </c>
      <c r="D16" s="9">
        <v>79</v>
      </c>
      <c r="E16" s="12">
        <f>D16*100/B16</f>
        <v>7900</v>
      </c>
    </row>
    <row r="17" spans="1:5" x14ac:dyDescent="0.2">
      <c r="A17" s="4" t="s">
        <v>17</v>
      </c>
      <c r="B17" s="2">
        <v>1</v>
      </c>
      <c r="C17" s="2" t="s">
        <v>6</v>
      </c>
      <c r="D17" s="9">
        <v>80</v>
      </c>
      <c r="E17" s="12">
        <f>D17*100/B17</f>
        <v>8000</v>
      </c>
    </row>
    <row r="18" spans="1:5" x14ac:dyDescent="0.2">
      <c r="A18" s="4" t="s">
        <v>18</v>
      </c>
      <c r="B18" s="2">
        <v>1</v>
      </c>
      <c r="C18" s="2" t="s">
        <v>6</v>
      </c>
      <c r="D18" s="9">
        <v>71</v>
      </c>
      <c r="E18" s="12">
        <f>D18*100/B18</f>
        <v>7100</v>
      </c>
    </row>
    <row r="19" spans="1:5" x14ac:dyDescent="0.2">
      <c r="A19" s="4" t="s">
        <v>30</v>
      </c>
      <c r="B19" s="2">
        <v>1</v>
      </c>
      <c r="C19" s="2" t="s">
        <v>6</v>
      </c>
      <c r="D19" s="9">
        <v>85</v>
      </c>
      <c r="E19" s="12">
        <f t="shared" ref="E19:E22" si="1">D19*100/B19</f>
        <v>8500</v>
      </c>
    </row>
    <row r="20" spans="1:5" x14ac:dyDescent="0.2">
      <c r="A20" s="4" t="s">
        <v>31</v>
      </c>
      <c r="B20" s="2">
        <v>1</v>
      </c>
      <c r="C20" s="2" t="s">
        <v>6</v>
      </c>
      <c r="D20" s="9">
        <v>69</v>
      </c>
      <c r="E20" s="12">
        <f t="shared" si="1"/>
        <v>6900</v>
      </c>
    </row>
    <row r="21" spans="1:5" x14ac:dyDescent="0.2">
      <c r="A21" s="4" t="s">
        <v>32</v>
      </c>
      <c r="B21" s="2">
        <v>1</v>
      </c>
      <c r="C21" s="2" t="s">
        <v>6</v>
      </c>
      <c r="D21" s="9">
        <v>82</v>
      </c>
      <c r="E21" s="12">
        <f t="shared" si="1"/>
        <v>8200</v>
      </c>
    </row>
    <row r="22" spans="1:5" x14ac:dyDescent="0.2">
      <c r="A22" s="4" t="s">
        <v>33</v>
      </c>
      <c r="B22" s="2">
        <v>1</v>
      </c>
      <c r="C22" s="2" t="s">
        <v>6</v>
      </c>
      <c r="D22" s="9">
        <v>74</v>
      </c>
      <c r="E22" s="12">
        <f t="shared" si="1"/>
        <v>7400</v>
      </c>
    </row>
    <row r="23" spans="1:5" ht="17" x14ac:dyDescent="0.2">
      <c r="A23" s="5" t="s">
        <v>19</v>
      </c>
      <c r="B23" s="5">
        <v>2</v>
      </c>
      <c r="C23" s="2" t="s">
        <v>6</v>
      </c>
      <c r="D23" s="9">
        <v>22</v>
      </c>
      <c r="E23" s="12">
        <f t="shared" ref="E23:E29" si="2">D23*100/B23</f>
        <v>1100</v>
      </c>
    </row>
    <row r="24" spans="1:5" x14ac:dyDescent="0.2">
      <c r="A24" s="1" t="s">
        <v>20</v>
      </c>
      <c r="B24" s="5">
        <v>2</v>
      </c>
      <c r="C24" s="2" t="s">
        <v>6</v>
      </c>
      <c r="D24" s="10">
        <v>70</v>
      </c>
      <c r="E24" s="12">
        <f t="shared" si="2"/>
        <v>3500</v>
      </c>
    </row>
    <row r="25" spans="1:5" ht="17" x14ac:dyDescent="0.2">
      <c r="A25" s="5" t="s">
        <v>21</v>
      </c>
      <c r="B25" s="5">
        <v>2</v>
      </c>
      <c r="C25" s="2" t="s">
        <v>6</v>
      </c>
      <c r="D25" s="9">
        <v>98</v>
      </c>
      <c r="E25" s="12">
        <f t="shared" si="2"/>
        <v>4900</v>
      </c>
    </row>
    <row r="26" spans="1:5" x14ac:dyDescent="0.2">
      <c r="A26" s="1" t="s">
        <v>22</v>
      </c>
      <c r="B26" s="5">
        <v>2</v>
      </c>
      <c r="C26" s="2" t="s">
        <v>6</v>
      </c>
      <c r="D26" s="9">
        <v>128</v>
      </c>
      <c r="E26" s="12">
        <f t="shared" si="2"/>
        <v>6400</v>
      </c>
    </row>
    <row r="27" spans="1:5" ht="17" x14ac:dyDescent="0.2">
      <c r="A27" s="5" t="s">
        <v>23</v>
      </c>
      <c r="B27" s="5">
        <v>2</v>
      </c>
      <c r="C27" s="2" t="s">
        <v>6</v>
      </c>
      <c r="D27" s="9">
        <v>131</v>
      </c>
      <c r="E27" s="12">
        <f t="shared" si="2"/>
        <v>6550</v>
      </c>
    </row>
    <row r="28" spans="1:5" x14ac:dyDescent="0.2">
      <c r="A28" s="1" t="s">
        <v>24</v>
      </c>
      <c r="B28" s="5">
        <v>2</v>
      </c>
      <c r="C28" s="2" t="s">
        <v>6</v>
      </c>
      <c r="D28" s="9">
        <v>115</v>
      </c>
      <c r="E28" s="12">
        <f t="shared" si="2"/>
        <v>5750</v>
      </c>
    </row>
    <row r="29" spans="1:5" ht="17" x14ac:dyDescent="0.2">
      <c r="A29" s="5" t="s">
        <v>25</v>
      </c>
      <c r="B29" s="5">
        <v>2</v>
      </c>
      <c r="C29" s="2" t="s">
        <v>6</v>
      </c>
      <c r="D29" s="9">
        <v>146</v>
      </c>
      <c r="E29" s="12">
        <f t="shared" si="2"/>
        <v>7300</v>
      </c>
    </row>
    <row r="30" spans="1:5" ht="17" x14ac:dyDescent="0.2">
      <c r="A30" s="5" t="s">
        <v>34</v>
      </c>
      <c r="B30" s="5">
        <v>2</v>
      </c>
      <c r="C30" s="2" t="s">
        <v>6</v>
      </c>
      <c r="D30" s="9">
        <v>110</v>
      </c>
      <c r="E30" s="12">
        <f t="shared" ref="E30:E31" si="3">D30*100/B30</f>
        <v>5500</v>
      </c>
    </row>
    <row r="31" spans="1:5" ht="18" thickBot="1" x14ac:dyDescent="0.25">
      <c r="A31" s="5" t="s">
        <v>35</v>
      </c>
      <c r="B31" s="5">
        <v>2</v>
      </c>
      <c r="C31" s="2" t="s">
        <v>6</v>
      </c>
      <c r="D31" s="9">
        <v>154</v>
      </c>
      <c r="E31" s="13">
        <f t="shared" si="3"/>
        <v>7700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2411-4747-9145-9294-3A63CD43BAE0}">
  <dimension ref="A1:N31"/>
  <sheetViews>
    <sheetView workbookViewId="0">
      <selection activeCell="F35" sqref="F35"/>
    </sheetView>
  </sheetViews>
  <sheetFormatPr baseColWidth="10" defaultRowHeight="16" x14ac:dyDescent="0.2"/>
  <cols>
    <col min="1" max="1" width="12.1640625" style="8" bestFit="1" customWidth="1"/>
    <col min="2" max="2" width="16.6640625" style="8" bestFit="1" customWidth="1"/>
    <col min="3" max="3" width="11.33203125" style="8" bestFit="1" customWidth="1"/>
    <col min="4" max="4" width="11.5" style="8" bestFit="1" customWidth="1"/>
    <col min="5" max="5" width="12.6640625" style="8" bestFit="1" customWidth="1"/>
    <col min="6" max="6" width="19.5" style="8" bestFit="1" customWidth="1"/>
    <col min="7" max="7" width="15.6640625" style="8" bestFit="1" customWidth="1"/>
    <col min="8" max="8" width="15.83203125" style="8" bestFit="1" customWidth="1"/>
    <col min="9" max="9" width="12.6640625" style="8" bestFit="1" customWidth="1"/>
    <col min="10" max="10" width="17.33203125" style="8" bestFit="1" customWidth="1"/>
    <col min="11" max="16384" width="10.83203125" style="8"/>
  </cols>
  <sheetData>
    <row r="1" spans="1:14" x14ac:dyDescent="0.2">
      <c r="A1" s="1" t="s">
        <v>0</v>
      </c>
      <c r="B1" s="2" t="s">
        <v>36</v>
      </c>
      <c r="C1" s="2" t="s">
        <v>38</v>
      </c>
      <c r="D1" s="2" t="s">
        <v>39</v>
      </c>
      <c r="E1" s="6" t="s">
        <v>37</v>
      </c>
      <c r="F1" s="14" t="s">
        <v>40</v>
      </c>
      <c r="G1" s="7" t="s">
        <v>41</v>
      </c>
      <c r="H1" s="2" t="s">
        <v>42</v>
      </c>
      <c r="I1" s="6" t="s">
        <v>69</v>
      </c>
      <c r="J1" s="14" t="s">
        <v>43</v>
      </c>
    </row>
    <row r="2" spans="1:14" x14ac:dyDescent="0.2">
      <c r="A2" s="3" t="s">
        <v>5</v>
      </c>
      <c r="B2" s="2">
        <v>2.5000000000000001E-2</v>
      </c>
      <c r="C2" s="2">
        <v>7</v>
      </c>
      <c r="D2" s="1">
        <v>0</v>
      </c>
      <c r="E2" s="17">
        <v>7.5</v>
      </c>
      <c r="F2" s="15">
        <f>E2*(100/B2)</f>
        <v>30000</v>
      </c>
      <c r="G2" s="16">
        <v>5</v>
      </c>
      <c r="H2" s="1">
        <v>0</v>
      </c>
      <c r="I2" s="9">
        <v>5.2</v>
      </c>
      <c r="J2" s="15">
        <f t="shared" ref="J2:J3" si="0">I2*(100/B2)</f>
        <v>20800</v>
      </c>
    </row>
    <row r="3" spans="1:14" x14ac:dyDescent="0.2">
      <c r="A3" s="3" t="s">
        <v>7</v>
      </c>
      <c r="B3" s="2">
        <v>0.5</v>
      </c>
      <c r="C3" s="2">
        <v>12</v>
      </c>
      <c r="D3" s="1">
        <v>1</v>
      </c>
      <c r="E3" s="17">
        <v>14.6</v>
      </c>
      <c r="F3" s="15">
        <f>E3*(100/B3)</f>
        <v>2920</v>
      </c>
      <c r="G3" s="16">
        <v>7</v>
      </c>
      <c r="H3" s="1">
        <v>1</v>
      </c>
      <c r="I3" s="9">
        <v>8.5</v>
      </c>
      <c r="J3" s="15">
        <f t="shared" si="0"/>
        <v>1700</v>
      </c>
    </row>
    <row r="4" spans="1:14" x14ac:dyDescent="0.2">
      <c r="A4" s="4" t="s">
        <v>65</v>
      </c>
      <c r="B4" s="2">
        <v>250</v>
      </c>
      <c r="C4" s="2" t="s">
        <v>64</v>
      </c>
      <c r="D4" s="1" t="s">
        <v>64</v>
      </c>
      <c r="E4" s="17" t="s">
        <v>64</v>
      </c>
      <c r="F4" s="15" t="s">
        <v>64</v>
      </c>
      <c r="G4" s="16" t="s">
        <v>64</v>
      </c>
      <c r="H4" s="1" t="s">
        <v>64</v>
      </c>
      <c r="I4" s="9" t="s">
        <v>64</v>
      </c>
      <c r="J4" s="15">
        <f>518/2.5</f>
        <v>207.2</v>
      </c>
      <c r="L4" s="21" t="s">
        <v>66</v>
      </c>
      <c r="M4" s="21"/>
      <c r="N4" s="21"/>
    </row>
    <row r="5" spans="1:14" x14ac:dyDescent="0.2">
      <c r="A5" s="4" t="s">
        <v>9</v>
      </c>
      <c r="B5" s="2">
        <v>1</v>
      </c>
      <c r="C5" s="2">
        <v>21</v>
      </c>
      <c r="D5" s="1">
        <v>1</v>
      </c>
      <c r="E5" s="17">
        <v>27.9</v>
      </c>
      <c r="F5" s="15">
        <f>E5*(100/B5)</f>
        <v>2790</v>
      </c>
      <c r="G5" s="16">
        <v>16</v>
      </c>
      <c r="H5" s="1">
        <v>1</v>
      </c>
      <c r="I5" s="9">
        <v>20.100000000000001</v>
      </c>
      <c r="J5" s="15">
        <f>I5*(100/B5)</f>
        <v>2010.0000000000002</v>
      </c>
      <c r="L5" s="21"/>
      <c r="M5" s="21"/>
      <c r="N5" s="21"/>
    </row>
    <row r="6" spans="1:14" x14ac:dyDescent="0.2">
      <c r="A6" s="4" t="s">
        <v>10</v>
      </c>
      <c r="B6" s="2">
        <v>1</v>
      </c>
      <c r="C6" s="2">
        <v>32</v>
      </c>
      <c r="D6" s="1">
        <v>3</v>
      </c>
      <c r="E6" s="17">
        <v>53.8</v>
      </c>
      <c r="F6" s="15">
        <f t="shared" ref="F6:F29" si="1">E6*(100/B6)</f>
        <v>5380</v>
      </c>
      <c r="G6" s="16">
        <v>25</v>
      </c>
      <c r="H6" s="1">
        <v>3</v>
      </c>
      <c r="I6" s="9">
        <v>37.9</v>
      </c>
      <c r="J6" s="15">
        <f t="shared" ref="J6:J31" si="2">I6*(100/B6)</f>
        <v>3790</v>
      </c>
      <c r="L6" s="21"/>
      <c r="M6" s="21"/>
      <c r="N6" s="21"/>
    </row>
    <row r="7" spans="1:14" x14ac:dyDescent="0.2">
      <c r="A7" s="4" t="s">
        <v>11</v>
      </c>
      <c r="B7" s="2">
        <v>1</v>
      </c>
      <c r="C7" s="2">
        <v>13</v>
      </c>
      <c r="D7" s="1">
        <v>0</v>
      </c>
      <c r="E7" s="17">
        <v>14.8</v>
      </c>
      <c r="F7" s="15">
        <f t="shared" si="1"/>
        <v>1480</v>
      </c>
      <c r="G7" s="16">
        <v>11</v>
      </c>
      <c r="H7" s="1">
        <v>0</v>
      </c>
      <c r="I7" s="9">
        <v>12.2</v>
      </c>
      <c r="J7" s="15">
        <f t="shared" si="2"/>
        <v>1220</v>
      </c>
      <c r="L7" s="21"/>
      <c r="M7" s="21"/>
      <c r="N7" s="21"/>
    </row>
    <row r="8" spans="1:14" x14ac:dyDescent="0.2">
      <c r="A8" s="4" t="s">
        <v>12</v>
      </c>
      <c r="B8" s="2">
        <v>1</v>
      </c>
      <c r="C8" s="2">
        <v>15</v>
      </c>
      <c r="D8" s="1">
        <v>3</v>
      </c>
      <c r="E8" s="17">
        <v>21.1</v>
      </c>
      <c r="F8" s="15">
        <f t="shared" si="1"/>
        <v>2110</v>
      </c>
      <c r="G8" s="16">
        <v>8</v>
      </c>
      <c r="H8" s="1">
        <v>2</v>
      </c>
      <c r="I8" s="9">
        <v>10.8</v>
      </c>
      <c r="J8" s="15">
        <f t="shared" si="2"/>
        <v>1080</v>
      </c>
    </row>
    <row r="9" spans="1:14" x14ac:dyDescent="0.2">
      <c r="A9" s="4" t="s">
        <v>13</v>
      </c>
      <c r="B9" s="2">
        <v>1</v>
      </c>
      <c r="C9" s="2">
        <v>17</v>
      </c>
      <c r="D9" s="1">
        <v>1</v>
      </c>
      <c r="E9" s="17">
        <v>21.6</v>
      </c>
      <c r="F9" s="15">
        <f t="shared" si="1"/>
        <v>2160</v>
      </c>
      <c r="G9" s="16">
        <v>15</v>
      </c>
      <c r="H9" s="1">
        <v>1</v>
      </c>
      <c r="I9" s="9">
        <v>18.7</v>
      </c>
      <c r="J9" s="15">
        <f t="shared" si="2"/>
        <v>1870</v>
      </c>
    </row>
    <row r="10" spans="1:14" x14ac:dyDescent="0.2">
      <c r="A10" s="4" t="s">
        <v>26</v>
      </c>
      <c r="B10" s="2">
        <v>1</v>
      </c>
      <c r="C10" s="2">
        <v>20</v>
      </c>
      <c r="D10" s="1">
        <v>2</v>
      </c>
      <c r="E10" s="17">
        <v>27.5</v>
      </c>
      <c r="F10" s="15">
        <f t="shared" si="1"/>
        <v>2750</v>
      </c>
      <c r="G10" s="16">
        <v>18</v>
      </c>
      <c r="H10" s="1">
        <v>0</v>
      </c>
      <c r="I10" s="9">
        <v>21.8</v>
      </c>
      <c r="J10" s="15">
        <f t="shared" si="2"/>
        <v>2180</v>
      </c>
    </row>
    <row r="11" spans="1:14" x14ac:dyDescent="0.2">
      <c r="A11" s="4" t="s">
        <v>27</v>
      </c>
      <c r="B11" s="2">
        <v>1</v>
      </c>
      <c r="C11" s="2">
        <v>24</v>
      </c>
      <c r="D11" s="1">
        <v>2</v>
      </c>
      <c r="E11" s="17">
        <v>34.5</v>
      </c>
      <c r="F11" s="15">
        <f t="shared" si="1"/>
        <v>3450</v>
      </c>
      <c r="G11" s="16">
        <v>21</v>
      </c>
      <c r="H11" s="1">
        <v>2</v>
      </c>
      <c r="I11" s="9">
        <v>29.2</v>
      </c>
      <c r="J11" s="15">
        <f t="shared" si="2"/>
        <v>2920</v>
      </c>
    </row>
    <row r="12" spans="1:14" x14ac:dyDescent="0.2">
      <c r="A12" s="4" t="s">
        <v>28</v>
      </c>
      <c r="B12" s="2">
        <v>1</v>
      </c>
      <c r="C12" s="2">
        <v>19</v>
      </c>
      <c r="D12" s="1">
        <v>3</v>
      </c>
      <c r="E12" s="17">
        <v>27.2</v>
      </c>
      <c r="F12" s="15">
        <f t="shared" si="1"/>
        <v>2720</v>
      </c>
      <c r="G12" s="16">
        <v>13</v>
      </c>
      <c r="H12" s="1">
        <v>1</v>
      </c>
      <c r="I12" s="9">
        <v>16</v>
      </c>
      <c r="J12" s="15">
        <f t="shared" si="2"/>
        <v>1600</v>
      </c>
    </row>
    <row r="13" spans="1:14" x14ac:dyDescent="0.2">
      <c r="A13" s="4" t="s">
        <v>29</v>
      </c>
      <c r="B13" s="2">
        <v>1</v>
      </c>
      <c r="C13" s="2">
        <v>19</v>
      </c>
      <c r="D13" s="1">
        <v>1</v>
      </c>
      <c r="E13" s="17">
        <v>24.6</v>
      </c>
      <c r="F13" s="15">
        <f t="shared" si="1"/>
        <v>2460</v>
      </c>
      <c r="G13" s="16">
        <v>16</v>
      </c>
      <c r="H13" s="1">
        <v>1</v>
      </c>
      <c r="I13" s="9">
        <v>20.100000000000001</v>
      </c>
      <c r="J13" s="15">
        <f t="shared" si="2"/>
        <v>2010.0000000000002</v>
      </c>
    </row>
    <row r="14" spans="1:14" x14ac:dyDescent="0.2">
      <c r="A14" s="4" t="s">
        <v>14</v>
      </c>
      <c r="B14" s="2">
        <v>1</v>
      </c>
      <c r="C14" s="2">
        <v>39</v>
      </c>
      <c r="D14" s="1">
        <v>6</v>
      </c>
      <c r="E14" s="17">
        <v>83.6</v>
      </c>
      <c r="F14" s="15">
        <f t="shared" si="1"/>
        <v>8360</v>
      </c>
      <c r="G14" s="16">
        <v>4</v>
      </c>
      <c r="H14" s="1">
        <v>0</v>
      </c>
      <c r="I14" s="9">
        <v>4.0999999999999996</v>
      </c>
      <c r="J14" s="15">
        <f t="shared" si="2"/>
        <v>409.99999999999994</v>
      </c>
    </row>
    <row r="15" spans="1:14" x14ac:dyDescent="0.2">
      <c r="A15" s="4" t="s">
        <v>15</v>
      </c>
      <c r="B15" s="2">
        <v>1</v>
      </c>
      <c r="C15" s="2">
        <v>40</v>
      </c>
      <c r="D15" s="1">
        <v>8</v>
      </c>
      <c r="E15" s="17">
        <v>93.3</v>
      </c>
      <c r="F15" s="15">
        <f t="shared" si="1"/>
        <v>9330</v>
      </c>
      <c r="G15" s="16">
        <v>10</v>
      </c>
      <c r="H15" s="1">
        <v>0</v>
      </c>
      <c r="I15" s="9">
        <v>11</v>
      </c>
      <c r="J15" s="15">
        <f t="shared" si="2"/>
        <v>1100</v>
      </c>
    </row>
    <row r="16" spans="1:14" x14ac:dyDescent="0.2">
      <c r="A16" s="4" t="s">
        <v>16</v>
      </c>
      <c r="B16" s="2">
        <v>1</v>
      </c>
      <c r="C16" s="2">
        <v>46</v>
      </c>
      <c r="D16" s="1">
        <v>9</v>
      </c>
      <c r="E16" s="17">
        <v>142.1</v>
      </c>
      <c r="F16" s="15">
        <f t="shared" si="1"/>
        <v>14210</v>
      </c>
      <c r="G16" s="16">
        <v>11</v>
      </c>
      <c r="H16" s="1">
        <v>4</v>
      </c>
      <c r="I16" s="9">
        <v>16.8</v>
      </c>
      <c r="J16" s="15">
        <f t="shared" si="2"/>
        <v>1680</v>
      </c>
    </row>
    <row r="17" spans="1:10" x14ac:dyDescent="0.2">
      <c r="A17" s="4" t="s">
        <v>17</v>
      </c>
      <c r="B17" s="2">
        <v>1</v>
      </c>
      <c r="C17" s="2">
        <v>48</v>
      </c>
      <c r="D17" s="1">
        <v>11</v>
      </c>
      <c r="E17" s="17">
        <v>186</v>
      </c>
      <c r="F17" s="15">
        <f t="shared" si="1"/>
        <v>18600</v>
      </c>
      <c r="G17" s="16">
        <v>9</v>
      </c>
      <c r="H17" s="1">
        <v>0</v>
      </c>
      <c r="I17" s="9">
        <v>9.8000000000000007</v>
      </c>
      <c r="J17" s="15">
        <f t="shared" si="2"/>
        <v>980.00000000000011</v>
      </c>
    </row>
    <row r="18" spans="1:10" x14ac:dyDescent="0.2">
      <c r="A18" s="4" t="s">
        <v>18</v>
      </c>
      <c r="B18" s="2">
        <v>1</v>
      </c>
      <c r="C18" s="2">
        <v>49</v>
      </c>
      <c r="D18" s="1">
        <v>14</v>
      </c>
      <c r="E18" s="17">
        <v>248.1</v>
      </c>
      <c r="F18" s="15">
        <f t="shared" si="1"/>
        <v>24810</v>
      </c>
      <c r="G18" s="16">
        <v>16</v>
      </c>
      <c r="H18" s="1">
        <v>1</v>
      </c>
      <c r="I18" s="9">
        <v>20.100000000000001</v>
      </c>
      <c r="J18" s="15">
        <f t="shared" si="2"/>
        <v>2010.0000000000002</v>
      </c>
    </row>
    <row r="19" spans="1:10" x14ac:dyDescent="0.2">
      <c r="A19" s="4" t="s">
        <v>30</v>
      </c>
      <c r="B19" s="2">
        <v>1</v>
      </c>
      <c r="C19" s="2">
        <v>49</v>
      </c>
      <c r="D19" s="1">
        <v>10</v>
      </c>
      <c r="E19" s="17">
        <v>204.6</v>
      </c>
      <c r="F19" s="15">
        <f t="shared" si="1"/>
        <v>20460</v>
      </c>
      <c r="G19" s="16">
        <v>11</v>
      </c>
      <c r="H19" s="1">
        <v>2</v>
      </c>
      <c r="I19" s="9">
        <v>14.5</v>
      </c>
      <c r="J19" s="15">
        <f t="shared" si="2"/>
        <v>1450</v>
      </c>
    </row>
    <row r="20" spans="1:10" x14ac:dyDescent="0.2">
      <c r="A20" s="4" t="s">
        <v>31</v>
      </c>
      <c r="B20" s="2">
        <v>1</v>
      </c>
      <c r="C20" s="2">
        <v>49</v>
      </c>
      <c r="D20" s="1">
        <v>13</v>
      </c>
      <c r="E20" s="17">
        <v>235.9</v>
      </c>
      <c r="F20" s="15">
        <f t="shared" si="1"/>
        <v>23590</v>
      </c>
      <c r="G20" s="16">
        <v>7</v>
      </c>
      <c r="H20" s="1">
        <v>0</v>
      </c>
      <c r="I20" s="9">
        <v>7.5</v>
      </c>
      <c r="J20" s="15">
        <f t="shared" si="2"/>
        <v>750</v>
      </c>
    </row>
    <row r="21" spans="1:10" x14ac:dyDescent="0.2">
      <c r="A21" s="4" t="s">
        <v>32</v>
      </c>
      <c r="B21" s="2">
        <v>1</v>
      </c>
      <c r="C21" s="2">
        <v>49</v>
      </c>
      <c r="D21" s="1">
        <v>16</v>
      </c>
      <c r="E21" s="17">
        <v>275.5</v>
      </c>
      <c r="F21" s="15">
        <f t="shared" si="1"/>
        <v>27550</v>
      </c>
      <c r="G21" s="16">
        <v>8</v>
      </c>
      <c r="H21" s="1">
        <v>0</v>
      </c>
      <c r="I21" s="9">
        <v>8.6</v>
      </c>
      <c r="J21" s="15">
        <f t="shared" si="2"/>
        <v>860</v>
      </c>
    </row>
    <row r="22" spans="1:10" x14ac:dyDescent="0.2">
      <c r="A22" s="4" t="s">
        <v>33</v>
      </c>
      <c r="B22" s="2">
        <v>1</v>
      </c>
      <c r="C22" s="2">
        <v>48</v>
      </c>
      <c r="D22" s="1">
        <v>8</v>
      </c>
      <c r="E22" s="17">
        <v>165.8</v>
      </c>
      <c r="F22" s="15">
        <f t="shared" si="1"/>
        <v>16580</v>
      </c>
      <c r="G22" s="16">
        <v>13</v>
      </c>
      <c r="H22" s="1">
        <v>0</v>
      </c>
      <c r="I22" s="9">
        <v>14.8</v>
      </c>
      <c r="J22" s="15">
        <f t="shared" si="2"/>
        <v>1480</v>
      </c>
    </row>
    <row r="23" spans="1:10" ht="17" x14ac:dyDescent="0.2">
      <c r="A23" s="5" t="s">
        <v>19</v>
      </c>
      <c r="B23" s="5">
        <v>2</v>
      </c>
      <c r="C23" s="2">
        <v>49</v>
      </c>
      <c r="D23" s="1">
        <v>14</v>
      </c>
      <c r="E23" s="17">
        <v>248.1</v>
      </c>
      <c r="F23" s="15">
        <f t="shared" si="1"/>
        <v>12405</v>
      </c>
      <c r="G23" s="16">
        <v>6</v>
      </c>
      <c r="H23" s="1">
        <v>0</v>
      </c>
      <c r="I23" s="9">
        <v>6.3</v>
      </c>
      <c r="J23" s="15">
        <f t="shared" si="2"/>
        <v>315</v>
      </c>
    </row>
    <row r="24" spans="1:10" x14ac:dyDescent="0.2">
      <c r="A24" s="1" t="s">
        <v>20</v>
      </c>
      <c r="B24" s="5">
        <v>2</v>
      </c>
      <c r="C24" s="2">
        <v>49</v>
      </c>
      <c r="D24" s="5">
        <v>41</v>
      </c>
      <c r="E24" s="17">
        <v>1203.3</v>
      </c>
      <c r="F24" s="15">
        <f t="shared" si="1"/>
        <v>60165</v>
      </c>
      <c r="G24" s="16">
        <v>6</v>
      </c>
      <c r="H24" s="1">
        <v>1</v>
      </c>
      <c r="I24" s="9">
        <v>7.4</v>
      </c>
      <c r="J24" s="15">
        <f t="shared" si="2"/>
        <v>370</v>
      </c>
    </row>
    <row r="25" spans="1:10" ht="17" x14ac:dyDescent="0.2">
      <c r="A25" s="5" t="s">
        <v>21</v>
      </c>
      <c r="B25" s="5">
        <v>2</v>
      </c>
      <c r="C25" s="2">
        <v>49</v>
      </c>
      <c r="D25" s="1">
        <v>46</v>
      </c>
      <c r="E25" s="17">
        <v>1986.3</v>
      </c>
      <c r="F25" s="15">
        <f t="shared" si="1"/>
        <v>99315</v>
      </c>
      <c r="G25" s="16">
        <v>7</v>
      </c>
      <c r="H25" s="1">
        <v>2</v>
      </c>
      <c r="I25" s="9">
        <v>9.6</v>
      </c>
      <c r="J25" s="15">
        <f t="shared" si="2"/>
        <v>480</v>
      </c>
    </row>
    <row r="26" spans="1:10" x14ac:dyDescent="0.2">
      <c r="A26" s="1" t="s">
        <v>22</v>
      </c>
      <c r="B26" s="5">
        <v>2</v>
      </c>
      <c r="C26" s="2">
        <v>49</v>
      </c>
      <c r="D26" s="1">
        <v>47</v>
      </c>
      <c r="E26" s="17">
        <v>2419.6</v>
      </c>
      <c r="F26" s="15">
        <f t="shared" si="1"/>
        <v>120980</v>
      </c>
      <c r="G26" s="16">
        <v>12</v>
      </c>
      <c r="H26" s="1">
        <v>0</v>
      </c>
      <c r="I26" s="9">
        <v>13.5</v>
      </c>
      <c r="J26" s="15">
        <f t="shared" si="2"/>
        <v>675</v>
      </c>
    </row>
    <row r="27" spans="1:10" ht="17" x14ac:dyDescent="0.2">
      <c r="A27" s="5" t="s">
        <v>23</v>
      </c>
      <c r="B27" s="5">
        <v>2</v>
      </c>
      <c r="C27" s="2">
        <v>49</v>
      </c>
      <c r="D27" s="1">
        <v>48</v>
      </c>
      <c r="E27" s="17" t="s">
        <v>67</v>
      </c>
      <c r="F27" s="15" t="s">
        <v>68</v>
      </c>
      <c r="G27" s="16">
        <v>15</v>
      </c>
      <c r="H27" s="1">
        <v>3</v>
      </c>
      <c r="I27" s="9">
        <v>21.1</v>
      </c>
      <c r="J27" s="15">
        <f t="shared" si="2"/>
        <v>1055</v>
      </c>
    </row>
    <row r="28" spans="1:10" x14ac:dyDescent="0.2">
      <c r="A28" s="1" t="s">
        <v>24</v>
      </c>
      <c r="B28" s="5">
        <v>2</v>
      </c>
      <c r="C28" s="2">
        <v>49</v>
      </c>
      <c r="D28" s="1">
        <v>47</v>
      </c>
      <c r="E28" s="17">
        <v>2419.6</v>
      </c>
      <c r="F28" s="15">
        <f t="shared" si="1"/>
        <v>120980</v>
      </c>
      <c r="G28" s="16">
        <v>15</v>
      </c>
      <c r="H28" s="1">
        <v>3</v>
      </c>
      <c r="I28" s="9">
        <v>21.1</v>
      </c>
      <c r="J28" s="15">
        <f t="shared" si="2"/>
        <v>1055</v>
      </c>
    </row>
    <row r="29" spans="1:10" ht="17" x14ac:dyDescent="0.2">
      <c r="A29" s="5" t="s">
        <v>25</v>
      </c>
      <c r="B29" s="5">
        <v>2</v>
      </c>
      <c r="C29" s="2">
        <v>49</v>
      </c>
      <c r="D29" s="1">
        <v>46</v>
      </c>
      <c r="E29" s="17">
        <v>1986.3</v>
      </c>
      <c r="F29" s="15">
        <f t="shared" si="1"/>
        <v>99315</v>
      </c>
      <c r="G29" s="16">
        <v>16</v>
      </c>
      <c r="H29" s="1">
        <v>1</v>
      </c>
      <c r="I29" s="9">
        <v>20.100000000000001</v>
      </c>
      <c r="J29" s="15">
        <f t="shared" si="2"/>
        <v>1005.0000000000001</v>
      </c>
    </row>
    <row r="30" spans="1:10" ht="17" x14ac:dyDescent="0.2">
      <c r="A30" s="5" t="s">
        <v>34</v>
      </c>
      <c r="B30" s="5">
        <v>2</v>
      </c>
      <c r="C30" s="2">
        <v>49</v>
      </c>
      <c r="D30" s="1">
        <v>48</v>
      </c>
      <c r="E30" s="17" t="s">
        <v>67</v>
      </c>
      <c r="F30" s="15" t="s">
        <v>68</v>
      </c>
      <c r="G30" s="16">
        <v>17</v>
      </c>
      <c r="H30" s="1">
        <v>3</v>
      </c>
      <c r="I30" s="9">
        <v>24.1</v>
      </c>
      <c r="J30" s="15">
        <f t="shared" si="2"/>
        <v>1205</v>
      </c>
    </row>
    <row r="31" spans="1:10" ht="17" x14ac:dyDescent="0.2">
      <c r="A31" s="5" t="s">
        <v>35</v>
      </c>
      <c r="B31" s="5">
        <v>2</v>
      </c>
      <c r="C31" s="2">
        <v>49</v>
      </c>
      <c r="D31" s="1">
        <v>48</v>
      </c>
      <c r="E31" s="17" t="s">
        <v>67</v>
      </c>
      <c r="F31" s="15" t="s">
        <v>68</v>
      </c>
      <c r="G31" s="16">
        <v>12</v>
      </c>
      <c r="H31" s="1">
        <v>3</v>
      </c>
      <c r="I31" s="9">
        <v>16.899999999999999</v>
      </c>
      <c r="J31" s="15">
        <f t="shared" si="2"/>
        <v>844.99999999999989</v>
      </c>
    </row>
  </sheetData>
  <mergeCells count="1">
    <mergeCell ref="L4:N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BC6B-A52F-CC4F-A17A-468580341EF6}">
  <dimension ref="A1:C19"/>
  <sheetViews>
    <sheetView workbookViewId="0">
      <selection activeCell="G13" sqref="G13"/>
    </sheetView>
  </sheetViews>
  <sheetFormatPr baseColWidth="10" defaultRowHeight="16" x14ac:dyDescent="0.2"/>
  <cols>
    <col min="2" max="2" width="11.83203125" bestFit="1" customWidth="1"/>
    <col min="4" max="4" width="12.83203125" bestFit="1" customWidth="1"/>
  </cols>
  <sheetData>
    <row r="1" spans="1:3" x14ac:dyDescent="0.2">
      <c r="A1" t="s">
        <v>0</v>
      </c>
      <c r="B1" t="s">
        <v>62</v>
      </c>
      <c r="C1" t="s">
        <v>63</v>
      </c>
    </row>
    <row r="2" spans="1:3" x14ac:dyDescent="0.2">
      <c r="A2" t="s">
        <v>44</v>
      </c>
      <c r="B2">
        <v>399</v>
      </c>
      <c r="C2">
        <v>30</v>
      </c>
    </row>
    <row r="3" spans="1:3" x14ac:dyDescent="0.2">
      <c r="A3" t="s">
        <v>45</v>
      </c>
      <c r="B3">
        <v>384</v>
      </c>
      <c r="C3">
        <v>30</v>
      </c>
    </row>
    <row r="4" spans="1:3" x14ac:dyDescent="0.2">
      <c r="A4" t="s">
        <v>46</v>
      </c>
      <c r="B4">
        <v>617</v>
      </c>
      <c r="C4">
        <v>30</v>
      </c>
    </row>
    <row r="5" spans="1:3" x14ac:dyDescent="0.2">
      <c r="A5" t="s">
        <v>47</v>
      </c>
      <c r="B5">
        <v>533</v>
      </c>
      <c r="C5">
        <v>30</v>
      </c>
    </row>
    <row r="6" spans="1:3" x14ac:dyDescent="0.2">
      <c r="A6" t="s">
        <v>48</v>
      </c>
      <c r="B6">
        <v>235</v>
      </c>
      <c r="C6">
        <v>30</v>
      </c>
    </row>
    <row r="7" spans="1:3" x14ac:dyDescent="0.2">
      <c r="A7" t="s">
        <v>49</v>
      </c>
      <c r="B7">
        <v>968</v>
      </c>
      <c r="C7">
        <v>24</v>
      </c>
    </row>
    <row r="8" spans="1:3" x14ac:dyDescent="0.2">
      <c r="A8" t="s">
        <v>50</v>
      </c>
      <c r="B8">
        <v>705</v>
      </c>
      <c r="C8">
        <v>30</v>
      </c>
    </row>
    <row r="9" spans="1:3" x14ac:dyDescent="0.2">
      <c r="A9" t="s">
        <v>51</v>
      </c>
      <c r="B9">
        <v>542</v>
      </c>
      <c r="C9">
        <v>30</v>
      </c>
    </row>
    <row r="10" spans="1:3" x14ac:dyDescent="0.2">
      <c r="A10" t="s">
        <v>52</v>
      </c>
      <c r="B10">
        <v>822</v>
      </c>
      <c r="C10">
        <v>30</v>
      </c>
    </row>
    <row r="11" spans="1:3" x14ac:dyDescent="0.2">
      <c r="A11" t="s">
        <v>53</v>
      </c>
      <c r="B11">
        <v>508</v>
      </c>
      <c r="C11">
        <v>30</v>
      </c>
    </row>
    <row r="12" spans="1:3" x14ac:dyDescent="0.2">
      <c r="A12" t="s">
        <v>54</v>
      </c>
      <c r="B12">
        <v>500</v>
      </c>
      <c r="C12">
        <v>30</v>
      </c>
    </row>
    <row r="13" spans="1:3" x14ac:dyDescent="0.2">
      <c r="A13" t="s">
        <v>55</v>
      </c>
      <c r="B13">
        <v>499</v>
      </c>
      <c r="C13">
        <v>30</v>
      </c>
    </row>
    <row r="14" spans="1:3" x14ac:dyDescent="0.2">
      <c r="A14" t="s">
        <v>56</v>
      </c>
      <c r="B14">
        <v>507</v>
      </c>
      <c r="C14">
        <v>30</v>
      </c>
    </row>
    <row r="15" spans="1:3" x14ac:dyDescent="0.2">
      <c r="A15" t="s">
        <v>57</v>
      </c>
      <c r="B15">
        <v>490</v>
      </c>
      <c r="C15">
        <v>30</v>
      </c>
    </row>
    <row r="16" spans="1:3" x14ac:dyDescent="0.2">
      <c r="A16" t="s">
        <v>58</v>
      </c>
      <c r="B16">
        <v>443</v>
      </c>
      <c r="C16">
        <v>30</v>
      </c>
    </row>
    <row r="17" spans="1:3" x14ac:dyDescent="0.2">
      <c r="A17" t="s">
        <v>59</v>
      </c>
      <c r="B17">
        <v>448</v>
      </c>
      <c r="C17">
        <v>30</v>
      </c>
    </row>
    <row r="18" spans="1:3" x14ac:dyDescent="0.2">
      <c r="A18" t="s">
        <v>60</v>
      </c>
      <c r="B18">
        <v>458</v>
      </c>
      <c r="C18">
        <v>30</v>
      </c>
    </row>
    <row r="19" spans="1:3" x14ac:dyDescent="0.2">
      <c r="A19" t="s">
        <v>61</v>
      </c>
      <c r="B19">
        <v>424</v>
      </c>
      <c r="C19">
        <v>30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34A7-D5A3-744E-88D0-49A03565F342}">
  <dimension ref="A1:H27"/>
  <sheetViews>
    <sheetView tabSelected="1" workbookViewId="0">
      <selection activeCell="B12" sqref="B12"/>
    </sheetView>
  </sheetViews>
  <sheetFormatPr baseColWidth="10" defaultRowHeight="16" x14ac:dyDescent="0.2"/>
  <cols>
    <col min="1" max="1" width="24" bestFit="1" customWidth="1"/>
    <col min="2" max="2" width="20" bestFit="1" customWidth="1"/>
    <col min="3" max="3" width="19.1640625" bestFit="1" customWidth="1"/>
  </cols>
  <sheetData>
    <row r="1" spans="1:7" x14ac:dyDescent="0.2">
      <c r="A1" t="s">
        <v>77</v>
      </c>
    </row>
    <row r="2" spans="1:7" x14ac:dyDescent="0.2">
      <c r="B2" t="s">
        <v>78</v>
      </c>
      <c r="C2" t="s">
        <v>79</v>
      </c>
      <c r="D2" t="s">
        <v>75</v>
      </c>
    </row>
    <row r="3" spans="1:7" x14ac:dyDescent="0.2">
      <c r="A3" s="18" t="s">
        <v>71</v>
      </c>
      <c r="B3">
        <v>4.8070000000000004</v>
      </c>
      <c r="C3" s="19">
        <v>0.09</v>
      </c>
      <c r="D3" s="19">
        <f>C3/B3*100</f>
        <v>1.8722696068233822</v>
      </c>
    </row>
    <row r="4" spans="1:7" x14ac:dyDescent="0.2">
      <c r="A4" s="18" t="s">
        <v>72</v>
      </c>
      <c r="B4">
        <v>4.8360000000000003</v>
      </c>
      <c r="C4" s="19">
        <v>0.09</v>
      </c>
      <c r="D4" s="19">
        <f t="shared" ref="D4:D5" si="0">C4/B4*100</f>
        <v>1.8610421836228286</v>
      </c>
    </row>
    <row r="5" spans="1:7" x14ac:dyDescent="0.2">
      <c r="A5" s="18" t="s">
        <v>73</v>
      </c>
      <c r="B5">
        <v>4.83</v>
      </c>
      <c r="C5">
        <v>9.1999999999999998E-2</v>
      </c>
      <c r="D5" s="19">
        <f t="shared" si="0"/>
        <v>1.9047619047619047</v>
      </c>
    </row>
    <row r="7" spans="1:7" x14ac:dyDescent="0.2">
      <c r="A7" t="s">
        <v>70</v>
      </c>
      <c r="B7" s="20"/>
    </row>
    <row r="8" spans="1:7" x14ac:dyDescent="0.2">
      <c r="B8" t="s">
        <v>74</v>
      </c>
      <c r="C8" t="s">
        <v>76</v>
      </c>
      <c r="D8" t="s">
        <v>75</v>
      </c>
      <c r="F8" t="s">
        <v>88</v>
      </c>
      <c r="G8">
        <f>_xlfn.STDEV.P(D9:D11)</f>
        <v>2.5128021096644772E-2</v>
      </c>
    </row>
    <row r="9" spans="1:7" x14ac:dyDescent="0.2">
      <c r="A9" s="18" t="s">
        <v>71</v>
      </c>
      <c r="B9">
        <v>9.5050000000000008</v>
      </c>
      <c r="C9">
        <v>0.21099999999999999</v>
      </c>
      <c r="D9" s="19">
        <f>C9/B9*100</f>
        <v>2.219884271436086</v>
      </c>
    </row>
    <row r="10" spans="1:7" x14ac:dyDescent="0.2">
      <c r="A10" s="18" t="s">
        <v>72</v>
      </c>
      <c r="B10">
        <v>9.5139999999999993</v>
      </c>
      <c r="C10">
        <v>0.217</v>
      </c>
      <c r="D10" s="19">
        <f t="shared" ref="D10:D11" si="1">C10/B10*100</f>
        <v>2.2808492747529958</v>
      </c>
    </row>
    <row r="11" spans="1:7" x14ac:dyDescent="0.2">
      <c r="A11" s="18" t="s">
        <v>73</v>
      </c>
      <c r="B11">
        <v>9.8330000000000002</v>
      </c>
      <c r="C11">
        <v>0.222</v>
      </c>
      <c r="D11" s="19">
        <f t="shared" si="1"/>
        <v>2.2577036509712194</v>
      </c>
    </row>
    <row r="13" spans="1:7" x14ac:dyDescent="0.2">
      <c r="A13" s="18" t="s">
        <v>80</v>
      </c>
      <c r="B13" s="20"/>
    </row>
    <row r="14" spans="1:7" x14ac:dyDescent="0.2">
      <c r="A14" s="18" t="s">
        <v>81</v>
      </c>
      <c r="B14" t="s">
        <v>78</v>
      </c>
      <c r="C14" t="s">
        <v>79</v>
      </c>
      <c r="D14" t="s">
        <v>75</v>
      </c>
    </row>
    <row r="15" spans="1:7" x14ac:dyDescent="0.2">
      <c r="A15" s="18" t="s">
        <v>71</v>
      </c>
      <c r="B15">
        <v>4.8954000000000004</v>
      </c>
      <c r="C15">
        <v>7.9699999999999993E-2</v>
      </c>
      <c r="D15" s="19">
        <f>C15/B15*100</f>
        <v>1.6280589941577803</v>
      </c>
      <c r="F15" t="s">
        <v>88</v>
      </c>
      <c r="G15">
        <f>_xlfn.STDEV.P(D15:D17)</f>
        <v>1.5990840761589215E-2</v>
      </c>
    </row>
    <row r="16" spans="1:7" x14ac:dyDescent="0.2">
      <c r="A16" s="18" t="s">
        <v>72</v>
      </c>
      <c r="B16">
        <v>4.8335999999999997</v>
      </c>
      <c r="C16">
        <v>7.9399999999999998E-2</v>
      </c>
      <c r="D16" s="19">
        <f t="shared" ref="D16:D17" si="2">C16/B16*100</f>
        <v>1.6426679907315458</v>
      </c>
    </row>
    <row r="17" spans="1:8" x14ac:dyDescent="0.2">
      <c r="A17" s="18" t="s">
        <v>73</v>
      </c>
      <c r="B17">
        <v>4.8775000000000004</v>
      </c>
      <c r="C17">
        <v>8.1299999999999997E-2</v>
      </c>
      <c r="D17" s="19">
        <f t="shared" si="2"/>
        <v>1.6668375192209122</v>
      </c>
    </row>
    <row r="19" spans="1:8" x14ac:dyDescent="0.2">
      <c r="A19" s="18" t="s">
        <v>7</v>
      </c>
      <c r="B19" t="s">
        <v>82</v>
      </c>
      <c r="C19" t="s">
        <v>76</v>
      </c>
      <c r="D19" t="s">
        <v>75</v>
      </c>
    </row>
    <row r="20" spans="1:8" x14ac:dyDescent="0.2">
      <c r="A20" s="18" t="s">
        <v>81</v>
      </c>
      <c r="B20">
        <v>9.875</v>
      </c>
      <c r="C20">
        <v>1.0699999999999999E-2</v>
      </c>
      <c r="D20" s="19">
        <f>C20/B20*100</f>
        <v>0.10835443037974683</v>
      </c>
    </row>
    <row r="21" spans="1:8" x14ac:dyDescent="0.2">
      <c r="B21">
        <v>9.7971000000000004</v>
      </c>
      <c r="C21">
        <v>1.0200000000000001E-2</v>
      </c>
      <c r="D21" s="19">
        <f t="shared" ref="D21:D22" si="3">C21/B21*100</f>
        <v>0.10411244143675169</v>
      </c>
    </row>
    <row r="22" spans="1:8" x14ac:dyDescent="0.2">
      <c r="B22">
        <v>9.8763000000000005</v>
      </c>
      <c r="C22">
        <v>1.01E-2</v>
      </c>
      <c r="D22" s="19">
        <f t="shared" si="3"/>
        <v>0.10226501827607505</v>
      </c>
    </row>
    <row r="23" spans="1:8" x14ac:dyDescent="0.2">
      <c r="A23" t="s">
        <v>86</v>
      </c>
    </row>
    <row r="24" spans="1:8" x14ac:dyDescent="0.2">
      <c r="A24" s="18" t="s">
        <v>83</v>
      </c>
      <c r="B24">
        <v>0.25700000000000001</v>
      </c>
      <c r="C24" t="s">
        <v>85</v>
      </c>
      <c r="D24" s="22" t="s">
        <v>87</v>
      </c>
      <c r="E24" s="22"/>
      <c r="F24" s="22"/>
      <c r="G24" s="22"/>
      <c r="H24" s="22"/>
    </row>
    <row r="25" spans="1:8" x14ac:dyDescent="0.2">
      <c r="A25" s="18" t="s">
        <v>84</v>
      </c>
      <c r="B25">
        <v>0.187</v>
      </c>
      <c r="C25" t="s">
        <v>85</v>
      </c>
      <c r="D25" s="22"/>
      <c r="E25" s="22"/>
      <c r="F25" s="22"/>
      <c r="G25" s="22"/>
      <c r="H25" s="22"/>
    </row>
    <row r="26" spans="1:8" x14ac:dyDescent="0.2">
      <c r="D26" s="22"/>
      <c r="E26" s="22"/>
      <c r="F26" s="22"/>
      <c r="G26" s="22"/>
      <c r="H26" s="22"/>
    </row>
    <row r="27" spans="1:8" x14ac:dyDescent="0.2">
      <c r="D27" s="22"/>
      <c r="E27" s="22"/>
      <c r="F27" s="22"/>
      <c r="G27" s="22"/>
      <c r="H27" s="22"/>
    </row>
  </sheetData>
  <mergeCells count="1">
    <mergeCell ref="D24:H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mEnt Counts - Ent</vt:lpstr>
      <vt:lpstr>mEnt+TET Counts - Tet Res Ent</vt:lpstr>
      <vt:lpstr>IDEXX - Coliform &amp; E. coli</vt:lpstr>
      <vt:lpstr>Sample Flow Rate Volumes</vt:lpstr>
      <vt:lpstr>Manure Moisture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dcterms:created xsi:type="dcterms:W3CDTF">2020-08-19T18:19:19Z</dcterms:created>
  <dcterms:modified xsi:type="dcterms:W3CDTF">2021-02-19T20:20:28Z</dcterms:modified>
</cp:coreProperties>
</file>