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Flume/Flume Run 4 - 11:07:19 (Medium Flow)/qPCR/Raw Data/ermB/"/>
    </mc:Choice>
  </mc:AlternateContent>
  <xr:revisionPtr revIDLastSave="0" documentId="13_ncr:1_{60DC9696-7911-9449-A2DD-2912FA2ED7BD}" xr6:coauthVersionLast="47" xr6:coauthVersionMax="47" xr10:uidLastSave="{00000000-0000-0000-0000-000000000000}"/>
  <bookViews>
    <workbookView xWindow="31780" yWindow="2480" windowWidth="28800" windowHeight="16240" xr2:uid="{ADF840AF-6B09-5047-86E1-77C25B144D32}"/>
  </bookViews>
  <sheets>
    <sheet name="16S - plat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49" i="1"/>
  <c r="D48" i="1"/>
  <c r="D47" i="1"/>
  <c r="D46" i="1"/>
  <c r="D45" i="1"/>
  <c r="D44" i="1"/>
  <c r="D43" i="1"/>
  <c r="D42" i="1"/>
  <c r="D41" i="1"/>
  <c r="D40" i="1"/>
  <c r="D39" i="1"/>
  <c r="D38" i="1"/>
  <c r="L98" i="1" l="1"/>
  <c r="L95" i="1"/>
  <c r="L92" i="1"/>
  <c r="L89" i="1"/>
  <c r="L86" i="1"/>
  <c r="L83" i="1"/>
  <c r="L80" i="1"/>
  <c r="L77" i="1"/>
  <c r="L74" i="1"/>
  <c r="L71" i="1"/>
  <c r="L68" i="1"/>
  <c r="L65" i="1"/>
  <c r="L62" i="1"/>
  <c r="L59" i="1"/>
  <c r="L56" i="1"/>
  <c r="L53" i="1"/>
  <c r="L50" i="1"/>
  <c r="L47" i="1"/>
  <c r="L44" i="1"/>
  <c r="L41" i="1"/>
  <c r="L38" i="1"/>
  <c r="E100" i="1"/>
  <c r="J100" i="1" s="1"/>
  <c r="E99" i="1"/>
  <c r="J99" i="1" s="1"/>
  <c r="E98" i="1"/>
  <c r="J98" i="1" s="1"/>
  <c r="E97" i="1"/>
  <c r="J97" i="1" s="1"/>
  <c r="E96" i="1"/>
  <c r="J96" i="1" s="1"/>
  <c r="E95" i="1"/>
  <c r="J95" i="1" s="1"/>
  <c r="E94" i="1"/>
  <c r="J94" i="1" s="1"/>
  <c r="E93" i="1"/>
  <c r="J93" i="1" s="1"/>
  <c r="E92" i="1"/>
  <c r="J92" i="1" s="1"/>
  <c r="E91" i="1"/>
  <c r="J91" i="1" s="1"/>
  <c r="E90" i="1"/>
  <c r="J90" i="1" s="1"/>
  <c r="E89" i="1"/>
  <c r="J89" i="1" s="1"/>
  <c r="E88" i="1"/>
  <c r="J88" i="1" s="1"/>
  <c r="E87" i="1"/>
  <c r="J87" i="1" s="1"/>
  <c r="E86" i="1"/>
  <c r="J86" i="1" s="1"/>
  <c r="E85" i="1"/>
  <c r="J85" i="1" s="1"/>
  <c r="E84" i="1"/>
  <c r="J84" i="1" s="1"/>
  <c r="E83" i="1"/>
  <c r="J83" i="1" s="1"/>
  <c r="E82" i="1"/>
  <c r="J82" i="1" s="1"/>
  <c r="E81" i="1"/>
  <c r="J81" i="1" s="1"/>
  <c r="E80" i="1"/>
  <c r="J80" i="1" s="1"/>
  <c r="E79" i="1"/>
  <c r="J79" i="1" s="1"/>
  <c r="E78" i="1"/>
  <c r="J78" i="1" s="1"/>
  <c r="E77" i="1"/>
  <c r="J77" i="1" s="1"/>
  <c r="E76" i="1"/>
  <c r="J76" i="1" s="1"/>
  <c r="E75" i="1"/>
  <c r="J75" i="1" s="1"/>
  <c r="E74" i="1"/>
  <c r="J74" i="1" s="1"/>
  <c r="E73" i="1"/>
  <c r="J73" i="1" s="1"/>
  <c r="E72" i="1"/>
  <c r="J72" i="1" s="1"/>
  <c r="E71" i="1"/>
  <c r="J71" i="1" s="1"/>
  <c r="E70" i="1"/>
  <c r="J70" i="1" s="1"/>
  <c r="E69" i="1"/>
  <c r="J69" i="1" s="1"/>
  <c r="E68" i="1"/>
  <c r="J68" i="1" s="1"/>
  <c r="E67" i="1"/>
  <c r="J67" i="1" s="1"/>
  <c r="E66" i="1"/>
  <c r="J66" i="1" s="1"/>
  <c r="E65" i="1"/>
  <c r="J65" i="1" s="1"/>
  <c r="E64" i="1"/>
  <c r="J64" i="1" s="1"/>
  <c r="E63" i="1"/>
  <c r="J63" i="1" s="1"/>
  <c r="E62" i="1"/>
  <c r="J62" i="1" s="1"/>
  <c r="E61" i="1"/>
  <c r="J61" i="1" s="1"/>
  <c r="E60" i="1"/>
  <c r="J60" i="1" s="1"/>
  <c r="E59" i="1"/>
  <c r="J59" i="1" s="1"/>
  <c r="E58" i="1"/>
  <c r="J58" i="1" s="1"/>
  <c r="E57" i="1"/>
  <c r="J57" i="1" s="1"/>
  <c r="E56" i="1"/>
  <c r="J56" i="1" s="1"/>
  <c r="E55" i="1"/>
  <c r="J55" i="1" s="1"/>
  <c r="E54" i="1"/>
  <c r="J54" i="1" s="1"/>
  <c r="E53" i="1"/>
  <c r="J53" i="1" s="1"/>
  <c r="E52" i="1"/>
  <c r="J52" i="1" s="1"/>
  <c r="E51" i="1"/>
  <c r="J51" i="1" s="1"/>
  <c r="E50" i="1"/>
  <c r="J50" i="1" s="1"/>
  <c r="E49" i="1"/>
  <c r="J49" i="1" s="1"/>
  <c r="E48" i="1"/>
  <c r="J48" i="1" s="1"/>
  <c r="E47" i="1"/>
  <c r="J47" i="1" s="1"/>
  <c r="E46" i="1"/>
  <c r="J46" i="1" s="1"/>
  <c r="E45" i="1"/>
  <c r="J45" i="1" s="1"/>
  <c r="E44" i="1"/>
  <c r="J44" i="1" s="1"/>
  <c r="E43" i="1"/>
  <c r="J43" i="1" s="1"/>
  <c r="E42" i="1"/>
  <c r="J42" i="1" s="1"/>
  <c r="E41" i="1"/>
  <c r="J41" i="1" s="1"/>
  <c r="E40" i="1"/>
  <c r="J40" i="1" s="1"/>
  <c r="E39" i="1"/>
  <c r="J39" i="1" s="1"/>
  <c r="E38" i="1"/>
  <c r="J38" i="1" s="1"/>
  <c r="C28" i="1" l="1"/>
  <c r="C27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<sst xmlns="http://schemas.openxmlformats.org/spreadsheetml/2006/main" count="481" uniqueCount="143">
  <si>
    <t>Well</t>
  </si>
  <si>
    <t>Sample</t>
  </si>
  <si>
    <t>log</t>
  </si>
  <si>
    <t>Cq</t>
  </si>
  <si>
    <t>Std 10^8</t>
  </si>
  <si>
    <t>Std 10^7</t>
  </si>
  <si>
    <t>Std 10^6</t>
  </si>
  <si>
    <t>A10</t>
  </si>
  <si>
    <t>Std 10^5</t>
  </si>
  <si>
    <t>A11</t>
  </si>
  <si>
    <t>A12</t>
  </si>
  <si>
    <t>Std 10^4</t>
  </si>
  <si>
    <t>Std 10^3</t>
  </si>
  <si>
    <t>Std 10^2</t>
  </si>
  <si>
    <t>B10</t>
  </si>
  <si>
    <t>Std 10^1</t>
  </si>
  <si>
    <t>B11</t>
  </si>
  <si>
    <t>B12</t>
  </si>
  <si>
    <t>Std 10^0</t>
  </si>
  <si>
    <t>NTC</t>
  </si>
  <si>
    <t>NA</t>
  </si>
  <si>
    <t>Copies/rxn</t>
  </si>
  <si>
    <t>C10</t>
  </si>
  <si>
    <t>C11</t>
  </si>
  <si>
    <t>C12</t>
  </si>
  <si>
    <t>D10</t>
  </si>
  <si>
    <t>D11</t>
  </si>
  <si>
    <t>D12</t>
  </si>
  <si>
    <t>E10</t>
  </si>
  <si>
    <t>E11</t>
  </si>
  <si>
    <t>E12</t>
  </si>
  <si>
    <t>F10</t>
  </si>
  <si>
    <t>F11</t>
  </si>
  <si>
    <t>F12</t>
  </si>
  <si>
    <t>G11</t>
  </si>
  <si>
    <t>G12</t>
  </si>
  <si>
    <t>H10</t>
  </si>
  <si>
    <t>H11</t>
  </si>
  <si>
    <t>H12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</si>
  <si>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</si>
  <si>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</si>
  <si>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</si>
  <si>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</si>
  <si>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</si>
  <si>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</si>
  <si>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</si>
  <si>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</si>
  <si>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</si>
  <si>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</si>
  <si>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</si>
  <si>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</si>
  <si>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</si>
  <si>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</si>
  <si>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</si>
  <si>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</si>
  <si>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</si>
  <si>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</si>
  <si>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</si>
  <si>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</si>
  <si>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</si>
  <si>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</si>
  <si>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</si>
  <si>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</si>
  <si>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</si>
  <si>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</si>
  <si>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</si>
  <si>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10^</t>
  </si>
  <si>
    <t>Dil</t>
  </si>
  <si>
    <t>DNA used</t>
  </si>
  <si>
    <t>DNA extracted</t>
  </si>
  <si>
    <t>Sample Amount</t>
  </si>
  <si>
    <t>Avg</t>
  </si>
  <si>
    <t>Upstream 1</t>
  </si>
  <si>
    <t>Manure A</t>
  </si>
  <si>
    <t>Manure B</t>
  </si>
  <si>
    <t>Manure C</t>
  </si>
  <si>
    <t>Source Water</t>
  </si>
  <si>
    <t>Upstream 2</t>
  </si>
  <si>
    <t>Upstream 3</t>
  </si>
  <si>
    <t>Upstream 4</t>
  </si>
  <si>
    <t>Upstream 5</t>
  </si>
  <si>
    <t>Downstream 1</t>
  </si>
  <si>
    <t>Downstream 2</t>
  </si>
  <si>
    <t>Downstream 3</t>
  </si>
  <si>
    <t>Downstream 4</t>
  </si>
  <si>
    <t>Downstream 5</t>
  </si>
  <si>
    <t>Infiltration 1</t>
  </si>
  <si>
    <t>Infiltration 2</t>
  </si>
  <si>
    <t>Infiltration 3</t>
  </si>
  <si>
    <t>Infiltration 4</t>
  </si>
  <si>
    <t>Infiltration 5</t>
  </si>
  <si>
    <t>Infiltration 6</t>
  </si>
  <si>
    <t>Infiltration 7</t>
  </si>
  <si>
    <t>H4</t>
  </si>
  <si>
    <t>H8</t>
  </si>
  <si>
    <t>H5</t>
  </si>
  <si>
    <t>H9</t>
  </si>
  <si>
    <t>H2</t>
  </si>
  <si>
    <t>H6</t>
  </si>
  <si>
    <t>H3</t>
  </si>
  <si>
    <t>H7</t>
  </si>
  <si>
    <t>G1</t>
  </si>
  <si>
    <t>G2</t>
  </si>
  <si>
    <t>G3</t>
  </si>
  <si>
    <t>G4</t>
  </si>
  <si>
    <t>G5</t>
  </si>
  <si>
    <t>G6</t>
  </si>
  <si>
    <t>G7</t>
  </si>
  <si>
    <t>D1</t>
  </si>
  <si>
    <t>E1</t>
  </si>
  <si>
    <t>F1</t>
  </si>
  <si>
    <t>D2</t>
  </si>
  <si>
    <t>E2</t>
  </si>
  <si>
    <t>F2</t>
  </si>
  <si>
    <t>D3</t>
  </si>
  <si>
    <t>E3</t>
  </si>
  <si>
    <t>F3</t>
  </si>
  <si>
    <t>D4</t>
  </si>
  <si>
    <t>E4</t>
  </si>
  <si>
    <t>F5</t>
  </si>
  <si>
    <t>F4</t>
  </si>
  <si>
    <t>D5</t>
  </si>
  <si>
    <t>E5</t>
  </si>
  <si>
    <t>D6</t>
  </si>
  <si>
    <t>E6</t>
  </si>
  <si>
    <t>F6</t>
  </si>
  <si>
    <t>D7</t>
  </si>
  <si>
    <t>E7</t>
  </si>
  <si>
    <t>F7</t>
  </si>
  <si>
    <t>D8</t>
  </si>
  <si>
    <t>E8</t>
  </si>
  <si>
    <t>F8</t>
  </si>
  <si>
    <t>D9</t>
  </si>
  <si>
    <t>E9</t>
  </si>
  <si>
    <t>F9</t>
  </si>
  <si>
    <t>2 uL</t>
  </si>
  <si>
    <t>100 uL</t>
  </si>
  <si>
    <t>100 mL</t>
  </si>
  <si>
    <t>250 uL</t>
  </si>
  <si>
    <t>copies/100 mL</t>
  </si>
  <si>
    <t>copies/1 mL</t>
  </si>
  <si>
    <t>x = (y - 37.044) / - 3.4716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</si>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</sst>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##0.00;\-###0.00"/>
  </numFmts>
  <fonts count="6" x14ac:knownFonts="1">
    <font>
      <sz val="12"/>
      <color theme="1"/>
      <name val="Calibri"/>
      <family val="2"/>
      <scheme val="minor"/>
    </font>
    <font>
      <sz val="12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8.25"/>
      <name val="Microsoft Sans Serif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ermB Standard Curve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05659698629043"/>
                  <c:y val="-0.581892710396647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'16S - plate 1'!$C$2:$C$25</c:f>
              <c:numCache>
                <c:formatCode>0.0000</c:formatCode>
                <c:ptCount val="24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  <c:pt idx="18">
                  <c:v>2.0136044023579664</c:v>
                </c:pt>
                <c:pt idx="19">
                  <c:v>2.0136044023579664</c:v>
                </c:pt>
                <c:pt idx="20">
                  <c:v>2.0136044023579664</c:v>
                </c:pt>
                <c:pt idx="21">
                  <c:v>1.0136044023579664</c:v>
                </c:pt>
                <c:pt idx="22">
                  <c:v>1.0136044023579664</c:v>
                </c:pt>
                <c:pt idx="23">
                  <c:v>1.0136044023579664</c:v>
                </c:pt>
              </c:numCache>
            </c:numRef>
          </c:xVal>
          <c:yVal>
            <c:numRef>
              <c:f>'16S - plate 1'!$D$2:$D$25</c:f>
              <c:numCache>
                <c:formatCode>###0.00;\-###0.00</c:formatCode>
                <c:ptCount val="24"/>
                <c:pt idx="0">
                  <c:v>8.9510297371083603</c:v>
                </c:pt>
                <c:pt idx="1">
                  <c:v>8.9924093974652006</c:v>
                </c:pt>
                <c:pt idx="2">
                  <c:v>8.77239070810122</c:v>
                </c:pt>
                <c:pt idx="3">
                  <c:v>12.847302847102201</c:v>
                </c:pt>
                <c:pt idx="4">
                  <c:v>12.6940494557071</c:v>
                </c:pt>
                <c:pt idx="5">
                  <c:v>12.5781376670966</c:v>
                </c:pt>
                <c:pt idx="6">
                  <c:v>16.213200986486601</c:v>
                </c:pt>
                <c:pt idx="7">
                  <c:v>16.117512640631901</c:v>
                </c:pt>
                <c:pt idx="8">
                  <c:v>16.110307438245002</c:v>
                </c:pt>
                <c:pt idx="9">
                  <c:v>19.801687896728101</c:v>
                </c:pt>
                <c:pt idx="10">
                  <c:v>19.7734503022658</c:v>
                </c:pt>
                <c:pt idx="11">
                  <c:v>19.674895929683</c:v>
                </c:pt>
                <c:pt idx="12">
                  <c:v>23.450949725256201</c:v>
                </c:pt>
                <c:pt idx="13">
                  <c:v>23.3548190010541</c:v>
                </c:pt>
                <c:pt idx="14">
                  <c:v>23.358017065740501</c:v>
                </c:pt>
                <c:pt idx="15">
                  <c:v>27.0205990862687</c:v>
                </c:pt>
                <c:pt idx="16">
                  <c:v>26.925967353701601</c:v>
                </c:pt>
                <c:pt idx="17">
                  <c:v>26.9546005366205</c:v>
                </c:pt>
                <c:pt idx="18">
                  <c:v>30.3052396827417</c:v>
                </c:pt>
                <c:pt idx="19">
                  <c:v>30.208881010538501</c:v>
                </c:pt>
                <c:pt idx="20">
                  <c:v>30.294658030572901</c:v>
                </c:pt>
                <c:pt idx="21">
                  <c:v>33.095209192820398</c:v>
                </c:pt>
                <c:pt idx="22">
                  <c:v>33.1205215536163</c:v>
                </c:pt>
                <c:pt idx="23">
                  <c:v>32.3718573832884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8-574C-A960-488191916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892400"/>
        <c:axId val="925502512"/>
      </c:scatterChart>
      <c:valAx>
        <c:axId val="94189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2512"/>
        <c:crosses val="autoZero"/>
        <c:crossBetween val="midCat"/>
      </c:valAx>
      <c:valAx>
        <c:axId val="9255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9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ermB Standard Curve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164292068887677E-2"/>
                  <c:y val="-0.65494488188976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'16S - plate 1'!$Q$2:$Q$25</c:f>
              <c:numCache>
                <c:formatCode>###0.00;\-###0.00</c:formatCode>
                <c:ptCount val="24"/>
                <c:pt idx="0">
                  <c:v>8.9510297371083603</c:v>
                </c:pt>
                <c:pt idx="1">
                  <c:v>8.9924093974652006</c:v>
                </c:pt>
                <c:pt idx="2">
                  <c:v>8.77239070810122</c:v>
                </c:pt>
                <c:pt idx="3">
                  <c:v>12.847302847102201</c:v>
                </c:pt>
                <c:pt idx="4">
                  <c:v>12.6940494557071</c:v>
                </c:pt>
                <c:pt idx="5">
                  <c:v>12.5781376670966</c:v>
                </c:pt>
                <c:pt idx="6">
                  <c:v>16.213200986486601</c:v>
                </c:pt>
                <c:pt idx="7">
                  <c:v>16.117512640631901</c:v>
                </c:pt>
                <c:pt idx="8">
                  <c:v>16.110307438245002</c:v>
                </c:pt>
                <c:pt idx="9">
                  <c:v>19.801687896728101</c:v>
                </c:pt>
                <c:pt idx="10">
                  <c:v>19.7734503022658</c:v>
                </c:pt>
                <c:pt idx="11">
                  <c:v>19.674895929683</c:v>
                </c:pt>
                <c:pt idx="12">
                  <c:v>23.450949725256201</c:v>
                </c:pt>
                <c:pt idx="13">
                  <c:v>23.3548190010541</c:v>
                </c:pt>
                <c:pt idx="14">
                  <c:v>23.358017065740501</c:v>
                </c:pt>
                <c:pt idx="15">
                  <c:v>27.0205990862687</c:v>
                </c:pt>
                <c:pt idx="16">
                  <c:v>26.925967353701601</c:v>
                </c:pt>
                <c:pt idx="17">
                  <c:v>26.9546005366205</c:v>
                </c:pt>
                <c:pt idx="18">
                  <c:v>30.3052396827417</c:v>
                </c:pt>
                <c:pt idx="19">
                  <c:v>30.208881010538501</c:v>
                </c:pt>
                <c:pt idx="20">
                  <c:v>30.294658030572901</c:v>
                </c:pt>
                <c:pt idx="21">
                  <c:v>33.095209192820398</c:v>
                </c:pt>
                <c:pt idx="22">
                  <c:v>33.1205215536163</c:v>
                </c:pt>
                <c:pt idx="23">
                  <c:v>32.3718573832884</c:v>
                </c:pt>
              </c:numCache>
            </c:numRef>
          </c:xVal>
          <c:yVal>
            <c:numRef>
              <c:f>'16S - plate 1'!$P$2:$P$25</c:f>
              <c:numCache>
                <c:formatCode>0.00E+00</c:formatCode>
                <c:ptCount val="24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  <c:pt idx="18">
                  <c:v>103.18210945826009</c:v>
                </c:pt>
                <c:pt idx="19">
                  <c:v>103.18210945826009</c:v>
                </c:pt>
                <c:pt idx="20">
                  <c:v>103.18210945826009</c:v>
                </c:pt>
                <c:pt idx="21">
                  <c:v>10.318210945826008</c:v>
                </c:pt>
                <c:pt idx="22">
                  <c:v>10.318210945826008</c:v>
                </c:pt>
                <c:pt idx="23">
                  <c:v>10.318210945826008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1-944B-BCCF-C92DE2C09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773216"/>
        <c:axId val="925389808"/>
      </c:scatterChart>
      <c:valAx>
        <c:axId val="9417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89808"/>
        <c:crosses val="autoZero"/>
        <c:crossBetween val="midCat"/>
      </c:valAx>
      <c:valAx>
        <c:axId val="925389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0</xdr:row>
      <xdr:rowOff>82550</xdr:rowOff>
    </xdr:from>
    <xdr:to>
      <xdr:col>12</xdr:col>
      <xdr:colOff>571500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E1F8BC-250F-334C-B171-7E3BB25DC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15</xdr:row>
      <xdr:rowOff>127000</xdr:rowOff>
    </xdr:from>
    <xdr:to>
      <xdr:col>12</xdr:col>
      <xdr:colOff>584200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9FDE79-D668-5A40-B365-7F7B0A170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84D9-8E42-734D-8D50-A1D435C535D9}">
  <dimension ref="A1:AC100"/>
  <sheetViews>
    <sheetView tabSelected="1" topLeftCell="A31" workbookViewId="0">
      <selection activeCell="C47" sqref="C47:C49"/>
    </sheetView>
  </sheetViews>
  <sheetFormatPr baseColWidth="10" defaultRowHeight="16" x14ac:dyDescent="0.2"/>
  <cols>
    <col min="2" max="2" width="13.1640625" bestFit="1" customWidth="1"/>
    <col min="4" max="4" width="22.1640625" bestFit="1" customWidth="1"/>
    <col min="8" max="8" width="13" bestFit="1" customWidth="1"/>
    <col min="9" max="9" width="14.33203125" bestFit="1" customWidth="1"/>
    <col min="10" max="10" width="12.1640625" bestFit="1" customWidth="1"/>
    <col min="13" max="13" width="13.1640625" bestFit="1" customWidth="1"/>
  </cols>
  <sheetData>
    <row r="1" spans="1:21" x14ac:dyDescent="0.2">
      <c r="A1" s="15" t="s">
        <v>0</v>
      </c>
      <c r="B1" s="15" t="s">
        <v>1</v>
      </c>
      <c r="C1" s="15" t="s">
        <v>2</v>
      </c>
      <c r="D1" s="14" t="s">
        <v>3</v>
      </c>
      <c r="N1" s="5" t="s">
        <v>0</v>
      </c>
      <c r="O1" s="15" t="s">
        <v>1</v>
      </c>
      <c r="P1" s="5" t="s">
        <v>21</v>
      </c>
      <c r="Q1" s="15" t="s">
        <v>3</v>
      </c>
    </row>
    <row r="2" spans="1:21" x14ac:dyDescent="0.2">
      <c r="A2" s="2" t="s">
        <v>39</v>
      </c>
      <c r="B2" s="15" t="s">
        <v>4</v>
      </c>
      <c r="C2" s="3">
        <f>LOG(P2)</f>
        <v>8.0136044023579664</v>
      </c>
      <c r="D2" s="4">
        <v>8.9510297371083603</v>
      </c>
      <c r="N2" s="2" t="s">
        <v>39</v>
      </c>
      <c r="O2" s="15" t="s">
        <v>4</v>
      </c>
      <c r="P2" s="6">
        <v>103182109.45826009</v>
      </c>
      <c r="Q2" s="4">
        <v>8.9510297371083603</v>
      </c>
    </row>
    <row r="3" spans="1:21" x14ac:dyDescent="0.2">
      <c r="A3" s="2" t="s">
        <v>40</v>
      </c>
      <c r="B3" s="15" t="s">
        <v>4</v>
      </c>
      <c r="C3" s="3">
        <f t="shared" ref="C3:C28" si="0">LOG(P3)</f>
        <v>8.0136044023579664</v>
      </c>
      <c r="D3" s="4">
        <v>8.9924093974652006</v>
      </c>
      <c r="N3" s="2" t="s">
        <v>40</v>
      </c>
      <c r="O3" s="15" t="s">
        <v>4</v>
      </c>
      <c r="P3" s="6">
        <v>103182109.45826009</v>
      </c>
      <c r="Q3" s="4">
        <v>8.9924093974652006</v>
      </c>
    </row>
    <row r="4" spans="1:21" x14ac:dyDescent="0.2">
      <c r="A4" s="2" t="s">
        <v>41</v>
      </c>
      <c r="B4" s="15" t="s">
        <v>4</v>
      </c>
      <c r="C4" s="3">
        <f t="shared" si="0"/>
        <v>8.0136044023579664</v>
      </c>
      <c r="D4" s="4">
        <v>8.77239070810122</v>
      </c>
      <c r="N4" s="2" t="s">
        <v>41</v>
      </c>
      <c r="O4" s="15" t="s">
        <v>4</v>
      </c>
      <c r="P4" s="6">
        <v>103182109.45826009</v>
      </c>
      <c r="Q4" s="4">
        <v>8.77239070810122</v>
      </c>
    </row>
    <row r="5" spans="1:21" x14ac:dyDescent="0.2">
      <c r="A5" s="2" t="s">
        <v>42</v>
      </c>
      <c r="B5" s="15" t="s">
        <v>5</v>
      </c>
      <c r="C5" s="3">
        <f t="shared" si="0"/>
        <v>7.0136044023579664</v>
      </c>
      <c r="D5" s="4">
        <v>12.847302847102201</v>
      </c>
      <c r="N5" s="2" t="s">
        <v>42</v>
      </c>
      <c r="O5" s="15" t="s">
        <v>5</v>
      </c>
      <c r="P5" s="6">
        <v>10318210.945826009</v>
      </c>
      <c r="Q5" s="4">
        <v>12.847302847102201</v>
      </c>
    </row>
    <row r="6" spans="1:21" ht="17" thickBot="1" x14ac:dyDescent="0.25">
      <c r="A6" s="2" t="s">
        <v>43</v>
      </c>
      <c r="B6" s="15" t="s">
        <v>5</v>
      </c>
      <c r="C6" s="3">
        <f t="shared" si="0"/>
        <v>7.0136044023579664</v>
      </c>
      <c r="D6" s="4">
        <v>12.6940494557071</v>
      </c>
      <c r="N6" s="2" t="s">
        <v>43</v>
      </c>
      <c r="O6" s="15" t="s">
        <v>5</v>
      </c>
      <c r="P6" s="6">
        <v>10318210.945826009</v>
      </c>
      <c r="Q6" s="4">
        <v>12.6940494557071</v>
      </c>
    </row>
    <row r="7" spans="1:21" x14ac:dyDescent="0.2">
      <c r="A7" s="2" t="s">
        <v>44</v>
      </c>
      <c r="B7" s="15" t="s">
        <v>5</v>
      </c>
      <c r="C7" s="3">
        <f t="shared" si="0"/>
        <v>7.0136044023579664</v>
      </c>
      <c r="D7" s="4">
        <v>12.5781376670966</v>
      </c>
      <c r="N7" s="2" t="s">
        <v>44</v>
      </c>
      <c r="O7" s="15" t="s">
        <v>5</v>
      </c>
      <c r="P7" s="6">
        <v>10318210.945826009</v>
      </c>
      <c r="Q7" s="4">
        <v>12.5781376670966</v>
      </c>
      <c r="S7" s="22" t="s">
        <v>141</v>
      </c>
      <c r="T7" s="23"/>
      <c r="U7" s="24"/>
    </row>
    <row r="8" spans="1:21" ht="17" thickBot="1" x14ac:dyDescent="0.25">
      <c r="A8" s="2" t="s">
        <v>45</v>
      </c>
      <c r="B8" s="15" t="s">
        <v>6</v>
      </c>
      <c r="C8" s="3">
        <f t="shared" si="0"/>
        <v>6.0136044023579664</v>
      </c>
      <c r="D8" s="4">
        <v>16.213200986486601</v>
      </c>
      <c r="N8" s="2" t="s">
        <v>45</v>
      </c>
      <c r="O8" s="15" t="s">
        <v>6</v>
      </c>
      <c r="P8" s="6">
        <v>1031821.0945826009</v>
      </c>
      <c r="Q8" s="4">
        <v>16.213200986486601</v>
      </c>
      <c r="S8" s="25"/>
      <c r="T8" s="26"/>
      <c r="U8" s="27"/>
    </row>
    <row r="9" spans="1:21" x14ac:dyDescent="0.2">
      <c r="A9" s="2" t="s">
        <v>46</v>
      </c>
      <c r="B9" s="15" t="s">
        <v>6</v>
      </c>
      <c r="C9" s="3">
        <f t="shared" si="0"/>
        <v>6.0136044023579664</v>
      </c>
      <c r="D9" s="4">
        <v>16.117512640631901</v>
      </c>
      <c r="N9" s="2" t="s">
        <v>46</v>
      </c>
      <c r="O9" s="15" t="s">
        <v>6</v>
      </c>
      <c r="P9" s="6">
        <v>1031821.0945826009</v>
      </c>
      <c r="Q9" s="4">
        <v>16.117512640631901</v>
      </c>
    </row>
    <row r="10" spans="1:21" x14ac:dyDescent="0.2">
      <c r="A10" s="2" t="s">
        <v>47</v>
      </c>
      <c r="B10" s="15" t="s">
        <v>6</v>
      </c>
      <c r="C10" s="3">
        <f t="shared" si="0"/>
        <v>6.0136044023579664</v>
      </c>
      <c r="D10" s="4">
        <v>16.110307438245002</v>
      </c>
      <c r="N10" s="2" t="s">
        <v>47</v>
      </c>
      <c r="O10" s="15" t="s">
        <v>6</v>
      </c>
      <c r="P10" s="6">
        <v>1031821.0945826009</v>
      </c>
      <c r="Q10" s="4">
        <v>16.110307438245002</v>
      </c>
    </row>
    <row r="11" spans="1:21" x14ac:dyDescent="0.2">
      <c r="A11" s="2" t="s">
        <v>48</v>
      </c>
      <c r="B11" s="15" t="s">
        <v>8</v>
      </c>
      <c r="C11" s="3">
        <f t="shared" si="0"/>
        <v>5.0136044023579664</v>
      </c>
      <c r="D11" s="4">
        <v>19.801687896728101</v>
      </c>
      <c r="N11" s="2" t="s">
        <v>48</v>
      </c>
      <c r="O11" s="15" t="s">
        <v>8</v>
      </c>
      <c r="P11" s="6">
        <v>103182.10945826009</v>
      </c>
      <c r="Q11" s="4">
        <v>19.801687896728101</v>
      </c>
    </row>
    <row r="12" spans="1:21" x14ac:dyDescent="0.2">
      <c r="A12" s="2" t="s">
        <v>49</v>
      </c>
      <c r="B12" s="15" t="s">
        <v>8</v>
      </c>
      <c r="C12" s="3">
        <f t="shared" si="0"/>
        <v>5.0136044023579664</v>
      </c>
      <c r="D12" s="4">
        <v>19.7734503022658</v>
      </c>
      <c r="N12" s="2" t="s">
        <v>49</v>
      </c>
      <c r="O12" s="15" t="s">
        <v>8</v>
      </c>
      <c r="P12" s="6">
        <v>103182.10945826009</v>
      </c>
      <c r="Q12" s="4">
        <v>19.7734503022658</v>
      </c>
    </row>
    <row r="13" spans="1:21" x14ac:dyDescent="0.2">
      <c r="A13" s="2" t="s">
        <v>50</v>
      </c>
      <c r="B13" s="15" t="s">
        <v>8</v>
      </c>
      <c r="C13" s="3">
        <f t="shared" si="0"/>
        <v>5.0136044023579664</v>
      </c>
      <c r="D13" s="4">
        <v>19.674895929683</v>
      </c>
      <c r="N13" s="2" t="s">
        <v>50</v>
      </c>
      <c r="O13" s="15" t="s">
        <v>8</v>
      </c>
      <c r="P13" s="6">
        <v>103182.10945826009</v>
      </c>
      <c r="Q13" s="4">
        <v>19.674895929683</v>
      </c>
    </row>
    <row r="14" spans="1:21" x14ac:dyDescent="0.2">
      <c r="A14" s="2" t="s">
        <v>51</v>
      </c>
      <c r="B14" s="15" t="s">
        <v>11</v>
      </c>
      <c r="C14" s="3">
        <f t="shared" si="0"/>
        <v>4.0136044023579664</v>
      </c>
      <c r="D14" s="4">
        <v>23.450949725256201</v>
      </c>
      <c r="N14" s="2" t="s">
        <v>51</v>
      </c>
      <c r="O14" s="15" t="s">
        <v>11</v>
      </c>
      <c r="P14" s="6">
        <v>10318.210945826009</v>
      </c>
      <c r="Q14" s="4">
        <v>23.450949725256201</v>
      </c>
    </row>
    <row r="15" spans="1:21" x14ac:dyDescent="0.2">
      <c r="A15" s="2" t="s">
        <v>52</v>
      </c>
      <c r="B15" s="15" t="s">
        <v>11</v>
      </c>
      <c r="C15" s="3">
        <f t="shared" si="0"/>
        <v>4.0136044023579664</v>
      </c>
      <c r="D15" s="4">
        <v>23.3548190010541</v>
      </c>
      <c r="N15" s="2" t="s">
        <v>52</v>
      </c>
      <c r="O15" s="15" t="s">
        <v>11</v>
      </c>
      <c r="P15" s="6">
        <v>10318.210945826009</v>
      </c>
      <c r="Q15" s="4">
        <v>23.3548190010541</v>
      </c>
    </row>
    <row r="16" spans="1:21" x14ac:dyDescent="0.2">
      <c r="A16" s="2" t="s">
        <v>53</v>
      </c>
      <c r="B16" s="15" t="s">
        <v>11</v>
      </c>
      <c r="C16" s="3">
        <f t="shared" si="0"/>
        <v>4.0136044023579664</v>
      </c>
      <c r="D16" s="4">
        <v>23.358017065740501</v>
      </c>
      <c r="N16" s="2" t="s">
        <v>53</v>
      </c>
      <c r="O16" s="15" t="s">
        <v>11</v>
      </c>
      <c r="P16" s="6">
        <v>10318.210945826009</v>
      </c>
      <c r="Q16" s="4">
        <v>23.358017065740501</v>
      </c>
    </row>
    <row r="17" spans="1:17" x14ac:dyDescent="0.2">
      <c r="A17" s="2" t="s">
        <v>54</v>
      </c>
      <c r="B17" s="15" t="s">
        <v>12</v>
      </c>
      <c r="C17" s="3">
        <f t="shared" si="0"/>
        <v>3.0136044023579664</v>
      </c>
      <c r="D17" s="4">
        <v>27.0205990862687</v>
      </c>
      <c r="N17" s="2" t="s">
        <v>54</v>
      </c>
      <c r="O17" s="15" t="s">
        <v>12</v>
      </c>
      <c r="P17" s="6">
        <v>1031.8210945826008</v>
      </c>
      <c r="Q17" s="4">
        <v>27.0205990862687</v>
      </c>
    </row>
    <row r="18" spans="1:17" x14ac:dyDescent="0.2">
      <c r="A18" s="2" t="s">
        <v>55</v>
      </c>
      <c r="B18" s="15" t="s">
        <v>12</v>
      </c>
      <c r="C18" s="3">
        <f t="shared" si="0"/>
        <v>3.0136044023579664</v>
      </c>
      <c r="D18" s="4">
        <v>26.925967353701601</v>
      </c>
      <c r="N18" s="2" t="s">
        <v>55</v>
      </c>
      <c r="O18" s="15" t="s">
        <v>12</v>
      </c>
      <c r="P18" s="6">
        <v>1031.8210945826008</v>
      </c>
      <c r="Q18" s="4">
        <v>26.925967353701601</v>
      </c>
    </row>
    <row r="19" spans="1:17" x14ac:dyDescent="0.2">
      <c r="A19" s="2" t="s">
        <v>56</v>
      </c>
      <c r="B19" s="15" t="s">
        <v>12</v>
      </c>
      <c r="C19" s="3">
        <f t="shared" si="0"/>
        <v>3.0136044023579664</v>
      </c>
      <c r="D19" s="4">
        <v>26.9546005366205</v>
      </c>
      <c r="N19" s="2" t="s">
        <v>56</v>
      </c>
      <c r="O19" s="15" t="s">
        <v>12</v>
      </c>
      <c r="P19" s="6">
        <v>1031.8210945826008</v>
      </c>
      <c r="Q19" s="4">
        <v>26.9546005366205</v>
      </c>
    </row>
    <row r="20" spans="1:17" x14ac:dyDescent="0.2">
      <c r="A20" s="2" t="s">
        <v>57</v>
      </c>
      <c r="B20" s="15" t="s">
        <v>13</v>
      </c>
      <c r="C20" s="3">
        <f t="shared" si="0"/>
        <v>2.0136044023579664</v>
      </c>
      <c r="D20" s="4">
        <v>30.3052396827417</v>
      </c>
      <c r="N20" s="2" t="s">
        <v>57</v>
      </c>
      <c r="O20" s="15" t="s">
        <v>13</v>
      </c>
      <c r="P20" s="6">
        <v>103.18210945826009</v>
      </c>
      <c r="Q20" s="4">
        <v>30.3052396827417</v>
      </c>
    </row>
    <row r="21" spans="1:17" x14ac:dyDescent="0.2">
      <c r="A21" s="2" t="s">
        <v>58</v>
      </c>
      <c r="B21" s="15" t="s">
        <v>13</v>
      </c>
      <c r="C21" s="3">
        <f t="shared" si="0"/>
        <v>2.0136044023579664</v>
      </c>
      <c r="D21" s="4">
        <v>30.208881010538501</v>
      </c>
      <c r="N21" s="2" t="s">
        <v>58</v>
      </c>
      <c r="O21" s="15" t="s">
        <v>13</v>
      </c>
      <c r="P21" s="6">
        <v>103.18210945826009</v>
      </c>
      <c r="Q21" s="4">
        <v>30.208881010538501</v>
      </c>
    </row>
    <row r="22" spans="1:17" x14ac:dyDescent="0.2">
      <c r="A22" s="2" t="s">
        <v>59</v>
      </c>
      <c r="B22" s="15" t="s">
        <v>13</v>
      </c>
      <c r="C22" s="3">
        <f t="shared" si="0"/>
        <v>2.0136044023579664</v>
      </c>
      <c r="D22" s="4">
        <v>30.294658030572901</v>
      </c>
      <c r="N22" s="2" t="s">
        <v>59</v>
      </c>
      <c r="O22" s="15" t="s">
        <v>13</v>
      </c>
      <c r="P22" s="6">
        <v>103.18210945826009</v>
      </c>
      <c r="Q22" s="4">
        <v>30.294658030572901</v>
      </c>
    </row>
    <row r="23" spans="1:17" x14ac:dyDescent="0.2">
      <c r="A23" s="2" t="s">
        <v>60</v>
      </c>
      <c r="B23" s="15" t="s">
        <v>15</v>
      </c>
      <c r="C23" s="3">
        <f t="shared" si="0"/>
        <v>1.0136044023579664</v>
      </c>
      <c r="D23" s="4">
        <v>33.095209192820398</v>
      </c>
      <c r="N23" s="2" t="s">
        <v>60</v>
      </c>
      <c r="O23" s="15" t="s">
        <v>15</v>
      </c>
      <c r="P23" s="6">
        <v>10.318210945826008</v>
      </c>
      <c r="Q23" s="4">
        <v>33.095209192820398</v>
      </c>
    </row>
    <row r="24" spans="1:17" x14ac:dyDescent="0.2">
      <c r="A24" s="2" t="s">
        <v>61</v>
      </c>
      <c r="B24" s="15" t="s">
        <v>15</v>
      </c>
      <c r="C24" s="3">
        <f t="shared" si="0"/>
        <v>1.0136044023579664</v>
      </c>
      <c r="D24" s="4">
        <v>33.1205215536163</v>
      </c>
      <c r="N24" s="2" t="s">
        <v>61</v>
      </c>
      <c r="O24" s="15" t="s">
        <v>15</v>
      </c>
      <c r="P24" s="6">
        <v>10.318210945826008</v>
      </c>
      <c r="Q24" s="4">
        <v>33.1205215536163</v>
      </c>
    </row>
    <row r="25" spans="1:17" x14ac:dyDescent="0.2">
      <c r="A25" s="2" t="s">
        <v>62</v>
      </c>
      <c r="B25" s="15" t="s">
        <v>15</v>
      </c>
      <c r="C25" s="3">
        <f t="shared" si="0"/>
        <v>1.0136044023579664</v>
      </c>
      <c r="D25" s="4">
        <v>32.3718573832884</v>
      </c>
      <c r="N25" s="2" t="s">
        <v>62</v>
      </c>
      <c r="O25" s="15" t="s">
        <v>15</v>
      </c>
      <c r="P25" s="6">
        <v>10.318210945826008</v>
      </c>
      <c r="Q25" s="4">
        <v>32.3718573832884</v>
      </c>
    </row>
    <row r="26" spans="1:17" x14ac:dyDescent="0.2">
      <c r="A26" s="2" t="s">
        <v>63</v>
      </c>
      <c r="B26" s="15" t="s">
        <v>18</v>
      </c>
      <c r="C26" s="3">
        <f t="shared" si="0"/>
        <v>1.3604402357966342E-2</v>
      </c>
      <c r="D26" s="4">
        <v>37.1250510571681</v>
      </c>
      <c r="N26" s="2" t="s">
        <v>63</v>
      </c>
      <c r="O26" s="15" t="s">
        <v>18</v>
      </c>
      <c r="P26" s="6">
        <v>1.0318210945826007</v>
      </c>
      <c r="Q26" s="4">
        <v>37.1250510571681</v>
      </c>
    </row>
    <row r="27" spans="1:17" x14ac:dyDescent="0.2">
      <c r="A27" s="2" t="s">
        <v>64</v>
      </c>
      <c r="B27" s="15" t="s">
        <v>18</v>
      </c>
      <c r="C27" s="3">
        <f t="shared" si="0"/>
        <v>1.3604402357966342E-2</v>
      </c>
      <c r="D27" s="4">
        <v>36.037715254747503</v>
      </c>
      <c r="N27" s="2" t="s">
        <v>64</v>
      </c>
      <c r="O27" s="15" t="s">
        <v>18</v>
      </c>
      <c r="P27" s="6">
        <v>1.0318210945826007</v>
      </c>
      <c r="Q27" s="4">
        <v>36.037715254747503</v>
      </c>
    </row>
    <row r="28" spans="1:17" x14ac:dyDescent="0.2">
      <c r="A28" s="2" t="s">
        <v>65</v>
      </c>
      <c r="B28" s="15" t="s">
        <v>18</v>
      </c>
      <c r="C28" s="3">
        <f t="shared" si="0"/>
        <v>1.3604402357966342E-2</v>
      </c>
      <c r="D28" s="4">
        <v>35.273365045551003</v>
      </c>
      <c r="N28" s="2" t="s">
        <v>65</v>
      </c>
      <c r="O28" s="15" t="s">
        <v>18</v>
      </c>
      <c r="P28" s="6">
        <v>1.0318210945826007</v>
      </c>
      <c r="Q28" s="4">
        <v>35.273365045551003</v>
      </c>
    </row>
    <row r="29" spans="1:17" x14ac:dyDescent="0.2">
      <c r="A29" s="2" t="s">
        <v>7</v>
      </c>
      <c r="B29" s="15" t="s">
        <v>19</v>
      </c>
      <c r="C29" s="15" t="s">
        <v>20</v>
      </c>
      <c r="D29" s="4">
        <v>37.000704745135998</v>
      </c>
      <c r="N29" s="2" t="s">
        <v>7</v>
      </c>
      <c r="O29" s="15" t="s">
        <v>19</v>
      </c>
      <c r="P29" s="5" t="s">
        <v>20</v>
      </c>
      <c r="Q29" s="4">
        <v>37.000704745135998</v>
      </c>
    </row>
    <row r="30" spans="1:17" x14ac:dyDescent="0.2">
      <c r="A30" s="2" t="s">
        <v>14</v>
      </c>
      <c r="B30" s="15" t="s">
        <v>19</v>
      </c>
      <c r="C30" s="15" t="s">
        <v>20</v>
      </c>
      <c r="D30" s="4">
        <v>37.057342851638303</v>
      </c>
      <c r="N30" s="2" t="s">
        <v>14</v>
      </c>
      <c r="O30" s="15" t="s">
        <v>19</v>
      </c>
      <c r="P30" s="5" t="s">
        <v>20</v>
      </c>
      <c r="Q30" s="4">
        <v>37.057342851638303</v>
      </c>
    </row>
    <row r="31" spans="1:17" x14ac:dyDescent="0.2">
      <c r="A31" s="2" t="s">
        <v>22</v>
      </c>
      <c r="B31" s="15" t="s">
        <v>19</v>
      </c>
      <c r="C31" s="15" t="s">
        <v>20</v>
      </c>
      <c r="D31" s="17"/>
      <c r="N31" s="2" t="s">
        <v>22</v>
      </c>
      <c r="O31" s="15" t="s">
        <v>19</v>
      </c>
      <c r="P31" s="5" t="s">
        <v>20</v>
      </c>
      <c r="Q31" s="17"/>
    </row>
    <row r="36" spans="1:29" x14ac:dyDescent="0.2"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9" x14ac:dyDescent="0.2">
      <c r="A37" s="10" t="s">
        <v>0</v>
      </c>
      <c r="B37" s="10" t="s">
        <v>1</v>
      </c>
      <c r="C37" s="10" t="s">
        <v>3</v>
      </c>
      <c r="D37" s="16" t="s">
        <v>141</v>
      </c>
      <c r="E37" s="7" t="s">
        <v>66</v>
      </c>
      <c r="F37" s="7" t="s">
        <v>67</v>
      </c>
      <c r="G37" s="7" t="s">
        <v>68</v>
      </c>
      <c r="H37" s="7" t="s">
        <v>69</v>
      </c>
      <c r="I37" s="7" t="s">
        <v>70</v>
      </c>
      <c r="J37" s="7"/>
      <c r="K37" s="7"/>
      <c r="L37" s="7" t="s">
        <v>71</v>
      </c>
      <c r="M37" s="1"/>
      <c r="S37" s="8"/>
      <c r="T37" s="8"/>
      <c r="U37" s="8"/>
      <c r="V37" s="8"/>
      <c r="W37" s="8"/>
      <c r="X37" s="8"/>
      <c r="Y37" s="8"/>
      <c r="Z37" s="8"/>
      <c r="AA37" s="8"/>
      <c r="AB37" s="8"/>
      <c r="AC37" s="9"/>
    </row>
    <row r="38" spans="1:29" x14ac:dyDescent="0.2">
      <c r="A38" s="10" t="s">
        <v>93</v>
      </c>
      <c r="B38" s="10" t="s">
        <v>76</v>
      </c>
      <c r="C38" s="4">
        <v>31.7816617607245</v>
      </c>
      <c r="D38" s="11">
        <f>(C38-37.044)/-3.4716</f>
        <v>1.5158250487600808</v>
      </c>
      <c r="E38" s="10">
        <f>10^D38</f>
        <v>32.79631497849455</v>
      </c>
      <c r="F38" s="12">
        <v>4.8611111111111112E-2</v>
      </c>
      <c r="G38" s="10" t="s">
        <v>135</v>
      </c>
      <c r="H38" s="10" t="s">
        <v>136</v>
      </c>
      <c r="I38" s="10" t="s">
        <v>137</v>
      </c>
      <c r="J38" s="10">
        <f>E38*10*50</f>
        <v>16398.157489247274</v>
      </c>
      <c r="K38" s="13">
        <v>169522573.21480426</v>
      </c>
      <c r="L38" s="20">
        <f>AVERAGE(K38:K40)</f>
        <v>172276839.16078743</v>
      </c>
      <c r="M38" s="19" t="s">
        <v>139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9"/>
    </row>
    <row r="39" spans="1:29" x14ac:dyDescent="0.2">
      <c r="A39" s="10" t="s">
        <v>94</v>
      </c>
      <c r="B39" s="10" t="s">
        <v>76</v>
      </c>
      <c r="C39" s="4">
        <v>31.855926302609099</v>
      </c>
      <c r="D39" s="11">
        <f t="shared" ref="D39:D100" si="1">(C39-37.044)/-3.4716</f>
        <v>1.4944330272470614</v>
      </c>
      <c r="E39" s="10">
        <f t="shared" ref="E39:E100" si="2">10^D39</f>
        <v>31.220009238928547</v>
      </c>
      <c r="F39" s="12">
        <v>4.8611111111111112E-2</v>
      </c>
      <c r="G39" s="10" t="s">
        <v>135</v>
      </c>
      <c r="H39" s="10" t="s">
        <v>136</v>
      </c>
      <c r="I39" s="10" t="s">
        <v>137</v>
      </c>
      <c r="J39" s="10">
        <f t="shared" ref="J39:J40" si="3">E39*10*50</f>
        <v>15610.004619464275</v>
      </c>
      <c r="K39" s="13">
        <v>188850423.28747651</v>
      </c>
      <c r="L39" s="21"/>
      <c r="M39" s="1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x14ac:dyDescent="0.2">
      <c r="A40" s="10" t="s">
        <v>38</v>
      </c>
      <c r="B40" s="10" t="s">
        <v>76</v>
      </c>
      <c r="C40" s="4">
        <v>32.500269356792003</v>
      </c>
      <c r="D40" s="11">
        <f t="shared" si="1"/>
        <v>1.3088289673948592</v>
      </c>
      <c r="E40" s="10">
        <f t="shared" si="2"/>
        <v>20.362400135907308</v>
      </c>
      <c r="F40" s="12">
        <v>4.8611111111111112E-2</v>
      </c>
      <c r="G40" s="10" t="s">
        <v>135</v>
      </c>
      <c r="H40" s="10" t="s">
        <v>136</v>
      </c>
      <c r="I40" s="10" t="s">
        <v>137</v>
      </c>
      <c r="J40" s="10">
        <f t="shared" si="3"/>
        <v>10181.200067953654</v>
      </c>
      <c r="K40" s="13">
        <v>158457520.98008156</v>
      </c>
      <c r="L40" s="21"/>
      <c r="M40" s="1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10" t="s">
        <v>142</v>
      </c>
      <c r="B41" s="10" t="s">
        <v>73</v>
      </c>
      <c r="C41" s="4">
        <v>21.254543259673</v>
      </c>
      <c r="D41" s="11">
        <f t="shared" si="1"/>
        <v>4.5481785748147816</v>
      </c>
      <c r="E41" s="10">
        <f t="shared" si="2"/>
        <v>35332.842281757825</v>
      </c>
      <c r="F41" s="12">
        <v>4.8611111111111112E-2</v>
      </c>
      <c r="G41" s="10" t="s">
        <v>135</v>
      </c>
      <c r="H41" s="10" t="s">
        <v>136</v>
      </c>
      <c r="I41" s="10" t="s">
        <v>138</v>
      </c>
      <c r="J41" s="10">
        <f>E41*10*50*4</f>
        <v>70665684.563515648</v>
      </c>
      <c r="K41" s="13">
        <v>22334190246.150642</v>
      </c>
      <c r="L41" s="20">
        <f t="shared" ref="L41" si="4">AVERAGE(K41:K43)</f>
        <v>25332478504.392139</v>
      </c>
      <c r="M41" s="19" t="s">
        <v>140</v>
      </c>
    </row>
    <row r="42" spans="1:29" x14ac:dyDescent="0.2">
      <c r="A42" s="10" t="s">
        <v>95</v>
      </c>
      <c r="B42" s="10" t="s">
        <v>73</v>
      </c>
      <c r="C42" s="4">
        <v>21.1835604782496</v>
      </c>
      <c r="D42" s="11">
        <f t="shared" si="1"/>
        <v>4.5686252799142748</v>
      </c>
      <c r="E42" s="10">
        <f t="shared" si="2"/>
        <v>37036.102717207803</v>
      </c>
      <c r="F42" s="12">
        <v>4.8611111111111112E-2</v>
      </c>
      <c r="G42" s="10" t="s">
        <v>135</v>
      </c>
      <c r="H42" s="10" t="s">
        <v>136</v>
      </c>
      <c r="I42" s="10" t="s">
        <v>138</v>
      </c>
      <c r="J42" s="10">
        <f t="shared" ref="J42:J49" si="5">E42*10*50*4</f>
        <v>74072205.434415609</v>
      </c>
      <c r="K42" s="13">
        <v>26308931893.639221</v>
      </c>
      <c r="L42" s="21"/>
      <c r="M42" s="19"/>
    </row>
    <row r="43" spans="1:29" x14ac:dyDescent="0.2">
      <c r="A43" s="10" t="s">
        <v>96</v>
      </c>
      <c r="B43" s="10" t="s">
        <v>73</v>
      </c>
      <c r="C43" s="4">
        <v>21.3165386324781</v>
      </c>
      <c r="D43" s="11">
        <f t="shared" si="1"/>
        <v>4.5303207073170579</v>
      </c>
      <c r="E43" s="10">
        <f t="shared" si="2"/>
        <v>33909.447001274115</v>
      </c>
      <c r="F43" s="12">
        <v>4.8611111111111112E-2</v>
      </c>
      <c r="G43" s="10" t="s">
        <v>135</v>
      </c>
      <c r="H43" s="10" t="s">
        <v>136</v>
      </c>
      <c r="I43" s="10" t="s">
        <v>138</v>
      </c>
      <c r="J43" s="10">
        <f t="shared" si="5"/>
        <v>67818894.002548233</v>
      </c>
      <c r="K43" s="13">
        <v>27354313373.386555</v>
      </c>
      <c r="L43" s="21"/>
      <c r="M43" s="19"/>
    </row>
    <row r="44" spans="1:29" x14ac:dyDescent="0.2">
      <c r="A44" s="10" t="s">
        <v>97</v>
      </c>
      <c r="B44" s="10" t="s">
        <v>74</v>
      </c>
      <c r="C44" s="4">
        <v>21.382101233723098</v>
      </c>
      <c r="D44" s="11">
        <f t="shared" si="1"/>
        <v>4.5114352938924123</v>
      </c>
      <c r="E44" s="10">
        <f t="shared" si="2"/>
        <v>32466.486631751475</v>
      </c>
      <c r="F44" s="12">
        <v>4.8611111111111112E-2</v>
      </c>
      <c r="G44" s="10" t="s">
        <v>135</v>
      </c>
      <c r="H44" s="10" t="s">
        <v>136</v>
      </c>
      <c r="I44" s="10" t="s">
        <v>138</v>
      </c>
      <c r="J44" s="10">
        <f t="shared" si="5"/>
        <v>64932973.263502948</v>
      </c>
      <c r="K44" s="13">
        <v>21650326067.503338</v>
      </c>
      <c r="L44" s="20">
        <f t="shared" ref="L44" si="6">AVERAGE(K44:K46)</f>
        <v>22514085232.819225</v>
      </c>
      <c r="M44" s="19" t="s">
        <v>140</v>
      </c>
    </row>
    <row r="45" spans="1:29" x14ac:dyDescent="0.2">
      <c r="A45" s="10" t="s">
        <v>98</v>
      </c>
      <c r="B45" s="10" t="s">
        <v>74</v>
      </c>
      <c r="C45" s="4">
        <v>21.433995848813002</v>
      </c>
      <c r="D45" s="11">
        <f t="shared" si="1"/>
        <v>4.496486966006163</v>
      </c>
      <c r="E45" s="10">
        <f t="shared" si="2"/>
        <v>31368.009874511459</v>
      </c>
      <c r="F45" s="12">
        <v>4.8611111111111112E-2</v>
      </c>
      <c r="G45" s="10" t="s">
        <v>135</v>
      </c>
      <c r="H45" s="10" t="s">
        <v>136</v>
      </c>
      <c r="I45" s="10" t="s">
        <v>138</v>
      </c>
      <c r="J45" s="10">
        <f t="shared" si="5"/>
        <v>62736019.749022916</v>
      </c>
      <c r="K45" s="13">
        <v>22707614104.677963</v>
      </c>
      <c r="L45" s="21"/>
      <c r="M45" s="19"/>
    </row>
    <row r="46" spans="1:29" x14ac:dyDescent="0.2">
      <c r="A46" s="10" t="s">
        <v>36</v>
      </c>
      <c r="B46" s="10" t="s">
        <v>74</v>
      </c>
      <c r="C46" s="4">
        <v>21.3165386324781</v>
      </c>
      <c r="D46" s="11">
        <f t="shared" si="1"/>
        <v>4.5303207073170579</v>
      </c>
      <c r="E46" s="10">
        <f t="shared" si="2"/>
        <v>33909.447001274115</v>
      </c>
      <c r="F46" s="12">
        <v>4.8611111111111112E-2</v>
      </c>
      <c r="G46" s="10" t="s">
        <v>135</v>
      </c>
      <c r="H46" s="10" t="s">
        <v>136</v>
      </c>
      <c r="I46" s="10" t="s">
        <v>138</v>
      </c>
      <c r="J46" s="10">
        <f t="shared" si="5"/>
        <v>67818894.002548233</v>
      </c>
      <c r="K46" s="13">
        <v>23184315526.276367</v>
      </c>
      <c r="L46" s="21"/>
      <c r="M46" s="19"/>
    </row>
    <row r="47" spans="1:29" x14ac:dyDescent="0.2">
      <c r="A47" s="10" t="s">
        <v>99</v>
      </c>
      <c r="B47" s="10" t="s">
        <v>75</v>
      </c>
      <c r="C47" s="18">
        <v>21.4035227420902</v>
      </c>
      <c r="D47" s="11">
        <f t="shared" si="1"/>
        <v>4.505264793729058</v>
      </c>
      <c r="E47" s="10">
        <f t="shared" si="2"/>
        <v>32008.461030367478</v>
      </c>
      <c r="F47" s="12">
        <v>4.8611111111111112E-2</v>
      </c>
      <c r="G47" s="10" t="s">
        <v>135</v>
      </c>
      <c r="H47" s="10" t="s">
        <v>136</v>
      </c>
      <c r="I47" s="10" t="s">
        <v>138</v>
      </c>
      <c r="J47" s="10">
        <f t="shared" si="5"/>
        <v>64016922.06073495</v>
      </c>
      <c r="K47" s="13">
        <v>28118810334.334267</v>
      </c>
      <c r="L47" s="20">
        <f t="shared" ref="L47" si="7">AVERAGE(K47:K49)</f>
        <v>28510473828.734722</v>
      </c>
      <c r="M47" s="19" t="s">
        <v>140</v>
      </c>
    </row>
    <row r="48" spans="1:29" x14ac:dyDescent="0.2">
      <c r="A48" s="10" t="s">
        <v>100</v>
      </c>
      <c r="B48" s="10" t="s">
        <v>75</v>
      </c>
      <c r="C48" s="18">
        <v>21.337834557412801</v>
      </c>
      <c r="D48" s="11">
        <f t="shared" si="1"/>
        <v>4.5241863816647063</v>
      </c>
      <c r="E48" s="10">
        <f t="shared" si="2"/>
        <v>33433.849383019406</v>
      </c>
      <c r="F48" s="12">
        <v>4.8611111111111112E-2</v>
      </c>
      <c r="G48" s="10" t="s">
        <v>135</v>
      </c>
      <c r="H48" s="10" t="s">
        <v>136</v>
      </c>
      <c r="I48" s="10" t="s">
        <v>138</v>
      </c>
      <c r="J48" s="10">
        <f t="shared" si="5"/>
        <v>66867698.766038813</v>
      </c>
      <c r="K48" s="13">
        <v>29856759621.492119</v>
      </c>
      <c r="L48" s="21"/>
      <c r="M48" s="19"/>
    </row>
    <row r="49" spans="1:13" x14ac:dyDescent="0.2">
      <c r="A49" s="10" t="s">
        <v>37</v>
      </c>
      <c r="B49" s="10" t="s">
        <v>75</v>
      </c>
      <c r="C49" s="18">
        <v>21.3366193458758</v>
      </c>
      <c r="D49" s="11">
        <f t="shared" si="1"/>
        <v>4.5245364253151852</v>
      </c>
      <c r="E49" s="10">
        <f t="shared" si="2"/>
        <v>33460.80810551405</v>
      </c>
      <c r="F49" s="12">
        <v>4.8611111111111112E-2</v>
      </c>
      <c r="G49" s="10" t="s">
        <v>135</v>
      </c>
      <c r="H49" s="10" t="s">
        <v>136</v>
      </c>
      <c r="I49" s="10" t="s">
        <v>138</v>
      </c>
      <c r="J49" s="10">
        <f t="shared" si="5"/>
        <v>66921616.211028092</v>
      </c>
      <c r="K49" s="13">
        <v>27555851530.377777</v>
      </c>
      <c r="L49" s="21"/>
      <c r="M49" s="19"/>
    </row>
    <row r="50" spans="1:13" x14ac:dyDescent="0.2">
      <c r="A50" s="10" t="s">
        <v>108</v>
      </c>
      <c r="B50" s="10" t="s">
        <v>72</v>
      </c>
      <c r="C50" s="4">
        <v>19.880824663442901</v>
      </c>
      <c r="D50" s="11">
        <f t="shared" si="1"/>
        <v>4.9438804403033458</v>
      </c>
      <c r="E50" s="10">
        <f t="shared" si="2"/>
        <v>87878.055842491289</v>
      </c>
      <c r="F50" s="12">
        <v>4.8611111111111112E-2</v>
      </c>
      <c r="G50" s="10" t="s">
        <v>135</v>
      </c>
      <c r="H50" s="10" t="s">
        <v>136</v>
      </c>
      <c r="I50" s="10" t="s">
        <v>137</v>
      </c>
      <c r="J50" s="10">
        <f t="shared" ref="J50:J100" si="8">E50*10*50</f>
        <v>43939027.921245642</v>
      </c>
      <c r="K50" s="13">
        <v>10730115666.948935</v>
      </c>
      <c r="L50" s="20">
        <f t="shared" ref="L50" si="9">AVERAGE(K50:K52)</f>
        <v>10926958762.619638</v>
      </c>
      <c r="M50" s="19" t="s">
        <v>139</v>
      </c>
    </row>
    <row r="51" spans="1:13" x14ac:dyDescent="0.2">
      <c r="A51" s="10" t="s">
        <v>109</v>
      </c>
      <c r="B51" s="10" t="s">
        <v>72</v>
      </c>
      <c r="C51" s="4">
        <v>19.7659581256252</v>
      </c>
      <c r="D51" s="11">
        <f t="shared" si="1"/>
        <v>4.9769679324734408</v>
      </c>
      <c r="E51" s="10">
        <f t="shared" si="2"/>
        <v>94834.843636590565</v>
      </c>
      <c r="F51" s="12">
        <v>4.8611111111111112E-2</v>
      </c>
      <c r="G51" s="10" t="s">
        <v>135</v>
      </c>
      <c r="H51" s="10" t="s">
        <v>136</v>
      </c>
      <c r="I51" s="10" t="s">
        <v>137</v>
      </c>
      <c r="J51" s="10">
        <f t="shared" si="8"/>
        <v>47417421.818295285</v>
      </c>
      <c r="K51" s="13">
        <v>10806236090.459904</v>
      </c>
      <c r="L51" s="21"/>
      <c r="M51" s="19"/>
    </row>
    <row r="52" spans="1:13" x14ac:dyDescent="0.2">
      <c r="A52" s="10" t="s">
        <v>110</v>
      </c>
      <c r="B52" s="10" t="s">
        <v>72</v>
      </c>
      <c r="C52" s="4">
        <v>19.8721727281306</v>
      </c>
      <c r="D52" s="11">
        <f t="shared" si="1"/>
        <v>4.9463726442762406</v>
      </c>
      <c r="E52" s="10">
        <f t="shared" si="2"/>
        <v>88383.794802203091</v>
      </c>
      <c r="F52" s="12">
        <v>4.8611111111111112E-2</v>
      </c>
      <c r="G52" s="10" t="s">
        <v>135</v>
      </c>
      <c r="H52" s="10" t="s">
        <v>136</v>
      </c>
      <c r="I52" s="10" t="s">
        <v>137</v>
      </c>
      <c r="J52" s="10">
        <f t="shared" si="8"/>
        <v>44191897.401101544</v>
      </c>
      <c r="K52" s="13">
        <v>11244524530.450079</v>
      </c>
      <c r="L52" s="21"/>
      <c r="M52" s="19"/>
    </row>
    <row r="53" spans="1:13" x14ac:dyDescent="0.2">
      <c r="A53" s="10" t="s">
        <v>111</v>
      </c>
      <c r="B53" s="10" t="s">
        <v>77</v>
      </c>
      <c r="C53" s="4">
        <v>19.6627780734425</v>
      </c>
      <c r="D53" s="11">
        <f t="shared" si="1"/>
        <v>5.0066891135377052</v>
      </c>
      <c r="E53" s="10">
        <f t="shared" si="2"/>
        <v>101552.14791478403</v>
      </c>
      <c r="F53" s="12">
        <v>4.8611111111111112E-2</v>
      </c>
      <c r="G53" s="10" t="s">
        <v>135</v>
      </c>
      <c r="H53" s="10" t="s">
        <v>136</v>
      </c>
      <c r="I53" s="10" t="s">
        <v>137</v>
      </c>
      <c r="J53" s="10">
        <f t="shared" si="8"/>
        <v>50776073.957392015</v>
      </c>
      <c r="K53" s="13">
        <v>14017376217.071692</v>
      </c>
      <c r="L53" s="20">
        <f t="shared" ref="L53" si="10">AVERAGE(K53:K55)</f>
        <v>13929461175.480299</v>
      </c>
      <c r="M53" s="19" t="s">
        <v>139</v>
      </c>
    </row>
    <row r="54" spans="1:13" x14ac:dyDescent="0.2">
      <c r="A54" s="10" t="s">
        <v>112</v>
      </c>
      <c r="B54" s="10" t="s">
        <v>77</v>
      </c>
      <c r="C54" s="4">
        <v>19.542229155662302</v>
      </c>
      <c r="D54" s="11">
        <f t="shared" si="1"/>
        <v>5.0414134244549187</v>
      </c>
      <c r="E54" s="10">
        <f t="shared" si="2"/>
        <v>110005.25306492129</v>
      </c>
      <c r="F54" s="12">
        <v>4.8611111111111112E-2</v>
      </c>
      <c r="G54" s="10" t="s">
        <v>135</v>
      </c>
      <c r="H54" s="10" t="s">
        <v>136</v>
      </c>
      <c r="I54" s="10" t="s">
        <v>137</v>
      </c>
      <c r="J54" s="10">
        <f t="shared" si="8"/>
        <v>55002626.532460645</v>
      </c>
      <c r="K54" s="13">
        <v>14258099243.602966</v>
      </c>
      <c r="L54" s="21"/>
      <c r="M54" s="19"/>
    </row>
    <row r="55" spans="1:13" x14ac:dyDescent="0.2">
      <c r="A55" s="10" t="s">
        <v>113</v>
      </c>
      <c r="B55" s="10" t="s">
        <v>77</v>
      </c>
      <c r="C55" s="4">
        <v>19.6053094404771</v>
      </c>
      <c r="D55" s="11">
        <f t="shared" si="1"/>
        <v>5.023243046296491</v>
      </c>
      <c r="E55" s="10">
        <f t="shared" si="2"/>
        <v>105497.71331123146</v>
      </c>
      <c r="F55" s="12">
        <v>4.8611111111111112E-2</v>
      </c>
      <c r="G55" s="10" t="s">
        <v>135</v>
      </c>
      <c r="H55" s="10" t="s">
        <v>136</v>
      </c>
      <c r="I55" s="10" t="s">
        <v>137</v>
      </c>
      <c r="J55" s="10">
        <f t="shared" si="8"/>
        <v>52748856.655615732</v>
      </c>
      <c r="K55" s="13">
        <v>13512908065.766233</v>
      </c>
      <c r="L55" s="21"/>
      <c r="M55" s="19"/>
    </row>
    <row r="56" spans="1:13" x14ac:dyDescent="0.2">
      <c r="A56" s="10" t="s">
        <v>114</v>
      </c>
      <c r="B56" s="10" t="s">
        <v>78</v>
      </c>
      <c r="C56" s="4">
        <v>19.606204761290801</v>
      </c>
      <c r="D56" s="11">
        <f t="shared" si="1"/>
        <v>5.0229851476867138</v>
      </c>
      <c r="E56" s="10">
        <f t="shared" si="2"/>
        <v>105435.08383306857</v>
      </c>
      <c r="F56" s="12">
        <v>4.8611111111111112E-2</v>
      </c>
      <c r="G56" s="10" t="s">
        <v>135</v>
      </c>
      <c r="H56" s="10" t="s">
        <v>136</v>
      </c>
      <c r="I56" s="10" t="s">
        <v>137</v>
      </c>
      <c r="J56" s="10">
        <f t="shared" si="8"/>
        <v>52717541.916534282</v>
      </c>
      <c r="K56" s="13">
        <v>13414176687.060162</v>
      </c>
      <c r="L56" s="20">
        <f t="shared" ref="L56" si="11">AVERAGE(K56:K58)</f>
        <v>13272565436.699553</v>
      </c>
      <c r="M56" s="19" t="s">
        <v>139</v>
      </c>
    </row>
    <row r="57" spans="1:13" x14ac:dyDescent="0.2">
      <c r="A57" s="10" t="s">
        <v>115</v>
      </c>
      <c r="B57" s="10" t="s">
        <v>78</v>
      </c>
      <c r="C57" s="4">
        <v>19.608921482510699</v>
      </c>
      <c r="D57" s="11">
        <f t="shared" si="1"/>
        <v>5.0222025917413582</v>
      </c>
      <c r="E57" s="10">
        <f t="shared" si="2"/>
        <v>105245.27124426466</v>
      </c>
      <c r="F57" s="12">
        <v>4.8611111111111112E-2</v>
      </c>
      <c r="G57" s="10" t="s">
        <v>135</v>
      </c>
      <c r="H57" s="10" t="s">
        <v>136</v>
      </c>
      <c r="I57" s="10" t="s">
        <v>137</v>
      </c>
      <c r="J57" s="10">
        <f t="shared" si="8"/>
        <v>52622635.622132324</v>
      </c>
      <c r="K57" s="13">
        <v>13505451980.719624</v>
      </c>
      <c r="L57" s="21"/>
      <c r="M57" s="19"/>
    </row>
    <row r="58" spans="1:13" x14ac:dyDescent="0.2">
      <c r="A58" s="10" t="s">
        <v>116</v>
      </c>
      <c r="B58" s="10" t="s">
        <v>78</v>
      </c>
      <c r="C58" s="4">
        <v>19.574180156920701</v>
      </c>
      <c r="D58" s="11">
        <f t="shared" si="1"/>
        <v>5.0322098868185554</v>
      </c>
      <c r="E58" s="10">
        <f t="shared" si="2"/>
        <v>107698.55759014819</v>
      </c>
      <c r="F58" s="12">
        <v>4.8611111111111112E-2</v>
      </c>
      <c r="G58" s="10" t="s">
        <v>135</v>
      </c>
      <c r="H58" s="10" t="s">
        <v>136</v>
      </c>
      <c r="I58" s="10" t="s">
        <v>137</v>
      </c>
      <c r="J58" s="10">
        <f t="shared" si="8"/>
        <v>53849278.795074098</v>
      </c>
      <c r="K58" s="13">
        <v>12898067642.318869</v>
      </c>
      <c r="L58" s="21"/>
      <c r="M58" s="19"/>
    </row>
    <row r="59" spans="1:13" x14ac:dyDescent="0.2">
      <c r="A59" s="10" t="s">
        <v>117</v>
      </c>
      <c r="B59" s="10" t="s">
        <v>79</v>
      </c>
      <c r="C59" s="4">
        <v>19.989493185331199</v>
      </c>
      <c r="D59" s="11">
        <f t="shared" si="1"/>
        <v>4.9125782966553748</v>
      </c>
      <c r="E59" s="10">
        <f t="shared" si="2"/>
        <v>81767.043813529017</v>
      </c>
      <c r="F59" s="12">
        <v>4.8611111111111112E-2</v>
      </c>
      <c r="G59" s="10" t="s">
        <v>135</v>
      </c>
      <c r="H59" s="10" t="s">
        <v>136</v>
      </c>
      <c r="I59" s="10" t="s">
        <v>137</v>
      </c>
      <c r="J59" s="10">
        <f t="shared" si="8"/>
        <v>40883521.906764507</v>
      </c>
      <c r="K59" s="13">
        <v>14055750908.456421</v>
      </c>
      <c r="L59" s="20">
        <f t="shared" ref="L59" si="12">AVERAGE(K59:K61)</f>
        <v>13714773151.817177</v>
      </c>
      <c r="M59" s="19" t="s">
        <v>139</v>
      </c>
    </row>
    <row r="60" spans="1:13" x14ac:dyDescent="0.2">
      <c r="A60" s="10" t="s">
        <v>118</v>
      </c>
      <c r="B60" s="10" t="s">
        <v>79</v>
      </c>
      <c r="C60" s="4">
        <v>19.94556752231</v>
      </c>
      <c r="D60" s="11">
        <f t="shared" si="1"/>
        <v>4.9252311549976948</v>
      </c>
      <c r="E60" s="10">
        <f t="shared" si="2"/>
        <v>84184.309682095845</v>
      </c>
      <c r="F60" s="12">
        <v>4.8611111111111112E-2</v>
      </c>
      <c r="G60" s="10" t="s">
        <v>135</v>
      </c>
      <c r="H60" s="10" t="s">
        <v>136</v>
      </c>
      <c r="I60" s="10" t="s">
        <v>137</v>
      </c>
      <c r="J60" s="10">
        <f t="shared" si="8"/>
        <v>42092154.84104792</v>
      </c>
      <c r="K60" s="13">
        <v>14303308333.068254</v>
      </c>
      <c r="L60" s="21"/>
      <c r="M60" s="19"/>
    </row>
    <row r="61" spans="1:13" x14ac:dyDescent="0.2">
      <c r="A61" s="10" t="s">
        <v>120</v>
      </c>
      <c r="B61" s="10" t="s">
        <v>79</v>
      </c>
      <c r="C61" s="4">
        <v>20.031581085352201</v>
      </c>
      <c r="D61" s="11">
        <f t="shared" si="1"/>
        <v>4.9004548089203235</v>
      </c>
      <c r="E61" s="10">
        <f t="shared" si="2"/>
        <v>79516.051976168077</v>
      </c>
      <c r="F61" s="12">
        <v>4.8611111111111112E-2</v>
      </c>
      <c r="G61" s="10" t="s">
        <v>135</v>
      </c>
      <c r="H61" s="10" t="s">
        <v>136</v>
      </c>
      <c r="I61" s="10" t="s">
        <v>137</v>
      </c>
      <c r="J61" s="10">
        <f t="shared" si="8"/>
        <v>39758025.988084041</v>
      </c>
      <c r="K61" s="13">
        <v>12785260213.926855</v>
      </c>
      <c r="L61" s="21"/>
      <c r="M61" s="19"/>
    </row>
    <row r="62" spans="1:13" x14ac:dyDescent="0.2">
      <c r="A62" s="10" t="s">
        <v>121</v>
      </c>
      <c r="B62" s="10" t="s">
        <v>80</v>
      </c>
      <c r="C62" s="4">
        <v>19.5864754716536</v>
      </c>
      <c r="D62" s="11">
        <f t="shared" si="1"/>
        <v>5.0286682015054724</v>
      </c>
      <c r="E62" s="10">
        <f t="shared" si="2"/>
        <v>106823.84393408283</v>
      </c>
      <c r="F62" s="12">
        <v>4.8611111111111112E-2</v>
      </c>
      <c r="G62" s="10" t="s">
        <v>135</v>
      </c>
      <c r="H62" s="10" t="s">
        <v>136</v>
      </c>
      <c r="I62" s="10" t="s">
        <v>137</v>
      </c>
      <c r="J62" s="10">
        <f t="shared" si="8"/>
        <v>53411921.967041425</v>
      </c>
      <c r="K62" s="13">
        <v>12155159324.678267</v>
      </c>
      <c r="L62" s="20">
        <f t="shared" ref="L62" si="13">AVERAGE(K62:K64)</f>
        <v>12286965092.401506</v>
      </c>
      <c r="M62" s="19" t="s">
        <v>139</v>
      </c>
    </row>
    <row r="63" spans="1:13" x14ac:dyDescent="0.2">
      <c r="A63" s="10" t="s">
        <v>122</v>
      </c>
      <c r="B63" s="10" t="s">
        <v>80</v>
      </c>
      <c r="C63" s="4">
        <v>19.7413204706491</v>
      </c>
      <c r="D63" s="11">
        <f t="shared" si="1"/>
        <v>4.9840648488739765</v>
      </c>
      <c r="E63" s="10">
        <f t="shared" si="2"/>
        <v>96397.295336799943</v>
      </c>
      <c r="F63" s="12">
        <v>4.8611111111111112E-2</v>
      </c>
      <c r="G63" s="10" t="s">
        <v>135</v>
      </c>
      <c r="H63" s="10" t="s">
        <v>136</v>
      </c>
      <c r="I63" s="10" t="s">
        <v>137</v>
      </c>
      <c r="J63" s="10">
        <f t="shared" si="8"/>
        <v>48198647.668399967</v>
      </c>
      <c r="K63" s="13">
        <v>12150893896.607103</v>
      </c>
      <c r="L63" s="21"/>
      <c r="M63" s="19"/>
    </row>
    <row r="64" spans="1:13" x14ac:dyDescent="0.2">
      <c r="A64" s="10" t="s">
        <v>119</v>
      </c>
      <c r="B64" s="10" t="s">
        <v>80</v>
      </c>
      <c r="C64" s="4">
        <v>19.981248533187099</v>
      </c>
      <c r="D64" s="11">
        <f t="shared" si="1"/>
        <v>4.9149531820523382</v>
      </c>
      <c r="E64" s="10">
        <f t="shared" si="2"/>
        <v>82215.401506897484</v>
      </c>
      <c r="F64" s="12">
        <v>4.8611111111111112E-2</v>
      </c>
      <c r="G64" s="10" t="s">
        <v>135</v>
      </c>
      <c r="H64" s="10" t="s">
        <v>136</v>
      </c>
      <c r="I64" s="10" t="s">
        <v>137</v>
      </c>
      <c r="J64" s="10">
        <f t="shared" si="8"/>
        <v>41107700.75344874</v>
      </c>
      <c r="K64" s="13">
        <v>12554842055.919153</v>
      </c>
      <c r="L64" s="21"/>
      <c r="M64" s="19"/>
    </row>
    <row r="65" spans="1:13" x14ac:dyDescent="0.2">
      <c r="A65" s="10" t="s">
        <v>123</v>
      </c>
      <c r="B65" s="10" t="s">
        <v>81</v>
      </c>
      <c r="C65" s="4">
        <v>20.778804914553898</v>
      </c>
      <c r="D65" s="11">
        <f t="shared" si="1"/>
        <v>4.685215775275406</v>
      </c>
      <c r="E65" s="10">
        <f t="shared" si="2"/>
        <v>48441.298400383632</v>
      </c>
      <c r="F65" s="12">
        <v>4.8611111111111112E-2</v>
      </c>
      <c r="G65" s="10" t="s">
        <v>135</v>
      </c>
      <c r="H65" s="10" t="s">
        <v>136</v>
      </c>
      <c r="I65" s="10" t="s">
        <v>137</v>
      </c>
      <c r="J65" s="10">
        <f t="shared" si="8"/>
        <v>24220649.200191814</v>
      </c>
      <c r="K65" s="13">
        <v>7822372519.1952868</v>
      </c>
      <c r="L65" s="20">
        <f t="shared" ref="L65" si="14">AVERAGE(K65:K67)</f>
        <v>7748312017.716279</v>
      </c>
      <c r="M65" s="19" t="s">
        <v>139</v>
      </c>
    </row>
    <row r="66" spans="1:13" x14ac:dyDescent="0.2">
      <c r="A66" s="10" t="s">
        <v>124</v>
      </c>
      <c r="B66" s="10" t="s">
        <v>81</v>
      </c>
      <c r="C66" s="4">
        <v>20.696186231903699</v>
      </c>
      <c r="D66" s="11">
        <f t="shared" si="1"/>
        <v>4.709014220560058</v>
      </c>
      <c r="E66" s="10">
        <f t="shared" si="2"/>
        <v>51169.859035002068</v>
      </c>
      <c r="F66" s="12">
        <v>4.8611111111111112E-2</v>
      </c>
      <c r="G66" s="10" t="s">
        <v>135</v>
      </c>
      <c r="H66" s="10" t="s">
        <v>136</v>
      </c>
      <c r="I66" s="10" t="s">
        <v>137</v>
      </c>
      <c r="J66" s="10">
        <f t="shared" si="8"/>
        <v>25584929.517501034</v>
      </c>
      <c r="K66" s="13">
        <v>7827592802.3196058</v>
      </c>
      <c r="L66" s="21"/>
      <c r="M66" s="19"/>
    </row>
    <row r="67" spans="1:13" x14ac:dyDescent="0.2">
      <c r="A67" s="10" t="s">
        <v>125</v>
      </c>
      <c r="B67" s="10" t="s">
        <v>81</v>
      </c>
      <c r="C67" s="4">
        <v>20.696024010387202</v>
      </c>
      <c r="D67" s="11">
        <f t="shared" si="1"/>
        <v>4.7090609487304977</v>
      </c>
      <c r="E67" s="10">
        <f t="shared" si="2"/>
        <v>51175.364982310057</v>
      </c>
      <c r="F67" s="12">
        <v>4.8611111111111112E-2</v>
      </c>
      <c r="G67" s="10" t="s">
        <v>135</v>
      </c>
      <c r="H67" s="10" t="s">
        <v>136</v>
      </c>
      <c r="I67" s="10" t="s">
        <v>137</v>
      </c>
      <c r="J67" s="10">
        <f t="shared" si="8"/>
        <v>25587682.491155028</v>
      </c>
      <c r="K67" s="13">
        <v>7594970731.6339445</v>
      </c>
      <c r="L67" s="21"/>
      <c r="M67" s="19"/>
    </row>
    <row r="68" spans="1:13" x14ac:dyDescent="0.2">
      <c r="A68" s="10" t="s">
        <v>126</v>
      </c>
      <c r="B68" s="10" t="s">
        <v>82</v>
      </c>
      <c r="C68" s="4">
        <v>19.076420843409</v>
      </c>
      <c r="D68" s="11">
        <f t="shared" si="1"/>
        <v>5.1755902628733139</v>
      </c>
      <c r="E68" s="10">
        <f t="shared" si="2"/>
        <v>149827.06181756611</v>
      </c>
      <c r="F68" s="12">
        <v>4.8611111111111112E-2</v>
      </c>
      <c r="G68" s="10" t="s">
        <v>135</v>
      </c>
      <c r="H68" s="10" t="s">
        <v>136</v>
      </c>
      <c r="I68" s="10" t="s">
        <v>137</v>
      </c>
      <c r="J68" s="10">
        <f t="shared" si="8"/>
        <v>74913530.908783063</v>
      </c>
      <c r="K68" s="13">
        <v>23042909447.243526</v>
      </c>
      <c r="L68" s="20">
        <f t="shared" ref="L68" si="15">AVERAGE(K68:K70)</f>
        <v>22390609480.723942</v>
      </c>
      <c r="M68" s="19" t="s">
        <v>139</v>
      </c>
    </row>
    <row r="69" spans="1:13" x14ac:dyDescent="0.2">
      <c r="A69" s="10" t="s">
        <v>127</v>
      </c>
      <c r="B69" s="10" t="s">
        <v>82</v>
      </c>
      <c r="C69" s="4">
        <v>19.066312110626502</v>
      </c>
      <c r="D69" s="11">
        <f t="shared" si="1"/>
        <v>5.1785020997158355</v>
      </c>
      <c r="E69" s="10">
        <f t="shared" si="2"/>
        <v>150834.99030543226</v>
      </c>
      <c r="F69" s="12">
        <v>4.8611111111111112E-2</v>
      </c>
      <c r="G69" s="10" t="s">
        <v>135</v>
      </c>
      <c r="H69" s="10" t="s">
        <v>136</v>
      </c>
      <c r="I69" s="10" t="s">
        <v>137</v>
      </c>
      <c r="J69" s="10">
        <f t="shared" si="8"/>
        <v>75417495.15271613</v>
      </c>
      <c r="K69" s="13">
        <v>23012048488.689545</v>
      </c>
      <c r="L69" s="21"/>
      <c r="M69" s="19"/>
    </row>
    <row r="70" spans="1:13" x14ac:dyDescent="0.2">
      <c r="A70" s="10" t="s">
        <v>128</v>
      </c>
      <c r="B70" s="10" t="s">
        <v>82</v>
      </c>
      <c r="C70" s="4">
        <v>19.062454328787901</v>
      </c>
      <c r="D70" s="11">
        <f t="shared" si="1"/>
        <v>5.1796133400196149</v>
      </c>
      <c r="E70" s="10">
        <f t="shared" si="2"/>
        <v>151221.42980546987</v>
      </c>
      <c r="F70" s="12">
        <v>4.8611111111111112E-2</v>
      </c>
      <c r="G70" s="10" t="s">
        <v>135</v>
      </c>
      <c r="H70" s="10" t="s">
        <v>136</v>
      </c>
      <c r="I70" s="10" t="s">
        <v>137</v>
      </c>
      <c r="J70" s="10">
        <f t="shared" si="8"/>
        <v>75610714.902734935</v>
      </c>
      <c r="K70" s="13">
        <v>21116870506.238754</v>
      </c>
      <c r="L70" s="21"/>
      <c r="M70" s="19"/>
    </row>
    <row r="71" spans="1:13" x14ac:dyDescent="0.2">
      <c r="A71" s="10" t="s">
        <v>129</v>
      </c>
      <c r="B71" s="10" t="s">
        <v>83</v>
      </c>
      <c r="C71" s="4">
        <v>20.075033683161099</v>
      </c>
      <c r="D71" s="11">
        <f t="shared" si="1"/>
        <v>4.8879382177782285</v>
      </c>
      <c r="E71" s="10">
        <f t="shared" si="2"/>
        <v>77257.067228343702</v>
      </c>
      <c r="F71" s="12">
        <v>4.8611111111111112E-2</v>
      </c>
      <c r="G71" s="10" t="s">
        <v>135</v>
      </c>
      <c r="H71" s="10" t="s">
        <v>136</v>
      </c>
      <c r="I71" s="10" t="s">
        <v>137</v>
      </c>
      <c r="J71" s="10">
        <f t="shared" si="8"/>
        <v>38628533.614171848</v>
      </c>
      <c r="K71" s="13">
        <v>10174123588.696175</v>
      </c>
      <c r="L71" s="20">
        <f t="shared" ref="L71" si="16">AVERAGE(K71:K73)</f>
        <v>10720851316.366739</v>
      </c>
      <c r="M71" s="19" t="s">
        <v>139</v>
      </c>
    </row>
    <row r="72" spans="1:13" x14ac:dyDescent="0.2">
      <c r="A72" s="10" t="s">
        <v>130</v>
      </c>
      <c r="B72" s="10" t="s">
        <v>83</v>
      </c>
      <c r="C72" s="4">
        <v>20.012998825092001</v>
      </c>
      <c r="D72" s="11">
        <f t="shared" si="1"/>
        <v>4.9058074590701679</v>
      </c>
      <c r="E72" s="10">
        <f t="shared" si="2"/>
        <v>80502.146234868735</v>
      </c>
      <c r="F72" s="12">
        <v>4.8611111111111112E-2</v>
      </c>
      <c r="G72" s="10" t="s">
        <v>135</v>
      </c>
      <c r="H72" s="10" t="s">
        <v>136</v>
      </c>
      <c r="I72" s="10" t="s">
        <v>137</v>
      </c>
      <c r="J72" s="10">
        <f t="shared" si="8"/>
        <v>40251073.117434368</v>
      </c>
      <c r="K72" s="13">
        <v>10425076198.313547</v>
      </c>
      <c r="L72" s="21"/>
      <c r="M72" s="19"/>
    </row>
    <row r="73" spans="1:13" x14ac:dyDescent="0.2">
      <c r="A73" s="10" t="s">
        <v>131</v>
      </c>
      <c r="B73" s="10" t="s">
        <v>83</v>
      </c>
      <c r="C73" s="4">
        <v>20.040773979261999</v>
      </c>
      <c r="D73" s="11">
        <f t="shared" si="1"/>
        <v>4.8978067809476888</v>
      </c>
      <c r="E73" s="10">
        <f t="shared" si="2"/>
        <v>79032.693070289853</v>
      </c>
      <c r="F73" s="12">
        <v>4.8611111111111112E-2</v>
      </c>
      <c r="G73" s="10" t="s">
        <v>135</v>
      </c>
      <c r="H73" s="10" t="s">
        <v>136</v>
      </c>
      <c r="I73" s="10" t="s">
        <v>137</v>
      </c>
      <c r="J73" s="10">
        <f t="shared" si="8"/>
        <v>39516346.535144925</v>
      </c>
      <c r="K73" s="13">
        <v>11563354162.090502</v>
      </c>
      <c r="L73" s="21"/>
      <c r="M73" s="19"/>
    </row>
    <row r="74" spans="1:13" x14ac:dyDescent="0.2">
      <c r="A74" s="10" t="s">
        <v>132</v>
      </c>
      <c r="B74" s="10" t="s">
        <v>84</v>
      </c>
      <c r="C74" s="4">
        <v>19.806173101397398</v>
      </c>
      <c r="D74" s="11">
        <f t="shared" si="1"/>
        <v>4.9653839436002416</v>
      </c>
      <c r="E74" s="10">
        <f t="shared" si="2"/>
        <v>92338.739887549236</v>
      </c>
      <c r="F74" s="12">
        <v>4.8611111111111112E-2</v>
      </c>
      <c r="G74" s="10" t="s">
        <v>135</v>
      </c>
      <c r="H74" s="10" t="s">
        <v>136</v>
      </c>
      <c r="I74" s="10" t="s">
        <v>137</v>
      </c>
      <c r="J74" s="10">
        <f t="shared" si="8"/>
        <v>46169369.943774618</v>
      </c>
      <c r="K74" s="13">
        <v>9963956653.766983</v>
      </c>
      <c r="L74" s="20">
        <f t="shared" ref="L74" si="17">AVERAGE(K74:K76)</f>
        <v>10378102393.858925</v>
      </c>
      <c r="M74" s="19" t="s">
        <v>139</v>
      </c>
    </row>
    <row r="75" spans="1:13" x14ac:dyDescent="0.2">
      <c r="A75" s="10" t="s">
        <v>133</v>
      </c>
      <c r="B75" s="10" t="s">
        <v>84</v>
      </c>
      <c r="C75" s="4">
        <v>20.266495777969201</v>
      </c>
      <c r="D75" s="11">
        <f t="shared" si="1"/>
        <v>4.8327872514203234</v>
      </c>
      <c r="E75" s="10">
        <f t="shared" si="2"/>
        <v>68043.595071539865</v>
      </c>
      <c r="F75" s="12">
        <v>4.8611111111111112E-2</v>
      </c>
      <c r="G75" s="10" t="s">
        <v>135</v>
      </c>
      <c r="H75" s="10" t="s">
        <v>136</v>
      </c>
      <c r="I75" s="10" t="s">
        <v>137</v>
      </c>
      <c r="J75" s="10">
        <f t="shared" si="8"/>
        <v>34021797.535769932</v>
      </c>
      <c r="K75" s="13">
        <v>10560732411.347942</v>
      </c>
      <c r="L75" s="21"/>
      <c r="M75" s="19"/>
    </row>
    <row r="76" spans="1:13" x14ac:dyDescent="0.2">
      <c r="A76" s="10" t="s">
        <v>134</v>
      </c>
      <c r="B76" s="10" t="s">
        <v>84</v>
      </c>
      <c r="C76" s="4">
        <v>20.5872231990991</v>
      </c>
      <c r="D76" s="11">
        <f t="shared" si="1"/>
        <v>4.7404011985542391</v>
      </c>
      <c r="E76" s="10">
        <f t="shared" si="2"/>
        <v>55004.877087535489</v>
      </c>
      <c r="F76" s="12">
        <v>4.8611111111111112E-2</v>
      </c>
      <c r="G76" s="10" t="s">
        <v>135</v>
      </c>
      <c r="H76" s="10" t="s">
        <v>136</v>
      </c>
      <c r="I76" s="10" t="s">
        <v>137</v>
      </c>
      <c r="J76" s="10">
        <f t="shared" si="8"/>
        <v>27502438.543767743</v>
      </c>
      <c r="K76" s="13">
        <v>10609618116.461851</v>
      </c>
      <c r="L76" s="21"/>
      <c r="M76" s="19"/>
    </row>
    <row r="77" spans="1:13" x14ac:dyDescent="0.2">
      <c r="A77" s="10" t="s">
        <v>25</v>
      </c>
      <c r="B77" s="10" t="s">
        <v>85</v>
      </c>
      <c r="C77" s="4">
        <v>19.8628084459381</v>
      </c>
      <c r="D77" s="11">
        <f t="shared" si="1"/>
        <v>4.9490700409211597</v>
      </c>
      <c r="E77" s="10">
        <f t="shared" si="2"/>
        <v>88934.453549368496</v>
      </c>
      <c r="F77" s="12">
        <v>4.8611111111111112E-2</v>
      </c>
      <c r="G77" s="10" t="s">
        <v>135</v>
      </c>
      <c r="H77" s="10" t="s">
        <v>136</v>
      </c>
      <c r="I77" s="10" t="s">
        <v>137</v>
      </c>
      <c r="J77" s="10">
        <f t="shared" si="8"/>
        <v>44467226.77468425</v>
      </c>
      <c r="K77" s="13">
        <v>12514714250.399759</v>
      </c>
      <c r="L77" s="20">
        <f t="shared" ref="L77" si="18">AVERAGE(K77:K79)</f>
        <v>13160826994.927462</v>
      </c>
      <c r="M77" s="19" t="s">
        <v>139</v>
      </c>
    </row>
    <row r="78" spans="1:13" x14ac:dyDescent="0.2">
      <c r="A78" s="10" t="s">
        <v>28</v>
      </c>
      <c r="B78" s="10" t="s">
        <v>85</v>
      </c>
      <c r="C78" s="4">
        <v>19.763600019014898</v>
      </c>
      <c r="D78" s="11">
        <f t="shared" si="1"/>
        <v>4.9776471888999589</v>
      </c>
      <c r="E78" s="10">
        <f t="shared" si="2"/>
        <v>94983.285722923465</v>
      </c>
      <c r="F78" s="12">
        <v>4.8611111111111112E-2</v>
      </c>
      <c r="G78" s="10" t="s">
        <v>135</v>
      </c>
      <c r="H78" s="10" t="s">
        <v>136</v>
      </c>
      <c r="I78" s="10" t="s">
        <v>137</v>
      </c>
      <c r="J78" s="10">
        <f t="shared" si="8"/>
        <v>47491642.861461729</v>
      </c>
      <c r="K78" s="13">
        <v>13906883224.673983</v>
      </c>
      <c r="L78" s="21"/>
      <c r="M78" s="19"/>
    </row>
    <row r="79" spans="1:13" x14ac:dyDescent="0.2">
      <c r="A79" s="10" t="s">
        <v>31</v>
      </c>
      <c r="B79" s="10" t="s">
        <v>85</v>
      </c>
      <c r="C79" s="4">
        <v>19.886290674152502</v>
      </c>
      <c r="D79" s="11">
        <f t="shared" si="1"/>
        <v>4.9423059470697934</v>
      </c>
      <c r="E79" s="10">
        <f t="shared" si="2"/>
        <v>87560.039148253432</v>
      </c>
      <c r="F79" s="12">
        <v>4.8611111111111112E-2</v>
      </c>
      <c r="G79" s="10" t="s">
        <v>135</v>
      </c>
      <c r="H79" s="10" t="s">
        <v>136</v>
      </c>
      <c r="I79" s="10" t="s">
        <v>137</v>
      </c>
      <c r="J79" s="10">
        <f t="shared" si="8"/>
        <v>43780019.57412672</v>
      </c>
      <c r="K79" s="13">
        <v>13060883509.708647</v>
      </c>
      <c r="L79" s="21"/>
      <c r="M79" s="19"/>
    </row>
    <row r="80" spans="1:13" x14ac:dyDescent="0.2">
      <c r="A80" s="10" t="s">
        <v>9</v>
      </c>
      <c r="B80" s="10" t="s">
        <v>86</v>
      </c>
      <c r="C80" s="4">
        <v>20.272630374508601</v>
      </c>
      <c r="D80" s="11">
        <f t="shared" si="1"/>
        <v>4.8310201709561573</v>
      </c>
      <c r="E80" s="10">
        <f t="shared" si="2"/>
        <v>67767.298163380576</v>
      </c>
      <c r="F80" s="12">
        <v>4.8611111111111112E-2</v>
      </c>
      <c r="G80" s="10" t="s">
        <v>135</v>
      </c>
      <c r="H80" s="10" t="s">
        <v>136</v>
      </c>
      <c r="I80" s="10" t="s">
        <v>137</v>
      </c>
      <c r="J80" s="10">
        <f t="shared" si="8"/>
        <v>33883649.081690289</v>
      </c>
      <c r="K80" s="13">
        <v>6986213081.7893877</v>
      </c>
      <c r="L80" s="20">
        <f t="shared" ref="L80" si="19">AVERAGE(K80:K82)</f>
        <v>7205300824.5474348</v>
      </c>
      <c r="M80" s="19" t="s">
        <v>139</v>
      </c>
    </row>
    <row r="81" spans="1:13" x14ac:dyDescent="0.2">
      <c r="A81" s="10" t="s">
        <v>10</v>
      </c>
      <c r="B81" s="10" t="s">
        <v>86</v>
      </c>
      <c r="C81" s="4">
        <v>20.663469522512099</v>
      </c>
      <c r="D81" s="11">
        <f t="shared" si="1"/>
        <v>4.7184383216637569</v>
      </c>
      <c r="E81" s="10">
        <f t="shared" si="2"/>
        <v>52292.369548506926</v>
      </c>
      <c r="F81" s="12">
        <v>4.8611111111111112E-2</v>
      </c>
      <c r="G81" s="10" t="s">
        <v>135</v>
      </c>
      <c r="H81" s="10" t="s">
        <v>136</v>
      </c>
      <c r="I81" s="10" t="s">
        <v>137</v>
      </c>
      <c r="J81" s="10">
        <f t="shared" si="8"/>
        <v>26146184.774253462</v>
      </c>
      <c r="K81" s="13">
        <v>6804303751.1021166</v>
      </c>
      <c r="L81" s="21"/>
      <c r="M81" s="19"/>
    </row>
    <row r="82" spans="1:13" x14ac:dyDescent="0.2">
      <c r="A82" s="2" t="s">
        <v>101</v>
      </c>
      <c r="B82" s="10" t="s">
        <v>86</v>
      </c>
      <c r="C82" s="4">
        <v>20.717199615770099</v>
      </c>
      <c r="D82" s="11">
        <f t="shared" si="1"/>
        <v>4.7029612813198227</v>
      </c>
      <c r="E82" s="10">
        <f t="shared" si="2"/>
        <v>50461.630747224102</v>
      </c>
      <c r="F82" s="12">
        <v>4.8611111111111112E-2</v>
      </c>
      <c r="G82" s="10" t="s">
        <v>135</v>
      </c>
      <c r="H82" s="10" t="s">
        <v>136</v>
      </c>
      <c r="I82" s="10" t="s">
        <v>137</v>
      </c>
      <c r="J82" s="10">
        <f t="shared" si="8"/>
        <v>25230815.37361205</v>
      </c>
      <c r="K82" s="13">
        <v>7825385640.7508011</v>
      </c>
      <c r="L82" s="21"/>
      <c r="M82" s="19"/>
    </row>
    <row r="83" spans="1:13" x14ac:dyDescent="0.2">
      <c r="A83" s="10" t="s">
        <v>16</v>
      </c>
      <c r="B83" s="10" t="s">
        <v>87</v>
      </c>
      <c r="C83" s="4">
        <v>19.8911863555692</v>
      </c>
      <c r="D83" s="11">
        <f t="shared" si="1"/>
        <v>4.9408957381123395</v>
      </c>
      <c r="E83" s="10">
        <f t="shared" si="2"/>
        <v>87276.181767535862</v>
      </c>
      <c r="F83" s="12">
        <v>4.8611111111111112E-2</v>
      </c>
      <c r="G83" s="10" t="s">
        <v>135</v>
      </c>
      <c r="H83" s="10" t="s">
        <v>136</v>
      </c>
      <c r="I83" s="10" t="s">
        <v>137</v>
      </c>
      <c r="J83" s="10">
        <f t="shared" si="8"/>
        <v>43638090.883767933</v>
      </c>
      <c r="K83" s="13">
        <v>11983390438.110075</v>
      </c>
      <c r="L83" s="20">
        <f t="shared" ref="L83" si="20">AVERAGE(K83:K85)</f>
        <v>12436696201.059328</v>
      </c>
      <c r="M83" s="19" t="s">
        <v>139</v>
      </c>
    </row>
    <row r="84" spans="1:13" x14ac:dyDescent="0.2">
      <c r="A84" s="10" t="s">
        <v>17</v>
      </c>
      <c r="B84" s="10" t="s">
        <v>87</v>
      </c>
      <c r="C84" s="4">
        <v>20.135895874265799</v>
      </c>
      <c r="D84" s="11">
        <f t="shared" si="1"/>
        <v>4.8704067651037555</v>
      </c>
      <c r="E84" s="10">
        <f t="shared" si="2"/>
        <v>74200.488607851046</v>
      </c>
      <c r="F84" s="12">
        <v>4.8611111111111112E-2</v>
      </c>
      <c r="G84" s="10" t="s">
        <v>135</v>
      </c>
      <c r="H84" s="10" t="s">
        <v>136</v>
      </c>
      <c r="I84" s="10" t="s">
        <v>137</v>
      </c>
      <c r="J84" s="10">
        <f t="shared" si="8"/>
        <v>37100244.303925522</v>
      </c>
      <c r="K84" s="13">
        <v>11811251139.101389</v>
      </c>
      <c r="L84" s="21"/>
      <c r="M84" s="19"/>
    </row>
    <row r="85" spans="1:13" x14ac:dyDescent="0.2">
      <c r="A85" s="2" t="s">
        <v>102</v>
      </c>
      <c r="B85" s="10" t="s">
        <v>87</v>
      </c>
      <c r="C85" s="4">
        <v>20.038804154537299</v>
      </c>
      <c r="D85" s="11">
        <f t="shared" si="1"/>
        <v>4.8983741921484896</v>
      </c>
      <c r="E85" s="10">
        <f t="shared" si="2"/>
        <v>79136.017760234972</v>
      </c>
      <c r="F85" s="12">
        <v>4.8611111111111112E-2</v>
      </c>
      <c r="G85" s="10" t="s">
        <v>135</v>
      </c>
      <c r="H85" s="10" t="s">
        <v>136</v>
      </c>
      <c r="I85" s="10" t="s">
        <v>137</v>
      </c>
      <c r="J85" s="10">
        <f t="shared" si="8"/>
        <v>39568008.880117491</v>
      </c>
      <c r="K85" s="13">
        <v>13515447025.966522</v>
      </c>
      <c r="L85" s="21"/>
      <c r="M85" s="19"/>
    </row>
    <row r="86" spans="1:13" x14ac:dyDescent="0.2">
      <c r="A86" s="10" t="s">
        <v>23</v>
      </c>
      <c r="B86" s="10" t="s">
        <v>88</v>
      </c>
      <c r="C86" s="4">
        <v>20.756141357801901</v>
      </c>
      <c r="D86" s="11">
        <f t="shared" si="1"/>
        <v>4.6917440494867195</v>
      </c>
      <c r="E86" s="10">
        <f t="shared" si="2"/>
        <v>49174.963867913873</v>
      </c>
      <c r="F86" s="12">
        <v>4.8611111111111112E-2</v>
      </c>
      <c r="G86" s="10" t="s">
        <v>135</v>
      </c>
      <c r="H86" s="10" t="s">
        <v>136</v>
      </c>
      <c r="I86" s="10" t="s">
        <v>137</v>
      </c>
      <c r="J86" s="10">
        <f t="shared" si="8"/>
        <v>24587481.933956936</v>
      </c>
      <c r="K86" s="13">
        <v>7153476737.9169044</v>
      </c>
      <c r="L86" s="20">
        <f t="shared" ref="L86" si="21">AVERAGE(K86:K88)</f>
        <v>7520320899.9555817</v>
      </c>
      <c r="M86" s="19" t="s">
        <v>139</v>
      </c>
    </row>
    <row r="87" spans="1:13" x14ac:dyDescent="0.2">
      <c r="A87" s="10" t="s">
        <v>24</v>
      </c>
      <c r="B87" s="10" t="s">
        <v>88</v>
      </c>
      <c r="C87" s="4">
        <v>20.844770585217301</v>
      </c>
      <c r="D87" s="11">
        <f t="shared" si="1"/>
        <v>4.66621425705228</v>
      </c>
      <c r="E87" s="10">
        <f t="shared" si="2"/>
        <v>46367.561540907576</v>
      </c>
      <c r="F87" s="12">
        <v>4.8611111111111112E-2</v>
      </c>
      <c r="G87" s="10" t="s">
        <v>135</v>
      </c>
      <c r="H87" s="10" t="s">
        <v>136</v>
      </c>
      <c r="I87" s="10" t="s">
        <v>137</v>
      </c>
      <c r="J87" s="10">
        <f t="shared" si="8"/>
        <v>23183780.770453788</v>
      </c>
      <c r="K87" s="13">
        <v>7146464281.0484886</v>
      </c>
      <c r="L87" s="21"/>
      <c r="M87" s="19"/>
    </row>
    <row r="88" spans="1:13" x14ac:dyDescent="0.2">
      <c r="A88" s="2" t="s">
        <v>103</v>
      </c>
      <c r="B88" s="10" t="s">
        <v>88</v>
      </c>
      <c r="C88" s="4">
        <v>20.687091000147699</v>
      </c>
      <c r="D88" s="11">
        <f t="shared" si="1"/>
        <v>4.711634116791191</v>
      </c>
      <c r="E88" s="10">
        <f t="shared" si="2"/>
        <v>51479.475897941105</v>
      </c>
      <c r="F88" s="12">
        <v>4.8611111111111112E-2</v>
      </c>
      <c r="G88" s="10" t="s">
        <v>135</v>
      </c>
      <c r="H88" s="10" t="s">
        <v>136</v>
      </c>
      <c r="I88" s="10" t="s">
        <v>137</v>
      </c>
      <c r="J88" s="10">
        <f t="shared" si="8"/>
        <v>25739737.948970553</v>
      </c>
      <c r="K88" s="13">
        <v>8261021680.9013519</v>
      </c>
      <c r="L88" s="21"/>
      <c r="M88" s="19"/>
    </row>
    <row r="89" spans="1:13" x14ac:dyDescent="0.2">
      <c r="A89" s="10" t="s">
        <v>26</v>
      </c>
      <c r="B89" s="10" t="s">
        <v>89</v>
      </c>
      <c r="C89" s="4">
        <v>20.208383600015502</v>
      </c>
      <c r="D89" s="11">
        <f t="shared" si="1"/>
        <v>4.8495265583547917</v>
      </c>
      <c r="E89" s="10">
        <f t="shared" si="2"/>
        <v>70717.444510723712</v>
      </c>
      <c r="F89" s="12">
        <v>4.8611111111111112E-2</v>
      </c>
      <c r="G89" s="10" t="s">
        <v>135</v>
      </c>
      <c r="H89" s="10" t="s">
        <v>136</v>
      </c>
      <c r="I89" s="10" t="s">
        <v>137</v>
      </c>
      <c r="J89" s="10">
        <f t="shared" si="8"/>
        <v>35358722.255361855</v>
      </c>
      <c r="K89" s="13">
        <v>7478494940.078269</v>
      </c>
      <c r="L89" s="20">
        <f t="shared" ref="L89" si="22">AVERAGE(K89:K91)</f>
        <v>8548472163.9885588</v>
      </c>
      <c r="M89" s="19" t="s">
        <v>139</v>
      </c>
    </row>
    <row r="90" spans="1:13" x14ac:dyDescent="0.2">
      <c r="A90" s="10" t="s">
        <v>27</v>
      </c>
      <c r="B90" s="10" t="s">
        <v>89</v>
      </c>
      <c r="C90" s="4">
        <v>20.1904192779695</v>
      </c>
      <c r="D90" s="11">
        <f t="shared" si="1"/>
        <v>4.8547012104016867</v>
      </c>
      <c r="E90" s="10">
        <f t="shared" si="2"/>
        <v>71565.088124676971</v>
      </c>
      <c r="F90" s="12">
        <v>4.8611111111111112E-2</v>
      </c>
      <c r="G90" s="10" t="s">
        <v>135</v>
      </c>
      <c r="H90" s="10" t="s">
        <v>136</v>
      </c>
      <c r="I90" s="10" t="s">
        <v>137</v>
      </c>
      <c r="J90" s="10">
        <f t="shared" si="8"/>
        <v>35782544.062338486</v>
      </c>
      <c r="K90" s="13">
        <v>8485009617.7111101</v>
      </c>
      <c r="L90" s="21"/>
      <c r="M90" s="19"/>
    </row>
    <row r="91" spans="1:13" x14ac:dyDescent="0.2">
      <c r="A91" s="2" t="s">
        <v>104</v>
      </c>
      <c r="B91" s="10" t="s">
        <v>89</v>
      </c>
      <c r="C91" s="4">
        <v>20.159152090368</v>
      </c>
      <c r="D91" s="11">
        <f t="shared" si="1"/>
        <v>4.8637077744071888</v>
      </c>
      <c r="E91" s="10">
        <f t="shared" si="2"/>
        <v>73064.728426703179</v>
      </c>
      <c r="F91" s="12">
        <v>4.8611111111111112E-2</v>
      </c>
      <c r="G91" s="10" t="s">
        <v>135</v>
      </c>
      <c r="H91" s="10" t="s">
        <v>136</v>
      </c>
      <c r="I91" s="10" t="s">
        <v>137</v>
      </c>
      <c r="J91" s="10">
        <f t="shared" si="8"/>
        <v>36532364.213351592</v>
      </c>
      <c r="K91" s="13">
        <v>9681911934.1762962</v>
      </c>
      <c r="L91" s="21"/>
      <c r="M91" s="19"/>
    </row>
    <row r="92" spans="1:13" x14ac:dyDescent="0.2">
      <c r="A92" s="10" t="s">
        <v>29</v>
      </c>
      <c r="B92" s="10" t="s">
        <v>90</v>
      </c>
      <c r="C92" s="4">
        <v>20.645126290013199</v>
      </c>
      <c r="D92" s="11">
        <f t="shared" si="1"/>
        <v>4.7237221194800085</v>
      </c>
      <c r="E92" s="10">
        <f t="shared" si="2"/>
        <v>52932.465055606197</v>
      </c>
      <c r="F92" s="12">
        <v>4.8611111111111112E-2</v>
      </c>
      <c r="G92" s="10" t="s">
        <v>135</v>
      </c>
      <c r="H92" s="10" t="s">
        <v>136</v>
      </c>
      <c r="I92" s="10" t="s">
        <v>137</v>
      </c>
      <c r="J92" s="10">
        <f t="shared" si="8"/>
        <v>26466232.527803101</v>
      </c>
      <c r="K92" s="13">
        <v>6822949308.8584337</v>
      </c>
      <c r="L92" s="20">
        <f t="shared" ref="L92" si="23">AVERAGE(K92:K94)</f>
        <v>7735028656.6379576</v>
      </c>
      <c r="M92" s="19" t="s">
        <v>139</v>
      </c>
    </row>
    <row r="93" spans="1:13" x14ac:dyDescent="0.2">
      <c r="A93" s="10" t="s">
        <v>30</v>
      </c>
      <c r="B93" s="10" t="s">
        <v>90</v>
      </c>
      <c r="C93" s="4">
        <v>20.756100146487</v>
      </c>
      <c r="D93" s="11">
        <f t="shared" si="1"/>
        <v>4.6917559204726915</v>
      </c>
      <c r="E93" s="10">
        <f t="shared" si="2"/>
        <v>49176.308032550631</v>
      </c>
      <c r="F93" s="12">
        <v>4.8611111111111112E-2</v>
      </c>
      <c r="G93" s="10" t="s">
        <v>135</v>
      </c>
      <c r="H93" s="10" t="s">
        <v>136</v>
      </c>
      <c r="I93" s="10" t="s">
        <v>137</v>
      </c>
      <c r="J93" s="10">
        <f t="shared" si="8"/>
        <v>24588154.016275313</v>
      </c>
      <c r="K93" s="13">
        <v>7067374142.6091585</v>
      </c>
      <c r="L93" s="21"/>
      <c r="M93" s="19"/>
    </row>
    <row r="94" spans="1:13" x14ac:dyDescent="0.2">
      <c r="A94" s="2" t="s">
        <v>105</v>
      </c>
      <c r="B94" s="10" t="s">
        <v>90</v>
      </c>
      <c r="C94" s="4">
        <v>20.822543673783301</v>
      </c>
      <c r="D94" s="11">
        <f t="shared" si="1"/>
        <v>4.6726167548728821</v>
      </c>
      <c r="E94" s="10">
        <f t="shared" si="2"/>
        <v>47056.189365523664</v>
      </c>
      <c r="F94" s="12">
        <v>4.8611111111111112E-2</v>
      </c>
      <c r="G94" s="10" t="s">
        <v>135</v>
      </c>
      <c r="H94" s="10" t="s">
        <v>136</v>
      </c>
      <c r="I94" s="10" t="s">
        <v>137</v>
      </c>
      <c r="J94" s="10">
        <f t="shared" si="8"/>
        <v>23528094.682761833</v>
      </c>
      <c r="K94" s="13">
        <v>9314762518.4462795</v>
      </c>
      <c r="L94" s="21"/>
      <c r="M94" s="19"/>
    </row>
    <row r="95" spans="1:13" x14ac:dyDescent="0.2">
      <c r="A95" s="10" t="s">
        <v>32</v>
      </c>
      <c r="B95" s="10" t="s">
        <v>91</v>
      </c>
      <c r="C95" s="4">
        <v>20.872878010810201</v>
      </c>
      <c r="D95" s="11">
        <f t="shared" si="1"/>
        <v>4.6581178676085369</v>
      </c>
      <c r="E95" s="10">
        <f t="shared" si="2"/>
        <v>45511.15607581137</v>
      </c>
      <c r="F95" s="12">
        <v>4.8611111111111112E-2</v>
      </c>
      <c r="G95" s="10" t="s">
        <v>135</v>
      </c>
      <c r="H95" s="10" t="s">
        <v>136</v>
      </c>
      <c r="I95" s="10" t="s">
        <v>137</v>
      </c>
      <c r="J95" s="10">
        <f t="shared" si="8"/>
        <v>22755578.037905686</v>
      </c>
      <c r="K95" s="13">
        <v>7112893931.8889217</v>
      </c>
      <c r="L95" s="20">
        <f t="shared" ref="L95" si="24">AVERAGE(K95:K97)</f>
        <v>7388239794.149437</v>
      </c>
      <c r="M95" s="19" t="s">
        <v>139</v>
      </c>
    </row>
    <row r="96" spans="1:13" x14ac:dyDescent="0.2">
      <c r="A96" s="10" t="s">
        <v>33</v>
      </c>
      <c r="B96" s="10" t="s">
        <v>91</v>
      </c>
      <c r="C96" s="4">
        <v>21.055801812953401</v>
      </c>
      <c r="D96" s="11">
        <f t="shared" si="1"/>
        <v>4.6054263702749729</v>
      </c>
      <c r="E96" s="10">
        <f t="shared" si="2"/>
        <v>40311.25974610808</v>
      </c>
      <c r="F96" s="12">
        <v>4.8611111111111112E-2</v>
      </c>
      <c r="G96" s="10" t="s">
        <v>135</v>
      </c>
      <c r="H96" s="10" t="s">
        <v>136</v>
      </c>
      <c r="I96" s="10" t="s">
        <v>137</v>
      </c>
      <c r="J96" s="10">
        <f t="shared" si="8"/>
        <v>20155629.873054042</v>
      </c>
      <c r="K96" s="13">
        <v>7069735802.3513288</v>
      </c>
      <c r="L96" s="21"/>
      <c r="M96" s="19"/>
    </row>
    <row r="97" spans="1:13" x14ac:dyDescent="0.2">
      <c r="A97" s="2" t="s">
        <v>106</v>
      </c>
      <c r="B97" s="10" t="s">
        <v>91</v>
      </c>
      <c r="C97" s="4">
        <v>20.953753752369799</v>
      </c>
      <c r="D97" s="11">
        <f t="shared" si="1"/>
        <v>4.6348214793265923</v>
      </c>
      <c r="E97" s="10">
        <f t="shared" si="2"/>
        <v>43134.173346150172</v>
      </c>
      <c r="F97" s="12">
        <v>4.8611111111111112E-2</v>
      </c>
      <c r="G97" s="10" t="s">
        <v>135</v>
      </c>
      <c r="H97" s="10" t="s">
        <v>136</v>
      </c>
      <c r="I97" s="10" t="s">
        <v>137</v>
      </c>
      <c r="J97" s="10">
        <f t="shared" si="8"/>
        <v>21567086.673075087</v>
      </c>
      <c r="K97" s="13">
        <v>7982089648.2080612</v>
      </c>
      <c r="L97" s="21"/>
      <c r="M97" s="19"/>
    </row>
    <row r="98" spans="1:13" x14ac:dyDescent="0.2">
      <c r="A98" s="10" t="s">
        <v>34</v>
      </c>
      <c r="B98" s="10" t="s">
        <v>92</v>
      </c>
      <c r="C98" s="4">
        <v>20.5236848101009</v>
      </c>
      <c r="D98" s="11">
        <f t="shared" si="1"/>
        <v>4.7587035343642983</v>
      </c>
      <c r="E98" s="10">
        <f t="shared" si="2"/>
        <v>57372.468260196205</v>
      </c>
      <c r="F98" s="12">
        <v>4.8611111111111112E-2</v>
      </c>
      <c r="G98" s="10" t="s">
        <v>135</v>
      </c>
      <c r="H98" s="10" t="s">
        <v>136</v>
      </c>
      <c r="I98" s="10" t="s">
        <v>137</v>
      </c>
      <c r="J98" s="10">
        <f t="shared" si="8"/>
        <v>28686234.130098101</v>
      </c>
      <c r="K98" s="13">
        <v>6526301283.0932198</v>
      </c>
      <c r="L98" s="20">
        <f t="shared" ref="L98" si="25">AVERAGE(K98:K100)</f>
        <v>6824138477.5946531</v>
      </c>
      <c r="M98" s="19" t="s">
        <v>139</v>
      </c>
    </row>
    <row r="99" spans="1:13" x14ac:dyDescent="0.2">
      <c r="A99" s="10" t="s">
        <v>35</v>
      </c>
      <c r="B99" s="10" t="s">
        <v>92</v>
      </c>
      <c r="C99" s="4">
        <v>20.5977609754115</v>
      </c>
      <c r="D99" s="11">
        <f t="shared" si="1"/>
        <v>4.7373657750283718</v>
      </c>
      <c r="E99" s="10">
        <f t="shared" si="2"/>
        <v>54621.77073333427</v>
      </c>
      <c r="F99" s="12">
        <v>4.8611111111111112E-2</v>
      </c>
      <c r="G99" s="10" t="s">
        <v>135</v>
      </c>
      <c r="H99" s="10" t="s">
        <v>136</v>
      </c>
      <c r="I99" s="10" t="s">
        <v>137</v>
      </c>
      <c r="J99" s="10">
        <f t="shared" si="8"/>
        <v>27310885.366667133</v>
      </c>
      <c r="K99" s="13">
        <v>6270239518.8628035</v>
      </c>
      <c r="L99" s="21"/>
      <c r="M99" s="19"/>
    </row>
    <row r="100" spans="1:13" x14ac:dyDescent="0.2">
      <c r="A100" s="2" t="s">
        <v>107</v>
      </c>
      <c r="B100" s="10" t="s">
        <v>92</v>
      </c>
      <c r="C100" s="4">
        <v>20.535121589983302</v>
      </c>
      <c r="D100" s="11">
        <f t="shared" si="1"/>
        <v>4.7554091514047396</v>
      </c>
      <c r="E100" s="10">
        <f t="shared" si="2"/>
        <v>56938.910308649793</v>
      </c>
      <c r="F100" s="12">
        <v>4.8611111111111112E-2</v>
      </c>
      <c r="G100" s="10" t="s">
        <v>135</v>
      </c>
      <c r="H100" s="10" t="s">
        <v>136</v>
      </c>
      <c r="I100" s="10" t="s">
        <v>137</v>
      </c>
      <c r="J100" s="10">
        <f t="shared" si="8"/>
        <v>28469455.154324893</v>
      </c>
      <c r="K100" s="13">
        <v>7675874630.8279324</v>
      </c>
      <c r="L100" s="21"/>
      <c r="M100" s="19"/>
    </row>
  </sheetData>
  <mergeCells count="43">
    <mergeCell ref="L68:L70"/>
    <mergeCell ref="S7:U8"/>
    <mergeCell ref="L38:L40"/>
    <mergeCell ref="L41:L43"/>
    <mergeCell ref="L44:L46"/>
    <mergeCell ref="L47:L49"/>
    <mergeCell ref="L50:L52"/>
    <mergeCell ref="M41:M43"/>
    <mergeCell ref="M44:M46"/>
    <mergeCell ref="M47:M49"/>
    <mergeCell ref="L53:L55"/>
    <mergeCell ref="L56:L58"/>
    <mergeCell ref="L59:L61"/>
    <mergeCell ref="L62:L64"/>
    <mergeCell ref="L65:L67"/>
    <mergeCell ref="L89:L91"/>
    <mergeCell ref="L92:L94"/>
    <mergeCell ref="L95:L97"/>
    <mergeCell ref="L98:L100"/>
    <mergeCell ref="M38:M40"/>
    <mergeCell ref="M50:M52"/>
    <mergeCell ref="M53:M55"/>
    <mergeCell ref="M56:M58"/>
    <mergeCell ref="M59:M61"/>
    <mergeCell ref="M62:M64"/>
    <mergeCell ref="L71:L73"/>
    <mergeCell ref="L74:L76"/>
    <mergeCell ref="L77:L79"/>
    <mergeCell ref="L80:L82"/>
    <mergeCell ref="L83:L85"/>
    <mergeCell ref="L86:L88"/>
    <mergeCell ref="M98:M100"/>
    <mergeCell ref="M65:M67"/>
    <mergeCell ref="M68:M70"/>
    <mergeCell ref="M71:M73"/>
    <mergeCell ref="M74:M76"/>
    <mergeCell ref="M77:M79"/>
    <mergeCell ref="M80:M82"/>
    <mergeCell ref="M83:M85"/>
    <mergeCell ref="M86:M88"/>
    <mergeCell ref="M89:M91"/>
    <mergeCell ref="M92:M94"/>
    <mergeCell ref="M95:M9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16S - plate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2020-01-24T16:18:50Z</dcterms:created>
  <dcterms:modified xsi:type="dcterms:W3CDTF">2021-06-01T20:24:36Z</dcterms:modified>
</cp:coreProperties>
</file>