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4 - 11:07:19/qPCR/Raw Data/ermF/Final/"/>
    </mc:Choice>
  </mc:AlternateContent>
  <xr:revisionPtr revIDLastSave="0" documentId="8_{80B203FF-B7A2-8E43-9ECC-0DB57574636E}" xr6:coauthVersionLast="45" xr6:coauthVersionMax="45" xr10:uidLastSave="{00000000-0000-0000-0000-000000000000}"/>
  <bookViews>
    <workbookView xWindow="37020" yWindow="-11160" windowWidth="28800" windowHeight="16160" xr2:uid="{ADF840AF-6B09-5047-86E1-77C25B144D32}"/>
  </bookViews>
  <sheets>
    <sheet name="ermF - plat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8" i="1"/>
  <c r="L98" i="1" l="1"/>
  <c r="L95" i="1"/>
  <c r="L92" i="1"/>
  <c r="L89" i="1"/>
  <c r="L86" i="1"/>
  <c r="L83" i="1"/>
  <c r="L80" i="1"/>
  <c r="L77" i="1"/>
  <c r="L74" i="1"/>
  <c r="L71" i="1"/>
  <c r="L68" i="1"/>
  <c r="L65" i="1"/>
  <c r="L62" i="1"/>
  <c r="L59" i="1"/>
  <c r="L56" i="1"/>
  <c r="L53" i="1"/>
  <c r="L50" i="1"/>
  <c r="L47" i="1"/>
  <c r="L44" i="1"/>
  <c r="L41" i="1"/>
  <c r="L38" i="1"/>
  <c r="E100" i="1"/>
  <c r="J100" i="1" s="1"/>
  <c r="E99" i="1"/>
  <c r="J99" i="1" s="1"/>
  <c r="E98" i="1"/>
  <c r="J98" i="1" s="1"/>
  <c r="E97" i="1"/>
  <c r="J97" i="1" s="1"/>
  <c r="E96" i="1"/>
  <c r="J96" i="1" s="1"/>
  <c r="E95" i="1"/>
  <c r="J95" i="1" s="1"/>
  <c r="E94" i="1"/>
  <c r="J94" i="1" s="1"/>
  <c r="E93" i="1"/>
  <c r="J93" i="1" s="1"/>
  <c r="E92" i="1"/>
  <c r="J92" i="1" s="1"/>
  <c r="E91" i="1"/>
  <c r="J91" i="1" s="1"/>
  <c r="E90" i="1"/>
  <c r="J90" i="1" s="1"/>
  <c r="E89" i="1"/>
  <c r="J89" i="1" s="1"/>
  <c r="E88" i="1"/>
  <c r="J88" i="1" s="1"/>
  <c r="E87" i="1"/>
  <c r="J87" i="1" s="1"/>
  <c r="E86" i="1"/>
  <c r="J86" i="1" s="1"/>
  <c r="E85" i="1"/>
  <c r="J85" i="1" s="1"/>
  <c r="E84" i="1"/>
  <c r="J84" i="1" s="1"/>
  <c r="E83" i="1"/>
  <c r="J83" i="1" s="1"/>
  <c r="E82" i="1"/>
  <c r="J82" i="1" s="1"/>
  <c r="E81" i="1"/>
  <c r="J81" i="1" s="1"/>
  <c r="E80" i="1"/>
  <c r="J80" i="1" s="1"/>
  <c r="E79" i="1"/>
  <c r="J79" i="1" s="1"/>
  <c r="E78" i="1"/>
  <c r="J78" i="1" s="1"/>
  <c r="E77" i="1"/>
  <c r="J77" i="1" s="1"/>
  <c r="E76" i="1"/>
  <c r="J76" i="1" s="1"/>
  <c r="E75" i="1"/>
  <c r="J75" i="1" s="1"/>
  <c r="E74" i="1"/>
  <c r="J74" i="1" s="1"/>
  <c r="E73" i="1"/>
  <c r="J73" i="1" s="1"/>
  <c r="E72" i="1"/>
  <c r="J72" i="1" s="1"/>
  <c r="E71" i="1"/>
  <c r="J71" i="1" s="1"/>
  <c r="E70" i="1"/>
  <c r="J70" i="1" s="1"/>
  <c r="E69" i="1"/>
  <c r="J69" i="1" s="1"/>
  <c r="E68" i="1"/>
  <c r="J68" i="1" s="1"/>
  <c r="E67" i="1"/>
  <c r="J67" i="1" s="1"/>
  <c r="E66" i="1"/>
  <c r="J66" i="1" s="1"/>
  <c r="E65" i="1"/>
  <c r="J65" i="1" s="1"/>
  <c r="E64" i="1"/>
  <c r="J64" i="1" s="1"/>
  <c r="E63" i="1"/>
  <c r="J63" i="1" s="1"/>
  <c r="E62" i="1"/>
  <c r="J62" i="1" s="1"/>
  <c r="E61" i="1"/>
  <c r="J61" i="1" s="1"/>
  <c r="E60" i="1"/>
  <c r="J60" i="1" s="1"/>
  <c r="E59" i="1"/>
  <c r="J59" i="1" s="1"/>
  <c r="E58" i="1"/>
  <c r="J58" i="1" s="1"/>
  <c r="E57" i="1"/>
  <c r="J57" i="1" s="1"/>
  <c r="E56" i="1"/>
  <c r="J56" i="1" s="1"/>
  <c r="E55" i="1"/>
  <c r="J55" i="1" s="1"/>
  <c r="E54" i="1"/>
  <c r="J54" i="1" s="1"/>
  <c r="E53" i="1"/>
  <c r="J53" i="1" s="1"/>
  <c r="E52" i="1"/>
  <c r="J52" i="1" s="1"/>
  <c r="E51" i="1"/>
  <c r="J51" i="1" s="1"/>
  <c r="E50" i="1"/>
  <c r="J50" i="1" s="1"/>
  <c r="E49" i="1"/>
  <c r="J49" i="1" s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E41" i="1"/>
  <c r="J41" i="1" s="1"/>
  <c r="E40" i="1"/>
  <c r="J40" i="1" s="1"/>
  <c r="E39" i="1"/>
  <c r="J39" i="1" s="1"/>
  <c r="E38" i="1"/>
  <c r="J38" i="1" s="1"/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<sst xmlns="http://schemas.openxmlformats.org/spreadsheetml/2006/main" count="481" uniqueCount="143">
  <si>
    <t>Well</t>
  </si>
  <si>
    <t>Sample</t>
  </si>
  <si>
    <t>log</t>
  </si>
  <si>
    <t>Cq</t>
  </si>
  <si>
    <t>Std 10^8</t>
  </si>
  <si>
    <t>Std 10^7</t>
  </si>
  <si>
    <t>Std 10^6</t>
  </si>
  <si>
    <t>A10</t>
  </si>
  <si>
    <t>Std 10^5</t>
  </si>
  <si>
    <t>A11</t>
  </si>
  <si>
    <t>A12</t>
  </si>
  <si>
    <t>Std 10^4</t>
  </si>
  <si>
    <t>Std 10^3</t>
  </si>
  <si>
    <t>Std 10^2</t>
  </si>
  <si>
    <t>B10</t>
  </si>
  <si>
    <t>Std 10^1</t>
  </si>
  <si>
    <t>B11</t>
  </si>
  <si>
    <t>B12</t>
  </si>
  <si>
    <t>Std 10^0</t>
  </si>
  <si>
    <t>NTC</t>
  </si>
  <si>
    <t>NA</t>
  </si>
  <si>
    <t>Copies/rxn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</si>
  <si>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</si>
  <si>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</si>
  <si>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</si>
  <si>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</si>
  <si>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</si>
  <si>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</si>
  <si>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</si>
  <si>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</si>
  <si>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</si>
  <si>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</si>
  <si>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</si>
  <si>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</si>
  <si>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G11</t>
  </si>
  <si>
    <t>G12</t>
  </si>
  <si>
    <t>H10</t>
  </si>
  <si>
    <t>H11</t>
  </si>
  <si>
    <t>H12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</si>
  <si>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</si>
  <si>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</si>
  <si>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</si>
  <si>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</si>
  <si>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</si>
  <si>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</si>
  <si>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</si>
  <si>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</si>
  <si>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</si>
  <si>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</si>
  <si>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</si>
  <si>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</si>
  <si>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</si>
  <si>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</si>
  <si>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</si>
  <si>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</si>
  <si>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</si>
  <si>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</si>
  <si>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</si>
  <si>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</si>
  <si>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</si>
  <si>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</si>
  <si>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</si>
  <si>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</si>
  <si>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</si>
  <si>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</si>
  <si>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</si>
  <si>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10^</t>
  </si>
  <si>
    <t>Dil</t>
  </si>
  <si>
    <t>DNA used</t>
  </si>
  <si>
    <t>DNA extracted</t>
  </si>
  <si>
    <t>Sample Amount</t>
  </si>
  <si>
    <t>Avg</t>
  </si>
  <si>
    <t>Upstream 1</t>
  </si>
  <si>
    <t>Manure A</t>
  </si>
  <si>
    <t>Manure B</t>
  </si>
  <si>
    <t>Manure C</t>
  </si>
  <si>
    <t>Source Water</t>
  </si>
  <si>
    <t>Upstream 2</t>
  </si>
  <si>
    <t>Upstream 3</t>
  </si>
  <si>
    <t>Upstream 4</t>
  </si>
  <si>
    <t>Upstream 5</t>
  </si>
  <si>
    <t>Downstream 1</t>
  </si>
  <si>
    <t>Downstream 2</t>
  </si>
  <si>
    <t>Downstream 3</t>
  </si>
  <si>
    <t>Downstream 4</t>
  </si>
  <si>
    <t>Downstream 5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</si>
  <si>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</si>
  <si>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</si>
  <si>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</si>
  <si>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</si>
  <si>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</si>
  <si>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</si>
  <si>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</si>
  <si>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H4</t>
  </si>
  <si>
    <t>H8</t>
  </si>
  <si>
    <t>H5</t>
  </si>
  <si>
    <t>H9</t>
  </si>
  <si>
    <t>H2</t>
  </si>
  <si>
    <t>H6</t>
  </si>
  <si>
    <t>H3</t>
  </si>
  <si>
    <t>H7</t>
  </si>
  <si>
    <t>G1</t>
  </si>
  <si>
    <t>G2</t>
  </si>
  <si>
    <t>G3</t>
  </si>
  <si>
    <t>G4</t>
  </si>
  <si>
    <t>G5</t>
  </si>
  <si>
    <t>G6</t>
  </si>
  <si>
    <t>G7</t>
  </si>
  <si>
    <t>D1</t>
  </si>
  <si>
    <t>E1</t>
  </si>
  <si>
    <t>F1</t>
  </si>
  <si>
    <t>D2</t>
  </si>
  <si>
    <t>E2</t>
  </si>
  <si>
    <t>F2</t>
  </si>
  <si>
    <t>D3</t>
  </si>
  <si>
    <t>E3</t>
  </si>
  <si>
    <t>F3</t>
  </si>
  <si>
    <t>D4</t>
  </si>
  <si>
    <t>E4</t>
  </si>
  <si>
    <t>F5</t>
  </si>
  <si>
    <t>F4</t>
  </si>
  <si>
    <t>D5</t>
  </si>
  <si>
    <t>E5</t>
  </si>
  <si>
    <t>D6</t>
  </si>
  <si>
    <t>E6</t>
  </si>
  <si>
    <t>F6</t>
  </si>
  <si>
    <t>D7</t>
  </si>
  <si>
    <t>E7</t>
  </si>
  <si>
    <t>F7</t>
  </si>
  <si>
    <t>D8</t>
  </si>
  <si>
    <t>E8</t>
  </si>
  <si>
    <t>F8</t>
  </si>
  <si>
    <t>D9</t>
  </si>
  <si>
    <t>E9</t>
  </si>
  <si>
    <t>F9</t>
  </si>
  <si>
    <t>2 uL</t>
  </si>
  <si>
    <t>100 uL</t>
  </si>
  <si>
    <t>100 mL</t>
  </si>
  <si>
    <t>250 uL</t>
  </si>
  <si>
    <t>copies/100 mL</t>
  </si>
  <si>
    <t>copies/1 mL</t>
  </si>
  <si>
    <t>H1</t>
  </si>
  <si>
    <t>x = (y - 38.548) / - 3.532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</si>
</sst>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##0.00;\-###0.00"/>
  </numFmts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8.25"/>
      <name val="Microsoft Sans Serif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ermF 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05659698629043"/>
                  <c:y val="-0.58189271039664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1'!$C$2:$C$25</c:f>
              <c:numCache>
                <c:formatCode>0.0000</c:formatCode>
                <c:ptCount val="24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</c:numCache>
            </c:numRef>
          </c:xVal>
          <c:yVal>
            <c:numRef>
              <c:f>'ermF - plate 1'!$D$2:$D$25</c:f>
              <c:numCache>
                <c:formatCode>###0.00;\-###0.00</c:formatCode>
                <c:ptCount val="24"/>
                <c:pt idx="0">
                  <c:v>10.1556396117949</c:v>
                </c:pt>
                <c:pt idx="1">
                  <c:v>10.3555846393288</c:v>
                </c:pt>
                <c:pt idx="2">
                  <c:v>10.2337534588978</c:v>
                </c:pt>
                <c:pt idx="3">
                  <c:v>13.8963742657873</c:v>
                </c:pt>
                <c:pt idx="4">
                  <c:v>13.975930100883099</c:v>
                </c:pt>
                <c:pt idx="5">
                  <c:v>13.884505064072799</c:v>
                </c:pt>
                <c:pt idx="6">
                  <c:v>17.215136500273498</c:v>
                </c:pt>
                <c:pt idx="7">
                  <c:v>17.351898776540899</c:v>
                </c:pt>
                <c:pt idx="8">
                  <c:v>17.321842129007099</c:v>
                </c:pt>
                <c:pt idx="9">
                  <c:v>20.6490835307482</c:v>
                </c:pt>
                <c:pt idx="10">
                  <c:v>20.8353318148068</c:v>
                </c:pt>
                <c:pt idx="11">
                  <c:v>20.7582441355658</c:v>
                </c:pt>
                <c:pt idx="12">
                  <c:v>24.1093607097635</c:v>
                </c:pt>
                <c:pt idx="13">
                  <c:v>24.397603144807899</c:v>
                </c:pt>
                <c:pt idx="14">
                  <c:v>24.294911265540801</c:v>
                </c:pt>
                <c:pt idx="15">
                  <c:v>27.798472276156701</c:v>
                </c:pt>
                <c:pt idx="16">
                  <c:v>27.988667528675801</c:v>
                </c:pt>
                <c:pt idx="17">
                  <c:v>27.827996283029901</c:v>
                </c:pt>
                <c:pt idx="18">
                  <c:v>31.4646588817177</c:v>
                </c:pt>
                <c:pt idx="19">
                  <c:v>31.541167826950002</c:v>
                </c:pt>
                <c:pt idx="20">
                  <c:v>31.0159550153796</c:v>
                </c:pt>
                <c:pt idx="21">
                  <c:v>35.492295177932803</c:v>
                </c:pt>
                <c:pt idx="22">
                  <c:v>34.639205272065801</c:v>
                </c:pt>
                <c:pt idx="23">
                  <c:v>35.328067662988801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8-574C-A960-48819191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92400"/>
        <c:axId val="925502512"/>
      </c:scatterChart>
      <c:valAx>
        <c:axId val="9418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2512"/>
        <c:crosses val="autoZero"/>
        <c:crossBetween val="midCat"/>
      </c:valAx>
      <c:valAx>
        <c:axId val="9255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ermF 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164292068887677E-2"/>
                  <c:y val="-0.65494488188976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1'!$Q$2:$Q$25</c:f>
              <c:numCache>
                <c:formatCode>###0.00;\-###0.00</c:formatCode>
                <c:ptCount val="24"/>
                <c:pt idx="0">
                  <c:v>10.1556396117949</c:v>
                </c:pt>
                <c:pt idx="1">
                  <c:v>10.3555846393288</c:v>
                </c:pt>
                <c:pt idx="2">
                  <c:v>10.2337534588978</c:v>
                </c:pt>
                <c:pt idx="3">
                  <c:v>13.8963742657873</c:v>
                </c:pt>
                <c:pt idx="4">
                  <c:v>13.975930100883099</c:v>
                </c:pt>
                <c:pt idx="5">
                  <c:v>13.884505064072799</c:v>
                </c:pt>
                <c:pt idx="6">
                  <c:v>17.215136500273498</c:v>
                </c:pt>
                <c:pt idx="7">
                  <c:v>17.351898776540899</c:v>
                </c:pt>
                <c:pt idx="8">
                  <c:v>17.321842129007099</c:v>
                </c:pt>
                <c:pt idx="9">
                  <c:v>20.6490835307482</c:v>
                </c:pt>
                <c:pt idx="10">
                  <c:v>20.8353318148068</c:v>
                </c:pt>
                <c:pt idx="11">
                  <c:v>20.7582441355658</c:v>
                </c:pt>
                <c:pt idx="12">
                  <c:v>24.1093607097635</c:v>
                </c:pt>
                <c:pt idx="13">
                  <c:v>24.397603144807899</c:v>
                </c:pt>
                <c:pt idx="14">
                  <c:v>24.294911265540801</c:v>
                </c:pt>
                <c:pt idx="15">
                  <c:v>27.798472276156701</c:v>
                </c:pt>
                <c:pt idx="16">
                  <c:v>27.988667528675801</c:v>
                </c:pt>
                <c:pt idx="17">
                  <c:v>27.827996283029901</c:v>
                </c:pt>
                <c:pt idx="18">
                  <c:v>31.4646588817177</c:v>
                </c:pt>
                <c:pt idx="19">
                  <c:v>31.541167826950002</c:v>
                </c:pt>
                <c:pt idx="20">
                  <c:v>31.0159550153796</c:v>
                </c:pt>
                <c:pt idx="21">
                  <c:v>35.492295177932803</c:v>
                </c:pt>
                <c:pt idx="22">
                  <c:v>34.639205272065801</c:v>
                </c:pt>
                <c:pt idx="23">
                  <c:v>35.328067662988801</c:v>
                </c:pt>
              </c:numCache>
            </c:numRef>
          </c:xVal>
          <c:yVal>
            <c:numRef>
              <c:f>'ermF - plate 1'!$P$2:$P$25</c:f>
              <c:numCache>
                <c:formatCode>0.00E+00</c:formatCode>
                <c:ptCount val="24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  <c:pt idx="23">
                  <c:v>10.318210945826008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1-944B-BCCF-C92DE2C0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73216"/>
        <c:axId val="925389808"/>
      </c:scatterChart>
      <c:valAx>
        <c:axId val="9417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89808"/>
        <c:crosses val="autoZero"/>
        <c:crossBetween val="midCat"/>
      </c:valAx>
      <c:valAx>
        <c:axId val="925389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82550</xdr:rowOff>
    </xdr:from>
    <xdr:to>
      <xdr:col>12</xdr:col>
      <xdr:colOff>571500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E1F8BC-250F-334C-B171-7E3BB25D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15</xdr:row>
      <xdr:rowOff>127000</xdr:rowOff>
    </xdr:from>
    <xdr:to>
      <xdr:col>12</xdr:col>
      <xdr:colOff>584200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FDE79-D668-5A40-B365-7F7B0A170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4D9-8E42-734D-8D50-A1D435C535D9}">
  <dimension ref="A1:AC100"/>
  <sheetViews>
    <sheetView tabSelected="1" topLeftCell="A21" workbookViewId="0">
      <selection activeCell="C38" sqref="C38:C100"/>
    </sheetView>
  </sheetViews>
  <sheetFormatPr baseColWidth="10" defaultRowHeight="16" x14ac:dyDescent="0.2"/>
  <cols>
    <col min="2" max="2" width="13.1640625" bestFit="1" customWidth="1"/>
    <col min="4" max="4" width="22.1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</cols>
  <sheetData>
    <row r="1" spans="1:21" x14ac:dyDescent="0.2">
      <c r="A1" s="15" t="s">
        <v>0</v>
      </c>
      <c r="B1" s="15" t="s">
        <v>1</v>
      </c>
      <c r="C1" s="15" t="s">
        <v>2</v>
      </c>
      <c r="D1" s="14" t="s">
        <v>3</v>
      </c>
      <c r="N1" s="5" t="s">
        <v>0</v>
      </c>
      <c r="O1" s="15" t="s">
        <v>1</v>
      </c>
      <c r="P1" s="5" t="s">
        <v>21</v>
      </c>
      <c r="Q1" s="15" t="s">
        <v>3</v>
      </c>
    </row>
    <row r="2" spans="1:21" x14ac:dyDescent="0.2">
      <c r="A2" s="2" t="s">
        <v>39</v>
      </c>
      <c r="B2" s="15" t="s">
        <v>4</v>
      </c>
      <c r="C2" s="3">
        <f>LOG(P2)</f>
        <v>8.0136044023579664</v>
      </c>
      <c r="D2" s="18">
        <v>10.1556396117949</v>
      </c>
      <c r="N2" s="2" t="s">
        <v>39</v>
      </c>
      <c r="O2" s="15" t="s">
        <v>4</v>
      </c>
      <c r="P2" s="6">
        <v>103182109.45826009</v>
      </c>
      <c r="Q2" s="18">
        <v>10.1556396117949</v>
      </c>
    </row>
    <row r="3" spans="1:21" x14ac:dyDescent="0.2">
      <c r="A3" s="2" t="s">
        <v>40</v>
      </c>
      <c r="B3" s="15" t="s">
        <v>4</v>
      </c>
      <c r="C3" s="3">
        <f t="shared" ref="C3:C28" si="0">LOG(P3)</f>
        <v>8.0136044023579664</v>
      </c>
      <c r="D3" s="18">
        <v>10.3555846393288</v>
      </c>
      <c r="N3" s="2" t="s">
        <v>40</v>
      </c>
      <c r="O3" s="15" t="s">
        <v>4</v>
      </c>
      <c r="P3" s="6">
        <v>103182109.45826009</v>
      </c>
      <c r="Q3" s="18">
        <v>10.3555846393288</v>
      </c>
    </row>
    <row r="4" spans="1:21" x14ac:dyDescent="0.2">
      <c r="A4" s="2" t="s">
        <v>41</v>
      </c>
      <c r="B4" s="15" t="s">
        <v>4</v>
      </c>
      <c r="C4" s="3">
        <f t="shared" si="0"/>
        <v>8.0136044023579664</v>
      </c>
      <c r="D4" s="18">
        <v>10.2337534588978</v>
      </c>
      <c r="N4" s="2" t="s">
        <v>41</v>
      </c>
      <c r="O4" s="15" t="s">
        <v>4</v>
      </c>
      <c r="P4" s="6">
        <v>103182109.45826009</v>
      </c>
      <c r="Q4" s="18">
        <v>10.2337534588978</v>
      </c>
    </row>
    <row r="5" spans="1:21" x14ac:dyDescent="0.2">
      <c r="A5" s="2" t="s">
        <v>42</v>
      </c>
      <c r="B5" s="15" t="s">
        <v>5</v>
      </c>
      <c r="C5" s="3">
        <f t="shared" si="0"/>
        <v>7.0136044023579664</v>
      </c>
      <c r="D5" s="18">
        <v>13.8963742657873</v>
      </c>
      <c r="N5" s="2" t="s">
        <v>42</v>
      </c>
      <c r="O5" s="15" t="s">
        <v>5</v>
      </c>
      <c r="P5" s="6">
        <v>10318210.945826009</v>
      </c>
      <c r="Q5" s="18">
        <v>13.8963742657873</v>
      </c>
    </row>
    <row r="6" spans="1:21" ht="17" thickBot="1" x14ac:dyDescent="0.25">
      <c r="A6" s="2" t="s">
        <v>43</v>
      </c>
      <c r="B6" s="15" t="s">
        <v>5</v>
      </c>
      <c r="C6" s="3">
        <f t="shared" si="0"/>
        <v>7.0136044023579664</v>
      </c>
      <c r="D6" s="18">
        <v>13.975930100883099</v>
      </c>
      <c r="N6" s="2" t="s">
        <v>43</v>
      </c>
      <c r="O6" s="15" t="s">
        <v>5</v>
      </c>
      <c r="P6" s="6">
        <v>10318210.945826009</v>
      </c>
      <c r="Q6" s="18">
        <v>13.975930100883099</v>
      </c>
    </row>
    <row r="7" spans="1:21" x14ac:dyDescent="0.2">
      <c r="A7" s="2" t="s">
        <v>44</v>
      </c>
      <c r="B7" s="15" t="s">
        <v>5</v>
      </c>
      <c r="C7" s="3">
        <f t="shared" si="0"/>
        <v>7.0136044023579664</v>
      </c>
      <c r="D7" s="18">
        <v>13.884505064072799</v>
      </c>
      <c r="N7" s="2" t="s">
        <v>44</v>
      </c>
      <c r="O7" s="15" t="s">
        <v>5</v>
      </c>
      <c r="P7" s="6">
        <v>10318210.945826009</v>
      </c>
      <c r="Q7" s="18">
        <v>13.884505064072799</v>
      </c>
      <c r="S7" s="22" t="s">
        <v>142</v>
      </c>
      <c r="T7" s="23"/>
      <c r="U7" s="24"/>
    </row>
    <row r="8" spans="1:21" ht="17" thickBot="1" x14ac:dyDescent="0.25">
      <c r="A8" s="2" t="s">
        <v>45</v>
      </c>
      <c r="B8" s="15" t="s">
        <v>6</v>
      </c>
      <c r="C8" s="3">
        <f t="shared" si="0"/>
        <v>6.0136044023579664</v>
      </c>
      <c r="D8" s="18">
        <v>17.215136500273498</v>
      </c>
      <c r="N8" s="2" t="s">
        <v>45</v>
      </c>
      <c r="O8" s="15" t="s">
        <v>6</v>
      </c>
      <c r="P8" s="6">
        <v>1031821.0945826009</v>
      </c>
      <c r="Q8" s="18">
        <v>17.215136500273498</v>
      </c>
      <c r="S8" s="25"/>
      <c r="T8" s="26"/>
      <c r="U8" s="27"/>
    </row>
    <row r="9" spans="1:21" x14ac:dyDescent="0.2">
      <c r="A9" s="2" t="s">
        <v>46</v>
      </c>
      <c r="B9" s="15" t="s">
        <v>6</v>
      </c>
      <c r="C9" s="3">
        <f t="shared" si="0"/>
        <v>6.0136044023579664</v>
      </c>
      <c r="D9" s="18">
        <v>17.351898776540899</v>
      </c>
      <c r="N9" s="2" t="s">
        <v>46</v>
      </c>
      <c r="O9" s="15" t="s">
        <v>6</v>
      </c>
      <c r="P9" s="6">
        <v>1031821.0945826009</v>
      </c>
      <c r="Q9" s="18">
        <v>17.351898776540899</v>
      </c>
    </row>
    <row r="10" spans="1:21" x14ac:dyDescent="0.2">
      <c r="A10" s="2" t="s">
        <v>47</v>
      </c>
      <c r="B10" s="15" t="s">
        <v>6</v>
      </c>
      <c r="C10" s="3">
        <f t="shared" si="0"/>
        <v>6.0136044023579664</v>
      </c>
      <c r="D10" s="18">
        <v>17.321842129007099</v>
      </c>
      <c r="N10" s="2" t="s">
        <v>47</v>
      </c>
      <c r="O10" s="15" t="s">
        <v>6</v>
      </c>
      <c r="P10" s="6">
        <v>1031821.0945826009</v>
      </c>
      <c r="Q10" s="18">
        <v>17.321842129007099</v>
      </c>
    </row>
    <row r="11" spans="1:21" x14ac:dyDescent="0.2">
      <c r="A11" s="2" t="s">
        <v>48</v>
      </c>
      <c r="B11" s="15" t="s">
        <v>8</v>
      </c>
      <c r="C11" s="3">
        <f t="shared" si="0"/>
        <v>5.0136044023579664</v>
      </c>
      <c r="D11" s="18">
        <v>20.6490835307482</v>
      </c>
      <c r="N11" s="2" t="s">
        <v>48</v>
      </c>
      <c r="O11" s="15" t="s">
        <v>8</v>
      </c>
      <c r="P11" s="6">
        <v>103182.10945826009</v>
      </c>
      <c r="Q11" s="18">
        <v>20.6490835307482</v>
      </c>
    </row>
    <row r="12" spans="1:21" x14ac:dyDescent="0.2">
      <c r="A12" s="2" t="s">
        <v>49</v>
      </c>
      <c r="B12" s="15" t="s">
        <v>8</v>
      </c>
      <c r="C12" s="3">
        <f t="shared" si="0"/>
        <v>5.0136044023579664</v>
      </c>
      <c r="D12" s="18">
        <v>20.8353318148068</v>
      </c>
      <c r="N12" s="2" t="s">
        <v>49</v>
      </c>
      <c r="O12" s="15" t="s">
        <v>8</v>
      </c>
      <c r="P12" s="6">
        <v>103182.10945826009</v>
      </c>
      <c r="Q12" s="18">
        <v>20.8353318148068</v>
      </c>
    </row>
    <row r="13" spans="1:21" x14ac:dyDescent="0.2">
      <c r="A13" s="2" t="s">
        <v>50</v>
      </c>
      <c r="B13" s="15" t="s">
        <v>8</v>
      </c>
      <c r="C13" s="3">
        <f t="shared" si="0"/>
        <v>5.0136044023579664</v>
      </c>
      <c r="D13" s="18">
        <v>20.7582441355658</v>
      </c>
      <c r="N13" s="2" t="s">
        <v>50</v>
      </c>
      <c r="O13" s="15" t="s">
        <v>8</v>
      </c>
      <c r="P13" s="6">
        <v>103182.10945826009</v>
      </c>
      <c r="Q13" s="18">
        <v>20.7582441355658</v>
      </c>
    </row>
    <row r="14" spans="1:21" x14ac:dyDescent="0.2">
      <c r="A14" s="2" t="s">
        <v>51</v>
      </c>
      <c r="B14" s="15" t="s">
        <v>11</v>
      </c>
      <c r="C14" s="3">
        <f t="shared" si="0"/>
        <v>4.0136044023579664</v>
      </c>
      <c r="D14" s="18">
        <v>24.1093607097635</v>
      </c>
      <c r="N14" s="2" t="s">
        <v>51</v>
      </c>
      <c r="O14" s="15" t="s">
        <v>11</v>
      </c>
      <c r="P14" s="6">
        <v>10318.210945826009</v>
      </c>
      <c r="Q14" s="18">
        <v>24.1093607097635</v>
      </c>
    </row>
    <row r="15" spans="1:21" x14ac:dyDescent="0.2">
      <c r="A15" s="2" t="s">
        <v>52</v>
      </c>
      <c r="B15" s="15" t="s">
        <v>11</v>
      </c>
      <c r="C15" s="3">
        <f t="shared" si="0"/>
        <v>4.0136044023579664</v>
      </c>
      <c r="D15" s="18">
        <v>24.397603144807899</v>
      </c>
      <c r="N15" s="2" t="s">
        <v>52</v>
      </c>
      <c r="O15" s="15" t="s">
        <v>11</v>
      </c>
      <c r="P15" s="6">
        <v>10318.210945826009</v>
      </c>
      <c r="Q15" s="18">
        <v>24.397603144807899</v>
      </c>
    </row>
    <row r="16" spans="1:21" x14ac:dyDescent="0.2">
      <c r="A16" s="2" t="s">
        <v>53</v>
      </c>
      <c r="B16" s="15" t="s">
        <v>11</v>
      </c>
      <c r="C16" s="3">
        <f t="shared" si="0"/>
        <v>4.0136044023579664</v>
      </c>
      <c r="D16" s="18">
        <v>24.294911265540801</v>
      </c>
      <c r="N16" s="2" t="s">
        <v>53</v>
      </c>
      <c r="O16" s="15" t="s">
        <v>11</v>
      </c>
      <c r="P16" s="6">
        <v>10318.210945826009</v>
      </c>
      <c r="Q16" s="18">
        <v>24.294911265540801</v>
      </c>
    </row>
    <row r="17" spans="1:17" x14ac:dyDescent="0.2">
      <c r="A17" s="2" t="s">
        <v>54</v>
      </c>
      <c r="B17" s="15" t="s">
        <v>12</v>
      </c>
      <c r="C17" s="3">
        <f t="shared" si="0"/>
        <v>3.0136044023579664</v>
      </c>
      <c r="D17" s="18">
        <v>27.798472276156701</v>
      </c>
      <c r="N17" s="2" t="s">
        <v>54</v>
      </c>
      <c r="O17" s="15" t="s">
        <v>12</v>
      </c>
      <c r="P17" s="6">
        <v>1031.8210945826008</v>
      </c>
      <c r="Q17" s="18">
        <v>27.798472276156701</v>
      </c>
    </row>
    <row r="18" spans="1:17" x14ac:dyDescent="0.2">
      <c r="A18" s="2" t="s">
        <v>55</v>
      </c>
      <c r="B18" s="15" t="s">
        <v>12</v>
      </c>
      <c r="C18" s="3">
        <f t="shared" si="0"/>
        <v>3.0136044023579664</v>
      </c>
      <c r="D18" s="18">
        <v>27.988667528675801</v>
      </c>
      <c r="N18" s="2" t="s">
        <v>55</v>
      </c>
      <c r="O18" s="15" t="s">
        <v>12</v>
      </c>
      <c r="P18" s="6">
        <v>1031.8210945826008</v>
      </c>
      <c r="Q18" s="18">
        <v>27.988667528675801</v>
      </c>
    </row>
    <row r="19" spans="1:17" x14ac:dyDescent="0.2">
      <c r="A19" s="2" t="s">
        <v>56</v>
      </c>
      <c r="B19" s="15" t="s">
        <v>12</v>
      </c>
      <c r="C19" s="3">
        <f t="shared" si="0"/>
        <v>3.0136044023579664</v>
      </c>
      <c r="D19" s="18">
        <v>27.827996283029901</v>
      </c>
      <c r="N19" s="2" t="s">
        <v>56</v>
      </c>
      <c r="O19" s="15" t="s">
        <v>12</v>
      </c>
      <c r="P19" s="6">
        <v>1031.8210945826008</v>
      </c>
      <c r="Q19" s="18">
        <v>27.827996283029901</v>
      </c>
    </row>
    <row r="20" spans="1:17" x14ac:dyDescent="0.2">
      <c r="A20" s="2" t="s">
        <v>57</v>
      </c>
      <c r="B20" s="15" t="s">
        <v>13</v>
      </c>
      <c r="C20" s="3">
        <f t="shared" si="0"/>
        <v>2.0136044023579664</v>
      </c>
      <c r="D20" s="18">
        <v>31.4646588817177</v>
      </c>
      <c r="N20" s="2" t="s">
        <v>57</v>
      </c>
      <c r="O20" s="15" t="s">
        <v>13</v>
      </c>
      <c r="P20" s="6">
        <v>103.18210945826009</v>
      </c>
      <c r="Q20" s="18">
        <v>31.4646588817177</v>
      </c>
    </row>
    <row r="21" spans="1:17" x14ac:dyDescent="0.2">
      <c r="A21" s="2" t="s">
        <v>58</v>
      </c>
      <c r="B21" s="15" t="s">
        <v>13</v>
      </c>
      <c r="C21" s="3">
        <f t="shared" si="0"/>
        <v>2.0136044023579664</v>
      </c>
      <c r="D21" s="18">
        <v>31.541167826950002</v>
      </c>
      <c r="N21" s="2" t="s">
        <v>58</v>
      </c>
      <c r="O21" s="15" t="s">
        <v>13</v>
      </c>
      <c r="P21" s="6">
        <v>103.18210945826009</v>
      </c>
      <c r="Q21" s="18">
        <v>31.541167826950002</v>
      </c>
    </row>
    <row r="22" spans="1:17" x14ac:dyDescent="0.2">
      <c r="A22" s="2" t="s">
        <v>59</v>
      </c>
      <c r="B22" s="15" t="s">
        <v>13</v>
      </c>
      <c r="C22" s="3">
        <f t="shared" si="0"/>
        <v>2.0136044023579664</v>
      </c>
      <c r="D22" s="18">
        <v>31.0159550153796</v>
      </c>
      <c r="N22" s="2" t="s">
        <v>59</v>
      </c>
      <c r="O22" s="15" t="s">
        <v>13</v>
      </c>
      <c r="P22" s="6">
        <v>103.18210945826009</v>
      </c>
      <c r="Q22" s="18">
        <v>31.0159550153796</v>
      </c>
    </row>
    <row r="23" spans="1:17" x14ac:dyDescent="0.2">
      <c r="A23" s="2" t="s">
        <v>60</v>
      </c>
      <c r="B23" s="15" t="s">
        <v>15</v>
      </c>
      <c r="C23" s="3">
        <f t="shared" si="0"/>
        <v>1.0136044023579664</v>
      </c>
      <c r="D23" s="18">
        <v>35.492295177932803</v>
      </c>
      <c r="N23" s="2" t="s">
        <v>60</v>
      </c>
      <c r="O23" s="15" t="s">
        <v>15</v>
      </c>
      <c r="P23" s="6">
        <v>10.318210945826008</v>
      </c>
      <c r="Q23" s="18">
        <v>35.492295177932803</v>
      </c>
    </row>
    <row r="24" spans="1:17" x14ac:dyDescent="0.2">
      <c r="A24" s="2" t="s">
        <v>61</v>
      </c>
      <c r="B24" s="15" t="s">
        <v>15</v>
      </c>
      <c r="C24" s="3">
        <f t="shared" si="0"/>
        <v>1.0136044023579664</v>
      </c>
      <c r="D24" s="18">
        <v>34.639205272065801</v>
      </c>
      <c r="N24" s="2" t="s">
        <v>61</v>
      </c>
      <c r="O24" s="15" t="s">
        <v>15</v>
      </c>
      <c r="P24" s="6">
        <v>10.318210945826008</v>
      </c>
      <c r="Q24" s="18">
        <v>34.639205272065801</v>
      </c>
    </row>
    <row r="25" spans="1:17" x14ac:dyDescent="0.2">
      <c r="A25" s="2" t="s">
        <v>62</v>
      </c>
      <c r="B25" s="15" t="s">
        <v>15</v>
      </c>
      <c r="C25" s="3">
        <f t="shared" si="0"/>
        <v>1.0136044023579664</v>
      </c>
      <c r="D25" s="18">
        <v>35.328067662988801</v>
      </c>
      <c r="N25" s="2" t="s">
        <v>62</v>
      </c>
      <c r="O25" s="15" t="s">
        <v>15</v>
      </c>
      <c r="P25" s="6">
        <v>10.318210945826008</v>
      </c>
      <c r="Q25" s="18">
        <v>35.328067662988801</v>
      </c>
    </row>
    <row r="26" spans="1:17" x14ac:dyDescent="0.2">
      <c r="A26" s="2" t="s">
        <v>63</v>
      </c>
      <c r="B26" s="15" t="s">
        <v>18</v>
      </c>
      <c r="C26" s="3">
        <f t="shared" si="0"/>
        <v>1.3604402357966342E-2</v>
      </c>
      <c r="D26" s="4"/>
      <c r="N26" s="2" t="s">
        <v>63</v>
      </c>
      <c r="O26" s="15" t="s">
        <v>18</v>
      </c>
      <c r="P26" s="6">
        <v>1.0318210945826007</v>
      </c>
      <c r="Q26" s="4"/>
    </row>
    <row r="27" spans="1:17" x14ac:dyDescent="0.2">
      <c r="A27" s="2" t="s">
        <v>64</v>
      </c>
      <c r="B27" s="15" t="s">
        <v>18</v>
      </c>
      <c r="C27" s="3">
        <f t="shared" si="0"/>
        <v>1.3604402357966342E-2</v>
      </c>
      <c r="D27" s="4"/>
      <c r="N27" s="2" t="s">
        <v>64</v>
      </c>
      <c r="O27" s="15" t="s">
        <v>18</v>
      </c>
      <c r="P27" s="6">
        <v>1.0318210945826007</v>
      </c>
      <c r="Q27" s="4"/>
    </row>
    <row r="28" spans="1:17" x14ac:dyDescent="0.2">
      <c r="A28" s="2" t="s">
        <v>65</v>
      </c>
      <c r="B28" s="15" t="s">
        <v>18</v>
      </c>
      <c r="C28" s="3">
        <f t="shared" si="0"/>
        <v>1.3604402357966342E-2</v>
      </c>
      <c r="D28" s="4"/>
      <c r="N28" s="2" t="s">
        <v>65</v>
      </c>
      <c r="O28" s="15" t="s">
        <v>18</v>
      </c>
      <c r="P28" s="6">
        <v>1.0318210945826007</v>
      </c>
      <c r="Q28" s="4"/>
    </row>
    <row r="29" spans="1:17" x14ac:dyDescent="0.2">
      <c r="A29" s="2" t="s">
        <v>7</v>
      </c>
      <c r="B29" s="15" t="s">
        <v>19</v>
      </c>
      <c r="C29" s="15" t="s">
        <v>20</v>
      </c>
      <c r="D29" s="4"/>
      <c r="N29" s="2" t="s">
        <v>7</v>
      </c>
      <c r="O29" s="15" t="s">
        <v>19</v>
      </c>
      <c r="P29" s="5" t="s">
        <v>20</v>
      </c>
      <c r="Q29" s="4"/>
    </row>
    <row r="30" spans="1:17" x14ac:dyDescent="0.2">
      <c r="A30" s="2" t="s">
        <v>14</v>
      </c>
      <c r="B30" s="15" t="s">
        <v>19</v>
      </c>
      <c r="C30" s="15" t="s">
        <v>20</v>
      </c>
      <c r="D30" s="4"/>
      <c r="N30" s="2" t="s">
        <v>14</v>
      </c>
      <c r="O30" s="15" t="s">
        <v>19</v>
      </c>
      <c r="P30" s="5" t="s">
        <v>20</v>
      </c>
      <c r="Q30" s="4"/>
    </row>
    <row r="31" spans="1:17" x14ac:dyDescent="0.2">
      <c r="A31" s="2" t="s">
        <v>22</v>
      </c>
      <c r="B31" s="15" t="s">
        <v>19</v>
      </c>
      <c r="C31" s="15" t="s">
        <v>20</v>
      </c>
      <c r="D31" s="16"/>
      <c r="N31" s="2" t="s">
        <v>22</v>
      </c>
      <c r="O31" s="15" t="s">
        <v>19</v>
      </c>
      <c r="P31" s="5" t="s">
        <v>20</v>
      </c>
      <c r="Q31" s="16"/>
    </row>
    <row r="36" spans="1:29" x14ac:dyDescent="0.2"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9" x14ac:dyDescent="0.2">
      <c r="A37" s="10" t="s">
        <v>0</v>
      </c>
      <c r="B37" s="10" t="s">
        <v>1</v>
      </c>
      <c r="C37" s="10" t="s">
        <v>3</v>
      </c>
      <c r="D37" s="17" t="s">
        <v>142</v>
      </c>
      <c r="E37" s="7" t="s">
        <v>66</v>
      </c>
      <c r="F37" s="7" t="s">
        <v>67</v>
      </c>
      <c r="G37" s="7" t="s">
        <v>68</v>
      </c>
      <c r="H37" s="7" t="s">
        <v>69</v>
      </c>
      <c r="I37" s="7" t="s">
        <v>70</v>
      </c>
      <c r="J37" s="7"/>
      <c r="K37" s="7"/>
      <c r="L37" s="7" t="s">
        <v>71</v>
      </c>
      <c r="M37" s="1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</row>
    <row r="38" spans="1:29" x14ac:dyDescent="0.2">
      <c r="A38" s="10" t="s">
        <v>93</v>
      </c>
      <c r="B38" s="10" t="s">
        <v>76</v>
      </c>
      <c r="C38" s="4">
        <v>32.995456777821602</v>
      </c>
      <c r="D38" s="11">
        <f>(C38-38.548)/-3.532</f>
        <v>1.5720677299485843</v>
      </c>
      <c r="E38" s="10">
        <f>10^D38</f>
        <v>37.33083721788811</v>
      </c>
      <c r="F38" s="12">
        <v>4.8611111111111112E-2</v>
      </c>
      <c r="G38" s="10" t="s">
        <v>135</v>
      </c>
      <c r="H38" s="10" t="s">
        <v>136</v>
      </c>
      <c r="I38" s="10" t="s">
        <v>137</v>
      </c>
      <c r="J38" s="10">
        <f>E38*10*50</f>
        <v>18665.418608944055</v>
      </c>
      <c r="K38" s="13">
        <v>18665.418608944055</v>
      </c>
      <c r="L38" s="20">
        <f>AVERAGE(K38:K40)</f>
        <v>20726.920111770956</v>
      </c>
      <c r="M38" s="19" t="s">
        <v>139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</row>
    <row r="39" spans="1:29" x14ac:dyDescent="0.2">
      <c r="A39" s="10" t="s">
        <v>94</v>
      </c>
      <c r="B39" s="10" t="s">
        <v>76</v>
      </c>
      <c r="C39" s="4">
        <v>32.934777723637801</v>
      </c>
      <c r="D39" s="11">
        <f t="shared" ref="D39:D100" si="1">(C39-38.548)/-3.532</f>
        <v>1.5892475301138735</v>
      </c>
      <c r="E39" s="10">
        <f t="shared" ref="E39:E100" si="2">10^D39</f>
        <v>38.837165890139538</v>
      </c>
      <c r="F39" s="12">
        <v>4.8611111111111112E-2</v>
      </c>
      <c r="G39" s="10" t="s">
        <v>135</v>
      </c>
      <c r="H39" s="10" t="s">
        <v>136</v>
      </c>
      <c r="I39" s="10" t="s">
        <v>137</v>
      </c>
      <c r="J39" s="10">
        <f t="shared" ref="J39:J40" si="3">E39*10*50</f>
        <v>19418.582945069771</v>
      </c>
      <c r="K39" s="13">
        <v>19418.582945069771</v>
      </c>
      <c r="L39" s="21"/>
      <c r="M39" s="1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2">
      <c r="A40" s="10" t="s">
        <v>38</v>
      </c>
      <c r="B40" s="10" t="s">
        <v>76</v>
      </c>
      <c r="C40" s="4">
        <v>32.603684173423197</v>
      </c>
      <c r="D40" s="11">
        <f t="shared" si="1"/>
        <v>1.6829886258711224</v>
      </c>
      <c r="E40" s="10">
        <f t="shared" si="2"/>
        <v>48.193517562598075</v>
      </c>
      <c r="F40" s="12">
        <v>4.8611111111111112E-2</v>
      </c>
      <c r="G40" s="10" t="s">
        <v>135</v>
      </c>
      <c r="H40" s="10" t="s">
        <v>136</v>
      </c>
      <c r="I40" s="10" t="s">
        <v>137</v>
      </c>
      <c r="J40" s="10">
        <f t="shared" si="3"/>
        <v>24096.758781299035</v>
      </c>
      <c r="K40" s="13">
        <v>24096.758781299035</v>
      </c>
      <c r="L40" s="21"/>
      <c r="M40" s="1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10" t="s">
        <v>141</v>
      </c>
      <c r="B41" s="10" t="s">
        <v>73</v>
      </c>
      <c r="C41" s="4">
        <v>21.932669074798401</v>
      </c>
      <c r="D41" s="11">
        <f t="shared" si="1"/>
        <v>4.7042273287660255</v>
      </c>
      <c r="E41" s="10">
        <f t="shared" si="2"/>
        <v>50608.950210883115</v>
      </c>
      <c r="F41" s="12">
        <v>4.8611111111111112E-2</v>
      </c>
      <c r="G41" s="10" t="s">
        <v>135</v>
      </c>
      <c r="H41" s="10" t="s">
        <v>136</v>
      </c>
      <c r="I41" s="10" t="s">
        <v>138</v>
      </c>
      <c r="J41" s="10">
        <f>E41*10*50*4</f>
        <v>101217900.42176622</v>
      </c>
      <c r="K41" s="13">
        <v>101217900.42176622</v>
      </c>
      <c r="L41" s="20">
        <f t="shared" ref="L41" si="4">AVERAGE(K41:K43)</f>
        <v>109056440.92607899</v>
      </c>
      <c r="M41" s="19" t="s">
        <v>140</v>
      </c>
    </row>
    <row r="42" spans="1:29" x14ac:dyDescent="0.2">
      <c r="A42" s="10" t="s">
        <v>95</v>
      </c>
      <c r="B42" s="10" t="s">
        <v>73</v>
      </c>
      <c r="C42" s="4">
        <v>21.803458557474901</v>
      </c>
      <c r="D42" s="11">
        <f t="shared" si="1"/>
        <v>4.7408101479402891</v>
      </c>
      <c r="E42" s="10">
        <f t="shared" si="2"/>
        <v>55056.696315525463</v>
      </c>
      <c r="F42" s="12">
        <v>4.8611111111111112E-2</v>
      </c>
      <c r="G42" s="10" t="s">
        <v>135</v>
      </c>
      <c r="H42" s="10" t="s">
        <v>136</v>
      </c>
      <c r="I42" s="10" t="s">
        <v>138</v>
      </c>
      <c r="J42" s="10">
        <f t="shared" ref="J42:J49" si="5">E42*10*50*4</f>
        <v>110113392.63105091</v>
      </c>
      <c r="K42" s="13">
        <v>110113392.63105091</v>
      </c>
      <c r="L42" s="21"/>
      <c r="M42" s="19"/>
    </row>
    <row r="43" spans="1:29" x14ac:dyDescent="0.2">
      <c r="A43" s="10" t="s">
        <v>96</v>
      </c>
      <c r="B43" s="10" t="s">
        <v>73</v>
      </c>
      <c r="C43" s="4">
        <v>21.7257156403059</v>
      </c>
      <c r="D43" s="11">
        <f t="shared" si="1"/>
        <v>4.7628211663913085</v>
      </c>
      <c r="E43" s="10">
        <f t="shared" si="2"/>
        <v>57919.014862709926</v>
      </c>
      <c r="F43" s="12">
        <v>4.8611111111111112E-2</v>
      </c>
      <c r="G43" s="10" t="s">
        <v>135</v>
      </c>
      <c r="H43" s="10" t="s">
        <v>136</v>
      </c>
      <c r="I43" s="10" t="s">
        <v>138</v>
      </c>
      <c r="J43" s="10">
        <f t="shared" si="5"/>
        <v>115838029.72541985</v>
      </c>
      <c r="K43" s="13">
        <v>115838029.72541985</v>
      </c>
      <c r="L43" s="21"/>
      <c r="M43" s="19"/>
    </row>
    <row r="44" spans="1:29" x14ac:dyDescent="0.2">
      <c r="A44" s="10" t="s">
        <v>97</v>
      </c>
      <c r="B44" s="10" t="s">
        <v>74</v>
      </c>
      <c r="C44" s="4">
        <v>21.6197328732543</v>
      </c>
      <c r="D44" s="11">
        <f t="shared" si="1"/>
        <v>4.7928276123289075</v>
      </c>
      <c r="E44" s="10">
        <f t="shared" si="2"/>
        <v>62062.263706868667</v>
      </c>
      <c r="F44" s="12">
        <v>4.8611111111111112E-2</v>
      </c>
      <c r="G44" s="10" t="s">
        <v>135</v>
      </c>
      <c r="H44" s="10" t="s">
        <v>136</v>
      </c>
      <c r="I44" s="10" t="s">
        <v>138</v>
      </c>
      <c r="J44" s="10">
        <f t="shared" si="5"/>
        <v>124124527.41373733</v>
      </c>
      <c r="K44" s="13">
        <v>124124527.41373733</v>
      </c>
      <c r="L44" s="20">
        <f t="shared" ref="L44" si="6">AVERAGE(K44:K46)</f>
        <v>121407205.47717489</v>
      </c>
      <c r="M44" s="19" t="s">
        <v>140</v>
      </c>
    </row>
    <row r="45" spans="1:29" x14ac:dyDescent="0.2">
      <c r="A45" s="10" t="s">
        <v>98</v>
      </c>
      <c r="B45" s="10" t="s">
        <v>74</v>
      </c>
      <c r="C45" s="4">
        <v>21.664370054116901</v>
      </c>
      <c r="D45" s="11">
        <f t="shared" si="1"/>
        <v>4.7801896789023504</v>
      </c>
      <c r="E45" s="10">
        <f t="shared" si="2"/>
        <v>60282.281254415553</v>
      </c>
      <c r="F45" s="12">
        <v>4.8611111111111112E-2</v>
      </c>
      <c r="G45" s="10" t="s">
        <v>135</v>
      </c>
      <c r="H45" s="10" t="s">
        <v>136</v>
      </c>
      <c r="I45" s="10" t="s">
        <v>138</v>
      </c>
      <c r="J45" s="10">
        <f t="shared" si="5"/>
        <v>120564562.5088311</v>
      </c>
      <c r="K45" s="13">
        <v>120564562.5088311</v>
      </c>
      <c r="L45" s="21"/>
      <c r="M45" s="19"/>
    </row>
    <row r="46" spans="1:29" x14ac:dyDescent="0.2">
      <c r="A46" s="10" t="s">
        <v>36</v>
      </c>
      <c r="B46" s="10" t="s">
        <v>74</v>
      </c>
      <c r="C46" s="4">
        <v>21.677557042657099</v>
      </c>
      <c r="D46" s="11">
        <f t="shared" si="1"/>
        <v>4.776456103437968</v>
      </c>
      <c r="E46" s="10">
        <f t="shared" si="2"/>
        <v>59766.263254478115</v>
      </c>
      <c r="F46" s="12">
        <v>4.8611111111111112E-2</v>
      </c>
      <c r="G46" s="10" t="s">
        <v>135</v>
      </c>
      <c r="H46" s="10" t="s">
        <v>136</v>
      </c>
      <c r="I46" s="10" t="s">
        <v>138</v>
      </c>
      <c r="J46" s="10">
        <f t="shared" si="5"/>
        <v>119532526.50895624</v>
      </c>
      <c r="K46" s="13">
        <v>119532526.50895624</v>
      </c>
      <c r="L46" s="21"/>
      <c r="M46" s="19"/>
    </row>
    <row r="47" spans="1:29" x14ac:dyDescent="0.2">
      <c r="A47" s="10" t="s">
        <v>99</v>
      </c>
      <c r="B47" s="10" t="s">
        <v>75</v>
      </c>
      <c r="C47" s="4">
        <v>22.520792165298499</v>
      </c>
      <c r="D47" s="11">
        <f t="shared" si="1"/>
        <v>4.5377145624862694</v>
      </c>
      <c r="E47" s="10">
        <f t="shared" si="2"/>
        <v>34491.69701569264</v>
      </c>
      <c r="F47" s="12">
        <v>4.8611111111111112E-2</v>
      </c>
      <c r="G47" s="10" t="s">
        <v>135</v>
      </c>
      <c r="H47" s="10" t="s">
        <v>136</v>
      </c>
      <c r="I47" s="10" t="s">
        <v>138</v>
      </c>
      <c r="J47" s="10">
        <f t="shared" si="5"/>
        <v>68983394.031385288</v>
      </c>
      <c r="K47" s="13">
        <v>68983394.031385288</v>
      </c>
      <c r="L47" s="20">
        <f t="shared" ref="L47" si="7">AVERAGE(K47:K49)</f>
        <v>104935354.33808874</v>
      </c>
      <c r="M47" s="19" t="s">
        <v>140</v>
      </c>
    </row>
    <row r="48" spans="1:29" x14ac:dyDescent="0.2">
      <c r="A48" s="10" t="s">
        <v>100</v>
      </c>
      <c r="B48" s="10" t="s">
        <v>75</v>
      </c>
      <c r="C48" s="4">
        <v>21.597712553263701</v>
      </c>
      <c r="D48" s="11">
        <f t="shared" si="1"/>
        <v>4.7990621310125423</v>
      </c>
      <c r="E48" s="10">
        <f t="shared" si="2"/>
        <v>62959.624767730325</v>
      </c>
      <c r="F48" s="12">
        <v>4.8611111111111112E-2</v>
      </c>
      <c r="G48" s="10" t="s">
        <v>135</v>
      </c>
      <c r="H48" s="10" t="s">
        <v>136</v>
      </c>
      <c r="I48" s="10" t="s">
        <v>138</v>
      </c>
      <c r="J48" s="10">
        <f t="shared" si="5"/>
        <v>125919249.53546065</v>
      </c>
      <c r="K48" s="13">
        <v>125919249.53546065</v>
      </c>
      <c r="L48" s="21"/>
      <c r="M48" s="19"/>
    </row>
    <row r="49" spans="1:13" x14ac:dyDescent="0.2">
      <c r="A49" s="10" t="s">
        <v>37</v>
      </c>
      <c r="B49" s="10" t="s">
        <v>75</v>
      </c>
      <c r="C49" s="4">
        <v>21.672804844260899</v>
      </c>
      <c r="D49" s="11">
        <f t="shared" si="1"/>
        <v>4.7778015729725656</v>
      </c>
      <c r="E49" s="10">
        <f t="shared" si="2"/>
        <v>59951.709723710126</v>
      </c>
      <c r="F49" s="12">
        <v>4.8611111111111112E-2</v>
      </c>
      <c r="G49" s="10" t="s">
        <v>135</v>
      </c>
      <c r="H49" s="10" t="s">
        <v>136</v>
      </c>
      <c r="I49" s="10" t="s">
        <v>138</v>
      </c>
      <c r="J49" s="10">
        <f t="shared" si="5"/>
        <v>119903419.44742025</v>
      </c>
      <c r="K49" s="13">
        <v>119903419.44742025</v>
      </c>
      <c r="L49" s="21"/>
      <c r="M49" s="19"/>
    </row>
    <row r="50" spans="1:13" x14ac:dyDescent="0.2">
      <c r="A50" s="10" t="s">
        <v>108</v>
      </c>
      <c r="B50" s="10" t="s">
        <v>72</v>
      </c>
      <c r="C50" s="4">
        <v>19.868060428354401</v>
      </c>
      <c r="D50" s="11">
        <f t="shared" si="1"/>
        <v>5.2887711131499433</v>
      </c>
      <c r="E50" s="10">
        <f t="shared" si="2"/>
        <v>194433.50858064118</v>
      </c>
      <c r="F50" s="12">
        <v>4.8611111111111112E-2</v>
      </c>
      <c r="G50" s="10" t="s">
        <v>135</v>
      </c>
      <c r="H50" s="10" t="s">
        <v>136</v>
      </c>
      <c r="I50" s="10" t="s">
        <v>137</v>
      </c>
      <c r="J50" s="10">
        <f t="shared" ref="J50:J100" si="8">E50*10*50</f>
        <v>97216754.29032059</v>
      </c>
      <c r="K50" s="13">
        <v>97216754.29032059</v>
      </c>
      <c r="L50" s="20">
        <f t="shared" ref="L50" si="9">AVERAGE(K50:K52)</f>
        <v>100833075.56372119</v>
      </c>
      <c r="M50" s="19" t="s">
        <v>139</v>
      </c>
    </row>
    <row r="51" spans="1:13" x14ac:dyDescent="0.2">
      <c r="A51" s="10" t="s">
        <v>109</v>
      </c>
      <c r="B51" s="10" t="s">
        <v>72</v>
      </c>
      <c r="C51" s="4">
        <v>19.706205021037899</v>
      </c>
      <c r="D51" s="11">
        <f t="shared" si="1"/>
        <v>5.3345965399099953</v>
      </c>
      <c r="E51" s="10">
        <f t="shared" si="2"/>
        <v>216071.02886181406</v>
      </c>
      <c r="F51" s="12">
        <v>4.8611111111111112E-2</v>
      </c>
      <c r="G51" s="10" t="s">
        <v>135</v>
      </c>
      <c r="H51" s="10" t="s">
        <v>136</v>
      </c>
      <c r="I51" s="10" t="s">
        <v>137</v>
      </c>
      <c r="J51" s="10">
        <f t="shared" si="8"/>
        <v>108035514.43090704</v>
      </c>
      <c r="K51" s="13">
        <v>108035514.43090704</v>
      </c>
      <c r="L51" s="21"/>
      <c r="M51" s="19"/>
    </row>
    <row r="52" spans="1:13" x14ac:dyDescent="0.2">
      <c r="A52" s="10" t="s">
        <v>110</v>
      </c>
      <c r="B52" s="10" t="s">
        <v>72</v>
      </c>
      <c r="C52" s="4">
        <v>19.867583935614199</v>
      </c>
      <c r="D52" s="11">
        <f t="shared" si="1"/>
        <v>5.2889060204942817</v>
      </c>
      <c r="E52" s="10">
        <f t="shared" si="2"/>
        <v>194493.91593987192</v>
      </c>
      <c r="F52" s="12">
        <v>4.8611111111111112E-2</v>
      </c>
      <c r="G52" s="10" t="s">
        <v>135</v>
      </c>
      <c r="H52" s="10" t="s">
        <v>136</v>
      </c>
      <c r="I52" s="10" t="s">
        <v>137</v>
      </c>
      <c r="J52" s="10">
        <f t="shared" si="8"/>
        <v>97246957.969935954</v>
      </c>
      <c r="K52" s="13">
        <v>97246957.969935954</v>
      </c>
      <c r="L52" s="21"/>
      <c r="M52" s="19"/>
    </row>
    <row r="53" spans="1:13" x14ac:dyDescent="0.2">
      <c r="A53" s="10" t="s">
        <v>111</v>
      </c>
      <c r="B53" s="10" t="s">
        <v>77</v>
      </c>
      <c r="C53" s="4">
        <v>19.668004585497702</v>
      </c>
      <c r="D53" s="11">
        <f t="shared" si="1"/>
        <v>5.3454120652611268</v>
      </c>
      <c r="E53" s="10">
        <f t="shared" si="2"/>
        <v>221519.55242725444</v>
      </c>
      <c r="F53" s="12">
        <v>4.8611111111111112E-2</v>
      </c>
      <c r="G53" s="10" t="s">
        <v>135</v>
      </c>
      <c r="H53" s="10" t="s">
        <v>136</v>
      </c>
      <c r="I53" s="10" t="s">
        <v>137</v>
      </c>
      <c r="J53" s="10">
        <f t="shared" si="8"/>
        <v>110759776.21362722</v>
      </c>
      <c r="K53" s="13">
        <v>110759776.21362722</v>
      </c>
      <c r="L53" s="20">
        <f t="shared" ref="L53" si="10">AVERAGE(K53:K55)</f>
        <v>110106407.14900017</v>
      </c>
      <c r="M53" s="19" t="s">
        <v>139</v>
      </c>
    </row>
    <row r="54" spans="1:13" x14ac:dyDescent="0.2">
      <c r="A54" s="10" t="s">
        <v>112</v>
      </c>
      <c r="B54" s="10" t="s">
        <v>77</v>
      </c>
      <c r="C54" s="4">
        <v>19.568715978717101</v>
      </c>
      <c r="D54" s="11">
        <f t="shared" si="1"/>
        <v>5.3735232223337768</v>
      </c>
      <c r="E54" s="10">
        <f t="shared" si="2"/>
        <v>236332.37660049074</v>
      </c>
      <c r="F54" s="12">
        <v>4.8611111111111112E-2</v>
      </c>
      <c r="G54" s="10" t="s">
        <v>135</v>
      </c>
      <c r="H54" s="10" t="s">
        <v>136</v>
      </c>
      <c r="I54" s="10" t="s">
        <v>137</v>
      </c>
      <c r="J54" s="10">
        <f t="shared" si="8"/>
        <v>118166188.30024537</v>
      </c>
      <c r="K54" s="13">
        <v>118166188.30024537</v>
      </c>
      <c r="L54" s="21"/>
      <c r="M54" s="19"/>
    </row>
    <row r="55" spans="1:13" x14ac:dyDescent="0.2">
      <c r="A55" s="10" t="s">
        <v>113</v>
      </c>
      <c r="B55" s="10" t="s">
        <v>77</v>
      </c>
      <c r="C55" s="4">
        <v>19.8035380073743</v>
      </c>
      <c r="D55" s="11">
        <f t="shared" si="1"/>
        <v>5.307039069259825</v>
      </c>
      <c r="E55" s="10">
        <f t="shared" si="2"/>
        <v>202786.51386625582</v>
      </c>
      <c r="F55" s="12">
        <v>4.8611111111111112E-2</v>
      </c>
      <c r="G55" s="10" t="s">
        <v>135</v>
      </c>
      <c r="H55" s="10" t="s">
        <v>136</v>
      </c>
      <c r="I55" s="10" t="s">
        <v>137</v>
      </c>
      <c r="J55" s="10">
        <f t="shared" si="8"/>
        <v>101393256.93312791</v>
      </c>
      <c r="K55" s="13">
        <v>101393256.93312791</v>
      </c>
      <c r="L55" s="21"/>
      <c r="M55" s="19"/>
    </row>
    <row r="56" spans="1:13" x14ac:dyDescent="0.2">
      <c r="A56" s="10" t="s">
        <v>114</v>
      </c>
      <c r="B56" s="10" t="s">
        <v>78</v>
      </c>
      <c r="C56" s="4">
        <v>19.899110988492701</v>
      </c>
      <c r="D56" s="11">
        <f t="shared" si="1"/>
        <v>5.2799799013327577</v>
      </c>
      <c r="E56" s="10">
        <f t="shared" si="2"/>
        <v>190537.25373937358</v>
      </c>
      <c r="F56" s="12">
        <v>4.8611111111111112E-2</v>
      </c>
      <c r="G56" s="10" t="s">
        <v>135</v>
      </c>
      <c r="H56" s="10" t="s">
        <v>136</v>
      </c>
      <c r="I56" s="10" t="s">
        <v>137</v>
      </c>
      <c r="J56" s="10">
        <f t="shared" si="8"/>
        <v>95268626.869686782</v>
      </c>
      <c r="K56" s="13">
        <v>95268626.869686782</v>
      </c>
      <c r="L56" s="20">
        <f t="shared" ref="L56" si="11">AVERAGE(K56:K58)</f>
        <v>95373032.806630746</v>
      </c>
      <c r="M56" s="19" t="s">
        <v>139</v>
      </c>
    </row>
    <row r="57" spans="1:13" x14ac:dyDescent="0.2">
      <c r="A57" s="10" t="s">
        <v>115</v>
      </c>
      <c r="B57" s="10" t="s">
        <v>78</v>
      </c>
      <c r="C57" s="4">
        <v>19.822153874962201</v>
      </c>
      <c r="D57" s="11">
        <f t="shared" si="1"/>
        <v>5.3017684385724237</v>
      </c>
      <c r="E57" s="10">
        <f t="shared" si="2"/>
        <v>200340.35480193872</v>
      </c>
      <c r="F57" s="12">
        <v>4.8611111111111112E-2</v>
      </c>
      <c r="G57" s="10" t="s">
        <v>135</v>
      </c>
      <c r="H57" s="10" t="s">
        <v>136</v>
      </c>
      <c r="I57" s="10" t="s">
        <v>137</v>
      </c>
      <c r="J57" s="10">
        <f t="shared" si="8"/>
        <v>100170177.40096937</v>
      </c>
      <c r="K57" s="13">
        <v>100170177.40096937</v>
      </c>
      <c r="L57" s="21"/>
      <c r="M57" s="19"/>
    </row>
    <row r="58" spans="1:13" x14ac:dyDescent="0.2">
      <c r="A58" s="10" t="s">
        <v>116</v>
      </c>
      <c r="B58" s="10" t="s">
        <v>78</v>
      </c>
      <c r="C58" s="4">
        <v>19.974826421085101</v>
      </c>
      <c r="D58" s="11">
        <f t="shared" si="1"/>
        <v>5.2585429158875705</v>
      </c>
      <c r="E58" s="10">
        <f t="shared" si="2"/>
        <v>181360.58829847217</v>
      </c>
      <c r="F58" s="12">
        <v>4.8611111111111112E-2</v>
      </c>
      <c r="G58" s="10" t="s">
        <v>135</v>
      </c>
      <c r="H58" s="10" t="s">
        <v>136</v>
      </c>
      <c r="I58" s="10" t="s">
        <v>137</v>
      </c>
      <c r="J58" s="10">
        <f t="shared" si="8"/>
        <v>90680294.149236083</v>
      </c>
      <c r="K58" s="13">
        <v>90680294.149236083</v>
      </c>
      <c r="L58" s="21"/>
      <c r="M58" s="19"/>
    </row>
    <row r="59" spans="1:13" x14ac:dyDescent="0.2">
      <c r="A59" s="10" t="s">
        <v>117</v>
      </c>
      <c r="B59" s="10" t="s">
        <v>79</v>
      </c>
      <c r="C59" s="4">
        <v>19.2466008649901</v>
      </c>
      <c r="D59" s="11">
        <f t="shared" si="1"/>
        <v>5.4647222919054084</v>
      </c>
      <c r="E59" s="10">
        <f t="shared" si="2"/>
        <v>291556.20717821334</v>
      </c>
      <c r="F59" s="12">
        <v>4.8611111111111112E-2</v>
      </c>
      <c r="G59" s="10" t="s">
        <v>135</v>
      </c>
      <c r="H59" s="10" t="s">
        <v>136</v>
      </c>
      <c r="I59" s="10" t="s">
        <v>137</v>
      </c>
      <c r="J59" s="10">
        <f t="shared" si="8"/>
        <v>145778103.58910668</v>
      </c>
      <c r="K59" s="13">
        <v>145778103.58910668</v>
      </c>
      <c r="L59" s="20">
        <f t="shared" ref="L59" si="12">AVERAGE(K59:K61)</f>
        <v>136399089.20020404</v>
      </c>
      <c r="M59" s="19" t="s">
        <v>139</v>
      </c>
    </row>
    <row r="60" spans="1:13" x14ac:dyDescent="0.2">
      <c r="A60" s="10" t="s">
        <v>118</v>
      </c>
      <c r="B60" s="10" t="s">
        <v>79</v>
      </c>
      <c r="C60" s="4">
        <v>19.264007831785801</v>
      </c>
      <c r="D60" s="11">
        <f t="shared" si="1"/>
        <v>5.4597939321104763</v>
      </c>
      <c r="E60" s="10">
        <f t="shared" si="2"/>
        <v>288266.33869373123</v>
      </c>
      <c r="F60" s="12">
        <v>4.8611111111111112E-2</v>
      </c>
      <c r="G60" s="10" t="s">
        <v>135</v>
      </c>
      <c r="H60" s="10" t="s">
        <v>136</v>
      </c>
      <c r="I60" s="10" t="s">
        <v>137</v>
      </c>
      <c r="J60" s="10">
        <f t="shared" si="8"/>
        <v>144133169.34686562</v>
      </c>
      <c r="K60" s="13">
        <v>144133169.34686562</v>
      </c>
      <c r="L60" s="21"/>
      <c r="M60" s="19"/>
    </row>
    <row r="61" spans="1:13" x14ac:dyDescent="0.2">
      <c r="A61" s="10" t="s">
        <v>120</v>
      </c>
      <c r="B61" s="10" t="s">
        <v>79</v>
      </c>
      <c r="C61" s="4">
        <v>19.554248095770902</v>
      </c>
      <c r="D61" s="11">
        <f t="shared" si="1"/>
        <v>5.3776194519334934</v>
      </c>
      <c r="E61" s="10">
        <f t="shared" si="2"/>
        <v>238571.98932927958</v>
      </c>
      <c r="F61" s="12">
        <v>4.8611111111111112E-2</v>
      </c>
      <c r="G61" s="10" t="s">
        <v>135</v>
      </c>
      <c r="H61" s="10" t="s">
        <v>136</v>
      </c>
      <c r="I61" s="10" t="s">
        <v>137</v>
      </c>
      <c r="J61" s="10">
        <f t="shared" si="8"/>
        <v>119285994.6646398</v>
      </c>
      <c r="K61" s="13">
        <v>119285994.6646398</v>
      </c>
      <c r="L61" s="21"/>
      <c r="M61" s="19"/>
    </row>
    <row r="62" spans="1:13" x14ac:dyDescent="0.2">
      <c r="A62" s="10" t="s">
        <v>121</v>
      </c>
      <c r="B62" s="10" t="s">
        <v>80</v>
      </c>
      <c r="C62" s="4">
        <v>19.3408059832196</v>
      </c>
      <c r="D62" s="11">
        <f t="shared" si="1"/>
        <v>5.4380504011269544</v>
      </c>
      <c r="E62" s="10">
        <f t="shared" si="2"/>
        <v>274189.23579789751</v>
      </c>
      <c r="F62" s="12">
        <v>4.8611111111111112E-2</v>
      </c>
      <c r="G62" s="10" t="s">
        <v>135</v>
      </c>
      <c r="H62" s="10" t="s">
        <v>136</v>
      </c>
      <c r="I62" s="10" t="s">
        <v>137</v>
      </c>
      <c r="J62" s="10">
        <f t="shared" si="8"/>
        <v>137094617.89894876</v>
      </c>
      <c r="K62" s="13">
        <v>137094617.89894876</v>
      </c>
      <c r="L62" s="20">
        <f t="shared" ref="L62" si="13">AVERAGE(K62:K64)</f>
        <v>126937442.91330568</v>
      </c>
      <c r="M62" s="19" t="s">
        <v>139</v>
      </c>
    </row>
    <row r="63" spans="1:13" x14ac:dyDescent="0.2">
      <c r="A63" s="10" t="s">
        <v>122</v>
      </c>
      <c r="B63" s="10" t="s">
        <v>80</v>
      </c>
      <c r="C63" s="4">
        <v>19.420864941354001</v>
      </c>
      <c r="D63" s="11">
        <f t="shared" si="1"/>
        <v>5.4153836519382788</v>
      </c>
      <c r="E63" s="10">
        <f t="shared" si="2"/>
        <v>260245.75361854915</v>
      </c>
      <c r="F63" s="12">
        <v>4.8611111111111112E-2</v>
      </c>
      <c r="G63" s="10" t="s">
        <v>135</v>
      </c>
      <c r="H63" s="10" t="s">
        <v>136</v>
      </c>
      <c r="I63" s="10" t="s">
        <v>137</v>
      </c>
      <c r="J63" s="10">
        <f t="shared" si="8"/>
        <v>130122876.80927457</v>
      </c>
      <c r="K63" s="13">
        <v>130122876.80927457</v>
      </c>
      <c r="L63" s="21"/>
      <c r="M63" s="19"/>
    </row>
    <row r="64" spans="1:13" x14ac:dyDescent="0.2">
      <c r="A64" s="10" t="s">
        <v>119</v>
      </c>
      <c r="B64" s="10" t="s">
        <v>80</v>
      </c>
      <c r="C64" s="4">
        <v>19.629235545977402</v>
      </c>
      <c r="D64" s="11">
        <f t="shared" si="1"/>
        <v>5.3563885770165909</v>
      </c>
      <c r="E64" s="10">
        <f t="shared" si="2"/>
        <v>227189.66806338739</v>
      </c>
      <c r="F64" s="12">
        <v>4.8611111111111112E-2</v>
      </c>
      <c r="G64" s="10" t="s">
        <v>135</v>
      </c>
      <c r="H64" s="10" t="s">
        <v>136</v>
      </c>
      <c r="I64" s="10" t="s">
        <v>137</v>
      </c>
      <c r="J64" s="10">
        <f t="shared" si="8"/>
        <v>113594834.03169368</v>
      </c>
      <c r="K64" s="13">
        <v>113594834.03169368</v>
      </c>
      <c r="L64" s="21"/>
      <c r="M64" s="19"/>
    </row>
    <row r="65" spans="1:13" x14ac:dyDescent="0.2">
      <c r="A65" s="10" t="s">
        <v>123</v>
      </c>
      <c r="B65" s="10" t="s">
        <v>81</v>
      </c>
      <c r="C65" s="4">
        <v>20.685066643240202</v>
      </c>
      <c r="D65" s="11">
        <f t="shared" si="1"/>
        <v>5.057455650271744</v>
      </c>
      <c r="E65" s="10">
        <f t="shared" si="2"/>
        <v>114144.67352413798</v>
      </c>
      <c r="F65" s="12">
        <v>4.8611111111111112E-2</v>
      </c>
      <c r="G65" s="10" t="s">
        <v>135</v>
      </c>
      <c r="H65" s="10" t="s">
        <v>136</v>
      </c>
      <c r="I65" s="10" t="s">
        <v>137</v>
      </c>
      <c r="J65" s="10">
        <f t="shared" si="8"/>
        <v>57072336.762068994</v>
      </c>
      <c r="K65" s="13">
        <v>57072336.762068994</v>
      </c>
      <c r="L65" s="20">
        <f t="shared" ref="L65" si="14">AVERAGE(K65:K67)</f>
        <v>59502471.427452415</v>
      </c>
      <c r="M65" s="19" t="s">
        <v>139</v>
      </c>
    </row>
    <row r="66" spans="1:13" x14ac:dyDescent="0.2">
      <c r="A66" s="10" t="s">
        <v>124</v>
      </c>
      <c r="B66" s="10" t="s">
        <v>81</v>
      </c>
      <c r="C66" s="4">
        <v>20.628351950295801</v>
      </c>
      <c r="D66" s="11">
        <f t="shared" si="1"/>
        <v>5.0735130378550961</v>
      </c>
      <c r="E66" s="10">
        <f t="shared" si="2"/>
        <v>118443.99242629166</v>
      </c>
      <c r="F66" s="12">
        <v>4.8611111111111112E-2</v>
      </c>
      <c r="G66" s="10" t="s">
        <v>135</v>
      </c>
      <c r="H66" s="10" t="s">
        <v>136</v>
      </c>
      <c r="I66" s="10" t="s">
        <v>137</v>
      </c>
      <c r="J66" s="10">
        <f t="shared" si="8"/>
        <v>59221996.213145837</v>
      </c>
      <c r="K66" s="13">
        <v>59221996.213145837</v>
      </c>
      <c r="L66" s="21"/>
      <c r="M66" s="19"/>
    </row>
    <row r="67" spans="1:13" x14ac:dyDescent="0.2">
      <c r="A67" s="10" t="s">
        <v>125</v>
      </c>
      <c r="B67" s="10" t="s">
        <v>81</v>
      </c>
      <c r="C67" s="4">
        <v>20.552771849464399</v>
      </c>
      <c r="D67" s="11">
        <f t="shared" si="1"/>
        <v>5.0949117073996613</v>
      </c>
      <c r="E67" s="10">
        <f t="shared" si="2"/>
        <v>124426.1626142848</v>
      </c>
      <c r="F67" s="12">
        <v>4.8611111111111112E-2</v>
      </c>
      <c r="G67" s="10" t="s">
        <v>135</v>
      </c>
      <c r="H67" s="10" t="s">
        <v>136</v>
      </c>
      <c r="I67" s="10" t="s">
        <v>137</v>
      </c>
      <c r="J67" s="10">
        <f t="shared" si="8"/>
        <v>62213081.307142399</v>
      </c>
      <c r="K67" s="13">
        <v>62213081.307142399</v>
      </c>
      <c r="L67" s="21"/>
      <c r="M67" s="19"/>
    </row>
    <row r="68" spans="1:13" x14ac:dyDescent="0.2">
      <c r="A68" s="10" t="s">
        <v>126</v>
      </c>
      <c r="B68" s="10" t="s">
        <v>82</v>
      </c>
      <c r="C68" s="4">
        <v>19.1808941793036</v>
      </c>
      <c r="D68" s="11">
        <f t="shared" si="1"/>
        <v>5.4833255437985287</v>
      </c>
      <c r="E68" s="10">
        <f t="shared" si="2"/>
        <v>304316.53042022826</v>
      </c>
      <c r="F68" s="12">
        <v>4.8611111111111112E-2</v>
      </c>
      <c r="G68" s="10" t="s">
        <v>135</v>
      </c>
      <c r="H68" s="10" t="s">
        <v>136</v>
      </c>
      <c r="I68" s="10" t="s">
        <v>137</v>
      </c>
      <c r="J68" s="10">
        <f t="shared" si="8"/>
        <v>152158265.21011415</v>
      </c>
      <c r="K68" s="13">
        <v>152158265.21011415</v>
      </c>
      <c r="L68" s="20">
        <f t="shared" ref="L68" si="15">AVERAGE(K68:K70)</f>
        <v>153678006.02605566</v>
      </c>
      <c r="M68" s="19" t="s">
        <v>139</v>
      </c>
    </row>
    <row r="69" spans="1:13" x14ac:dyDescent="0.2">
      <c r="A69" s="10" t="s">
        <v>127</v>
      </c>
      <c r="B69" s="10" t="s">
        <v>82</v>
      </c>
      <c r="C69" s="4">
        <v>19.219460634818098</v>
      </c>
      <c r="D69" s="11">
        <f t="shared" si="1"/>
        <v>5.4724063887830985</v>
      </c>
      <c r="E69" s="10">
        <f t="shared" si="2"/>
        <v>296760.70133785548</v>
      </c>
      <c r="F69" s="12">
        <v>4.8611111111111112E-2</v>
      </c>
      <c r="G69" s="10" t="s">
        <v>135</v>
      </c>
      <c r="H69" s="10" t="s">
        <v>136</v>
      </c>
      <c r="I69" s="10" t="s">
        <v>137</v>
      </c>
      <c r="J69" s="10">
        <f t="shared" si="8"/>
        <v>148380350.66892776</v>
      </c>
      <c r="K69" s="13">
        <v>148380350.66892776</v>
      </c>
      <c r="L69" s="21"/>
      <c r="M69" s="19"/>
    </row>
    <row r="70" spans="1:13" x14ac:dyDescent="0.2">
      <c r="A70" s="10" t="s">
        <v>128</v>
      </c>
      <c r="B70" s="10" t="s">
        <v>82</v>
      </c>
      <c r="C70" s="4">
        <v>19.0990681682066</v>
      </c>
      <c r="D70" s="11">
        <f t="shared" si="1"/>
        <v>5.5064925911079845</v>
      </c>
      <c r="E70" s="10">
        <f t="shared" si="2"/>
        <v>320990.80439825001</v>
      </c>
      <c r="F70" s="12">
        <v>4.8611111111111112E-2</v>
      </c>
      <c r="G70" s="10" t="s">
        <v>135</v>
      </c>
      <c r="H70" s="10" t="s">
        <v>136</v>
      </c>
      <c r="I70" s="10" t="s">
        <v>137</v>
      </c>
      <c r="J70" s="10">
        <f t="shared" si="8"/>
        <v>160495402.19912502</v>
      </c>
      <c r="K70" s="13">
        <v>160495402.19912502</v>
      </c>
      <c r="L70" s="21"/>
      <c r="M70" s="19"/>
    </row>
    <row r="71" spans="1:13" x14ac:dyDescent="0.2">
      <c r="A71" s="10" t="s">
        <v>129</v>
      </c>
      <c r="B71" s="10" t="s">
        <v>83</v>
      </c>
      <c r="C71" s="4">
        <v>20.318339878684199</v>
      </c>
      <c r="D71" s="11">
        <f t="shared" si="1"/>
        <v>5.1612854250610996</v>
      </c>
      <c r="E71" s="10">
        <f t="shared" si="2"/>
        <v>144972.43218037899</v>
      </c>
      <c r="F71" s="12">
        <v>4.8611111111111112E-2</v>
      </c>
      <c r="G71" s="10" t="s">
        <v>135</v>
      </c>
      <c r="H71" s="10" t="s">
        <v>136</v>
      </c>
      <c r="I71" s="10" t="s">
        <v>137</v>
      </c>
      <c r="J71" s="10">
        <f t="shared" si="8"/>
        <v>72486216.090189502</v>
      </c>
      <c r="K71" s="13">
        <v>72486216.090189502</v>
      </c>
      <c r="L71" s="20">
        <f t="shared" ref="L71" si="16">AVERAGE(K71:K73)</f>
        <v>75631303.773062751</v>
      </c>
      <c r="M71" s="19" t="s">
        <v>139</v>
      </c>
    </row>
    <row r="72" spans="1:13" x14ac:dyDescent="0.2">
      <c r="A72" s="10" t="s">
        <v>130</v>
      </c>
      <c r="B72" s="10" t="s">
        <v>83</v>
      </c>
      <c r="C72" s="4">
        <v>20.1969235733056</v>
      </c>
      <c r="D72" s="11">
        <f t="shared" si="1"/>
        <v>5.1956615024616086</v>
      </c>
      <c r="E72" s="10">
        <f t="shared" si="2"/>
        <v>156913.93099904814</v>
      </c>
      <c r="F72" s="12">
        <v>4.8611111111111112E-2</v>
      </c>
      <c r="G72" s="10" t="s">
        <v>135</v>
      </c>
      <c r="H72" s="10" t="s">
        <v>136</v>
      </c>
      <c r="I72" s="10" t="s">
        <v>137</v>
      </c>
      <c r="J72" s="10">
        <f t="shared" si="8"/>
        <v>78456965.499524072</v>
      </c>
      <c r="K72" s="13">
        <v>78456965.499524072</v>
      </c>
      <c r="L72" s="21"/>
      <c r="M72" s="19"/>
    </row>
    <row r="73" spans="1:13" x14ac:dyDescent="0.2">
      <c r="A73" s="10" t="s">
        <v>131</v>
      </c>
      <c r="B73" s="10" t="s">
        <v>83</v>
      </c>
      <c r="C73" s="4">
        <v>20.246723204768301</v>
      </c>
      <c r="D73" s="11">
        <f t="shared" si="1"/>
        <v>5.1815619465548419</v>
      </c>
      <c r="E73" s="10">
        <f t="shared" si="2"/>
        <v>151901.45945894936</v>
      </c>
      <c r="F73" s="12">
        <v>4.8611111111111112E-2</v>
      </c>
      <c r="G73" s="10" t="s">
        <v>135</v>
      </c>
      <c r="H73" s="10" t="s">
        <v>136</v>
      </c>
      <c r="I73" s="10" t="s">
        <v>137</v>
      </c>
      <c r="J73" s="10">
        <f t="shared" si="8"/>
        <v>75950729.729474679</v>
      </c>
      <c r="K73" s="13">
        <v>75950729.729474679</v>
      </c>
      <c r="L73" s="21"/>
      <c r="M73" s="19"/>
    </row>
    <row r="74" spans="1:13" x14ac:dyDescent="0.2">
      <c r="A74" s="10" t="s">
        <v>132</v>
      </c>
      <c r="B74" s="10" t="s">
        <v>84</v>
      </c>
      <c r="C74" s="4">
        <v>20.209872674534399</v>
      </c>
      <c r="D74" s="11">
        <f t="shared" si="1"/>
        <v>5.1919952790106461</v>
      </c>
      <c r="E74" s="10">
        <f t="shared" si="2"/>
        <v>155594.87176041791</v>
      </c>
      <c r="F74" s="12">
        <v>4.8611111111111112E-2</v>
      </c>
      <c r="G74" s="10" t="s">
        <v>135</v>
      </c>
      <c r="H74" s="10" t="s">
        <v>136</v>
      </c>
      <c r="I74" s="10" t="s">
        <v>137</v>
      </c>
      <c r="J74" s="10">
        <f t="shared" si="8"/>
        <v>77797435.880208954</v>
      </c>
      <c r="K74" s="13">
        <v>77797435.880208954</v>
      </c>
      <c r="L74" s="20">
        <f t="shared" ref="L74" si="17">AVERAGE(K74:K76)</f>
        <v>76357808.169040427</v>
      </c>
      <c r="M74" s="19" t="s">
        <v>139</v>
      </c>
    </row>
    <row r="75" spans="1:13" x14ac:dyDescent="0.2">
      <c r="A75" s="10" t="s">
        <v>133</v>
      </c>
      <c r="B75" s="10" t="s">
        <v>84</v>
      </c>
      <c r="C75" s="4">
        <v>20.2400356078026</v>
      </c>
      <c r="D75" s="11">
        <f t="shared" si="1"/>
        <v>5.1834553771793326</v>
      </c>
      <c r="E75" s="10">
        <f t="shared" si="2"/>
        <v>152565.16293419071</v>
      </c>
      <c r="F75" s="12">
        <v>4.8611111111111112E-2</v>
      </c>
      <c r="G75" s="10" t="s">
        <v>135</v>
      </c>
      <c r="H75" s="10" t="s">
        <v>136</v>
      </c>
      <c r="I75" s="10" t="s">
        <v>137</v>
      </c>
      <c r="J75" s="10">
        <f t="shared" si="8"/>
        <v>76282581.46709536</v>
      </c>
      <c r="K75" s="13">
        <v>76282581.46709536</v>
      </c>
      <c r="L75" s="21"/>
      <c r="M75" s="19"/>
    </row>
    <row r="76" spans="1:13" x14ac:dyDescent="0.2">
      <c r="A76" s="10" t="s">
        <v>134</v>
      </c>
      <c r="B76" s="10" t="s">
        <v>84</v>
      </c>
      <c r="C76" s="4">
        <v>20.266180518180601</v>
      </c>
      <c r="D76" s="11">
        <f t="shared" si="1"/>
        <v>5.17605308092282</v>
      </c>
      <c r="E76" s="10">
        <f t="shared" si="2"/>
        <v>149986.81431963397</v>
      </c>
      <c r="F76" s="12">
        <v>4.8611111111111112E-2</v>
      </c>
      <c r="G76" s="10" t="s">
        <v>135</v>
      </c>
      <c r="H76" s="10" t="s">
        <v>136</v>
      </c>
      <c r="I76" s="10" t="s">
        <v>137</v>
      </c>
      <c r="J76" s="10">
        <f t="shared" si="8"/>
        <v>74993407.15981698</v>
      </c>
      <c r="K76" s="13">
        <v>74993407.15981698</v>
      </c>
      <c r="L76" s="21"/>
      <c r="M76" s="19"/>
    </row>
    <row r="77" spans="1:13" x14ac:dyDescent="0.2">
      <c r="A77" s="10" t="s">
        <v>25</v>
      </c>
      <c r="B77" s="10" t="s">
        <v>85</v>
      </c>
      <c r="C77" s="4">
        <v>20.154422782866</v>
      </c>
      <c r="D77" s="11">
        <f t="shared" si="1"/>
        <v>5.2076945688374865</v>
      </c>
      <c r="E77" s="10">
        <f t="shared" si="2"/>
        <v>161322.36078769626</v>
      </c>
      <c r="F77" s="12">
        <v>4.8611111111111112E-2</v>
      </c>
      <c r="G77" s="10" t="s">
        <v>135</v>
      </c>
      <c r="H77" s="10" t="s">
        <v>136</v>
      </c>
      <c r="I77" s="10" t="s">
        <v>137</v>
      </c>
      <c r="J77" s="10">
        <f t="shared" si="8"/>
        <v>80661180.393848121</v>
      </c>
      <c r="K77" s="13">
        <v>80661180.393848121</v>
      </c>
      <c r="L77" s="20">
        <f t="shared" ref="L77" si="18">AVERAGE(K77:K79)</f>
        <v>85438226.962856814</v>
      </c>
      <c r="M77" s="19" t="s">
        <v>139</v>
      </c>
    </row>
    <row r="78" spans="1:13" x14ac:dyDescent="0.2">
      <c r="A78" s="10" t="s">
        <v>28</v>
      </c>
      <c r="B78" s="10" t="s">
        <v>85</v>
      </c>
      <c r="C78" s="4">
        <v>19.982379636981602</v>
      </c>
      <c r="D78" s="11">
        <f t="shared" si="1"/>
        <v>5.2564044062906001</v>
      </c>
      <c r="E78" s="10">
        <f t="shared" si="2"/>
        <v>180469.74566698648</v>
      </c>
      <c r="F78" s="12">
        <v>4.8611111111111112E-2</v>
      </c>
      <c r="G78" s="10" t="s">
        <v>135</v>
      </c>
      <c r="H78" s="10" t="s">
        <v>136</v>
      </c>
      <c r="I78" s="10" t="s">
        <v>137</v>
      </c>
      <c r="J78" s="10">
        <f t="shared" si="8"/>
        <v>90234872.833493233</v>
      </c>
      <c r="K78" s="13">
        <v>90234872.833493233</v>
      </c>
      <c r="L78" s="21"/>
      <c r="M78" s="19"/>
    </row>
    <row r="79" spans="1:13" x14ac:dyDescent="0.2">
      <c r="A79" s="10" t="s">
        <v>31</v>
      </c>
      <c r="B79" s="10" t="s">
        <v>85</v>
      </c>
      <c r="C79" s="4">
        <v>20.0665183082968</v>
      </c>
      <c r="D79" s="11">
        <f t="shared" si="1"/>
        <v>5.2325825854199328</v>
      </c>
      <c r="E79" s="10">
        <f t="shared" si="2"/>
        <v>170837.25532245814</v>
      </c>
      <c r="F79" s="12">
        <v>4.8611111111111112E-2</v>
      </c>
      <c r="G79" s="10" t="s">
        <v>135</v>
      </c>
      <c r="H79" s="10" t="s">
        <v>136</v>
      </c>
      <c r="I79" s="10" t="s">
        <v>137</v>
      </c>
      <c r="J79" s="10">
        <f t="shared" si="8"/>
        <v>85418627.661229059</v>
      </c>
      <c r="K79" s="13">
        <v>85418627.661229059</v>
      </c>
      <c r="L79" s="21"/>
      <c r="M79" s="19"/>
    </row>
    <row r="80" spans="1:13" x14ac:dyDescent="0.2">
      <c r="A80" s="10" t="s">
        <v>9</v>
      </c>
      <c r="B80" s="10" t="s">
        <v>86</v>
      </c>
      <c r="C80" s="4">
        <v>20.2781278195787</v>
      </c>
      <c r="D80" s="11">
        <f t="shared" si="1"/>
        <v>5.1726704927580132</v>
      </c>
      <c r="E80" s="10">
        <f t="shared" si="2"/>
        <v>148823.15005322575</v>
      </c>
      <c r="F80" s="12">
        <v>4.8611111111111112E-2</v>
      </c>
      <c r="G80" s="10" t="s">
        <v>135</v>
      </c>
      <c r="H80" s="10" t="s">
        <v>136</v>
      </c>
      <c r="I80" s="10" t="s">
        <v>137</v>
      </c>
      <c r="J80" s="10">
        <f t="shared" si="8"/>
        <v>74411575.026612863</v>
      </c>
      <c r="K80" s="13">
        <v>74411575.026612863</v>
      </c>
      <c r="L80" s="20">
        <f t="shared" ref="L80" si="19">AVERAGE(K80:K82)</f>
        <v>75897167.513731226</v>
      </c>
      <c r="M80" s="19" t="s">
        <v>139</v>
      </c>
    </row>
    <row r="81" spans="1:13" x14ac:dyDescent="0.2">
      <c r="A81" s="10" t="s">
        <v>10</v>
      </c>
      <c r="B81" s="10" t="s">
        <v>86</v>
      </c>
      <c r="C81" s="4">
        <v>20.279245841076101</v>
      </c>
      <c r="D81" s="11">
        <f t="shared" si="1"/>
        <v>5.1723539521302095</v>
      </c>
      <c r="E81" s="10">
        <f t="shared" si="2"/>
        <v>148714.71807523869</v>
      </c>
      <c r="F81" s="12">
        <v>4.8611111111111112E-2</v>
      </c>
      <c r="G81" s="10" t="s">
        <v>135</v>
      </c>
      <c r="H81" s="10" t="s">
        <v>136</v>
      </c>
      <c r="I81" s="10" t="s">
        <v>137</v>
      </c>
      <c r="J81" s="10">
        <f t="shared" si="8"/>
        <v>74357359.037619337</v>
      </c>
      <c r="K81" s="13">
        <v>74357359.037619337</v>
      </c>
      <c r="L81" s="21"/>
      <c r="M81" s="19"/>
    </row>
    <row r="82" spans="1:13" x14ac:dyDescent="0.2">
      <c r="A82" s="2" t="s">
        <v>101</v>
      </c>
      <c r="B82" s="10" t="s">
        <v>86</v>
      </c>
      <c r="C82" s="4">
        <v>20.187847379458901</v>
      </c>
      <c r="D82" s="11">
        <f t="shared" si="1"/>
        <v>5.1982312062687148</v>
      </c>
      <c r="E82" s="10">
        <f t="shared" si="2"/>
        <v>157845.13695392298</v>
      </c>
      <c r="F82" s="12">
        <v>4.8611111111111112E-2</v>
      </c>
      <c r="G82" s="10" t="s">
        <v>135</v>
      </c>
      <c r="H82" s="10" t="s">
        <v>136</v>
      </c>
      <c r="I82" s="10" t="s">
        <v>137</v>
      </c>
      <c r="J82" s="10">
        <f t="shared" si="8"/>
        <v>78922568.476961479</v>
      </c>
      <c r="K82" s="13">
        <v>78922568.476961479</v>
      </c>
      <c r="L82" s="21"/>
      <c r="M82" s="19"/>
    </row>
    <row r="83" spans="1:13" x14ac:dyDescent="0.2">
      <c r="A83" s="10" t="s">
        <v>16</v>
      </c>
      <c r="B83" s="10" t="s">
        <v>87</v>
      </c>
      <c r="C83" s="4">
        <v>19.819590879566601</v>
      </c>
      <c r="D83" s="11">
        <f t="shared" si="1"/>
        <v>5.3024940884579275</v>
      </c>
      <c r="E83" s="10">
        <f t="shared" si="2"/>
        <v>200675.37742437594</v>
      </c>
      <c r="F83" s="12">
        <v>4.8611111111111112E-2</v>
      </c>
      <c r="G83" s="10" t="s">
        <v>135</v>
      </c>
      <c r="H83" s="10" t="s">
        <v>136</v>
      </c>
      <c r="I83" s="10" t="s">
        <v>137</v>
      </c>
      <c r="J83" s="10">
        <f t="shared" si="8"/>
        <v>100337688.71218798</v>
      </c>
      <c r="K83" s="13">
        <v>100337688.71218798</v>
      </c>
      <c r="L83" s="20">
        <f t="shared" ref="L83" si="20">AVERAGE(K83:K85)</f>
        <v>100005384.37299788</v>
      </c>
      <c r="M83" s="19" t="s">
        <v>139</v>
      </c>
    </row>
    <row r="84" spans="1:13" x14ac:dyDescent="0.2">
      <c r="A84" s="10" t="s">
        <v>17</v>
      </c>
      <c r="B84" s="10" t="s">
        <v>87</v>
      </c>
      <c r="C84" s="4">
        <v>19.901629066983801</v>
      </c>
      <c r="D84" s="11">
        <f t="shared" si="1"/>
        <v>5.279266968577633</v>
      </c>
      <c r="E84" s="10">
        <f t="shared" si="2"/>
        <v>190224.72659703263</v>
      </c>
      <c r="F84" s="12">
        <v>4.8611111111111112E-2</v>
      </c>
      <c r="G84" s="10" t="s">
        <v>135</v>
      </c>
      <c r="H84" s="10" t="s">
        <v>136</v>
      </c>
      <c r="I84" s="10" t="s">
        <v>137</v>
      </c>
      <c r="J84" s="10">
        <f t="shared" si="8"/>
        <v>95112363.298516318</v>
      </c>
      <c r="K84" s="13">
        <v>95112363.298516318</v>
      </c>
      <c r="L84" s="21"/>
      <c r="M84" s="19"/>
    </row>
    <row r="85" spans="1:13" x14ac:dyDescent="0.2">
      <c r="A85" s="2" t="s">
        <v>102</v>
      </c>
      <c r="B85" s="10" t="s">
        <v>87</v>
      </c>
      <c r="C85" s="4">
        <v>19.756273343357101</v>
      </c>
      <c r="D85" s="11">
        <f t="shared" si="1"/>
        <v>5.3204209107142981</v>
      </c>
      <c r="E85" s="10">
        <f t="shared" si="2"/>
        <v>209132.20221657873</v>
      </c>
      <c r="F85" s="12">
        <v>4.8611111111111112E-2</v>
      </c>
      <c r="G85" s="10" t="s">
        <v>135</v>
      </c>
      <c r="H85" s="10" t="s">
        <v>136</v>
      </c>
      <c r="I85" s="10" t="s">
        <v>137</v>
      </c>
      <c r="J85" s="10">
        <f t="shared" si="8"/>
        <v>104566101.10828938</v>
      </c>
      <c r="K85" s="13">
        <v>104566101.10828938</v>
      </c>
      <c r="L85" s="21"/>
      <c r="M85" s="19"/>
    </row>
    <row r="86" spans="1:13" x14ac:dyDescent="0.2">
      <c r="A86" s="10" t="s">
        <v>23</v>
      </c>
      <c r="B86" s="10" t="s">
        <v>88</v>
      </c>
      <c r="C86" s="4">
        <v>20.712167917930799</v>
      </c>
      <c r="D86" s="11">
        <f t="shared" si="1"/>
        <v>5.0497825826923002</v>
      </c>
      <c r="E86" s="10">
        <f t="shared" si="2"/>
        <v>112145.68879236937</v>
      </c>
      <c r="F86" s="12">
        <v>4.8611111111111112E-2</v>
      </c>
      <c r="G86" s="10" t="s">
        <v>135</v>
      </c>
      <c r="H86" s="10" t="s">
        <v>136</v>
      </c>
      <c r="I86" s="10" t="s">
        <v>137</v>
      </c>
      <c r="J86" s="10">
        <f t="shared" si="8"/>
        <v>56072844.39618469</v>
      </c>
      <c r="K86" s="13">
        <v>56072844.39618469</v>
      </c>
      <c r="L86" s="20">
        <f t="shared" ref="L86" si="21">AVERAGE(K86:K88)</f>
        <v>56846119.025406629</v>
      </c>
      <c r="M86" s="19" t="s">
        <v>139</v>
      </c>
    </row>
    <row r="87" spans="1:13" x14ac:dyDescent="0.2">
      <c r="A87" s="10" t="s">
        <v>24</v>
      </c>
      <c r="B87" s="10" t="s">
        <v>88</v>
      </c>
      <c r="C87" s="4">
        <v>20.587664408419101</v>
      </c>
      <c r="D87" s="11">
        <f t="shared" si="1"/>
        <v>5.0850327269481594</v>
      </c>
      <c r="E87" s="10">
        <f t="shared" si="2"/>
        <v>121627.76517208488</v>
      </c>
      <c r="F87" s="12">
        <v>4.8611111111111112E-2</v>
      </c>
      <c r="G87" s="10" t="s">
        <v>135</v>
      </c>
      <c r="H87" s="10" t="s">
        <v>136</v>
      </c>
      <c r="I87" s="10" t="s">
        <v>137</v>
      </c>
      <c r="J87" s="10">
        <f t="shared" si="8"/>
        <v>60813882.586042441</v>
      </c>
      <c r="K87" s="13">
        <v>60813882.586042441</v>
      </c>
      <c r="L87" s="21"/>
      <c r="M87" s="19"/>
    </row>
    <row r="88" spans="1:13" x14ac:dyDescent="0.2">
      <c r="A88" s="2" t="s">
        <v>103</v>
      </c>
      <c r="B88" s="10" t="s">
        <v>88</v>
      </c>
      <c r="C88" s="4">
        <v>20.779875176070099</v>
      </c>
      <c r="D88" s="11">
        <f t="shared" si="1"/>
        <v>5.0306129173074465</v>
      </c>
      <c r="E88" s="10">
        <f t="shared" si="2"/>
        <v>107303.26018798549</v>
      </c>
      <c r="F88" s="12">
        <v>4.8611111111111112E-2</v>
      </c>
      <c r="G88" s="10" t="s">
        <v>135</v>
      </c>
      <c r="H88" s="10" t="s">
        <v>136</v>
      </c>
      <c r="I88" s="10" t="s">
        <v>137</v>
      </c>
      <c r="J88" s="10">
        <f t="shared" si="8"/>
        <v>53651630.093992747</v>
      </c>
      <c r="K88" s="13">
        <v>53651630.093992747</v>
      </c>
      <c r="L88" s="21"/>
      <c r="M88" s="19"/>
    </row>
    <row r="89" spans="1:13" x14ac:dyDescent="0.2">
      <c r="A89" s="10" t="s">
        <v>26</v>
      </c>
      <c r="B89" s="10" t="s">
        <v>89</v>
      </c>
      <c r="C89" s="4">
        <v>19.9683214130335</v>
      </c>
      <c r="D89" s="11">
        <f t="shared" si="1"/>
        <v>5.2603846508965182</v>
      </c>
      <c r="E89" s="10">
        <f t="shared" si="2"/>
        <v>182131.32659903096</v>
      </c>
      <c r="F89" s="12">
        <v>4.8611111111111112E-2</v>
      </c>
      <c r="G89" s="10" t="s">
        <v>135</v>
      </c>
      <c r="H89" s="10" t="s">
        <v>136</v>
      </c>
      <c r="I89" s="10" t="s">
        <v>137</v>
      </c>
      <c r="J89" s="10">
        <f t="shared" si="8"/>
        <v>91065663.299515486</v>
      </c>
      <c r="K89" s="13">
        <v>91065663.299515486</v>
      </c>
      <c r="L89" s="20">
        <f t="shared" ref="L89" si="22">AVERAGE(K89:K91)</f>
        <v>94375051.420386568</v>
      </c>
      <c r="M89" s="19" t="s">
        <v>139</v>
      </c>
    </row>
    <row r="90" spans="1:13" x14ac:dyDescent="0.2">
      <c r="A90" s="10" t="s">
        <v>27</v>
      </c>
      <c r="B90" s="10" t="s">
        <v>89</v>
      </c>
      <c r="C90" s="4">
        <v>19.8942618665737</v>
      </c>
      <c r="D90" s="11">
        <f t="shared" si="1"/>
        <v>5.2813528124083531</v>
      </c>
      <c r="E90" s="10">
        <f t="shared" si="2"/>
        <v>191140.54166734498</v>
      </c>
      <c r="F90" s="12">
        <v>4.8611111111111112E-2</v>
      </c>
      <c r="G90" s="10" t="s">
        <v>135</v>
      </c>
      <c r="H90" s="10" t="s">
        <v>136</v>
      </c>
      <c r="I90" s="10" t="s">
        <v>137</v>
      </c>
      <c r="J90" s="10">
        <f t="shared" si="8"/>
        <v>95570270.833672494</v>
      </c>
      <c r="K90" s="13">
        <v>95570270.833672494</v>
      </c>
      <c r="L90" s="21"/>
      <c r="M90" s="19"/>
    </row>
    <row r="91" spans="1:13" x14ac:dyDescent="0.2">
      <c r="A91" s="2" t="s">
        <v>104</v>
      </c>
      <c r="B91" s="10" t="s">
        <v>89</v>
      </c>
      <c r="C91" s="4">
        <v>19.879582946992599</v>
      </c>
      <c r="D91" s="11">
        <f t="shared" si="1"/>
        <v>5.285508791904701</v>
      </c>
      <c r="E91" s="10">
        <f t="shared" si="2"/>
        <v>192978.44025594351</v>
      </c>
      <c r="F91" s="12">
        <v>4.8611111111111112E-2</v>
      </c>
      <c r="G91" s="10" t="s">
        <v>135</v>
      </c>
      <c r="H91" s="10" t="s">
        <v>136</v>
      </c>
      <c r="I91" s="10" t="s">
        <v>137</v>
      </c>
      <c r="J91" s="10">
        <f t="shared" si="8"/>
        <v>96489220.127971753</v>
      </c>
      <c r="K91" s="13">
        <v>96489220.127971753</v>
      </c>
      <c r="L91" s="21"/>
      <c r="M91" s="19"/>
    </row>
    <row r="92" spans="1:13" x14ac:dyDescent="0.2">
      <c r="A92" s="10" t="s">
        <v>29</v>
      </c>
      <c r="B92" s="10" t="s">
        <v>90</v>
      </c>
      <c r="C92" s="4">
        <v>20.176043271570901</v>
      </c>
      <c r="D92" s="11">
        <f t="shared" si="1"/>
        <v>5.201573252669621</v>
      </c>
      <c r="E92" s="10">
        <f t="shared" si="2"/>
        <v>159064.49560851877</v>
      </c>
      <c r="F92" s="12">
        <v>4.8611111111111112E-2</v>
      </c>
      <c r="G92" s="10" t="s">
        <v>135</v>
      </c>
      <c r="H92" s="10" t="s">
        <v>136</v>
      </c>
      <c r="I92" s="10" t="s">
        <v>137</v>
      </c>
      <c r="J92" s="10">
        <f t="shared" si="8"/>
        <v>79532247.80425939</v>
      </c>
      <c r="K92" s="13">
        <v>79532247.80425939</v>
      </c>
      <c r="L92" s="20">
        <f t="shared" ref="L92" si="23">AVERAGE(K92:K94)</f>
        <v>78855711.012032032</v>
      </c>
      <c r="M92" s="19" t="s">
        <v>139</v>
      </c>
    </row>
    <row r="93" spans="1:13" x14ac:dyDescent="0.2">
      <c r="A93" s="10" t="s">
        <v>30</v>
      </c>
      <c r="B93" s="10" t="s">
        <v>90</v>
      </c>
      <c r="C93" s="4">
        <v>20.1403583952231</v>
      </c>
      <c r="D93" s="11">
        <f t="shared" si="1"/>
        <v>5.2116765585438571</v>
      </c>
      <c r="E93" s="10">
        <f t="shared" si="2"/>
        <v>162808.30637518482</v>
      </c>
      <c r="F93" s="12">
        <v>4.8611111111111112E-2</v>
      </c>
      <c r="G93" s="10" t="s">
        <v>135</v>
      </c>
      <c r="H93" s="10" t="s">
        <v>136</v>
      </c>
      <c r="I93" s="10" t="s">
        <v>137</v>
      </c>
      <c r="J93" s="10">
        <f t="shared" si="8"/>
        <v>81404153.187592402</v>
      </c>
      <c r="K93" s="13">
        <v>81404153.187592402</v>
      </c>
      <c r="L93" s="21"/>
      <c r="M93" s="19"/>
    </row>
    <row r="94" spans="1:13" x14ac:dyDescent="0.2">
      <c r="A94" s="2" t="s">
        <v>105</v>
      </c>
      <c r="B94" s="10" t="s">
        <v>90</v>
      </c>
      <c r="C94" s="4">
        <v>20.253199645461901</v>
      </c>
      <c r="D94" s="11">
        <f t="shared" si="1"/>
        <v>5.1797282996993488</v>
      </c>
      <c r="E94" s="10">
        <f t="shared" si="2"/>
        <v>151261.4640884886</v>
      </c>
      <c r="F94" s="12">
        <v>4.8611111111111112E-2</v>
      </c>
      <c r="G94" s="10" t="s">
        <v>135</v>
      </c>
      <c r="H94" s="10" t="s">
        <v>136</v>
      </c>
      <c r="I94" s="10" t="s">
        <v>137</v>
      </c>
      <c r="J94" s="10">
        <f t="shared" si="8"/>
        <v>75630732.044244304</v>
      </c>
      <c r="K94" s="13">
        <v>75630732.044244304</v>
      </c>
      <c r="L94" s="21"/>
      <c r="M94" s="19"/>
    </row>
    <row r="95" spans="1:13" x14ac:dyDescent="0.2">
      <c r="A95" s="10" t="s">
        <v>32</v>
      </c>
      <c r="B95" s="10" t="s">
        <v>91</v>
      </c>
      <c r="C95" s="4">
        <v>20.527435497061699</v>
      </c>
      <c r="D95" s="11">
        <f t="shared" si="1"/>
        <v>5.1020850801071074</v>
      </c>
      <c r="E95" s="10">
        <f t="shared" si="2"/>
        <v>126498.41388871286</v>
      </c>
      <c r="F95" s="12">
        <v>4.8611111111111112E-2</v>
      </c>
      <c r="G95" s="10" t="s">
        <v>135</v>
      </c>
      <c r="H95" s="10" t="s">
        <v>136</v>
      </c>
      <c r="I95" s="10" t="s">
        <v>137</v>
      </c>
      <c r="J95" s="10">
        <f t="shared" si="8"/>
        <v>63249206.944356427</v>
      </c>
      <c r="K95" s="13">
        <v>63249206.944356427</v>
      </c>
      <c r="L95" s="20">
        <f t="shared" ref="L95" si="24">AVERAGE(K95:K97)</f>
        <v>66013275.980990343</v>
      </c>
      <c r="M95" s="19" t="s">
        <v>139</v>
      </c>
    </row>
    <row r="96" spans="1:13" x14ac:dyDescent="0.2">
      <c r="A96" s="10" t="s">
        <v>33</v>
      </c>
      <c r="B96" s="10" t="s">
        <v>91</v>
      </c>
      <c r="C96" s="4">
        <v>20.476789818808001</v>
      </c>
      <c r="D96" s="11">
        <f t="shared" si="1"/>
        <v>5.1164241736104188</v>
      </c>
      <c r="E96" s="10">
        <f t="shared" si="2"/>
        <v>130744.72429981877</v>
      </c>
      <c r="F96" s="12">
        <v>4.8611111111111112E-2</v>
      </c>
      <c r="G96" s="10" t="s">
        <v>135</v>
      </c>
      <c r="H96" s="10" t="s">
        <v>136</v>
      </c>
      <c r="I96" s="10" t="s">
        <v>137</v>
      </c>
      <c r="J96" s="10">
        <f t="shared" si="8"/>
        <v>65372362.149909385</v>
      </c>
      <c r="K96" s="13">
        <v>65372362.149909385</v>
      </c>
      <c r="L96" s="21"/>
      <c r="M96" s="19"/>
    </row>
    <row r="97" spans="1:13" x14ac:dyDescent="0.2">
      <c r="A97" s="2" t="s">
        <v>106</v>
      </c>
      <c r="B97" s="10" t="s">
        <v>91</v>
      </c>
      <c r="C97" s="4">
        <v>20.384676888700401</v>
      </c>
      <c r="D97" s="11">
        <f t="shared" si="1"/>
        <v>5.14250371214598</v>
      </c>
      <c r="E97" s="10">
        <f t="shared" si="2"/>
        <v>138836.5176974104</v>
      </c>
      <c r="F97" s="12">
        <v>4.8611111111111112E-2</v>
      </c>
      <c r="G97" s="10" t="s">
        <v>135</v>
      </c>
      <c r="H97" s="10" t="s">
        <v>136</v>
      </c>
      <c r="I97" s="10" t="s">
        <v>137</v>
      </c>
      <c r="J97" s="10">
        <f t="shared" si="8"/>
        <v>69418258.848705202</v>
      </c>
      <c r="K97" s="13">
        <v>69418258.848705202</v>
      </c>
      <c r="L97" s="21"/>
      <c r="M97" s="19"/>
    </row>
    <row r="98" spans="1:13" x14ac:dyDescent="0.2">
      <c r="A98" s="10" t="s">
        <v>34</v>
      </c>
      <c r="B98" s="10" t="s">
        <v>92</v>
      </c>
      <c r="C98" s="4">
        <v>20.855973457052301</v>
      </c>
      <c r="D98" s="11">
        <f t="shared" si="1"/>
        <v>5.0090675376409122</v>
      </c>
      <c r="E98" s="10">
        <f t="shared" si="2"/>
        <v>102109.82635420701</v>
      </c>
      <c r="F98" s="12">
        <v>4.8611111111111112E-2</v>
      </c>
      <c r="G98" s="10" t="s">
        <v>135</v>
      </c>
      <c r="H98" s="10" t="s">
        <v>136</v>
      </c>
      <c r="I98" s="10" t="s">
        <v>137</v>
      </c>
      <c r="J98" s="10">
        <f t="shared" si="8"/>
        <v>51054913.177103505</v>
      </c>
      <c r="K98" s="13">
        <v>51054913.177103505</v>
      </c>
      <c r="L98" s="20">
        <f t="shared" ref="L98" si="25">AVERAGE(K98:K100)</f>
        <v>54290930.682938695</v>
      </c>
      <c r="M98" s="19" t="s">
        <v>139</v>
      </c>
    </row>
    <row r="99" spans="1:13" x14ac:dyDescent="0.2">
      <c r="A99" s="10" t="s">
        <v>35</v>
      </c>
      <c r="B99" s="10" t="s">
        <v>92</v>
      </c>
      <c r="C99" s="4">
        <v>20.624371987914301</v>
      </c>
      <c r="D99" s="11">
        <f t="shared" si="1"/>
        <v>5.0746398675214328</v>
      </c>
      <c r="E99" s="10">
        <f t="shared" si="2"/>
        <v>118751.70875012895</v>
      </c>
      <c r="F99" s="12">
        <v>4.8611111111111112E-2</v>
      </c>
      <c r="G99" s="10" t="s">
        <v>135</v>
      </c>
      <c r="H99" s="10" t="s">
        <v>136</v>
      </c>
      <c r="I99" s="10" t="s">
        <v>137</v>
      </c>
      <c r="J99" s="10">
        <f t="shared" si="8"/>
        <v>59375854.375064477</v>
      </c>
      <c r="K99" s="13">
        <v>59375854.375064477</v>
      </c>
      <c r="L99" s="21"/>
      <c r="M99" s="19"/>
    </row>
    <row r="100" spans="1:13" x14ac:dyDescent="0.2">
      <c r="A100" s="2" t="s">
        <v>107</v>
      </c>
      <c r="B100" s="10" t="s">
        <v>92</v>
      </c>
      <c r="C100" s="4">
        <v>20.814854241267799</v>
      </c>
      <c r="D100" s="11">
        <f t="shared" si="1"/>
        <v>5.020709444714667</v>
      </c>
      <c r="E100" s="10">
        <f t="shared" si="2"/>
        <v>104884.04899329621</v>
      </c>
      <c r="F100" s="12">
        <v>4.8611111111111112E-2</v>
      </c>
      <c r="G100" s="10" t="s">
        <v>135</v>
      </c>
      <c r="H100" s="10" t="s">
        <v>136</v>
      </c>
      <c r="I100" s="10" t="s">
        <v>137</v>
      </c>
      <c r="J100" s="10">
        <f t="shared" si="8"/>
        <v>52442024.496648103</v>
      </c>
      <c r="K100" s="13">
        <v>52442024.496648103</v>
      </c>
      <c r="L100" s="21"/>
      <c r="M100" s="19"/>
    </row>
  </sheetData>
  <mergeCells count="43">
    <mergeCell ref="L68:L70"/>
    <mergeCell ref="S7:U8"/>
    <mergeCell ref="L38:L40"/>
    <mergeCell ref="L41:L43"/>
    <mergeCell ref="L44:L46"/>
    <mergeCell ref="L47:L49"/>
    <mergeCell ref="L50:L52"/>
    <mergeCell ref="M41:M43"/>
    <mergeCell ref="M44:M46"/>
    <mergeCell ref="M47:M49"/>
    <mergeCell ref="L53:L55"/>
    <mergeCell ref="L56:L58"/>
    <mergeCell ref="L59:L61"/>
    <mergeCell ref="L62:L64"/>
    <mergeCell ref="L65:L67"/>
    <mergeCell ref="L89:L91"/>
    <mergeCell ref="L92:L94"/>
    <mergeCell ref="L95:L97"/>
    <mergeCell ref="L98:L100"/>
    <mergeCell ref="M38:M40"/>
    <mergeCell ref="M50:M52"/>
    <mergeCell ref="M53:M55"/>
    <mergeCell ref="M56:M58"/>
    <mergeCell ref="M59:M61"/>
    <mergeCell ref="M62:M64"/>
    <mergeCell ref="L71:L73"/>
    <mergeCell ref="L74:L76"/>
    <mergeCell ref="L77:L79"/>
    <mergeCell ref="L80:L82"/>
    <mergeCell ref="L83:L85"/>
    <mergeCell ref="L86:L88"/>
    <mergeCell ref="M98:M100"/>
    <mergeCell ref="M65:M67"/>
    <mergeCell ref="M68:M70"/>
    <mergeCell ref="M71:M73"/>
    <mergeCell ref="M74:M76"/>
    <mergeCell ref="M77:M79"/>
    <mergeCell ref="M80:M82"/>
    <mergeCell ref="M83:M85"/>
    <mergeCell ref="M86:M88"/>
    <mergeCell ref="M89:M91"/>
    <mergeCell ref="M92:M94"/>
    <mergeCell ref="M95:M9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ermF - plate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2020-01-24T16:18:50Z</dcterms:created>
  <dcterms:modified xsi:type="dcterms:W3CDTF">2020-04-09T18:41:13Z</dcterms:modified>
</cp:coreProperties>
</file>