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/Flume Run 4 - 11:07:19/qPCR/Raw Data/tetM/Final/"/>
    </mc:Choice>
  </mc:AlternateContent>
  <xr:revisionPtr revIDLastSave="0" documentId="13_ncr:1_{0BA7502A-F169-0C40-A5A7-04D387425370}" xr6:coauthVersionLast="45" xr6:coauthVersionMax="45" xr10:uidLastSave="{00000000-0000-0000-0000-000000000000}"/>
  <bookViews>
    <workbookView xWindow="18980" yWindow="-17520" windowWidth="25400" windowHeight="16160" xr2:uid="{00000000-000D-0000-FFFF-FFFF00000000}"/>
  </bookViews>
  <sheets>
    <sheet name="tetM - pla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8" i="1"/>
  <c r="L98" i="1" l="1"/>
  <c r="L95" i="1"/>
  <c r="L92" i="1"/>
  <c r="L89" i="1"/>
  <c r="L86" i="1"/>
  <c r="L83" i="1"/>
  <c r="L80" i="1"/>
  <c r="L77" i="1"/>
  <c r="L74" i="1"/>
  <c r="L71" i="1"/>
  <c r="L68" i="1"/>
  <c r="L65" i="1"/>
  <c r="L62" i="1"/>
  <c r="L59" i="1"/>
  <c r="L56" i="1"/>
  <c r="L53" i="1"/>
  <c r="L50" i="1"/>
  <c r="L47" i="1"/>
  <c r="L44" i="1"/>
  <c r="L41" i="1"/>
  <c r="L38" i="1"/>
  <c r="E100" i="1"/>
  <c r="J100" i="1" s="1"/>
  <c r="E99" i="1"/>
  <c r="J99" i="1" s="1"/>
  <c r="E98" i="1"/>
  <c r="J98" i="1" s="1"/>
  <c r="E97" i="1"/>
  <c r="J97" i="1" s="1"/>
  <c r="E96" i="1"/>
  <c r="J96" i="1" s="1"/>
  <c r="E95" i="1"/>
  <c r="J95" i="1" s="1"/>
  <c r="E94" i="1"/>
  <c r="J94" i="1" s="1"/>
  <c r="E93" i="1"/>
  <c r="J93" i="1" s="1"/>
  <c r="E92" i="1"/>
  <c r="J92" i="1" s="1"/>
  <c r="E91" i="1"/>
  <c r="J91" i="1" s="1"/>
  <c r="E90" i="1"/>
  <c r="J90" i="1" s="1"/>
  <c r="E89" i="1"/>
  <c r="J89" i="1" s="1"/>
  <c r="E88" i="1"/>
  <c r="J88" i="1" s="1"/>
  <c r="E87" i="1"/>
  <c r="J87" i="1" s="1"/>
  <c r="E86" i="1"/>
  <c r="J86" i="1" s="1"/>
  <c r="E85" i="1"/>
  <c r="J85" i="1" s="1"/>
  <c r="E84" i="1"/>
  <c r="J84" i="1" s="1"/>
  <c r="E83" i="1"/>
  <c r="J83" i="1" s="1"/>
  <c r="E82" i="1"/>
  <c r="J82" i="1" s="1"/>
  <c r="E81" i="1"/>
  <c r="J81" i="1" s="1"/>
  <c r="E80" i="1"/>
  <c r="J80" i="1" s="1"/>
  <c r="E79" i="1"/>
  <c r="J79" i="1" s="1"/>
  <c r="E78" i="1"/>
  <c r="J78" i="1" s="1"/>
  <c r="E77" i="1"/>
  <c r="J77" i="1" s="1"/>
  <c r="E76" i="1"/>
  <c r="J76" i="1" s="1"/>
  <c r="E75" i="1"/>
  <c r="J75" i="1" s="1"/>
  <c r="E74" i="1"/>
  <c r="J74" i="1" s="1"/>
  <c r="E73" i="1"/>
  <c r="J73" i="1" s="1"/>
  <c r="E72" i="1"/>
  <c r="J72" i="1" s="1"/>
  <c r="E71" i="1"/>
  <c r="J71" i="1" s="1"/>
  <c r="E70" i="1"/>
  <c r="J70" i="1" s="1"/>
  <c r="E69" i="1"/>
  <c r="J69" i="1" s="1"/>
  <c r="E68" i="1"/>
  <c r="J68" i="1" s="1"/>
  <c r="E67" i="1"/>
  <c r="J67" i="1" s="1"/>
  <c r="E66" i="1"/>
  <c r="J66" i="1" s="1"/>
  <c r="E65" i="1"/>
  <c r="J65" i="1" s="1"/>
  <c r="E64" i="1"/>
  <c r="J64" i="1" s="1"/>
  <c r="E63" i="1"/>
  <c r="J63" i="1" s="1"/>
  <c r="E62" i="1"/>
  <c r="J62" i="1" s="1"/>
  <c r="E61" i="1"/>
  <c r="J61" i="1" s="1"/>
  <c r="E60" i="1"/>
  <c r="J60" i="1" s="1"/>
  <c r="E59" i="1"/>
  <c r="J59" i="1" s="1"/>
  <c r="E58" i="1"/>
  <c r="J58" i="1" s="1"/>
  <c r="E57" i="1"/>
  <c r="J57" i="1" s="1"/>
  <c r="E56" i="1"/>
  <c r="J56" i="1" s="1"/>
  <c r="E55" i="1"/>
  <c r="J55" i="1" s="1"/>
  <c r="E54" i="1"/>
  <c r="J54" i="1" s="1"/>
  <c r="E53" i="1"/>
  <c r="J53" i="1" s="1"/>
  <c r="E52" i="1"/>
  <c r="J52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E41" i="1"/>
  <c r="J41" i="1" s="1"/>
  <c r="E40" i="1"/>
  <c r="J40" i="1" s="1"/>
  <c r="E39" i="1"/>
  <c r="J39" i="1" s="1"/>
  <c r="E38" i="1"/>
  <c r="J38" i="1" s="1"/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<sst xmlns="http://schemas.openxmlformats.org/spreadsheetml/2006/main" count="481" uniqueCount="143">
  <si>
    <t>Well</t>
  </si>
  <si>
    <t>Sample</t>
  </si>
  <si>
    <t>log</t>
  </si>
  <si>
    <t>Cq</t>
  </si>
  <si>
    <t>Std 10^8</t>
  </si>
  <si>
    <t>Std 10^7</t>
  </si>
  <si>
    <t>Std 10^6</t>
  </si>
  <si>
    <t>A10</t>
  </si>
  <si>
    <t>Std 10^5</t>
  </si>
  <si>
    <t>A11</t>
  </si>
  <si>
    <t>A12</t>
  </si>
  <si>
    <t>Std 10^4</t>
  </si>
  <si>
    <t>Std 10^3</t>
  </si>
  <si>
    <t>Std 10^2</t>
  </si>
  <si>
    <t>B10</t>
  </si>
  <si>
    <t>Std 10^1</t>
  </si>
  <si>
    <t>B11</t>
  </si>
  <si>
    <t>B12</t>
  </si>
  <si>
    <t>Std 10^0</t>
  </si>
  <si>
    <t>NTC</t>
  </si>
  <si>
    <t>NA</t>
  </si>
  <si>
    <t>Copies/rxn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</si>
  <si>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</si>
  <si>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</si>
  <si>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</si>
  <si>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</si>
  <si>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</si>
  <si>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</si>
  <si>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</si>
  <si>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</si>
  <si>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</si>
  <si>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</si>
  <si>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</si>
  <si>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</si>
  <si>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G11</t>
  </si>
  <si>
    <t>G12</t>
  </si>
  <si>
    <t>H10</t>
  </si>
  <si>
    <t>H11</t>
  </si>
  <si>
    <t>H12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</si>
  <si>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</si>
  <si>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</si>
  <si>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</si>
  <si>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</si>
  <si>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</si>
  <si>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</si>
  <si>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</si>
  <si>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</si>
  <si>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</si>
  <si>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</si>
  <si>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</si>
  <si>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</si>
  <si>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</si>
  <si>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</si>
  <si>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</si>
  <si>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</si>
  <si>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</si>
  <si>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</si>
  <si>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</si>
  <si>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</si>
  <si>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</si>
  <si>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</si>
  <si>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</si>
  <si>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</si>
  <si>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</si>
  <si>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</si>
  <si>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</si>
  <si>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10^</t>
  </si>
  <si>
    <t>Dil</t>
  </si>
  <si>
    <t>DNA used</t>
  </si>
  <si>
    <t>DNA extracted</t>
  </si>
  <si>
    <t>Sample Amount</t>
  </si>
  <si>
    <t>Avg</t>
  </si>
  <si>
    <t>Upstream 1</t>
  </si>
  <si>
    <t>Manure A</t>
  </si>
  <si>
    <t>Manure B</t>
  </si>
  <si>
    <t>Manure C</t>
  </si>
  <si>
    <t>Source Water</t>
  </si>
  <si>
    <t>Upstream 2</t>
  </si>
  <si>
    <t>Upstream 3</t>
  </si>
  <si>
    <t>Upstream 4</t>
  </si>
  <si>
    <t>Upstream 5</t>
  </si>
  <si>
    <t>Downstream 1</t>
  </si>
  <si>
    <t>Downstream 2</t>
  </si>
  <si>
    <t>Downstream 3</t>
  </si>
  <si>
    <t>Downstream 4</t>
  </si>
  <si>
    <t>Downstream 5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</si>
  <si>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</si>
  <si>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</si>
  <si>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</si>
  <si>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</si>
  <si>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</si>
  <si>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</si>
  <si>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</si>
  <si>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H4</t>
  </si>
  <si>
    <t>H8</t>
  </si>
  <si>
    <t>H5</t>
  </si>
  <si>
    <t>H9</t>
  </si>
  <si>
    <t>H2</t>
  </si>
  <si>
    <t>H6</t>
  </si>
  <si>
    <t>H3</t>
  </si>
  <si>
    <t>H7</t>
  </si>
  <si>
    <t>G1</t>
  </si>
  <si>
    <t>G2</t>
  </si>
  <si>
    <t>G3</t>
  </si>
  <si>
    <t>G4</t>
  </si>
  <si>
    <t>G5</t>
  </si>
  <si>
    <t>G6</t>
  </si>
  <si>
    <t>G7</t>
  </si>
  <si>
    <t>D1</t>
  </si>
  <si>
    <t>E1</t>
  </si>
  <si>
    <t>F1</t>
  </si>
  <si>
    <t>D2</t>
  </si>
  <si>
    <t>E2</t>
  </si>
  <si>
    <t>F2</t>
  </si>
  <si>
    <t>D3</t>
  </si>
  <si>
    <t>E3</t>
  </si>
  <si>
    <t>F3</t>
  </si>
  <si>
    <t>D4</t>
  </si>
  <si>
    <t>E4</t>
  </si>
  <si>
    <t>F5</t>
  </si>
  <si>
    <t>F4</t>
  </si>
  <si>
    <t>D5</t>
  </si>
  <si>
    <t>E5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</si>
  <si>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</si>
  <si>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</si>
  <si>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</si>
  <si>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</si>
  <si>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</si>
  <si>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</si>
  <si>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</si>
  <si>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</si>
  <si>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</si>
  <si>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</si>
  <si>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</si>
  <si>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</si>
  <si>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2 uL</t>
  </si>
  <si>
    <t>100 uL</t>
  </si>
  <si>
    <t>100 mL</t>
  </si>
  <si>
    <t>250 uL</t>
  </si>
  <si>
    <t>copies/100 mL</t>
  </si>
  <si>
    <t>copies/1 mL</t>
  </si>
  <si>
    <t>H1</t>
  </si>
  <si>
    <t>x = (y - 38.093) / -3.866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</si>
</sst>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0.00;\-###0.0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" fillId="0" borderId="0" xfId="0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tetM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14461126545654"/>
                  <c:y val="-0.55115004115609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1'!$C$2:$C$19</c:f>
              <c:numCache>
                <c:formatCode>0.0000</c:formatCode>
                <c:ptCount val="18"/>
                <c:pt idx="0">
                  <c:v>8.0136044023579664</c:v>
                </c:pt>
                <c:pt idx="1">
                  <c:v>8.0136044023579664</c:v>
                </c:pt>
                <c:pt idx="2">
                  <c:v>8.0136044023579664</c:v>
                </c:pt>
                <c:pt idx="3">
                  <c:v>7.0136044023579664</c:v>
                </c:pt>
                <c:pt idx="4">
                  <c:v>7.0136044023579664</c:v>
                </c:pt>
                <c:pt idx="5">
                  <c:v>7.0136044023579664</c:v>
                </c:pt>
                <c:pt idx="6">
                  <c:v>6.0136044023579664</c:v>
                </c:pt>
                <c:pt idx="7">
                  <c:v>6.0136044023579664</c:v>
                </c:pt>
                <c:pt idx="8">
                  <c:v>6.0136044023579664</c:v>
                </c:pt>
                <c:pt idx="9">
                  <c:v>5.0136044023579664</c:v>
                </c:pt>
                <c:pt idx="10">
                  <c:v>5.0136044023579664</c:v>
                </c:pt>
                <c:pt idx="11">
                  <c:v>5.0136044023579664</c:v>
                </c:pt>
                <c:pt idx="12">
                  <c:v>4.0136044023579664</c:v>
                </c:pt>
                <c:pt idx="13">
                  <c:v>4.0136044023579664</c:v>
                </c:pt>
                <c:pt idx="14">
                  <c:v>4.0136044023579664</c:v>
                </c:pt>
                <c:pt idx="15">
                  <c:v>3.0136044023579664</c:v>
                </c:pt>
                <c:pt idx="16">
                  <c:v>3.0136044023579664</c:v>
                </c:pt>
                <c:pt idx="17">
                  <c:v>3.0136044023579664</c:v>
                </c:pt>
              </c:numCache>
            </c:numRef>
          </c:xVal>
          <c:yVal>
            <c:numRef>
              <c:f>'tetM - plate 1'!$D$2:$D$19</c:f>
              <c:numCache>
                <c:formatCode>###0.00;\-###0.00</c:formatCode>
                <c:ptCount val="18"/>
                <c:pt idx="0">
                  <c:v>7.60401774183872</c:v>
                </c:pt>
                <c:pt idx="1">
                  <c:v>7.7549653506901501</c:v>
                </c:pt>
                <c:pt idx="2">
                  <c:v>7.6042235832884799</c:v>
                </c:pt>
                <c:pt idx="3">
                  <c:v>10.889464988499901</c:v>
                </c:pt>
                <c:pt idx="4">
                  <c:v>10.866647912884201</c:v>
                </c:pt>
                <c:pt idx="5">
                  <c:v>10.718266963428899</c:v>
                </c:pt>
                <c:pt idx="6">
                  <c:v>14.585465960883401</c:v>
                </c:pt>
                <c:pt idx="7">
                  <c:v>14.629416314006701</c:v>
                </c:pt>
                <c:pt idx="8">
                  <c:v>14.506891529284299</c:v>
                </c:pt>
                <c:pt idx="9">
                  <c:v>18.1144832378811</c:v>
                </c:pt>
                <c:pt idx="10">
                  <c:v>18.1845573733873</c:v>
                </c:pt>
                <c:pt idx="11">
                  <c:v>18.0337961416318</c:v>
                </c:pt>
                <c:pt idx="12">
                  <c:v>22.474091970525102</c:v>
                </c:pt>
                <c:pt idx="13">
                  <c:v>22.597326775006898</c:v>
                </c:pt>
                <c:pt idx="14">
                  <c:v>22.430403386820402</c:v>
                </c:pt>
                <c:pt idx="15">
                  <c:v>27.010333416334699</c:v>
                </c:pt>
                <c:pt idx="16">
                  <c:v>27.102463050159901</c:v>
                </c:pt>
                <c:pt idx="17">
                  <c:v>26.897293456048398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8-574C-A960-48819191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892400"/>
        <c:axId val="925502512"/>
      </c:scatterChart>
      <c:valAx>
        <c:axId val="9418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2512"/>
        <c:crosses val="autoZero"/>
        <c:crossBetween val="midCat"/>
      </c:valAx>
      <c:valAx>
        <c:axId val="9255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tetM Standard Curve 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1817454306414967E-2"/>
                  <c:y val="-0.51509014944560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'tetM - plate 1'!$Q$2:$Q$19</c:f>
              <c:numCache>
                <c:formatCode>###0.00;\-###0.00</c:formatCode>
                <c:ptCount val="18"/>
                <c:pt idx="0">
                  <c:v>7.60401774183872</c:v>
                </c:pt>
                <c:pt idx="1">
                  <c:v>7.7549653506901501</c:v>
                </c:pt>
                <c:pt idx="2">
                  <c:v>7.6042235832884799</c:v>
                </c:pt>
                <c:pt idx="3">
                  <c:v>10.889464988499901</c:v>
                </c:pt>
                <c:pt idx="4">
                  <c:v>10.866647912884201</c:v>
                </c:pt>
                <c:pt idx="5">
                  <c:v>10.718266963428899</c:v>
                </c:pt>
                <c:pt idx="6">
                  <c:v>14.585465960883401</c:v>
                </c:pt>
                <c:pt idx="7">
                  <c:v>14.629416314006701</c:v>
                </c:pt>
                <c:pt idx="8">
                  <c:v>14.506891529284299</c:v>
                </c:pt>
                <c:pt idx="9">
                  <c:v>18.1144832378811</c:v>
                </c:pt>
                <c:pt idx="10">
                  <c:v>18.1845573733873</c:v>
                </c:pt>
                <c:pt idx="11">
                  <c:v>18.0337961416318</c:v>
                </c:pt>
                <c:pt idx="12">
                  <c:v>22.474091970525102</c:v>
                </c:pt>
                <c:pt idx="13">
                  <c:v>22.597326775006898</c:v>
                </c:pt>
                <c:pt idx="14">
                  <c:v>22.430403386820402</c:v>
                </c:pt>
                <c:pt idx="15">
                  <c:v>27.010333416334699</c:v>
                </c:pt>
                <c:pt idx="16">
                  <c:v>27.102463050159901</c:v>
                </c:pt>
                <c:pt idx="17">
                  <c:v>26.897293456048398</c:v>
                </c:pt>
              </c:numCache>
            </c:numRef>
          </c:xVal>
          <c:yVal>
            <c:numRef>
              <c:f>'tetM - plate 1'!$P$2:$P$19</c:f>
              <c:numCache>
                <c:formatCode>0.00E+00</c:formatCode>
                <c:ptCount val="18"/>
                <c:pt idx="0">
                  <c:v>103182109.45826009</c:v>
                </c:pt>
                <c:pt idx="1">
                  <c:v>103182109.45826009</c:v>
                </c:pt>
                <c:pt idx="2">
                  <c:v>103182109.45826009</c:v>
                </c:pt>
                <c:pt idx="3">
                  <c:v>10318210.945826009</c:v>
                </c:pt>
                <c:pt idx="4">
                  <c:v>10318210.945826009</c:v>
                </c:pt>
                <c:pt idx="5">
                  <c:v>10318210.945826009</c:v>
                </c:pt>
                <c:pt idx="6">
                  <c:v>1031821.0945826009</c:v>
                </c:pt>
                <c:pt idx="7">
                  <c:v>1031821.0945826009</c:v>
                </c:pt>
                <c:pt idx="8">
                  <c:v>1031821.0945826009</c:v>
                </c:pt>
                <c:pt idx="9">
                  <c:v>103182.10945826009</c:v>
                </c:pt>
                <c:pt idx="10">
                  <c:v>103182.10945826009</c:v>
                </c:pt>
                <c:pt idx="11">
                  <c:v>103182.10945826009</c:v>
                </c:pt>
                <c:pt idx="12">
                  <c:v>10318.210945826009</c:v>
                </c:pt>
                <c:pt idx="13">
                  <c:v>10318.210945826009</c:v>
                </c:pt>
                <c:pt idx="14">
                  <c:v>10318.210945826009</c:v>
                </c:pt>
                <c:pt idx="15">
                  <c:v>1031.8210945826008</c:v>
                </c:pt>
                <c:pt idx="16">
                  <c:v>1031.8210945826008</c:v>
                </c:pt>
                <c:pt idx="17">
                  <c:v>1031.8210945826008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1-944B-BCCF-C92DE2C0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73216"/>
        <c:axId val="925389808"/>
      </c:scatterChart>
      <c:valAx>
        <c:axId val="9417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89808"/>
        <c:crosses val="autoZero"/>
        <c:crossBetween val="midCat"/>
      </c:valAx>
      <c:valAx>
        <c:axId val="925389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Dil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82550</xdr:rowOff>
    </xdr:from>
    <xdr:to>
      <xdr:col>12</xdr:col>
      <xdr:colOff>571500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1F8BC-250F-334C-B171-7E3BB25D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15</xdr:row>
      <xdr:rowOff>127000</xdr:rowOff>
    </xdr:from>
    <xdr:to>
      <xdr:col>12</xdr:col>
      <xdr:colOff>584200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FDE79-D668-5A40-B365-7F7B0A170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"/>
  <sheetViews>
    <sheetView tabSelected="1" workbookViewId="0">
      <selection activeCell="B5" sqref="B5:B25"/>
    </sheetView>
  </sheetViews>
  <sheetFormatPr baseColWidth="10" defaultColWidth="11" defaultRowHeight="16" x14ac:dyDescent="0.2"/>
  <cols>
    <col min="2" max="2" width="13.1640625" bestFit="1" customWidth="1"/>
    <col min="4" max="4" width="21.6640625" bestFit="1" customWidth="1"/>
    <col min="8" max="8" width="13" bestFit="1" customWidth="1"/>
    <col min="9" max="9" width="14.33203125" bestFit="1" customWidth="1"/>
    <col min="10" max="10" width="12.1640625" bestFit="1" customWidth="1"/>
    <col min="13" max="13" width="13.1640625" bestFit="1" customWidth="1"/>
  </cols>
  <sheetData>
    <row r="1" spans="1:21" x14ac:dyDescent="0.2">
      <c r="A1" s="14" t="s">
        <v>0</v>
      </c>
      <c r="B1" s="14" t="s">
        <v>1</v>
      </c>
      <c r="C1" s="14" t="s">
        <v>2</v>
      </c>
      <c r="D1" s="13" t="s">
        <v>3</v>
      </c>
      <c r="N1" s="4" t="s">
        <v>0</v>
      </c>
      <c r="O1" s="14" t="s">
        <v>1</v>
      </c>
      <c r="P1" s="4" t="s">
        <v>21</v>
      </c>
      <c r="Q1" s="14" t="s">
        <v>3</v>
      </c>
    </row>
    <row r="2" spans="1:21" x14ac:dyDescent="0.2">
      <c r="A2" s="2" t="s">
        <v>39</v>
      </c>
      <c r="B2" s="14" t="s">
        <v>4</v>
      </c>
      <c r="C2" s="3">
        <f>LOG(P2)</f>
        <v>8.0136044023579664</v>
      </c>
      <c r="D2" s="17">
        <v>7.60401774183872</v>
      </c>
      <c r="N2" s="2" t="s">
        <v>39</v>
      </c>
      <c r="O2" s="14" t="s">
        <v>4</v>
      </c>
      <c r="P2" s="5">
        <v>103182109.45826009</v>
      </c>
      <c r="Q2" s="17">
        <v>7.60401774183872</v>
      </c>
    </row>
    <row r="3" spans="1:21" x14ac:dyDescent="0.2">
      <c r="A3" s="2" t="s">
        <v>40</v>
      </c>
      <c r="B3" s="14" t="s">
        <v>4</v>
      </c>
      <c r="C3" s="3">
        <f t="shared" ref="C3:C28" si="0">LOG(P3)</f>
        <v>8.0136044023579664</v>
      </c>
      <c r="D3" s="17">
        <v>7.7549653506901501</v>
      </c>
      <c r="N3" s="2" t="s">
        <v>40</v>
      </c>
      <c r="O3" s="14" t="s">
        <v>4</v>
      </c>
      <c r="P3" s="5">
        <v>103182109.45826009</v>
      </c>
      <c r="Q3" s="17">
        <v>7.7549653506901501</v>
      </c>
    </row>
    <row r="4" spans="1:21" x14ac:dyDescent="0.2">
      <c r="A4" s="2" t="s">
        <v>41</v>
      </c>
      <c r="B4" s="14" t="s">
        <v>4</v>
      </c>
      <c r="C4" s="3">
        <f t="shared" si="0"/>
        <v>8.0136044023579664</v>
      </c>
      <c r="D4" s="17">
        <v>7.6042235832884799</v>
      </c>
      <c r="N4" s="2" t="s">
        <v>41</v>
      </c>
      <c r="O4" s="14" t="s">
        <v>4</v>
      </c>
      <c r="P4" s="5">
        <v>103182109.45826009</v>
      </c>
      <c r="Q4" s="17">
        <v>7.6042235832884799</v>
      </c>
    </row>
    <row r="5" spans="1:21" x14ac:dyDescent="0.2">
      <c r="A5" s="2" t="s">
        <v>42</v>
      </c>
      <c r="B5" s="14" t="s">
        <v>5</v>
      </c>
      <c r="C5" s="3">
        <f t="shared" si="0"/>
        <v>7.0136044023579664</v>
      </c>
      <c r="D5" s="17">
        <v>10.889464988499901</v>
      </c>
      <c r="N5" s="2" t="s">
        <v>42</v>
      </c>
      <c r="O5" s="14" t="s">
        <v>5</v>
      </c>
      <c r="P5" s="5">
        <v>10318210.945826009</v>
      </c>
      <c r="Q5" s="17">
        <v>10.889464988499901</v>
      </c>
    </row>
    <row r="6" spans="1:21" ht="17" thickBot="1" x14ac:dyDescent="0.25">
      <c r="A6" s="2" t="s">
        <v>43</v>
      </c>
      <c r="B6" s="14" t="s">
        <v>5</v>
      </c>
      <c r="C6" s="3">
        <f t="shared" si="0"/>
        <v>7.0136044023579664</v>
      </c>
      <c r="D6" s="17">
        <v>10.866647912884201</v>
      </c>
      <c r="N6" s="2" t="s">
        <v>43</v>
      </c>
      <c r="O6" s="14" t="s">
        <v>5</v>
      </c>
      <c r="P6" s="5">
        <v>10318210.945826009</v>
      </c>
      <c r="Q6" s="17">
        <v>10.866647912884201</v>
      </c>
    </row>
    <row r="7" spans="1:21" x14ac:dyDescent="0.2">
      <c r="A7" s="2" t="s">
        <v>44</v>
      </c>
      <c r="B7" s="14" t="s">
        <v>5</v>
      </c>
      <c r="C7" s="3">
        <f t="shared" si="0"/>
        <v>7.0136044023579664</v>
      </c>
      <c r="D7" s="17">
        <v>10.718266963428899</v>
      </c>
      <c r="N7" s="2" t="s">
        <v>44</v>
      </c>
      <c r="O7" s="14" t="s">
        <v>5</v>
      </c>
      <c r="P7" s="5">
        <v>10318210.945826009</v>
      </c>
      <c r="Q7" s="17">
        <v>10.718266963428899</v>
      </c>
      <c r="S7" s="21" t="s">
        <v>142</v>
      </c>
      <c r="T7" s="22"/>
      <c r="U7" s="23"/>
    </row>
    <row r="8" spans="1:21" ht="17" thickBot="1" x14ac:dyDescent="0.25">
      <c r="A8" s="2" t="s">
        <v>45</v>
      </c>
      <c r="B8" s="14" t="s">
        <v>6</v>
      </c>
      <c r="C8" s="3">
        <f t="shared" si="0"/>
        <v>6.0136044023579664</v>
      </c>
      <c r="D8" s="17">
        <v>14.585465960883401</v>
      </c>
      <c r="N8" s="2" t="s">
        <v>45</v>
      </c>
      <c r="O8" s="14" t="s">
        <v>6</v>
      </c>
      <c r="P8" s="5">
        <v>1031821.0945826009</v>
      </c>
      <c r="Q8" s="17">
        <v>14.585465960883401</v>
      </c>
      <c r="S8" s="24"/>
      <c r="T8" s="25"/>
      <c r="U8" s="26"/>
    </row>
    <row r="9" spans="1:21" x14ac:dyDescent="0.2">
      <c r="A9" s="2" t="s">
        <v>46</v>
      </c>
      <c r="B9" s="14" t="s">
        <v>6</v>
      </c>
      <c r="C9" s="3">
        <f t="shared" si="0"/>
        <v>6.0136044023579664</v>
      </c>
      <c r="D9" s="17">
        <v>14.629416314006701</v>
      </c>
      <c r="N9" s="2" t="s">
        <v>46</v>
      </c>
      <c r="O9" s="14" t="s">
        <v>6</v>
      </c>
      <c r="P9" s="5">
        <v>1031821.0945826009</v>
      </c>
      <c r="Q9" s="17">
        <v>14.629416314006701</v>
      </c>
    </row>
    <row r="10" spans="1:21" x14ac:dyDescent="0.2">
      <c r="A10" s="2" t="s">
        <v>47</v>
      </c>
      <c r="B10" s="14" t="s">
        <v>6</v>
      </c>
      <c r="C10" s="3">
        <f t="shared" si="0"/>
        <v>6.0136044023579664</v>
      </c>
      <c r="D10" s="17">
        <v>14.506891529284299</v>
      </c>
      <c r="N10" s="2" t="s">
        <v>47</v>
      </c>
      <c r="O10" s="14" t="s">
        <v>6</v>
      </c>
      <c r="P10" s="5">
        <v>1031821.0945826009</v>
      </c>
      <c r="Q10" s="17">
        <v>14.506891529284299</v>
      </c>
    </row>
    <row r="11" spans="1:21" x14ac:dyDescent="0.2">
      <c r="A11" s="2" t="s">
        <v>48</v>
      </c>
      <c r="B11" s="14" t="s">
        <v>8</v>
      </c>
      <c r="C11" s="3">
        <f t="shared" si="0"/>
        <v>5.0136044023579664</v>
      </c>
      <c r="D11" s="17">
        <v>18.1144832378811</v>
      </c>
      <c r="N11" s="2" t="s">
        <v>48</v>
      </c>
      <c r="O11" s="14" t="s">
        <v>8</v>
      </c>
      <c r="P11" s="5">
        <v>103182.10945826009</v>
      </c>
      <c r="Q11" s="17">
        <v>18.1144832378811</v>
      </c>
    </row>
    <row r="12" spans="1:21" x14ac:dyDescent="0.2">
      <c r="A12" s="2" t="s">
        <v>49</v>
      </c>
      <c r="B12" s="14" t="s">
        <v>8</v>
      </c>
      <c r="C12" s="3">
        <f t="shared" si="0"/>
        <v>5.0136044023579664</v>
      </c>
      <c r="D12" s="17">
        <v>18.1845573733873</v>
      </c>
      <c r="N12" s="2" t="s">
        <v>49</v>
      </c>
      <c r="O12" s="14" t="s">
        <v>8</v>
      </c>
      <c r="P12" s="5">
        <v>103182.10945826009</v>
      </c>
      <c r="Q12" s="17">
        <v>18.1845573733873</v>
      </c>
    </row>
    <row r="13" spans="1:21" x14ac:dyDescent="0.2">
      <c r="A13" s="2" t="s">
        <v>50</v>
      </c>
      <c r="B13" s="14" t="s">
        <v>8</v>
      </c>
      <c r="C13" s="3">
        <f t="shared" si="0"/>
        <v>5.0136044023579664</v>
      </c>
      <c r="D13" s="17">
        <v>18.0337961416318</v>
      </c>
      <c r="N13" s="2" t="s">
        <v>50</v>
      </c>
      <c r="O13" s="14" t="s">
        <v>8</v>
      </c>
      <c r="P13" s="5">
        <v>103182.10945826009</v>
      </c>
      <c r="Q13" s="17">
        <v>18.0337961416318</v>
      </c>
    </row>
    <row r="14" spans="1:21" x14ac:dyDescent="0.2">
      <c r="A14" s="2" t="s">
        <v>51</v>
      </c>
      <c r="B14" s="14" t="s">
        <v>11</v>
      </c>
      <c r="C14" s="3">
        <f t="shared" si="0"/>
        <v>4.0136044023579664</v>
      </c>
      <c r="D14" s="17">
        <v>22.474091970525102</v>
      </c>
      <c r="N14" s="2" t="s">
        <v>51</v>
      </c>
      <c r="O14" s="14" t="s">
        <v>11</v>
      </c>
      <c r="P14" s="5">
        <v>10318.210945826009</v>
      </c>
      <c r="Q14" s="17">
        <v>22.474091970525102</v>
      </c>
    </row>
    <row r="15" spans="1:21" x14ac:dyDescent="0.2">
      <c r="A15" s="2" t="s">
        <v>52</v>
      </c>
      <c r="B15" s="14" t="s">
        <v>11</v>
      </c>
      <c r="C15" s="3">
        <f t="shared" si="0"/>
        <v>4.0136044023579664</v>
      </c>
      <c r="D15" s="17">
        <v>22.597326775006898</v>
      </c>
      <c r="N15" s="2" t="s">
        <v>52</v>
      </c>
      <c r="O15" s="14" t="s">
        <v>11</v>
      </c>
      <c r="P15" s="5">
        <v>10318.210945826009</v>
      </c>
      <c r="Q15" s="17">
        <v>22.597326775006898</v>
      </c>
    </row>
    <row r="16" spans="1:21" x14ac:dyDescent="0.2">
      <c r="A16" s="2" t="s">
        <v>53</v>
      </c>
      <c r="B16" s="14" t="s">
        <v>11</v>
      </c>
      <c r="C16" s="3">
        <f t="shared" si="0"/>
        <v>4.0136044023579664</v>
      </c>
      <c r="D16" s="17">
        <v>22.430403386820402</v>
      </c>
      <c r="N16" s="2" t="s">
        <v>53</v>
      </c>
      <c r="O16" s="14" t="s">
        <v>11</v>
      </c>
      <c r="P16" s="5">
        <v>10318.210945826009</v>
      </c>
      <c r="Q16" s="17">
        <v>22.430403386820402</v>
      </c>
    </row>
    <row r="17" spans="1:17" x14ac:dyDescent="0.2">
      <c r="A17" s="2" t="s">
        <v>54</v>
      </c>
      <c r="B17" s="14" t="s">
        <v>12</v>
      </c>
      <c r="C17" s="3">
        <f t="shared" si="0"/>
        <v>3.0136044023579664</v>
      </c>
      <c r="D17" s="17">
        <v>27.010333416334699</v>
      </c>
      <c r="N17" s="2" t="s">
        <v>54</v>
      </c>
      <c r="O17" s="14" t="s">
        <v>12</v>
      </c>
      <c r="P17" s="5">
        <v>1031.8210945826008</v>
      </c>
      <c r="Q17" s="17">
        <v>27.010333416334699</v>
      </c>
    </row>
    <row r="18" spans="1:17" x14ac:dyDescent="0.2">
      <c r="A18" s="2" t="s">
        <v>55</v>
      </c>
      <c r="B18" s="14" t="s">
        <v>12</v>
      </c>
      <c r="C18" s="3">
        <f t="shared" si="0"/>
        <v>3.0136044023579664</v>
      </c>
      <c r="D18" s="17">
        <v>27.102463050159901</v>
      </c>
      <c r="N18" s="2" t="s">
        <v>55</v>
      </c>
      <c r="O18" s="14" t="s">
        <v>12</v>
      </c>
      <c r="P18" s="5">
        <v>1031.8210945826008</v>
      </c>
      <c r="Q18" s="17">
        <v>27.102463050159901</v>
      </c>
    </row>
    <row r="19" spans="1:17" x14ac:dyDescent="0.2">
      <c r="A19" s="2" t="s">
        <v>56</v>
      </c>
      <c r="B19" s="14" t="s">
        <v>12</v>
      </c>
      <c r="C19" s="3">
        <f t="shared" si="0"/>
        <v>3.0136044023579664</v>
      </c>
      <c r="D19" s="17">
        <v>26.897293456048398</v>
      </c>
      <c r="N19" s="2" t="s">
        <v>56</v>
      </c>
      <c r="O19" s="14" t="s">
        <v>12</v>
      </c>
      <c r="P19" s="5">
        <v>1031.8210945826008</v>
      </c>
      <c r="Q19" s="17">
        <v>26.897293456048398</v>
      </c>
    </row>
    <row r="20" spans="1:17" x14ac:dyDescent="0.2">
      <c r="A20" s="2" t="s">
        <v>57</v>
      </c>
      <c r="B20" s="14" t="s">
        <v>13</v>
      </c>
      <c r="C20" s="3">
        <f t="shared" si="0"/>
        <v>2.0136044023579664</v>
      </c>
      <c r="D20" s="17">
        <v>28.895203858034701</v>
      </c>
      <c r="N20" s="2" t="s">
        <v>57</v>
      </c>
      <c r="O20" s="14" t="s">
        <v>13</v>
      </c>
      <c r="P20" s="5">
        <v>103.18210945826009</v>
      </c>
      <c r="Q20" s="17">
        <v>28.895203858034701</v>
      </c>
    </row>
    <row r="21" spans="1:17" x14ac:dyDescent="0.2">
      <c r="A21" s="2" t="s">
        <v>58</v>
      </c>
      <c r="B21" s="14" t="s">
        <v>13</v>
      </c>
      <c r="C21" s="3">
        <f t="shared" si="0"/>
        <v>2.0136044023579664</v>
      </c>
      <c r="D21" s="17">
        <v>29.032153076670099</v>
      </c>
      <c r="N21" s="2" t="s">
        <v>58</v>
      </c>
      <c r="O21" s="14" t="s">
        <v>13</v>
      </c>
      <c r="P21" s="5">
        <v>103.18210945826009</v>
      </c>
      <c r="Q21" s="17">
        <v>29.032153076670099</v>
      </c>
    </row>
    <row r="22" spans="1:17" x14ac:dyDescent="0.2">
      <c r="A22" s="2" t="s">
        <v>59</v>
      </c>
      <c r="B22" s="14" t="s">
        <v>13</v>
      </c>
      <c r="C22" s="3">
        <f t="shared" si="0"/>
        <v>2.0136044023579664</v>
      </c>
      <c r="D22" s="17">
        <v>28.813736563432201</v>
      </c>
      <c r="N22" s="2" t="s">
        <v>59</v>
      </c>
      <c r="O22" s="14" t="s">
        <v>13</v>
      </c>
      <c r="P22" s="5">
        <v>103.18210945826009</v>
      </c>
      <c r="Q22" s="17">
        <v>28.813736563432201</v>
      </c>
    </row>
    <row r="23" spans="1:17" x14ac:dyDescent="0.2">
      <c r="A23" s="2" t="s">
        <v>60</v>
      </c>
      <c r="B23" s="14" t="s">
        <v>15</v>
      </c>
      <c r="C23" s="3">
        <f t="shared" si="0"/>
        <v>1.0136044023579664</v>
      </c>
      <c r="D23" s="17">
        <v>31.529823838650401</v>
      </c>
      <c r="N23" s="2" t="s">
        <v>60</v>
      </c>
      <c r="O23" s="14" t="s">
        <v>15</v>
      </c>
      <c r="P23" s="5">
        <v>10.318210945826008</v>
      </c>
      <c r="Q23" s="17">
        <v>31.529823838650401</v>
      </c>
    </row>
    <row r="24" spans="1:17" x14ac:dyDescent="0.2">
      <c r="A24" s="2" t="s">
        <v>61</v>
      </c>
      <c r="B24" s="14" t="s">
        <v>15</v>
      </c>
      <c r="C24" s="3">
        <f t="shared" si="0"/>
        <v>1.0136044023579664</v>
      </c>
      <c r="D24" s="17">
        <v>31.511806355075901</v>
      </c>
      <c r="N24" s="2" t="s">
        <v>61</v>
      </c>
      <c r="O24" s="14" t="s">
        <v>15</v>
      </c>
      <c r="P24" s="5">
        <v>10.318210945826008</v>
      </c>
      <c r="Q24" s="17">
        <v>31.511806355075901</v>
      </c>
    </row>
    <row r="25" spans="1:17" x14ac:dyDescent="0.2">
      <c r="A25" s="2" t="s">
        <v>62</v>
      </c>
      <c r="B25" s="14" t="s">
        <v>15</v>
      </c>
      <c r="C25" s="3">
        <f t="shared" si="0"/>
        <v>1.0136044023579664</v>
      </c>
      <c r="D25" s="17">
        <v>31.182551553732502</v>
      </c>
      <c r="N25" s="2" t="s">
        <v>62</v>
      </c>
      <c r="O25" s="14" t="s">
        <v>15</v>
      </c>
      <c r="P25" s="5">
        <v>10.318210945826008</v>
      </c>
      <c r="Q25" s="17">
        <v>31.182551553732502</v>
      </c>
    </row>
    <row r="26" spans="1:17" x14ac:dyDescent="0.2">
      <c r="A26" s="2" t="s">
        <v>63</v>
      </c>
      <c r="B26" s="14" t="s">
        <v>18</v>
      </c>
      <c r="C26" s="3">
        <f t="shared" si="0"/>
        <v>1.3604402357966342E-2</v>
      </c>
      <c r="D26" s="17">
        <v>35.336330147288898</v>
      </c>
      <c r="N26" s="2" t="s">
        <v>63</v>
      </c>
      <c r="O26" s="14" t="s">
        <v>18</v>
      </c>
      <c r="P26" s="5">
        <v>1.0318210945826007</v>
      </c>
      <c r="Q26" s="17">
        <v>35.336330147288898</v>
      </c>
    </row>
    <row r="27" spans="1:17" x14ac:dyDescent="0.2">
      <c r="A27" s="2" t="s">
        <v>64</v>
      </c>
      <c r="B27" s="14" t="s">
        <v>18</v>
      </c>
      <c r="C27" s="3">
        <f t="shared" si="0"/>
        <v>1.3604402357966342E-2</v>
      </c>
      <c r="D27" s="17">
        <v>37.080948727812199</v>
      </c>
      <c r="N27" s="2" t="s">
        <v>64</v>
      </c>
      <c r="O27" s="14" t="s">
        <v>18</v>
      </c>
      <c r="P27" s="5">
        <v>1.0318210945826007</v>
      </c>
      <c r="Q27" s="17">
        <v>37.080948727812199</v>
      </c>
    </row>
    <row r="28" spans="1:17" x14ac:dyDescent="0.2">
      <c r="A28" s="2" t="s">
        <v>65</v>
      </c>
      <c r="B28" s="14" t="s">
        <v>18</v>
      </c>
      <c r="C28" s="3">
        <f t="shared" si="0"/>
        <v>1.3604402357966342E-2</v>
      </c>
      <c r="D28" s="17"/>
      <c r="N28" s="2" t="s">
        <v>65</v>
      </c>
      <c r="O28" s="14" t="s">
        <v>18</v>
      </c>
      <c r="P28" s="5">
        <v>1.0318210945826007</v>
      </c>
      <c r="Q28" s="17"/>
    </row>
    <row r="29" spans="1:17" x14ac:dyDescent="0.2">
      <c r="A29" s="2" t="s">
        <v>7</v>
      </c>
      <c r="B29" s="14" t="s">
        <v>19</v>
      </c>
      <c r="C29" s="14" t="s">
        <v>20</v>
      </c>
      <c r="D29" s="16"/>
      <c r="N29" s="2" t="s">
        <v>7</v>
      </c>
      <c r="O29" s="14" t="s">
        <v>19</v>
      </c>
      <c r="P29" s="4" t="s">
        <v>20</v>
      </c>
      <c r="Q29" s="16"/>
    </row>
    <row r="30" spans="1:17" x14ac:dyDescent="0.2">
      <c r="A30" s="2" t="s">
        <v>14</v>
      </c>
      <c r="B30" s="14" t="s">
        <v>19</v>
      </c>
      <c r="C30" s="14" t="s">
        <v>20</v>
      </c>
      <c r="D30" s="16"/>
      <c r="N30" s="2" t="s">
        <v>14</v>
      </c>
      <c r="O30" s="14" t="s">
        <v>19</v>
      </c>
      <c r="P30" s="4" t="s">
        <v>20</v>
      </c>
      <c r="Q30" s="16"/>
    </row>
    <row r="31" spans="1:17" x14ac:dyDescent="0.2">
      <c r="A31" s="2" t="s">
        <v>22</v>
      </c>
      <c r="B31" s="14" t="s">
        <v>19</v>
      </c>
      <c r="C31" s="14" t="s">
        <v>20</v>
      </c>
      <c r="D31" s="16"/>
      <c r="N31" s="2" t="s">
        <v>22</v>
      </c>
      <c r="O31" s="14" t="s">
        <v>19</v>
      </c>
      <c r="P31" s="4" t="s">
        <v>20</v>
      </c>
      <c r="Q31" s="16"/>
    </row>
    <row r="36" spans="1:29" x14ac:dyDescent="0.2"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9" x14ac:dyDescent="0.2">
      <c r="A37" s="9" t="s">
        <v>0</v>
      </c>
      <c r="B37" s="9" t="s">
        <v>1</v>
      </c>
      <c r="C37" s="9" t="s">
        <v>3</v>
      </c>
      <c r="D37" s="15" t="s">
        <v>142</v>
      </c>
      <c r="E37" s="6" t="s">
        <v>66</v>
      </c>
      <c r="F37" s="6" t="s">
        <v>67</v>
      </c>
      <c r="G37" s="6" t="s">
        <v>68</v>
      </c>
      <c r="H37" s="6" t="s">
        <v>69</v>
      </c>
      <c r="I37" s="6" t="s">
        <v>70</v>
      </c>
      <c r="J37" s="6"/>
      <c r="K37" s="6"/>
      <c r="L37" s="6" t="s">
        <v>71</v>
      </c>
      <c r="M37" s="1"/>
      <c r="S37" s="7"/>
      <c r="T37" s="7"/>
      <c r="U37" s="7"/>
      <c r="V37" s="7"/>
      <c r="W37" s="7"/>
      <c r="X37" s="7"/>
      <c r="Y37" s="7"/>
      <c r="Z37" s="7"/>
      <c r="AA37" s="7"/>
      <c r="AB37" s="7"/>
      <c r="AC37" s="8"/>
    </row>
    <row r="38" spans="1:29" x14ac:dyDescent="0.2">
      <c r="A38" s="9" t="s">
        <v>93</v>
      </c>
      <c r="B38" s="9" t="s">
        <v>76</v>
      </c>
      <c r="C38" s="17">
        <v>29.094412761924101</v>
      </c>
      <c r="D38" s="10">
        <f>(C38-38.093)/-3.866</f>
        <v>2.3276221515974918</v>
      </c>
      <c r="E38" s="9">
        <f>10^D38</f>
        <v>212.62883104267826</v>
      </c>
      <c r="F38" s="11">
        <v>4.8611111111111112E-2</v>
      </c>
      <c r="G38" s="9" t="s">
        <v>135</v>
      </c>
      <c r="H38" s="9" t="s">
        <v>136</v>
      </c>
      <c r="I38" s="9" t="s">
        <v>137</v>
      </c>
      <c r="J38" s="9">
        <f>E38*10*50</f>
        <v>106314.41552133914</v>
      </c>
      <c r="K38" s="12">
        <v>106314.41552133914</v>
      </c>
      <c r="L38" s="19">
        <f>AVERAGE(K38:K40)</f>
        <v>114272.84314938205</v>
      </c>
      <c r="M38" s="18" t="s">
        <v>139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8"/>
    </row>
    <row r="39" spans="1:29" x14ac:dyDescent="0.2">
      <c r="A39" s="9" t="s">
        <v>94</v>
      </c>
      <c r="B39" s="9" t="s">
        <v>76</v>
      </c>
      <c r="C39" s="17">
        <v>28.769555558890399</v>
      </c>
      <c r="D39" s="10">
        <f t="shared" ref="D39:D100" si="1">(C39-38.093)/-3.866</f>
        <v>2.4116514332927066</v>
      </c>
      <c r="E39" s="9">
        <f t="shared" ref="E39:E100" si="2">10^D39</f>
        <v>258.01884884647222</v>
      </c>
      <c r="F39" s="11">
        <v>4.8611111111111112E-2</v>
      </c>
      <c r="G39" s="9" t="s">
        <v>135</v>
      </c>
      <c r="H39" s="9" t="s">
        <v>136</v>
      </c>
      <c r="I39" s="9" t="s">
        <v>137</v>
      </c>
      <c r="J39" s="9">
        <f t="shared" ref="J39:J40" si="3">E39*10*50</f>
        <v>129009.42442323612</v>
      </c>
      <c r="K39" s="12">
        <v>129009.42442323612</v>
      </c>
      <c r="L39" s="20"/>
      <c r="M39" s="1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">
      <c r="A40" s="9" t="s">
        <v>38</v>
      </c>
      <c r="B40" s="9" t="s">
        <v>76</v>
      </c>
      <c r="C40" s="17">
        <v>29.075875857693099</v>
      </c>
      <c r="D40" s="10">
        <f t="shared" si="1"/>
        <v>2.3324170052526911</v>
      </c>
      <c r="E40" s="9">
        <f t="shared" si="2"/>
        <v>214.98937900714176</v>
      </c>
      <c r="F40" s="11">
        <v>4.8611111111111112E-2</v>
      </c>
      <c r="G40" s="9" t="s">
        <v>135</v>
      </c>
      <c r="H40" s="9" t="s">
        <v>136</v>
      </c>
      <c r="I40" s="9" t="s">
        <v>137</v>
      </c>
      <c r="J40" s="9">
        <f t="shared" si="3"/>
        <v>107494.68950357089</v>
      </c>
      <c r="K40" s="12">
        <v>107494.68950357089</v>
      </c>
      <c r="L40" s="20"/>
      <c r="M40" s="1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">
      <c r="A41" s="9" t="s">
        <v>141</v>
      </c>
      <c r="B41" s="9" t="s">
        <v>73</v>
      </c>
      <c r="C41" s="17">
        <v>16.499175878128899</v>
      </c>
      <c r="D41" s="10">
        <f t="shared" si="1"/>
        <v>5.5855727164695042</v>
      </c>
      <c r="E41" s="9">
        <f t="shared" si="2"/>
        <v>385099.28871092049</v>
      </c>
      <c r="F41" s="11">
        <v>4.8611111111111112E-2</v>
      </c>
      <c r="G41" s="9" t="s">
        <v>135</v>
      </c>
      <c r="H41" s="9" t="s">
        <v>136</v>
      </c>
      <c r="I41" s="9" t="s">
        <v>138</v>
      </c>
      <c r="J41" s="9">
        <f>E41*10*50*4</f>
        <v>770198577.42184103</v>
      </c>
      <c r="K41" s="12">
        <v>770198577.42184103</v>
      </c>
      <c r="L41" s="19">
        <f t="shared" ref="L41" si="4">AVERAGE(K41:K43)</f>
        <v>779326887.5917654</v>
      </c>
      <c r="M41" s="18" t="s">
        <v>140</v>
      </c>
    </row>
    <row r="42" spans="1:29" x14ac:dyDescent="0.2">
      <c r="A42" s="9" t="s">
        <v>95</v>
      </c>
      <c r="B42" s="9" t="s">
        <v>73</v>
      </c>
      <c r="C42" s="17">
        <v>16.311225666201299</v>
      </c>
      <c r="D42" s="10">
        <f t="shared" si="1"/>
        <v>5.6341889120017346</v>
      </c>
      <c r="E42" s="9">
        <f t="shared" si="2"/>
        <v>430713.92425876163</v>
      </c>
      <c r="F42" s="11">
        <v>4.8611111111111112E-2</v>
      </c>
      <c r="G42" s="9" t="s">
        <v>135</v>
      </c>
      <c r="H42" s="9" t="s">
        <v>136</v>
      </c>
      <c r="I42" s="9" t="s">
        <v>138</v>
      </c>
      <c r="J42" s="9">
        <f t="shared" ref="J42:J49" si="5">E42*10*50*4</f>
        <v>861427848.51752329</v>
      </c>
      <c r="K42" s="12">
        <v>861427848.51752329</v>
      </c>
      <c r="L42" s="20"/>
      <c r="M42" s="18"/>
    </row>
    <row r="43" spans="1:29" x14ac:dyDescent="0.2">
      <c r="A43" s="9" t="s">
        <v>96</v>
      </c>
      <c r="B43" s="9" t="s">
        <v>73</v>
      </c>
      <c r="C43" s="17">
        <v>16.644460767616199</v>
      </c>
      <c r="D43" s="10">
        <f t="shared" si="1"/>
        <v>5.547992558816297</v>
      </c>
      <c r="E43" s="9">
        <f t="shared" si="2"/>
        <v>353177.11841796595</v>
      </c>
      <c r="F43" s="11">
        <v>4.8611111111111112E-2</v>
      </c>
      <c r="G43" s="9" t="s">
        <v>135</v>
      </c>
      <c r="H43" s="9" t="s">
        <v>136</v>
      </c>
      <c r="I43" s="9" t="s">
        <v>138</v>
      </c>
      <c r="J43" s="9">
        <f t="shared" si="5"/>
        <v>706354236.8359319</v>
      </c>
      <c r="K43" s="12">
        <v>706354236.8359319</v>
      </c>
      <c r="L43" s="20"/>
      <c r="M43" s="18"/>
    </row>
    <row r="44" spans="1:29" x14ac:dyDescent="0.2">
      <c r="A44" s="9" t="s">
        <v>97</v>
      </c>
      <c r="B44" s="9" t="s">
        <v>74</v>
      </c>
      <c r="C44" s="17">
        <v>16.672137550690501</v>
      </c>
      <c r="D44" s="10">
        <f t="shared" si="1"/>
        <v>5.5408335357758673</v>
      </c>
      <c r="E44" s="9">
        <f t="shared" si="2"/>
        <v>347402.97703963786</v>
      </c>
      <c r="F44" s="11">
        <v>4.8611111111111112E-2</v>
      </c>
      <c r="G44" s="9" t="s">
        <v>135</v>
      </c>
      <c r="H44" s="9" t="s">
        <v>136</v>
      </c>
      <c r="I44" s="9" t="s">
        <v>138</v>
      </c>
      <c r="J44" s="9">
        <f t="shared" si="5"/>
        <v>694805954.07927573</v>
      </c>
      <c r="K44" s="12">
        <v>694805954.07927573</v>
      </c>
      <c r="L44" s="19">
        <f t="shared" ref="L44" si="6">AVERAGE(K44:K46)</f>
        <v>688987489.46005881</v>
      </c>
      <c r="M44" s="18" t="s">
        <v>140</v>
      </c>
    </row>
    <row r="45" spans="1:29" x14ac:dyDescent="0.2">
      <c r="A45" s="9" t="s">
        <v>98</v>
      </c>
      <c r="B45" s="9" t="s">
        <v>74</v>
      </c>
      <c r="C45" s="17">
        <v>16.680025455576999</v>
      </c>
      <c r="D45" s="10">
        <f t="shared" si="1"/>
        <v>5.5387932085936376</v>
      </c>
      <c r="E45" s="9">
        <f t="shared" si="2"/>
        <v>345774.69633757591</v>
      </c>
      <c r="F45" s="11">
        <v>4.8611111111111112E-2</v>
      </c>
      <c r="G45" s="9" t="s">
        <v>135</v>
      </c>
      <c r="H45" s="9" t="s">
        <v>136</v>
      </c>
      <c r="I45" s="9" t="s">
        <v>138</v>
      </c>
      <c r="J45" s="9">
        <f t="shared" si="5"/>
        <v>691549392.67515182</v>
      </c>
      <c r="K45" s="12">
        <v>691549392.67515182</v>
      </c>
      <c r="L45" s="20"/>
      <c r="M45" s="18"/>
    </row>
    <row r="46" spans="1:29" x14ac:dyDescent="0.2">
      <c r="A46" s="9" t="s">
        <v>36</v>
      </c>
      <c r="B46" s="9" t="s">
        <v>74</v>
      </c>
      <c r="C46" s="17">
        <v>16.706804136440901</v>
      </c>
      <c r="D46" s="10">
        <f t="shared" si="1"/>
        <v>5.5318664934193231</v>
      </c>
      <c r="E46" s="9">
        <f t="shared" si="2"/>
        <v>340303.56081287452</v>
      </c>
      <c r="F46" s="11">
        <v>4.8611111111111112E-2</v>
      </c>
      <c r="G46" s="9" t="s">
        <v>135</v>
      </c>
      <c r="H46" s="9" t="s">
        <v>136</v>
      </c>
      <c r="I46" s="9" t="s">
        <v>138</v>
      </c>
      <c r="J46" s="9">
        <f t="shared" si="5"/>
        <v>680607121.62574899</v>
      </c>
      <c r="K46" s="12">
        <v>680607121.62574899</v>
      </c>
      <c r="L46" s="20"/>
      <c r="M46" s="18"/>
    </row>
    <row r="47" spans="1:29" x14ac:dyDescent="0.2">
      <c r="A47" s="9" t="s">
        <v>99</v>
      </c>
      <c r="B47" s="9" t="s">
        <v>75</v>
      </c>
      <c r="C47" s="17">
        <v>17.0523952398622</v>
      </c>
      <c r="D47" s="10">
        <f t="shared" si="1"/>
        <v>5.4424740714272639</v>
      </c>
      <c r="E47" s="9">
        <f t="shared" si="2"/>
        <v>276996.36597927671</v>
      </c>
      <c r="F47" s="11">
        <v>4.8611111111111112E-2</v>
      </c>
      <c r="G47" s="9" t="s">
        <v>135</v>
      </c>
      <c r="H47" s="9" t="s">
        <v>136</v>
      </c>
      <c r="I47" s="9" t="s">
        <v>138</v>
      </c>
      <c r="J47" s="9">
        <f t="shared" si="5"/>
        <v>553992731.95855343</v>
      </c>
      <c r="K47" s="12">
        <v>553992731.95855343</v>
      </c>
      <c r="L47" s="19">
        <f t="shared" ref="L47" si="7">AVERAGE(K47:K49)</f>
        <v>614138435.67081165</v>
      </c>
      <c r="M47" s="18" t="s">
        <v>140</v>
      </c>
    </row>
    <row r="48" spans="1:29" x14ac:dyDescent="0.2">
      <c r="A48" s="9" t="s">
        <v>100</v>
      </c>
      <c r="B48" s="9" t="s">
        <v>75</v>
      </c>
      <c r="C48" s="17">
        <v>16.834062880854699</v>
      </c>
      <c r="D48" s="10">
        <f t="shared" si="1"/>
        <v>5.498949073757192</v>
      </c>
      <c r="E48" s="9">
        <f t="shared" si="2"/>
        <v>315463.46828891244</v>
      </c>
      <c r="F48" s="11">
        <v>4.8611111111111112E-2</v>
      </c>
      <c r="G48" s="9" t="s">
        <v>135</v>
      </c>
      <c r="H48" s="9" t="s">
        <v>136</v>
      </c>
      <c r="I48" s="9" t="s">
        <v>138</v>
      </c>
      <c r="J48" s="9">
        <f t="shared" si="5"/>
        <v>630926936.57782483</v>
      </c>
      <c r="K48" s="12">
        <v>630926936.57782483</v>
      </c>
      <c r="L48" s="20"/>
      <c r="M48" s="18"/>
    </row>
    <row r="49" spans="1:13" x14ac:dyDescent="0.2">
      <c r="A49" s="9" t="s">
        <v>37</v>
      </c>
      <c r="B49" s="9" t="s">
        <v>75</v>
      </c>
      <c r="C49" s="17">
        <v>16.764808103610701</v>
      </c>
      <c r="D49" s="10">
        <f t="shared" si="1"/>
        <v>5.5168628805973361</v>
      </c>
      <c r="E49" s="9">
        <f t="shared" si="2"/>
        <v>328747.81923802826</v>
      </c>
      <c r="F49" s="11">
        <v>4.8611111111111112E-2</v>
      </c>
      <c r="G49" s="9" t="s">
        <v>135</v>
      </c>
      <c r="H49" s="9" t="s">
        <v>136</v>
      </c>
      <c r="I49" s="9" t="s">
        <v>138</v>
      </c>
      <c r="J49" s="9">
        <f t="shared" si="5"/>
        <v>657495638.47605646</v>
      </c>
      <c r="K49" s="12">
        <v>657495638.47605646</v>
      </c>
      <c r="L49" s="20"/>
      <c r="M49" s="18"/>
    </row>
    <row r="50" spans="1:13" x14ac:dyDescent="0.2">
      <c r="A50" s="9" t="s">
        <v>108</v>
      </c>
      <c r="B50" s="9" t="s">
        <v>72</v>
      </c>
      <c r="C50" s="17">
        <v>16.0976524978668</v>
      </c>
      <c r="D50" s="10">
        <f t="shared" si="1"/>
        <v>5.6894328769097786</v>
      </c>
      <c r="E50" s="9">
        <f t="shared" si="2"/>
        <v>489139.65951601719</v>
      </c>
      <c r="F50" s="11">
        <v>4.8611111111111112E-2</v>
      </c>
      <c r="G50" s="9" t="s">
        <v>135</v>
      </c>
      <c r="H50" s="9" t="s">
        <v>136</v>
      </c>
      <c r="I50" s="9" t="s">
        <v>137</v>
      </c>
      <c r="J50" s="9">
        <f t="shared" ref="J50:J100" si="8">E50*10*50</f>
        <v>244569829.75800857</v>
      </c>
      <c r="K50" s="12">
        <v>244569829.75800857</v>
      </c>
      <c r="L50" s="19">
        <f t="shared" ref="L50" si="9">AVERAGE(K50:K52)</f>
        <v>249320490.64759395</v>
      </c>
      <c r="M50" s="18" t="s">
        <v>139</v>
      </c>
    </row>
    <row r="51" spans="1:13" x14ac:dyDescent="0.2">
      <c r="A51" s="9" t="s">
        <v>109</v>
      </c>
      <c r="B51" s="9" t="s">
        <v>72</v>
      </c>
      <c r="C51" s="17">
        <v>16.0742595610579</v>
      </c>
      <c r="D51" s="10">
        <f t="shared" si="1"/>
        <v>5.6954838176259965</v>
      </c>
      <c r="E51" s="9">
        <f t="shared" si="2"/>
        <v>496002.4453591255</v>
      </c>
      <c r="F51" s="11">
        <v>4.8611111111111112E-2</v>
      </c>
      <c r="G51" s="9" t="s">
        <v>135</v>
      </c>
      <c r="H51" s="9" t="s">
        <v>136</v>
      </c>
      <c r="I51" s="9" t="s">
        <v>137</v>
      </c>
      <c r="J51" s="9">
        <f t="shared" si="8"/>
        <v>248001222.67956278</v>
      </c>
      <c r="K51" s="12">
        <v>248001222.67956278</v>
      </c>
      <c r="L51" s="20"/>
      <c r="M51" s="18"/>
    </row>
    <row r="52" spans="1:13" x14ac:dyDescent="0.2">
      <c r="A52" s="9" t="s">
        <v>110</v>
      </c>
      <c r="B52" s="9" t="s">
        <v>72</v>
      </c>
      <c r="C52" s="17">
        <v>16.024965047417101</v>
      </c>
      <c r="D52" s="10">
        <f t="shared" si="1"/>
        <v>5.708234597150259</v>
      </c>
      <c r="E52" s="9">
        <f t="shared" si="2"/>
        <v>510780.8390104209</v>
      </c>
      <c r="F52" s="11">
        <v>4.8611111111111112E-2</v>
      </c>
      <c r="G52" s="9" t="s">
        <v>135</v>
      </c>
      <c r="H52" s="9" t="s">
        <v>136</v>
      </c>
      <c r="I52" s="9" t="s">
        <v>137</v>
      </c>
      <c r="J52" s="9">
        <f t="shared" si="8"/>
        <v>255390419.50521046</v>
      </c>
      <c r="K52" s="12">
        <v>255390419.50521046</v>
      </c>
      <c r="L52" s="20"/>
      <c r="M52" s="18"/>
    </row>
    <row r="53" spans="1:13" x14ac:dyDescent="0.2">
      <c r="A53" s="9" t="s">
        <v>111</v>
      </c>
      <c r="B53" s="9" t="s">
        <v>77</v>
      </c>
      <c r="C53" s="17">
        <v>16.043883091760399</v>
      </c>
      <c r="D53" s="10">
        <f t="shared" si="1"/>
        <v>5.7033411557784799</v>
      </c>
      <c r="E53" s="9">
        <f t="shared" si="2"/>
        <v>505057.88505246956</v>
      </c>
      <c r="F53" s="11">
        <v>4.8611111111111112E-2</v>
      </c>
      <c r="G53" s="9" t="s">
        <v>135</v>
      </c>
      <c r="H53" s="9" t="s">
        <v>136</v>
      </c>
      <c r="I53" s="9" t="s">
        <v>137</v>
      </c>
      <c r="J53" s="9">
        <f t="shared" si="8"/>
        <v>252528942.52623478</v>
      </c>
      <c r="K53" s="12">
        <v>252528942.52623478</v>
      </c>
      <c r="L53" s="19">
        <f t="shared" ref="L53" si="10">AVERAGE(K53:K55)</f>
        <v>255944957.30778944</v>
      </c>
      <c r="M53" s="18" t="s">
        <v>139</v>
      </c>
    </row>
    <row r="54" spans="1:13" x14ac:dyDescent="0.2">
      <c r="A54" s="9" t="s">
        <v>112</v>
      </c>
      <c r="B54" s="9" t="s">
        <v>77</v>
      </c>
      <c r="C54" s="17">
        <v>16.017299913551401</v>
      </c>
      <c r="D54" s="10">
        <f t="shared" si="1"/>
        <v>5.710217301202432</v>
      </c>
      <c r="E54" s="9">
        <f t="shared" si="2"/>
        <v>513118.06070686894</v>
      </c>
      <c r="F54" s="11">
        <v>4.8611111111111112E-2</v>
      </c>
      <c r="G54" s="9" t="s">
        <v>135</v>
      </c>
      <c r="H54" s="9" t="s">
        <v>136</v>
      </c>
      <c r="I54" s="9" t="s">
        <v>137</v>
      </c>
      <c r="J54" s="9">
        <f t="shared" si="8"/>
        <v>256559030.35343447</v>
      </c>
      <c r="K54" s="12">
        <v>256559030.35343447</v>
      </c>
      <c r="L54" s="20"/>
      <c r="M54" s="18"/>
    </row>
    <row r="55" spans="1:13" x14ac:dyDescent="0.2">
      <c r="A55" s="9" t="s">
        <v>113</v>
      </c>
      <c r="B55" s="9" t="s">
        <v>77</v>
      </c>
      <c r="C55" s="17">
        <v>16.003042692608801</v>
      </c>
      <c r="D55" s="10">
        <f t="shared" si="1"/>
        <v>5.7139051493510609</v>
      </c>
      <c r="E55" s="9">
        <f t="shared" si="2"/>
        <v>517493.79808739817</v>
      </c>
      <c r="F55" s="11">
        <v>4.8611111111111112E-2</v>
      </c>
      <c r="G55" s="9" t="s">
        <v>135</v>
      </c>
      <c r="H55" s="9" t="s">
        <v>136</v>
      </c>
      <c r="I55" s="9" t="s">
        <v>137</v>
      </c>
      <c r="J55" s="9">
        <f t="shared" si="8"/>
        <v>258746899.04369909</v>
      </c>
      <c r="K55" s="12">
        <v>258746899.04369909</v>
      </c>
      <c r="L55" s="20"/>
      <c r="M55" s="18"/>
    </row>
    <row r="56" spans="1:13" x14ac:dyDescent="0.2">
      <c r="A56" s="9" t="s">
        <v>114</v>
      </c>
      <c r="B56" s="9" t="s">
        <v>78</v>
      </c>
      <c r="C56" s="17">
        <v>16.560561928943201</v>
      </c>
      <c r="D56" s="10">
        <f t="shared" si="1"/>
        <v>5.5696942760105541</v>
      </c>
      <c r="E56" s="9">
        <f t="shared" si="2"/>
        <v>371273.7768651229</v>
      </c>
      <c r="F56" s="11">
        <v>4.8611111111111112E-2</v>
      </c>
      <c r="G56" s="9" t="s">
        <v>135</v>
      </c>
      <c r="H56" s="9" t="s">
        <v>136</v>
      </c>
      <c r="I56" s="9" t="s">
        <v>137</v>
      </c>
      <c r="J56" s="9">
        <f t="shared" si="8"/>
        <v>185636888.43256146</v>
      </c>
      <c r="K56" s="12">
        <v>185636888.43256146</v>
      </c>
      <c r="L56" s="19">
        <f t="shared" ref="L56" si="11">AVERAGE(K56:K58)</f>
        <v>187202451.54500175</v>
      </c>
      <c r="M56" s="18" t="s">
        <v>139</v>
      </c>
    </row>
    <row r="57" spans="1:13" x14ac:dyDescent="0.2">
      <c r="A57" s="9" t="s">
        <v>115</v>
      </c>
      <c r="B57" s="9" t="s">
        <v>78</v>
      </c>
      <c r="C57" s="17">
        <v>16.512039331411799</v>
      </c>
      <c r="D57" s="10">
        <f t="shared" si="1"/>
        <v>5.5822453876327485</v>
      </c>
      <c r="E57" s="9">
        <f t="shared" si="2"/>
        <v>382160.14022755838</v>
      </c>
      <c r="F57" s="11">
        <v>4.8611111111111112E-2</v>
      </c>
      <c r="G57" s="9" t="s">
        <v>135</v>
      </c>
      <c r="H57" s="9" t="s">
        <v>136</v>
      </c>
      <c r="I57" s="9" t="s">
        <v>137</v>
      </c>
      <c r="J57" s="9">
        <f t="shared" si="8"/>
        <v>191080070.11377919</v>
      </c>
      <c r="K57" s="12">
        <v>191080070.11377919</v>
      </c>
      <c r="L57" s="20"/>
      <c r="M57" s="18"/>
    </row>
    <row r="58" spans="1:13" x14ac:dyDescent="0.2">
      <c r="A58" s="9" t="s">
        <v>116</v>
      </c>
      <c r="B58" s="9" t="s">
        <v>78</v>
      </c>
      <c r="C58" s="17">
        <v>16.5673271487005</v>
      </c>
      <c r="D58" s="10">
        <f t="shared" si="1"/>
        <v>5.5679443484996129</v>
      </c>
      <c r="E58" s="9">
        <f t="shared" si="2"/>
        <v>369780.79217732931</v>
      </c>
      <c r="F58" s="11">
        <v>4.8611111111111112E-2</v>
      </c>
      <c r="G58" s="9" t="s">
        <v>135</v>
      </c>
      <c r="H58" s="9" t="s">
        <v>136</v>
      </c>
      <c r="I58" s="9" t="s">
        <v>137</v>
      </c>
      <c r="J58" s="9">
        <f t="shared" si="8"/>
        <v>184890396.08866465</v>
      </c>
      <c r="K58" s="12">
        <v>184890396.08866465</v>
      </c>
      <c r="L58" s="20"/>
      <c r="M58" s="18"/>
    </row>
    <row r="59" spans="1:13" x14ac:dyDescent="0.2">
      <c r="A59" s="9" t="s">
        <v>117</v>
      </c>
      <c r="B59" s="9" t="s">
        <v>79</v>
      </c>
      <c r="C59" s="17">
        <v>16.2911887231745</v>
      </c>
      <c r="D59" s="10">
        <f t="shared" si="1"/>
        <v>5.6393717736227371</v>
      </c>
      <c r="E59" s="9">
        <f t="shared" si="2"/>
        <v>435884.84906307637</v>
      </c>
      <c r="F59" s="11">
        <v>4.8611111111111112E-2</v>
      </c>
      <c r="G59" s="9" t="s">
        <v>135</v>
      </c>
      <c r="H59" s="9" t="s">
        <v>136</v>
      </c>
      <c r="I59" s="9" t="s">
        <v>137</v>
      </c>
      <c r="J59" s="9">
        <f t="shared" si="8"/>
        <v>217942424.53153819</v>
      </c>
      <c r="K59" s="12">
        <v>217942424.53153819</v>
      </c>
      <c r="L59" s="19">
        <f t="shared" ref="L59" si="12">AVERAGE(K59:K61)</f>
        <v>220793766.25408387</v>
      </c>
      <c r="M59" s="18" t="s">
        <v>139</v>
      </c>
    </row>
    <row r="60" spans="1:13" x14ac:dyDescent="0.2">
      <c r="A60" s="9" t="s">
        <v>118</v>
      </c>
      <c r="B60" s="9" t="s">
        <v>79</v>
      </c>
      <c r="C60" s="17">
        <v>16.249215108021701</v>
      </c>
      <c r="D60" s="10">
        <f t="shared" si="1"/>
        <v>5.6502288908376359</v>
      </c>
      <c r="E60" s="9">
        <f t="shared" si="2"/>
        <v>446919.07460203668</v>
      </c>
      <c r="F60" s="11">
        <v>4.8611111111111112E-2</v>
      </c>
      <c r="G60" s="9" t="s">
        <v>135</v>
      </c>
      <c r="H60" s="9" t="s">
        <v>136</v>
      </c>
      <c r="I60" s="9" t="s">
        <v>137</v>
      </c>
      <c r="J60" s="9">
        <f t="shared" si="8"/>
        <v>223459537.30101833</v>
      </c>
      <c r="K60" s="12">
        <v>223459537.30101833</v>
      </c>
      <c r="L60" s="20"/>
      <c r="M60" s="18"/>
    </row>
    <row r="61" spans="1:13" x14ac:dyDescent="0.2">
      <c r="A61" s="9" t="s">
        <v>120</v>
      </c>
      <c r="B61" s="9" t="s">
        <v>79</v>
      </c>
      <c r="C61" s="17">
        <v>16.267954495631798</v>
      </c>
      <c r="D61" s="10">
        <f t="shared" si="1"/>
        <v>5.6453816617610464</v>
      </c>
      <c r="E61" s="9">
        <f t="shared" si="2"/>
        <v>441958.67385939014</v>
      </c>
      <c r="F61" s="11">
        <v>4.8611111111111112E-2</v>
      </c>
      <c r="G61" s="9" t="s">
        <v>135</v>
      </c>
      <c r="H61" s="9" t="s">
        <v>136</v>
      </c>
      <c r="I61" s="9" t="s">
        <v>137</v>
      </c>
      <c r="J61" s="9">
        <f t="shared" si="8"/>
        <v>220979336.92969507</v>
      </c>
      <c r="K61" s="12">
        <v>220979336.92969507</v>
      </c>
      <c r="L61" s="20"/>
      <c r="M61" s="18"/>
    </row>
    <row r="62" spans="1:13" x14ac:dyDescent="0.2">
      <c r="A62" s="9" t="s">
        <v>121</v>
      </c>
      <c r="B62" s="9" t="s">
        <v>80</v>
      </c>
      <c r="C62" s="17">
        <v>16.143286885004098</v>
      </c>
      <c r="D62" s="10">
        <f t="shared" si="1"/>
        <v>5.6776288450584333</v>
      </c>
      <c r="E62" s="9">
        <f t="shared" si="2"/>
        <v>476023.99527497619</v>
      </c>
      <c r="F62" s="11">
        <v>4.8611111111111112E-2</v>
      </c>
      <c r="G62" s="9" t="s">
        <v>135</v>
      </c>
      <c r="H62" s="9" t="s">
        <v>136</v>
      </c>
      <c r="I62" s="9" t="s">
        <v>137</v>
      </c>
      <c r="J62" s="9">
        <f t="shared" si="8"/>
        <v>238011997.6374881</v>
      </c>
      <c r="K62" s="12">
        <v>238011997.6374881</v>
      </c>
      <c r="L62" s="19">
        <f t="shared" ref="L62" si="13">AVERAGE(K62:K64)</f>
        <v>224059654.90105483</v>
      </c>
      <c r="M62" s="18" t="s">
        <v>139</v>
      </c>
    </row>
    <row r="63" spans="1:13" x14ac:dyDescent="0.2">
      <c r="A63" s="9" t="s">
        <v>122</v>
      </c>
      <c r="B63" s="9" t="s">
        <v>80</v>
      </c>
      <c r="C63" s="17">
        <v>16.2789756598</v>
      </c>
      <c r="D63" s="10">
        <f t="shared" si="1"/>
        <v>5.6425308691670981</v>
      </c>
      <c r="E63" s="9">
        <f t="shared" si="2"/>
        <v>439067.07292938425</v>
      </c>
      <c r="F63" s="11">
        <v>4.8611111111111112E-2</v>
      </c>
      <c r="G63" s="9" t="s">
        <v>135</v>
      </c>
      <c r="H63" s="9" t="s">
        <v>136</v>
      </c>
      <c r="I63" s="9" t="s">
        <v>137</v>
      </c>
      <c r="J63" s="9">
        <f t="shared" si="8"/>
        <v>219533536.46469215</v>
      </c>
      <c r="K63" s="12">
        <v>219533536.46469215</v>
      </c>
      <c r="L63" s="20"/>
      <c r="M63" s="18"/>
    </row>
    <row r="64" spans="1:13" x14ac:dyDescent="0.2">
      <c r="A64" s="9" t="s">
        <v>119</v>
      </c>
      <c r="B64" s="9" t="s">
        <v>80</v>
      </c>
      <c r="C64" s="17">
        <v>16.316876015221101</v>
      </c>
      <c r="D64" s="10">
        <f t="shared" si="1"/>
        <v>5.6327273628502077</v>
      </c>
      <c r="E64" s="9">
        <f t="shared" si="2"/>
        <v>429266.86120196839</v>
      </c>
      <c r="F64" s="11">
        <v>4.8611111111111112E-2</v>
      </c>
      <c r="G64" s="9" t="s">
        <v>135</v>
      </c>
      <c r="H64" s="9" t="s">
        <v>136</v>
      </c>
      <c r="I64" s="9" t="s">
        <v>137</v>
      </c>
      <c r="J64" s="9">
        <f t="shared" si="8"/>
        <v>214633430.60098422</v>
      </c>
      <c r="K64" s="12">
        <v>214633430.60098422</v>
      </c>
      <c r="L64" s="20"/>
      <c r="M64" s="18"/>
    </row>
    <row r="65" spans="1:13" x14ac:dyDescent="0.2">
      <c r="A65" s="9" t="s">
        <v>123</v>
      </c>
      <c r="B65" s="9" t="s">
        <v>81</v>
      </c>
      <c r="C65" s="17">
        <v>16.772947965696101</v>
      </c>
      <c r="D65" s="10">
        <f t="shared" si="1"/>
        <v>5.5147573808339114</v>
      </c>
      <c r="E65" s="9">
        <f t="shared" si="2"/>
        <v>327157.87665282108</v>
      </c>
      <c r="F65" s="11">
        <v>4.8611111111111112E-2</v>
      </c>
      <c r="G65" s="9" t="s">
        <v>135</v>
      </c>
      <c r="H65" s="9" t="s">
        <v>136</v>
      </c>
      <c r="I65" s="9" t="s">
        <v>137</v>
      </c>
      <c r="J65" s="9">
        <f t="shared" si="8"/>
        <v>163578938.32641053</v>
      </c>
      <c r="K65" s="12">
        <v>163578938.32641053</v>
      </c>
      <c r="L65" s="19">
        <f t="shared" ref="L65" si="14">AVERAGE(K65:K67)</f>
        <v>164771841.69194117</v>
      </c>
      <c r="M65" s="18" t="s">
        <v>139</v>
      </c>
    </row>
    <row r="66" spans="1:13" x14ac:dyDescent="0.2">
      <c r="A66" s="9" t="s">
        <v>124</v>
      </c>
      <c r="B66" s="9" t="s">
        <v>81</v>
      </c>
      <c r="C66" s="17">
        <v>16.7538599436952</v>
      </c>
      <c r="D66" s="10">
        <f t="shared" si="1"/>
        <v>5.5196947895252979</v>
      </c>
      <c r="E66" s="9">
        <f t="shared" si="2"/>
        <v>330898.49319341703</v>
      </c>
      <c r="F66" s="11">
        <v>4.8611111111111112E-2</v>
      </c>
      <c r="G66" s="9" t="s">
        <v>135</v>
      </c>
      <c r="H66" s="9" t="s">
        <v>136</v>
      </c>
      <c r="I66" s="9" t="s">
        <v>137</v>
      </c>
      <c r="J66" s="9">
        <f t="shared" si="8"/>
        <v>165449246.59670854</v>
      </c>
      <c r="K66" s="12">
        <v>165449246.59670854</v>
      </c>
      <c r="L66" s="20"/>
      <c r="M66" s="18"/>
    </row>
    <row r="67" spans="1:13" x14ac:dyDescent="0.2">
      <c r="A67" s="9" t="s">
        <v>125</v>
      </c>
      <c r="B67" s="9" t="s">
        <v>81</v>
      </c>
      <c r="C67" s="17">
        <v>16.755503778174901</v>
      </c>
      <c r="D67" s="10">
        <f t="shared" si="1"/>
        <v>5.5192695866076313</v>
      </c>
      <c r="E67" s="9">
        <f t="shared" si="2"/>
        <v>330574.68030540895</v>
      </c>
      <c r="F67" s="11">
        <v>4.8611111111111112E-2</v>
      </c>
      <c r="G67" s="9" t="s">
        <v>135</v>
      </c>
      <c r="H67" s="9" t="s">
        <v>136</v>
      </c>
      <c r="I67" s="9" t="s">
        <v>137</v>
      </c>
      <c r="J67" s="9">
        <f t="shared" si="8"/>
        <v>165287340.15270448</v>
      </c>
      <c r="K67" s="12">
        <v>165287340.15270448</v>
      </c>
      <c r="L67" s="20"/>
      <c r="M67" s="18"/>
    </row>
    <row r="68" spans="1:13" x14ac:dyDescent="0.2">
      <c r="A68" s="9" t="s">
        <v>126</v>
      </c>
      <c r="B68" s="9" t="s">
        <v>82</v>
      </c>
      <c r="C68" s="17">
        <v>15.3324992243009</v>
      </c>
      <c r="D68" s="10">
        <f t="shared" si="1"/>
        <v>5.8873514681063384</v>
      </c>
      <c r="E68" s="9">
        <f t="shared" si="2"/>
        <v>771527.60236664326</v>
      </c>
      <c r="F68" s="11">
        <v>4.8611111111111112E-2</v>
      </c>
      <c r="G68" s="9" t="s">
        <v>135</v>
      </c>
      <c r="H68" s="9" t="s">
        <v>136</v>
      </c>
      <c r="I68" s="9" t="s">
        <v>137</v>
      </c>
      <c r="J68" s="9">
        <f t="shared" si="8"/>
        <v>385763801.1833216</v>
      </c>
      <c r="K68" s="12">
        <v>385763801.1833216</v>
      </c>
      <c r="L68" s="19">
        <f t="shared" ref="L68" si="15">AVERAGE(K68:K70)</f>
        <v>403712354.64929396</v>
      </c>
      <c r="M68" s="18" t="s">
        <v>139</v>
      </c>
    </row>
    <row r="69" spans="1:13" x14ac:dyDescent="0.2">
      <c r="A69" s="9" t="s">
        <v>127</v>
      </c>
      <c r="B69" s="9" t="s">
        <v>82</v>
      </c>
      <c r="C69" s="17">
        <v>15.2463603061321</v>
      </c>
      <c r="D69" s="10">
        <f t="shared" si="1"/>
        <v>5.9096326161065447</v>
      </c>
      <c r="E69" s="9">
        <f t="shared" si="2"/>
        <v>812143.20701965922</v>
      </c>
      <c r="F69" s="11">
        <v>4.8611111111111112E-2</v>
      </c>
      <c r="G69" s="9" t="s">
        <v>135</v>
      </c>
      <c r="H69" s="9" t="s">
        <v>136</v>
      </c>
      <c r="I69" s="9" t="s">
        <v>137</v>
      </c>
      <c r="J69" s="9">
        <f t="shared" si="8"/>
        <v>406071603.50982964</v>
      </c>
      <c r="K69" s="12">
        <v>406071603.50982964</v>
      </c>
      <c r="L69" s="20"/>
      <c r="M69" s="18"/>
    </row>
    <row r="70" spans="1:13" x14ac:dyDescent="0.2">
      <c r="A70" s="9" t="s">
        <v>128</v>
      </c>
      <c r="B70" s="9" t="s">
        <v>82</v>
      </c>
      <c r="C70" s="17">
        <v>15.192530274651499</v>
      </c>
      <c r="D70" s="10">
        <f t="shared" si="1"/>
        <v>5.9235565766550708</v>
      </c>
      <c r="E70" s="9">
        <f t="shared" si="2"/>
        <v>838603.31850946159</v>
      </c>
      <c r="F70" s="11">
        <v>4.8611111111111112E-2</v>
      </c>
      <c r="G70" s="9" t="s">
        <v>135</v>
      </c>
      <c r="H70" s="9" t="s">
        <v>136</v>
      </c>
      <c r="I70" s="9" t="s">
        <v>137</v>
      </c>
      <c r="J70" s="9">
        <f t="shared" si="8"/>
        <v>419301659.25473076</v>
      </c>
      <c r="K70" s="12">
        <v>419301659.25473076</v>
      </c>
      <c r="L70" s="20"/>
      <c r="M70" s="18"/>
    </row>
    <row r="71" spans="1:13" x14ac:dyDescent="0.2">
      <c r="A71" s="9" t="s">
        <v>129</v>
      </c>
      <c r="B71" s="9" t="s">
        <v>83</v>
      </c>
      <c r="C71" s="17">
        <v>17.067664281743799</v>
      </c>
      <c r="D71" s="10">
        <f t="shared" si="1"/>
        <v>5.4385245003249363</v>
      </c>
      <c r="E71" s="9">
        <f t="shared" si="2"/>
        <v>274488.71894044045</v>
      </c>
      <c r="F71" s="11">
        <v>4.8611111111111112E-2</v>
      </c>
      <c r="G71" s="9" t="s">
        <v>135</v>
      </c>
      <c r="H71" s="9" t="s">
        <v>136</v>
      </c>
      <c r="I71" s="9" t="s">
        <v>137</v>
      </c>
      <c r="J71" s="9">
        <f t="shared" si="8"/>
        <v>137244359.47022024</v>
      </c>
      <c r="K71" s="12">
        <v>137244359.47022024</v>
      </c>
      <c r="L71" s="19">
        <f t="shared" ref="L71" si="16">AVERAGE(K71:K73)</f>
        <v>143531385.41673669</v>
      </c>
      <c r="M71" s="18" t="s">
        <v>139</v>
      </c>
    </row>
    <row r="72" spans="1:13" x14ac:dyDescent="0.2">
      <c r="A72" s="9" t="s">
        <v>130</v>
      </c>
      <c r="B72" s="9" t="s">
        <v>83</v>
      </c>
      <c r="C72" s="17">
        <v>17.0084299733481</v>
      </c>
      <c r="D72" s="10">
        <f t="shared" si="1"/>
        <v>5.4538463597133733</v>
      </c>
      <c r="E72" s="9">
        <f t="shared" si="2"/>
        <v>284345.50008906244</v>
      </c>
      <c r="F72" s="11">
        <v>4.8611111111111112E-2</v>
      </c>
      <c r="G72" s="9" t="s">
        <v>135</v>
      </c>
      <c r="H72" s="9" t="s">
        <v>136</v>
      </c>
      <c r="I72" s="9" t="s">
        <v>137</v>
      </c>
      <c r="J72" s="9">
        <f t="shared" si="8"/>
        <v>142172750.04453123</v>
      </c>
      <c r="K72" s="12">
        <v>142172750.04453123</v>
      </c>
      <c r="L72" s="20"/>
      <c r="M72" s="18"/>
    </row>
    <row r="73" spans="1:13" x14ac:dyDescent="0.2">
      <c r="A73" s="9" t="s">
        <v>131</v>
      </c>
      <c r="B73" s="9" t="s">
        <v>83</v>
      </c>
      <c r="C73" s="17">
        <v>16.905325713270599</v>
      </c>
      <c r="D73" s="10">
        <f t="shared" si="1"/>
        <v>5.4805158527494573</v>
      </c>
      <c r="E73" s="9">
        <f t="shared" si="2"/>
        <v>302354.09347091732</v>
      </c>
      <c r="F73" s="11">
        <v>4.8611111111111112E-2</v>
      </c>
      <c r="G73" s="9" t="s">
        <v>135</v>
      </c>
      <c r="H73" s="9" t="s">
        <v>136</v>
      </c>
      <c r="I73" s="9" t="s">
        <v>137</v>
      </c>
      <c r="J73" s="9">
        <f t="shared" si="8"/>
        <v>151177046.73545867</v>
      </c>
      <c r="K73" s="12">
        <v>151177046.73545867</v>
      </c>
      <c r="L73" s="20"/>
      <c r="M73" s="18"/>
    </row>
    <row r="74" spans="1:13" x14ac:dyDescent="0.2">
      <c r="A74" s="9" t="s">
        <v>132</v>
      </c>
      <c r="B74" s="9" t="s">
        <v>84</v>
      </c>
      <c r="C74" s="17">
        <v>17.4425993468295</v>
      </c>
      <c r="D74" s="10">
        <f t="shared" si="1"/>
        <v>5.3415418140637616</v>
      </c>
      <c r="E74" s="9">
        <f t="shared" si="2"/>
        <v>219554.23267449514</v>
      </c>
      <c r="F74" s="11">
        <v>4.8611111111111112E-2</v>
      </c>
      <c r="G74" s="9" t="s">
        <v>135</v>
      </c>
      <c r="H74" s="9" t="s">
        <v>136</v>
      </c>
      <c r="I74" s="9" t="s">
        <v>137</v>
      </c>
      <c r="J74" s="9">
        <f t="shared" si="8"/>
        <v>109777116.33724757</v>
      </c>
      <c r="K74" s="12">
        <v>109777116.33724757</v>
      </c>
      <c r="L74" s="19">
        <f t="shared" ref="L74" si="17">AVERAGE(K74:K76)</f>
        <v>121376296.33673997</v>
      </c>
      <c r="M74" s="18" t="s">
        <v>139</v>
      </c>
    </row>
    <row r="75" spans="1:13" x14ac:dyDescent="0.2">
      <c r="A75" s="9" t="s">
        <v>133</v>
      </c>
      <c r="B75" s="9" t="s">
        <v>84</v>
      </c>
      <c r="C75" s="17">
        <v>17.263175078887699</v>
      </c>
      <c r="D75" s="10">
        <f t="shared" si="1"/>
        <v>5.3879526438469485</v>
      </c>
      <c r="E75" s="9">
        <f t="shared" si="2"/>
        <v>244316.41317109903</v>
      </c>
      <c r="F75" s="11">
        <v>4.8611111111111112E-2</v>
      </c>
      <c r="G75" s="9" t="s">
        <v>135</v>
      </c>
      <c r="H75" s="9" t="s">
        <v>136</v>
      </c>
      <c r="I75" s="9" t="s">
        <v>137</v>
      </c>
      <c r="J75" s="9">
        <f t="shared" si="8"/>
        <v>122158206.58554952</v>
      </c>
      <c r="K75" s="12">
        <v>122158206.58554952</v>
      </c>
      <c r="L75" s="20"/>
      <c r="M75" s="18"/>
    </row>
    <row r="76" spans="1:13" x14ac:dyDescent="0.2">
      <c r="A76" s="9" t="s">
        <v>134</v>
      </c>
      <c r="B76" s="9" t="s">
        <v>84</v>
      </c>
      <c r="C76" s="17">
        <v>17.130618945899599</v>
      </c>
      <c r="D76" s="10">
        <f t="shared" si="1"/>
        <v>5.4222403140456299</v>
      </c>
      <c r="E76" s="9">
        <f t="shared" si="2"/>
        <v>264387.13217484567</v>
      </c>
      <c r="F76" s="11">
        <v>4.8611111111111112E-2</v>
      </c>
      <c r="G76" s="9" t="s">
        <v>135</v>
      </c>
      <c r="H76" s="9" t="s">
        <v>136</v>
      </c>
      <c r="I76" s="9" t="s">
        <v>137</v>
      </c>
      <c r="J76" s="9">
        <f t="shared" si="8"/>
        <v>132193566.08742285</v>
      </c>
      <c r="K76" s="12">
        <v>132193566.08742285</v>
      </c>
      <c r="L76" s="20"/>
      <c r="M76" s="18"/>
    </row>
    <row r="77" spans="1:13" x14ac:dyDescent="0.2">
      <c r="A77" s="9" t="s">
        <v>25</v>
      </c>
      <c r="B77" s="9" t="s">
        <v>85</v>
      </c>
      <c r="C77" s="17">
        <v>16.44120817148</v>
      </c>
      <c r="D77" s="10">
        <f t="shared" si="1"/>
        <v>5.600566949953441</v>
      </c>
      <c r="E77" s="9">
        <f t="shared" si="2"/>
        <v>398627.21913782513</v>
      </c>
      <c r="F77" s="11">
        <v>4.8611111111111112E-2</v>
      </c>
      <c r="G77" s="9" t="s">
        <v>135</v>
      </c>
      <c r="H77" s="9" t="s">
        <v>136</v>
      </c>
      <c r="I77" s="9" t="s">
        <v>137</v>
      </c>
      <c r="J77" s="9">
        <f t="shared" si="8"/>
        <v>199313609.56891257</v>
      </c>
      <c r="K77" s="12">
        <v>199313609.56891257</v>
      </c>
      <c r="L77" s="19">
        <f t="shared" ref="L77" si="18">AVERAGE(K77:K79)</f>
        <v>181503592.05548397</v>
      </c>
      <c r="M77" s="18" t="s">
        <v>139</v>
      </c>
    </row>
    <row r="78" spans="1:13" x14ac:dyDescent="0.2">
      <c r="A78" s="9" t="s">
        <v>28</v>
      </c>
      <c r="B78" s="9" t="s">
        <v>85</v>
      </c>
      <c r="C78" s="17">
        <v>16.683915960273598</v>
      </c>
      <c r="D78" s="10">
        <f t="shared" si="1"/>
        <v>5.5377868700792563</v>
      </c>
      <c r="E78" s="9">
        <f t="shared" si="2"/>
        <v>344974.40167687758</v>
      </c>
      <c r="F78" s="11">
        <v>4.8611111111111112E-2</v>
      </c>
      <c r="G78" s="9" t="s">
        <v>135</v>
      </c>
      <c r="H78" s="9" t="s">
        <v>136</v>
      </c>
      <c r="I78" s="9" t="s">
        <v>137</v>
      </c>
      <c r="J78" s="9">
        <f t="shared" si="8"/>
        <v>172487200.83843881</v>
      </c>
      <c r="K78" s="12">
        <v>172487200.83843881</v>
      </c>
      <c r="L78" s="20"/>
      <c r="M78" s="18"/>
    </row>
    <row r="79" spans="1:13" x14ac:dyDescent="0.2">
      <c r="A79" s="9" t="s">
        <v>31</v>
      </c>
      <c r="B79" s="9" t="s">
        <v>85</v>
      </c>
      <c r="C79" s="17">
        <v>16.681748975812699</v>
      </c>
      <c r="D79" s="10">
        <f t="shared" si="1"/>
        <v>5.5383473937370162</v>
      </c>
      <c r="E79" s="9">
        <f t="shared" si="2"/>
        <v>345419.93151820113</v>
      </c>
      <c r="F79" s="11">
        <v>4.8611111111111112E-2</v>
      </c>
      <c r="G79" s="9" t="s">
        <v>135</v>
      </c>
      <c r="H79" s="9" t="s">
        <v>136</v>
      </c>
      <c r="I79" s="9" t="s">
        <v>137</v>
      </c>
      <c r="J79" s="9">
        <f t="shared" si="8"/>
        <v>172709965.75910059</v>
      </c>
      <c r="K79" s="12">
        <v>172709965.75910059</v>
      </c>
      <c r="L79" s="20"/>
      <c r="M79" s="18"/>
    </row>
    <row r="80" spans="1:13" x14ac:dyDescent="0.2">
      <c r="A80" s="9" t="s">
        <v>9</v>
      </c>
      <c r="B80" s="9" t="s">
        <v>86</v>
      </c>
      <c r="C80" s="17">
        <v>16.620759171339401</v>
      </c>
      <c r="D80" s="10">
        <f t="shared" si="1"/>
        <v>5.554123339022401</v>
      </c>
      <c r="E80" s="9">
        <f t="shared" si="2"/>
        <v>358198.15042995778</v>
      </c>
      <c r="F80" s="11">
        <v>4.8611111111111112E-2</v>
      </c>
      <c r="G80" s="9" t="s">
        <v>135</v>
      </c>
      <c r="H80" s="9" t="s">
        <v>136</v>
      </c>
      <c r="I80" s="9" t="s">
        <v>137</v>
      </c>
      <c r="J80" s="9">
        <f t="shared" si="8"/>
        <v>179099075.2149789</v>
      </c>
      <c r="K80" s="12">
        <v>179099075.2149789</v>
      </c>
      <c r="L80" s="19">
        <f t="shared" ref="L80" si="19">AVERAGE(K80:K82)</f>
        <v>188970569.67860913</v>
      </c>
      <c r="M80" s="18" t="s">
        <v>139</v>
      </c>
    </row>
    <row r="81" spans="1:13" x14ac:dyDescent="0.2">
      <c r="A81" s="9" t="s">
        <v>10</v>
      </c>
      <c r="B81" s="9" t="s">
        <v>86</v>
      </c>
      <c r="C81" s="17">
        <v>16.5593487837445</v>
      </c>
      <c r="D81" s="10">
        <f t="shared" si="1"/>
        <v>5.5700080745616924</v>
      </c>
      <c r="E81" s="9">
        <f t="shared" si="2"/>
        <v>371542.13688012148</v>
      </c>
      <c r="F81" s="11">
        <v>4.8611111111111112E-2</v>
      </c>
      <c r="G81" s="9" t="s">
        <v>135</v>
      </c>
      <c r="H81" s="9" t="s">
        <v>136</v>
      </c>
      <c r="I81" s="9" t="s">
        <v>137</v>
      </c>
      <c r="J81" s="9">
        <f t="shared" si="8"/>
        <v>185771068.44006073</v>
      </c>
      <c r="K81" s="12">
        <v>185771068.44006073</v>
      </c>
      <c r="L81" s="20"/>
      <c r="M81" s="18"/>
    </row>
    <row r="82" spans="1:13" x14ac:dyDescent="0.2">
      <c r="A82" s="2" t="s">
        <v>101</v>
      </c>
      <c r="B82" s="9" t="s">
        <v>86</v>
      </c>
      <c r="C82" s="17">
        <v>16.418384195123501</v>
      </c>
      <c r="D82" s="10">
        <f t="shared" si="1"/>
        <v>5.6064707203508801</v>
      </c>
      <c r="E82" s="9">
        <f t="shared" si="2"/>
        <v>404083.13076157559</v>
      </c>
      <c r="F82" s="11">
        <v>4.8611111111111112E-2</v>
      </c>
      <c r="G82" s="9" t="s">
        <v>135</v>
      </c>
      <c r="H82" s="9" t="s">
        <v>136</v>
      </c>
      <c r="I82" s="9" t="s">
        <v>137</v>
      </c>
      <c r="J82" s="9">
        <f t="shared" si="8"/>
        <v>202041565.38078779</v>
      </c>
      <c r="K82" s="12">
        <v>202041565.38078779</v>
      </c>
      <c r="L82" s="20"/>
      <c r="M82" s="18"/>
    </row>
    <row r="83" spans="1:13" x14ac:dyDescent="0.2">
      <c r="A83" s="9" t="s">
        <v>16</v>
      </c>
      <c r="B83" s="9" t="s">
        <v>87</v>
      </c>
      <c r="C83" s="17">
        <v>15.793122922731101</v>
      </c>
      <c r="D83" s="10">
        <f t="shared" si="1"/>
        <v>5.7682041068983194</v>
      </c>
      <c r="E83" s="9">
        <f t="shared" si="2"/>
        <v>586413.69866134098</v>
      </c>
      <c r="F83" s="11">
        <v>4.8611111111111112E-2</v>
      </c>
      <c r="G83" s="9" t="s">
        <v>135</v>
      </c>
      <c r="H83" s="9" t="s">
        <v>136</v>
      </c>
      <c r="I83" s="9" t="s">
        <v>137</v>
      </c>
      <c r="J83" s="9">
        <f t="shared" si="8"/>
        <v>293206849.33067048</v>
      </c>
      <c r="K83" s="12">
        <v>293206849.33067048</v>
      </c>
      <c r="L83" s="19">
        <f t="shared" ref="L83" si="20">AVERAGE(K83:K85)</f>
        <v>296286789.0640381</v>
      </c>
      <c r="M83" s="18" t="s">
        <v>139</v>
      </c>
    </row>
    <row r="84" spans="1:13" x14ac:dyDescent="0.2">
      <c r="A84" s="9" t="s">
        <v>17</v>
      </c>
      <c r="B84" s="9" t="s">
        <v>87</v>
      </c>
      <c r="C84" s="17">
        <v>15.863629916776601</v>
      </c>
      <c r="D84" s="10">
        <f t="shared" si="1"/>
        <v>5.7499663950396798</v>
      </c>
      <c r="E84" s="9">
        <f t="shared" si="2"/>
        <v>562297.81386888656</v>
      </c>
      <c r="F84" s="11">
        <v>4.8611111111111112E-2</v>
      </c>
      <c r="G84" s="9" t="s">
        <v>135</v>
      </c>
      <c r="H84" s="9" t="s">
        <v>136</v>
      </c>
      <c r="I84" s="9" t="s">
        <v>137</v>
      </c>
      <c r="J84" s="9">
        <f t="shared" si="8"/>
        <v>281148906.9344433</v>
      </c>
      <c r="K84" s="12">
        <v>281148906.9344433</v>
      </c>
      <c r="L84" s="20"/>
      <c r="M84" s="18"/>
    </row>
    <row r="85" spans="1:13" x14ac:dyDescent="0.2">
      <c r="A85" s="2" t="s">
        <v>102</v>
      </c>
      <c r="B85" s="9" t="s">
        <v>87</v>
      </c>
      <c r="C85" s="17">
        <v>15.6753919891002</v>
      </c>
      <c r="D85" s="10">
        <f t="shared" si="1"/>
        <v>5.7986570126486816</v>
      </c>
      <c r="E85" s="9">
        <f t="shared" si="2"/>
        <v>629009.22185400093</v>
      </c>
      <c r="F85" s="11">
        <v>4.8611111111111112E-2</v>
      </c>
      <c r="G85" s="9" t="s">
        <v>135</v>
      </c>
      <c r="H85" s="9" t="s">
        <v>136</v>
      </c>
      <c r="I85" s="9" t="s">
        <v>137</v>
      </c>
      <c r="J85" s="9">
        <f t="shared" si="8"/>
        <v>314504610.92700046</v>
      </c>
      <c r="K85" s="12">
        <v>314504610.92700046</v>
      </c>
      <c r="L85" s="20"/>
      <c r="M85" s="18"/>
    </row>
    <row r="86" spans="1:13" x14ac:dyDescent="0.2">
      <c r="A86" s="9" t="s">
        <v>23</v>
      </c>
      <c r="B86" s="9" t="s">
        <v>88</v>
      </c>
      <c r="C86" s="17">
        <v>17.2192555319312</v>
      </c>
      <c r="D86" s="10">
        <f t="shared" si="1"/>
        <v>5.399313106070565</v>
      </c>
      <c r="E86" s="9">
        <f t="shared" si="2"/>
        <v>250791.66924066693</v>
      </c>
      <c r="F86" s="11">
        <v>4.8611111111111112E-2</v>
      </c>
      <c r="G86" s="9" t="s">
        <v>135</v>
      </c>
      <c r="H86" s="9" t="s">
        <v>136</v>
      </c>
      <c r="I86" s="9" t="s">
        <v>137</v>
      </c>
      <c r="J86" s="9">
        <f t="shared" si="8"/>
        <v>125395834.62033346</v>
      </c>
      <c r="K86" s="12">
        <v>125395834.62033346</v>
      </c>
      <c r="L86" s="19">
        <f t="shared" ref="L86" si="21">AVERAGE(K86:K88)</f>
        <v>123037179.54245345</v>
      </c>
      <c r="M86" s="18" t="s">
        <v>139</v>
      </c>
    </row>
    <row r="87" spans="1:13" x14ac:dyDescent="0.2">
      <c r="A87" s="9" t="s">
        <v>24</v>
      </c>
      <c r="B87" s="9" t="s">
        <v>88</v>
      </c>
      <c r="C87" s="17">
        <v>17.3802158420106</v>
      </c>
      <c r="D87" s="10">
        <f t="shared" si="1"/>
        <v>5.3576782612491991</v>
      </c>
      <c r="E87" s="9">
        <f t="shared" si="2"/>
        <v>227865.33498476326</v>
      </c>
      <c r="F87" s="11">
        <v>4.8611111111111112E-2</v>
      </c>
      <c r="G87" s="9" t="s">
        <v>135</v>
      </c>
      <c r="H87" s="9" t="s">
        <v>136</v>
      </c>
      <c r="I87" s="9" t="s">
        <v>137</v>
      </c>
      <c r="J87" s="9">
        <f t="shared" si="8"/>
        <v>113932667.49238162</v>
      </c>
      <c r="K87" s="12">
        <v>113932667.49238162</v>
      </c>
      <c r="L87" s="20"/>
      <c r="M87" s="18"/>
    </row>
    <row r="88" spans="1:13" x14ac:dyDescent="0.2">
      <c r="A88" s="2" t="s">
        <v>103</v>
      </c>
      <c r="B88" s="9" t="s">
        <v>88</v>
      </c>
      <c r="C88" s="17">
        <v>17.161517515262599</v>
      </c>
      <c r="D88" s="10">
        <f t="shared" si="1"/>
        <v>5.4142479267297992</v>
      </c>
      <c r="E88" s="9">
        <f t="shared" si="2"/>
        <v>259566.07302929054</v>
      </c>
      <c r="F88" s="11">
        <v>4.8611111111111112E-2</v>
      </c>
      <c r="G88" s="9" t="s">
        <v>135</v>
      </c>
      <c r="H88" s="9" t="s">
        <v>136</v>
      </c>
      <c r="I88" s="9" t="s">
        <v>137</v>
      </c>
      <c r="J88" s="9">
        <f t="shared" si="8"/>
        <v>129783036.51464525</v>
      </c>
      <c r="K88" s="12">
        <v>129783036.51464525</v>
      </c>
      <c r="L88" s="20"/>
      <c r="M88" s="18"/>
    </row>
    <row r="89" spans="1:13" x14ac:dyDescent="0.2">
      <c r="A89" s="9" t="s">
        <v>26</v>
      </c>
      <c r="B89" s="9" t="s">
        <v>89</v>
      </c>
      <c r="C89" s="17">
        <v>16.688295786859399</v>
      </c>
      <c r="D89" s="10">
        <f t="shared" si="1"/>
        <v>5.5366539609779108</v>
      </c>
      <c r="E89" s="9">
        <f t="shared" si="2"/>
        <v>344075.6674257858</v>
      </c>
      <c r="F89" s="11">
        <v>4.8611111111111112E-2</v>
      </c>
      <c r="G89" s="9" t="s">
        <v>135</v>
      </c>
      <c r="H89" s="9" t="s">
        <v>136</v>
      </c>
      <c r="I89" s="9" t="s">
        <v>137</v>
      </c>
      <c r="J89" s="9">
        <f t="shared" si="8"/>
        <v>172037833.71289289</v>
      </c>
      <c r="K89" s="12">
        <v>172037833.71289289</v>
      </c>
      <c r="L89" s="19">
        <f t="shared" ref="L89" si="22">AVERAGE(K89:K91)</f>
        <v>179068231.00756383</v>
      </c>
      <c r="M89" s="18" t="s">
        <v>139</v>
      </c>
    </row>
    <row r="90" spans="1:13" x14ac:dyDescent="0.2">
      <c r="A90" s="9" t="s">
        <v>27</v>
      </c>
      <c r="B90" s="9" t="s">
        <v>89</v>
      </c>
      <c r="C90" s="17">
        <v>16.6814244312441</v>
      </c>
      <c r="D90" s="10">
        <f t="shared" si="1"/>
        <v>5.5384313421510356</v>
      </c>
      <c r="E90" s="9">
        <f t="shared" si="2"/>
        <v>345486.70708038536</v>
      </c>
      <c r="F90" s="11">
        <v>4.8611111111111112E-2</v>
      </c>
      <c r="G90" s="9" t="s">
        <v>135</v>
      </c>
      <c r="H90" s="9" t="s">
        <v>136</v>
      </c>
      <c r="I90" s="9" t="s">
        <v>137</v>
      </c>
      <c r="J90" s="9">
        <f t="shared" si="8"/>
        <v>172743353.54019269</v>
      </c>
      <c r="K90" s="12">
        <v>172743353.54019269</v>
      </c>
      <c r="L90" s="20"/>
      <c r="M90" s="18"/>
    </row>
    <row r="91" spans="1:13" x14ac:dyDescent="0.2">
      <c r="A91" s="2" t="s">
        <v>104</v>
      </c>
      <c r="B91" s="9" t="s">
        <v>89</v>
      </c>
      <c r="C91" s="17">
        <v>16.500276133986102</v>
      </c>
      <c r="D91" s="10">
        <f t="shared" si="1"/>
        <v>5.5852881184722971</v>
      </c>
      <c r="E91" s="9">
        <f t="shared" si="2"/>
        <v>384847.01153921185</v>
      </c>
      <c r="F91" s="11">
        <v>4.8611111111111112E-2</v>
      </c>
      <c r="G91" s="9" t="s">
        <v>135</v>
      </c>
      <c r="H91" s="9" t="s">
        <v>136</v>
      </c>
      <c r="I91" s="9" t="s">
        <v>137</v>
      </c>
      <c r="J91" s="9">
        <f t="shared" si="8"/>
        <v>192423505.76960593</v>
      </c>
      <c r="K91" s="12">
        <v>192423505.76960593</v>
      </c>
      <c r="L91" s="20"/>
      <c r="M91" s="18"/>
    </row>
    <row r="92" spans="1:13" x14ac:dyDescent="0.2">
      <c r="A92" s="9" t="s">
        <v>29</v>
      </c>
      <c r="B92" s="9" t="s">
        <v>90</v>
      </c>
      <c r="C92" s="17">
        <v>16.954210101755901</v>
      </c>
      <c r="D92" s="10">
        <f t="shared" si="1"/>
        <v>5.4678711583662967</v>
      </c>
      <c r="E92" s="9">
        <f t="shared" si="2"/>
        <v>293677.82721526705</v>
      </c>
      <c r="F92" s="11">
        <v>4.8611111111111112E-2</v>
      </c>
      <c r="G92" s="9" t="s">
        <v>135</v>
      </c>
      <c r="H92" s="9" t="s">
        <v>136</v>
      </c>
      <c r="I92" s="9" t="s">
        <v>137</v>
      </c>
      <c r="J92" s="9">
        <f t="shared" si="8"/>
        <v>146838913.60763353</v>
      </c>
      <c r="K92" s="12">
        <v>146838913.60763353</v>
      </c>
      <c r="L92" s="19">
        <f t="shared" ref="L92" si="23">AVERAGE(K92:K94)</f>
        <v>154998177.6285404</v>
      </c>
      <c r="M92" s="18" t="s">
        <v>139</v>
      </c>
    </row>
    <row r="93" spans="1:13" x14ac:dyDescent="0.2">
      <c r="A93" s="9" t="s">
        <v>30</v>
      </c>
      <c r="B93" s="9" t="s">
        <v>90</v>
      </c>
      <c r="C93" s="17">
        <v>16.838566725710798</v>
      </c>
      <c r="D93" s="10">
        <f t="shared" si="1"/>
        <v>5.4977840854343523</v>
      </c>
      <c r="E93" s="9">
        <f t="shared" si="2"/>
        <v>314618.37632730941</v>
      </c>
      <c r="F93" s="11">
        <v>4.8611111111111112E-2</v>
      </c>
      <c r="G93" s="9" t="s">
        <v>135</v>
      </c>
      <c r="H93" s="9" t="s">
        <v>136</v>
      </c>
      <c r="I93" s="9" t="s">
        <v>137</v>
      </c>
      <c r="J93" s="9">
        <f t="shared" si="8"/>
        <v>157309188.16365469</v>
      </c>
      <c r="K93" s="12">
        <v>157309188.16365469</v>
      </c>
      <c r="L93" s="20"/>
      <c r="M93" s="18"/>
    </row>
    <row r="94" spans="1:13" x14ac:dyDescent="0.2">
      <c r="A94" s="2" t="s">
        <v>105</v>
      </c>
      <c r="B94" s="9" t="s">
        <v>90</v>
      </c>
      <c r="C94" s="17">
        <v>16.801231451664201</v>
      </c>
      <c r="D94" s="10">
        <f t="shared" si="1"/>
        <v>5.5074414248152621</v>
      </c>
      <c r="E94" s="9">
        <f t="shared" si="2"/>
        <v>321692.86222866585</v>
      </c>
      <c r="F94" s="11">
        <v>4.8611111111111112E-2</v>
      </c>
      <c r="G94" s="9" t="s">
        <v>135</v>
      </c>
      <c r="H94" s="9" t="s">
        <v>136</v>
      </c>
      <c r="I94" s="9" t="s">
        <v>137</v>
      </c>
      <c r="J94" s="9">
        <f t="shared" si="8"/>
        <v>160846431.11433294</v>
      </c>
      <c r="K94" s="12">
        <v>160846431.11433294</v>
      </c>
      <c r="L94" s="20"/>
      <c r="M94" s="18"/>
    </row>
    <row r="95" spans="1:13" x14ac:dyDescent="0.2">
      <c r="A95" s="9" t="s">
        <v>32</v>
      </c>
      <c r="B95" s="9" t="s">
        <v>91</v>
      </c>
      <c r="C95" s="17">
        <v>17.2738523472552</v>
      </c>
      <c r="D95" s="10">
        <f t="shared" si="1"/>
        <v>5.385190805159028</v>
      </c>
      <c r="E95" s="9">
        <f t="shared" si="2"/>
        <v>242767.64486047771</v>
      </c>
      <c r="F95" s="11">
        <v>4.8611111111111112E-2</v>
      </c>
      <c r="G95" s="9" t="s">
        <v>135</v>
      </c>
      <c r="H95" s="9" t="s">
        <v>136</v>
      </c>
      <c r="I95" s="9" t="s">
        <v>137</v>
      </c>
      <c r="J95" s="9">
        <f t="shared" si="8"/>
        <v>121383822.43023884</v>
      </c>
      <c r="K95" s="12">
        <v>121383822.43023884</v>
      </c>
      <c r="L95" s="19">
        <f t="shared" ref="L95" si="24">AVERAGE(K95:K97)</f>
        <v>127571425.20981561</v>
      </c>
      <c r="M95" s="18" t="s">
        <v>139</v>
      </c>
    </row>
    <row r="96" spans="1:13" x14ac:dyDescent="0.2">
      <c r="A96" s="9" t="s">
        <v>33</v>
      </c>
      <c r="B96" s="9" t="s">
        <v>91</v>
      </c>
      <c r="C96" s="17">
        <v>17.207052272037</v>
      </c>
      <c r="D96" s="10">
        <f t="shared" si="1"/>
        <v>5.4024696657948788</v>
      </c>
      <c r="E96" s="9">
        <f t="shared" si="2"/>
        <v>252621.12554683691</v>
      </c>
      <c r="F96" s="11">
        <v>4.8611111111111112E-2</v>
      </c>
      <c r="G96" s="9" t="s">
        <v>135</v>
      </c>
      <c r="H96" s="9" t="s">
        <v>136</v>
      </c>
      <c r="I96" s="9" t="s">
        <v>137</v>
      </c>
      <c r="J96" s="9">
        <f t="shared" si="8"/>
        <v>126310562.77341846</v>
      </c>
      <c r="K96" s="12">
        <v>126310562.77341846</v>
      </c>
      <c r="L96" s="20"/>
      <c r="M96" s="18"/>
    </row>
    <row r="97" spans="1:13" x14ac:dyDescent="0.2">
      <c r="A97" s="2" t="s">
        <v>106</v>
      </c>
      <c r="B97" s="9" t="s">
        <v>91</v>
      </c>
      <c r="C97" s="17">
        <v>17.0951003306043</v>
      </c>
      <c r="D97" s="10">
        <f t="shared" si="1"/>
        <v>5.4314277468690388</v>
      </c>
      <c r="E97" s="9">
        <f t="shared" si="2"/>
        <v>270039.78085157904</v>
      </c>
      <c r="F97" s="11">
        <v>4.8611111111111112E-2</v>
      </c>
      <c r="G97" s="9" t="s">
        <v>135</v>
      </c>
      <c r="H97" s="9" t="s">
        <v>136</v>
      </c>
      <c r="I97" s="9" t="s">
        <v>137</v>
      </c>
      <c r="J97" s="9">
        <f t="shared" si="8"/>
        <v>135019890.42578951</v>
      </c>
      <c r="K97" s="12">
        <v>135019890.42578951</v>
      </c>
      <c r="L97" s="20"/>
      <c r="M97" s="18"/>
    </row>
    <row r="98" spans="1:13" x14ac:dyDescent="0.2">
      <c r="A98" s="9" t="s">
        <v>34</v>
      </c>
      <c r="B98" s="9" t="s">
        <v>92</v>
      </c>
      <c r="C98" s="17">
        <v>17.231848175374498</v>
      </c>
      <c r="D98" s="10">
        <f t="shared" si="1"/>
        <v>5.3960558263387233</v>
      </c>
      <c r="E98" s="9">
        <f t="shared" si="2"/>
        <v>248917.72687494499</v>
      </c>
      <c r="F98" s="11">
        <v>4.8611111111111112E-2</v>
      </c>
      <c r="G98" s="9" t="s">
        <v>135</v>
      </c>
      <c r="H98" s="9" t="s">
        <v>136</v>
      </c>
      <c r="I98" s="9" t="s">
        <v>137</v>
      </c>
      <c r="J98" s="9">
        <f t="shared" si="8"/>
        <v>124458863.43747249</v>
      </c>
      <c r="K98" s="12">
        <v>124458863.43747249</v>
      </c>
      <c r="L98" s="19">
        <f t="shared" ref="L98" si="25">AVERAGE(K98:K100)</f>
        <v>128868938.13428259</v>
      </c>
      <c r="M98" s="18" t="s">
        <v>139</v>
      </c>
    </row>
    <row r="99" spans="1:13" x14ac:dyDescent="0.2">
      <c r="A99" s="9" t="s">
        <v>35</v>
      </c>
      <c r="B99" s="9" t="s">
        <v>92</v>
      </c>
      <c r="C99" s="17">
        <v>17.084306448899401</v>
      </c>
      <c r="D99" s="10">
        <f t="shared" si="1"/>
        <v>5.4342197493793591</v>
      </c>
      <c r="E99" s="9">
        <f t="shared" si="2"/>
        <v>271781.4112213857</v>
      </c>
      <c r="F99" s="11">
        <v>4.8611111111111112E-2</v>
      </c>
      <c r="G99" s="9" t="s">
        <v>135</v>
      </c>
      <c r="H99" s="9" t="s">
        <v>136</v>
      </c>
      <c r="I99" s="9" t="s">
        <v>137</v>
      </c>
      <c r="J99" s="9">
        <f t="shared" si="8"/>
        <v>135890705.61069286</v>
      </c>
      <c r="K99" s="12">
        <v>135890705.61069286</v>
      </c>
      <c r="L99" s="20"/>
      <c r="M99" s="18"/>
    </row>
    <row r="100" spans="1:13" x14ac:dyDescent="0.2">
      <c r="A100" s="2" t="s">
        <v>107</v>
      </c>
      <c r="B100" s="9" t="s">
        <v>92</v>
      </c>
      <c r="C100" s="17">
        <v>17.207761143157501</v>
      </c>
      <c r="D100" s="10">
        <f t="shared" si="1"/>
        <v>5.4022863054429644</v>
      </c>
      <c r="E100" s="9">
        <f t="shared" si="2"/>
        <v>252514.49070936482</v>
      </c>
      <c r="F100" s="11">
        <v>4.8611111111111112E-2</v>
      </c>
      <c r="G100" s="9" t="s">
        <v>135</v>
      </c>
      <c r="H100" s="9" t="s">
        <v>136</v>
      </c>
      <c r="I100" s="9" t="s">
        <v>137</v>
      </c>
      <c r="J100" s="9">
        <f t="shared" si="8"/>
        <v>126257245.35468242</v>
      </c>
      <c r="K100" s="12">
        <v>126257245.35468242</v>
      </c>
      <c r="L100" s="20"/>
      <c r="M100" s="18"/>
    </row>
  </sheetData>
  <mergeCells count="43">
    <mergeCell ref="L68:L70"/>
    <mergeCell ref="S7:U8"/>
    <mergeCell ref="L38:L40"/>
    <mergeCell ref="L41:L43"/>
    <mergeCell ref="L44:L46"/>
    <mergeCell ref="L47:L49"/>
    <mergeCell ref="L50:L52"/>
    <mergeCell ref="M41:M43"/>
    <mergeCell ref="M44:M46"/>
    <mergeCell ref="M47:M49"/>
    <mergeCell ref="L53:L55"/>
    <mergeCell ref="L56:L58"/>
    <mergeCell ref="L59:L61"/>
    <mergeCell ref="L62:L64"/>
    <mergeCell ref="L65:L67"/>
    <mergeCell ref="L89:L91"/>
    <mergeCell ref="L92:L94"/>
    <mergeCell ref="L95:L97"/>
    <mergeCell ref="L98:L100"/>
    <mergeCell ref="M38:M40"/>
    <mergeCell ref="M50:M52"/>
    <mergeCell ref="M53:M55"/>
    <mergeCell ref="M56:M58"/>
    <mergeCell ref="M59:M61"/>
    <mergeCell ref="M62:M64"/>
    <mergeCell ref="L71:L73"/>
    <mergeCell ref="L74:L76"/>
    <mergeCell ref="L77:L79"/>
    <mergeCell ref="L80:L82"/>
    <mergeCell ref="L83:L85"/>
    <mergeCell ref="L86:L88"/>
    <mergeCell ref="M98:M100"/>
    <mergeCell ref="M65:M67"/>
    <mergeCell ref="M68:M70"/>
    <mergeCell ref="M71:M73"/>
    <mergeCell ref="M74:M76"/>
    <mergeCell ref="M77:M79"/>
    <mergeCell ref="M80:M82"/>
    <mergeCell ref="M83:M85"/>
    <mergeCell ref="M86:M88"/>
    <mergeCell ref="M89:M91"/>
    <mergeCell ref="M92:M94"/>
    <mergeCell ref="M95:M97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tetM - 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2020-01-24T16:18:50Z</dcterms:created>
  <dcterms:modified xsi:type="dcterms:W3CDTF">2020-05-27T20:19:30Z</dcterms:modified>
</cp:coreProperties>
</file>