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G:\My Drive\Graduate Studies\Paper&amp;Project\Piezoelectric Review\"/>
    </mc:Choice>
  </mc:AlternateContent>
  <xr:revisionPtr revIDLastSave="0" documentId="13_ncr:1_{7FEFDC05-9E55-4841-832F-FBB1344DA90F}" xr6:coauthVersionLast="47" xr6:coauthVersionMax="47" xr10:uidLastSave="{00000000-0000-0000-0000-000000000000}"/>
  <bookViews>
    <workbookView xWindow="-108" yWindow="-108" windowWidth="23256" windowHeight="12576" tabRatio="596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407" i="1" l="1"/>
  <c r="AI407" i="1"/>
  <c r="AN406" i="1"/>
  <c r="AI406" i="1"/>
  <c r="AN405" i="1"/>
  <c r="AI405" i="1"/>
  <c r="AN404" i="1"/>
  <c r="AI404" i="1"/>
  <c r="AN403" i="1"/>
  <c r="AI403" i="1"/>
  <c r="AN402" i="1"/>
  <c r="AI402" i="1"/>
  <c r="AN401" i="1"/>
  <c r="AI401" i="1"/>
  <c r="AN400" i="1"/>
  <c r="AI400" i="1"/>
  <c r="AN399" i="1"/>
  <c r="AI399" i="1"/>
  <c r="AN398" i="1"/>
  <c r="AI398" i="1"/>
  <c r="AN397" i="1"/>
  <c r="AI397" i="1"/>
  <c r="AN396" i="1"/>
  <c r="AI396" i="1"/>
  <c r="AN395" i="1"/>
  <c r="AI395" i="1"/>
  <c r="AN394" i="1"/>
  <c r="AI394" i="1"/>
  <c r="AN393" i="1"/>
  <c r="AI393" i="1"/>
  <c r="AN392" i="1"/>
  <c r="AI392" i="1"/>
  <c r="AN391" i="1"/>
  <c r="AI391" i="1"/>
  <c r="AN390" i="1"/>
  <c r="AI390" i="1"/>
  <c r="AN389" i="1"/>
  <c r="AI389" i="1"/>
  <c r="AN388" i="1"/>
  <c r="AI388" i="1"/>
  <c r="AN387" i="1"/>
  <c r="AI387" i="1"/>
  <c r="AN386" i="1"/>
  <c r="AI386" i="1"/>
  <c r="AN385" i="1"/>
  <c r="AI385" i="1"/>
  <c r="AN384" i="1"/>
  <c r="AI384" i="1"/>
  <c r="AN383" i="1"/>
  <c r="AI383" i="1"/>
  <c r="AN382" i="1"/>
  <c r="AI382" i="1"/>
  <c r="AN381" i="1"/>
  <c r="AI381" i="1"/>
  <c r="AN380" i="1"/>
  <c r="AI380" i="1"/>
  <c r="AN379" i="1"/>
  <c r="AI379" i="1"/>
  <c r="AN378" i="1"/>
  <c r="AI378" i="1"/>
  <c r="AN377" i="1"/>
  <c r="AI377" i="1"/>
  <c r="AN376" i="1"/>
  <c r="AI376" i="1"/>
  <c r="AN375" i="1"/>
  <c r="AI375" i="1"/>
  <c r="AN374" i="1"/>
  <c r="AI374" i="1"/>
  <c r="AN373" i="1"/>
  <c r="AI373" i="1"/>
  <c r="AN372" i="1"/>
  <c r="AI372" i="1"/>
  <c r="AN371" i="1"/>
  <c r="AI371" i="1"/>
  <c r="AN370" i="1"/>
  <c r="AI370" i="1"/>
  <c r="AN369" i="1"/>
  <c r="AI369" i="1"/>
  <c r="AN368" i="1"/>
  <c r="AI368" i="1"/>
  <c r="AN367" i="1"/>
  <c r="AI367" i="1"/>
  <c r="AN366" i="1"/>
  <c r="AI366" i="1"/>
  <c r="AN365" i="1"/>
  <c r="AI365" i="1"/>
  <c r="AN364" i="1"/>
  <c r="AI364" i="1"/>
  <c r="AN363" i="1"/>
  <c r="AI363" i="1"/>
  <c r="AN362" i="1"/>
  <c r="AI362" i="1"/>
  <c r="AN361" i="1"/>
  <c r="AI361" i="1"/>
  <c r="AN360" i="1"/>
  <c r="AM359" i="1"/>
  <c r="AN359" i="1" s="1"/>
  <c r="AM358" i="1"/>
  <c r="AN358" i="1" s="1"/>
  <c r="AM357" i="1"/>
  <c r="AN357" i="1" s="1"/>
  <c r="AM356" i="1"/>
  <c r="AN356" i="1" s="1"/>
  <c r="AM355" i="1"/>
  <c r="AN355" i="1" s="1"/>
  <c r="AN354" i="1"/>
  <c r="AM354" i="1"/>
  <c r="AM353" i="1"/>
  <c r="AN353" i="1" s="1"/>
  <c r="AM352" i="1"/>
  <c r="AN352" i="1" s="1"/>
  <c r="AM351" i="1"/>
  <c r="AN351" i="1" s="1"/>
  <c r="AM350" i="1"/>
  <c r="AN350" i="1" s="1"/>
  <c r="AN349" i="1"/>
  <c r="AM349" i="1"/>
  <c r="AM348" i="1"/>
  <c r="AN348" i="1" s="1"/>
  <c r="AN347" i="1"/>
  <c r="AN346" i="1"/>
  <c r="AN345" i="1"/>
  <c r="AN344" i="1"/>
  <c r="AN343" i="1"/>
  <c r="AI343" i="1"/>
  <c r="AN342" i="1"/>
  <c r="AI342" i="1"/>
  <c r="AN341" i="1"/>
  <c r="AI341" i="1"/>
  <c r="AN340" i="1"/>
  <c r="AI340" i="1"/>
  <c r="AN339" i="1"/>
  <c r="AI339" i="1"/>
  <c r="AN338" i="1"/>
  <c r="AI338" i="1"/>
  <c r="AN337" i="1"/>
  <c r="AI337" i="1"/>
  <c r="AN336" i="1"/>
  <c r="AI336" i="1"/>
  <c r="AN335" i="1"/>
  <c r="AI335" i="1"/>
  <c r="AN334" i="1"/>
  <c r="AI334" i="1"/>
  <c r="AN333" i="1"/>
  <c r="AI333" i="1"/>
  <c r="AN332" i="1"/>
  <c r="AI332" i="1"/>
  <c r="AN331" i="1"/>
  <c r="AI331" i="1"/>
  <c r="AN330" i="1"/>
  <c r="AI330" i="1"/>
  <c r="AN329" i="1"/>
  <c r="AI329" i="1"/>
  <c r="AN328" i="1"/>
  <c r="AI328" i="1"/>
  <c r="AN327" i="1"/>
  <c r="AI327" i="1"/>
  <c r="AN326" i="1"/>
  <c r="AI326" i="1"/>
  <c r="AN325" i="1"/>
  <c r="AI325" i="1"/>
  <c r="AN324" i="1"/>
  <c r="AI324" i="1"/>
  <c r="AN323" i="1"/>
  <c r="AI323" i="1"/>
  <c r="AN322" i="1"/>
  <c r="AI322" i="1"/>
  <c r="AN321" i="1"/>
  <c r="AI321" i="1"/>
  <c r="AN320" i="1"/>
  <c r="AI320" i="1"/>
  <c r="AN319" i="1"/>
  <c r="AI319" i="1"/>
  <c r="AN318" i="1"/>
  <c r="AI318" i="1"/>
  <c r="AN317" i="1"/>
  <c r="AI317" i="1"/>
  <c r="AN316" i="1"/>
  <c r="AI316" i="1"/>
  <c r="AN315" i="1"/>
  <c r="AI315" i="1"/>
  <c r="AN314" i="1"/>
  <c r="AI314" i="1"/>
  <c r="AN313" i="1"/>
  <c r="AI313" i="1"/>
  <c r="AN312" i="1"/>
  <c r="AI312" i="1"/>
  <c r="AN311" i="1"/>
  <c r="AI311" i="1"/>
  <c r="AN310" i="1"/>
  <c r="AI310" i="1"/>
  <c r="AN309" i="1"/>
  <c r="AI309" i="1"/>
  <c r="AN308" i="1"/>
  <c r="AI308" i="1"/>
  <c r="AN307" i="1"/>
  <c r="AI307" i="1"/>
  <c r="AN306" i="1"/>
  <c r="AI306" i="1"/>
  <c r="AN305" i="1"/>
  <c r="AI305" i="1"/>
  <c r="AN304" i="1"/>
  <c r="AI304" i="1"/>
  <c r="AN303" i="1"/>
  <c r="AI303" i="1"/>
  <c r="AN302" i="1"/>
  <c r="AI302" i="1"/>
  <c r="AN301" i="1"/>
  <c r="AI301" i="1"/>
  <c r="AN300" i="1"/>
  <c r="AI300" i="1"/>
  <c r="AN299" i="1"/>
  <c r="AI299" i="1"/>
  <c r="AN298" i="1"/>
  <c r="AI298" i="1"/>
  <c r="AN297" i="1"/>
  <c r="AI297" i="1"/>
  <c r="AN296" i="1"/>
  <c r="AI296" i="1"/>
  <c r="AN295" i="1"/>
  <c r="AI295" i="1"/>
  <c r="AN294" i="1"/>
  <c r="AI294" i="1"/>
  <c r="AN293" i="1"/>
  <c r="AI293" i="1"/>
  <c r="AN292" i="1"/>
  <c r="AI292" i="1"/>
  <c r="AN291" i="1"/>
  <c r="AI291" i="1"/>
  <c r="AN290" i="1"/>
  <c r="AI290" i="1"/>
  <c r="AN289" i="1"/>
  <c r="AI289" i="1"/>
  <c r="AN288" i="1"/>
  <c r="AI288" i="1"/>
  <c r="AN287" i="1"/>
  <c r="AI287" i="1"/>
  <c r="AN286" i="1"/>
  <c r="AI286" i="1"/>
  <c r="AN285" i="1"/>
  <c r="AI285" i="1"/>
  <c r="AN284" i="1"/>
  <c r="AI284" i="1"/>
  <c r="AN283" i="1"/>
  <c r="AI283" i="1"/>
  <c r="AN282" i="1"/>
  <c r="AI282" i="1"/>
  <c r="AN281" i="1"/>
  <c r="AI281" i="1"/>
  <c r="AN280" i="1"/>
  <c r="AI280" i="1"/>
  <c r="AN279" i="1"/>
  <c r="AI279" i="1"/>
  <c r="AN278" i="1"/>
  <c r="AI278" i="1"/>
  <c r="AN277" i="1"/>
  <c r="AI277" i="1"/>
  <c r="AN276" i="1"/>
  <c r="AI276" i="1"/>
  <c r="AN275" i="1"/>
  <c r="AI275" i="1"/>
  <c r="AN274" i="1"/>
  <c r="AI274" i="1"/>
  <c r="AN273" i="1"/>
  <c r="AI273" i="1"/>
  <c r="AN272" i="1"/>
  <c r="AI272" i="1"/>
  <c r="AN271" i="1"/>
  <c r="AI271" i="1"/>
  <c r="AN270" i="1"/>
  <c r="AI270" i="1"/>
  <c r="AN269" i="1"/>
  <c r="AI269" i="1"/>
  <c r="AN268" i="1"/>
  <c r="AI268" i="1"/>
  <c r="AN267" i="1"/>
  <c r="AI267" i="1"/>
  <c r="AN266" i="1"/>
  <c r="AI266" i="1"/>
  <c r="AN265" i="1"/>
  <c r="AI265" i="1"/>
  <c r="AN264" i="1"/>
  <c r="AI264" i="1"/>
  <c r="AN263" i="1"/>
  <c r="AI263" i="1"/>
  <c r="AN262" i="1"/>
  <c r="AI262" i="1"/>
  <c r="AN261" i="1"/>
  <c r="AI261" i="1"/>
  <c r="AN260" i="1"/>
  <c r="AI260" i="1"/>
  <c r="AN259" i="1"/>
  <c r="AI259" i="1"/>
  <c r="AN258" i="1"/>
  <c r="AI258" i="1"/>
  <c r="AN257" i="1"/>
  <c r="AI257" i="1"/>
  <c r="AN256" i="1"/>
  <c r="AI256" i="1"/>
  <c r="AN255" i="1"/>
  <c r="AI255" i="1"/>
  <c r="AN254" i="1"/>
  <c r="AI254" i="1"/>
  <c r="AN253" i="1"/>
  <c r="AI253" i="1"/>
  <c r="AN252" i="1"/>
  <c r="AI252" i="1"/>
  <c r="AN251" i="1"/>
  <c r="AI251" i="1"/>
  <c r="AN250" i="1"/>
  <c r="AI250" i="1"/>
  <c r="AN249" i="1"/>
  <c r="AI249" i="1"/>
  <c r="AN248" i="1"/>
  <c r="AI248" i="1"/>
  <c r="AN247" i="1"/>
  <c r="AI247" i="1"/>
  <c r="AN246" i="1"/>
  <c r="AI246" i="1"/>
  <c r="AN245" i="1"/>
  <c r="AI245" i="1"/>
  <c r="AN244" i="1"/>
  <c r="AI244" i="1"/>
  <c r="AN243" i="1"/>
  <c r="AI243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" i="1"/>
  <c r="AI242" i="1" l="1"/>
  <c r="AO241" i="1"/>
  <c r="AO240" i="1"/>
  <c r="AO239" i="1"/>
  <c r="AO238" i="1"/>
  <c r="AO237" i="1"/>
  <c r="AO236" i="1"/>
  <c r="AO235" i="1"/>
  <c r="AO234" i="1"/>
  <c r="AO233" i="1"/>
  <c r="AO232" i="1"/>
  <c r="AO231" i="1"/>
  <c r="AI233" i="1"/>
  <c r="AI234" i="1"/>
  <c r="AI235" i="1"/>
  <c r="AI236" i="1"/>
  <c r="AI237" i="1"/>
  <c r="AI238" i="1"/>
  <c r="AI239" i="1"/>
  <c r="AI240" i="1"/>
  <c r="AI241" i="1"/>
  <c r="AI232" i="1"/>
  <c r="AI231" i="1"/>
  <c r="AI227" i="1"/>
  <c r="AI228" i="1"/>
  <c r="AI229" i="1"/>
  <c r="AI230" i="1"/>
  <c r="AI226" i="1"/>
  <c r="AO227" i="1"/>
  <c r="AO228" i="1"/>
  <c r="AO229" i="1"/>
  <c r="AO230" i="1"/>
  <c r="AO226" i="1"/>
  <c r="AI222" i="1"/>
  <c r="AI223" i="1"/>
  <c r="AI224" i="1"/>
  <c r="AI225" i="1"/>
  <c r="AI221" i="1"/>
  <c r="AI220" i="1"/>
  <c r="AO225" i="1"/>
  <c r="AO224" i="1"/>
  <c r="AO223" i="1"/>
  <c r="AO222" i="1"/>
  <c r="AO221" i="1"/>
  <c r="AO220" i="1"/>
  <c r="AI202" i="1"/>
  <c r="AI201" i="1"/>
  <c r="AI200" i="1"/>
  <c r="AI199" i="1"/>
  <c r="AI198" i="1"/>
  <c r="AI197" i="1"/>
  <c r="AI196" i="1"/>
  <c r="AI195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61" i="1"/>
  <c r="AI160" i="1"/>
  <c r="AI154" i="1"/>
  <c r="AI155" i="1"/>
  <c r="AI156" i="1"/>
  <c r="AI157" i="1"/>
  <c r="AI158" i="1"/>
  <c r="AI159" i="1"/>
  <c r="AI149" i="1"/>
  <c r="AI150" i="1"/>
  <c r="AI151" i="1"/>
  <c r="AI152" i="1"/>
  <c r="AI153" i="1"/>
  <c r="AI148" i="1"/>
  <c r="AO137" i="1"/>
  <c r="AO136" i="1"/>
  <c r="AO135" i="1"/>
  <c r="AI134" i="1"/>
  <c r="AI133" i="1"/>
  <c r="AI132" i="1"/>
  <c r="AI131" i="1"/>
  <c r="AI112" i="1"/>
  <c r="AO112" i="1"/>
  <c r="AO111" i="1"/>
  <c r="AI111" i="1"/>
  <c r="AB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76" i="1"/>
  <c r="AI75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94" i="1"/>
  <c r="AB93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98" i="1"/>
  <c r="AA97" i="1"/>
  <c r="AA96" i="1"/>
  <c r="AA95" i="1"/>
  <c r="AA94" i="1"/>
  <c r="AA93" i="1"/>
  <c r="AA89" i="1"/>
  <c r="AA90" i="1"/>
  <c r="AA91" i="1"/>
  <c r="AA92" i="1"/>
  <c r="AA88" i="1"/>
  <c r="AA87" i="1"/>
  <c r="AA83" i="1"/>
  <c r="AA84" i="1"/>
  <c r="AA85" i="1"/>
  <c r="AA86" i="1"/>
  <c r="AA82" i="1"/>
  <c r="AA81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98" i="1"/>
  <c r="AO97" i="1"/>
  <c r="AO96" i="1"/>
  <c r="AO95" i="1"/>
  <c r="AO94" i="1"/>
  <c r="AO93" i="1"/>
  <c r="AI74" i="1"/>
  <c r="AI73" i="1"/>
  <c r="AI71" i="1"/>
  <c r="AI72" i="1"/>
  <c r="AI70" i="1"/>
  <c r="AI69" i="1"/>
  <c r="AI68" i="1"/>
  <c r="AO67" i="1"/>
  <c r="AO66" i="1"/>
  <c r="AO65" i="1"/>
  <c r="AO64" i="1"/>
  <c r="AO63" i="1"/>
  <c r="AI64" i="1"/>
  <c r="AI65" i="1"/>
  <c r="AI66" i="1"/>
  <c r="AI67" i="1"/>
  <c r="AI63" i="1"/>
  <c r="AI55" i="1"/>
  <c r="AI54" i="1"/>
  <c r="AI53" i="1"/>
  <c r="AI15" i="1"/>
  <c r="AI14" i="1"/>
  <c r="AI13" i="1"/>
  <c r="AI12" i="1"/>
  <c r="AI11" i="1"/>
  <c r="AI10" i="1"/>
  <c r="AI62" i="1"/>
  <c r="AI61" i="1"/>
  <c r="AI60" i="1"/>
  <c r="AI59" i="1"/>
  <c r="AI58" i="1"/>
  <c r="AI57" i="1"/>
  <c r="AI56" i="1"/>
  <c r="AI52" i="1" l="1"/>
  <c r="AI51" i="1"/>
  <c r="AI50" i="1"/>
  <c r="AI49" i="1"/>
  <c r="AI46" i="1"/>
  <c r="AI45" i="1"/>
  <c r="AI47" i="1"/>
  <c r="AI42" i="1"/>
  <c r="AI41" i="1"/>
  <c r="AI43" i="1"/>
  <c r="AI38" i="1"/>
  <c r="AI37" i="1"/>
  <c r="AI39" i="1"/>
  <c r="AI34" i="1"/>
  <c r="AI33" i="1"/>
  <c r="AI35" i="1"/>
  <c r="AI30" i="1"/>
  <c r="AI29" i="1"/>
  <c r="AI31" i="1"/>
  <c r="AI28" i="1"/>
  <c r="AI27" i="1"/>
  <c r="AI26" i="1"/>
  <c r="AI36" i="1"/>
  <c r="AI40" i="1"/>
  <c r="AI44" i="1"/>
  <c r="AI48" i="1"/>
  <c r="AI32" i="1"/>
  <c r="AI25" i="1"/>
  <c r="AI24" i="1"/>
  <c r="AI23" i="1"/>
  <c r="AI22" i="1"/>
  <c r="AI21" i="1"/>
  <c r="AI16" i="1" l="1"/>
  <c r="AI17" i="1"/>
  <c r="AI18" i="1"/>
  <c r="AI19" i="1"/>
  <c r="AI20" i="1"/>
  <c r="AI3" i="1"/>
  <c r="AI4" i="1"/>
  <c r="AI5" i="1"/>
  <c r="AI6" i="1"/>
  <c r="AI7" i="1"/>
  <c r="AI8" i="1"/>
  <c r="AI9" i="1"/>
  <c r="AI2" i="1"/>
</calcChain>
</file>

<file path=xl/sharedStrings.xml><?xml version="1.0" encoding="utf-8"?>
<sst xmlns="http://schemas.openxmlformats.org/spreadsheetml/2006/main" count="5243" uniqueCount="99">
  <si>
    <t>A flexible piezoelectric force sensor based on PVDF fabrics</t>
  </si>
  <si>
    <t>Cosolvent1</t>
  </si>
  <si>
    <t>Cosolvent2</t>
  </si>
  <si>
    <t>N/A</t>
  </si>
  <si>
    <t>DMF</t>
  </si>
  <si>
    <t>Acetone</t>
  </si>
  <si>
    <t>Reference</t>
  </si>
  <si>
    <t>Enhanced mechanical energy harvesting using needleless
electrospun poly (vinylidene fluoride) nanofibre webs</t>
  </si>
  <si>
    <t>Orientation</t>
  </si>
  <si>
    <t>Enhanced mechanical energy harvesting using needleless</t>
  </si>
  <si>
    <t>2/3</t>
  </si>
  <si>
    <t>3/2</t>
  </si>
  <si>
    <t>MWCNT</t>
  </si>
  <si>
    <t>Enhanced power output of an electrospun PVDF MWCNTs-based nanogenerator by tuning its conductivity</t>
  </si>
  <si>
    <t>Piezoelectric sensor based on electrospun PVDF-MWCNT-Cloisite 30B hybrid</t>
  </si>
  <si>
    <t>Cloisite30B clay</t>
  </si>
  <si>
    <t>Effect of Adding BaTiO3 to PVDF as Nano Generator</t>
  </si>
  <si>
    <t>DMSO</t>
  </si>
  <si>
    <t>1/3</t>
  </si>
  <si>
    <t>BaTiO3</t>
  </si>
  <si>
    <t>1/1</t>
  </si>
  <si>
    <t>Wireless piezoelectric devices based on electrospun PVDF BaTiO3 NW nanocomposite fibers for human motion monitoring</t>
  </si>
  <si>
    <t>Graphene</t>
  </si>
  <si>
    <t>Synergistic effect of graphene nanosheet and BaTiO3 nanoparticles on performance enhancement of electrospun PVDF</t>
  </si>
  <si>
    <t>Rank</t>
  </si>
  <si>
    <t>Improving piezoelectric and pyroelectric properties of electrospun PVDF nanofibers using nanofillers for energy harvesting application</t>
  </si>
  <si>
    <t>Test</t>
  </si>
  <si>
    <t>Cantilever Bending</t>
  </si>
  <si>
    <t>Three-point Bending</t>
  </si>
  <si>
    <t>Linear Clamp Sliding</t>
  </si>
  <si>
    <t>PVDF/graphene composite nanofibers with enhanced piezoelectric performance for development of robust nanogenerators</t>
  </si>
  <si>
    <t>Enhancement of piezoelectric energy-harvesting capacity of electrospun β-PVDF nanogenerators by adding GO and rGO</t>
  </si>
  <si>
    <t>Impact/Compression</t>
  </si>
  <si>
    <t>PBO/graphene added β-PVDF piezoelectric composite nanofiber production</t>
  </si>
  <si>
    <t>7/3</t>
  </si>
  <si>
    <t>PBO</t>
  </si>
  <si>
    <t>Durable, Efficient, and Flexible Piezoelectric Nanogenerator from Electrospun PANi/HNT/PVDF Blend Nanocomposite</t>
  </si>
  <si>
    <t>17/3</t>
  </si>
  <si>
    <t>Polyaniline</t>
  </si>
  <si>
    <t>LiCl</t>
  </si>
  <si>
    <t>RT</t>
  </si>
  <si>
    <t>Investigation of b Phase Formation in Piezoelectric Responseof Electrospun Polyvinylidene Fluoride Nanofibers LiClAdditive and Increasing Fibers Tension
by the energy approach method: determining
piezoelectric constant</t>
  </si>
  <si>
    <t>Direct-Write Piezoelectric Polymeric
Nanogenerator with High Energy Conversion
Efficiency</t>
  </si>
  <si>
    <t>Fluorosurfactant</t>
  </si>
  <si>
    <t>Unidirectional stretching</t>
  </si>
  <si>
    <t>Piezoelectric Response of Aligned Electrospun
Polyvinylidene Fluoride/Carbon Nanotube
Nanofibrous Membranes</t>
  </si>
  <si>
    <t>CNT</t>
  </si>
  <si>
    <t>Vibration</t>
  </si>
  <si>
    <t>Ag Nanoparticle</t>
  </si>
  <si>
    <t>Physico-Mechanical, Dielectric, and Piezoelectric
Properties of PVDF Electrospun Mats Containing
Silver Nanoparticles</t>
  </si>
  <si>
    <t>Nanosilica</t>
  </si>
  <si>
    <t>Investigation of the Effect of Nanosilica on Rheological, Thermal, Mechanical, Structural, and Piezoelectric Properties of Poly(vinylidene fluoride) Nanofibers Fabricated Using an Electrospinning Technique</t>
  </si>
  <si>
    <t>Self-Powered Human-Health Monitoring through Aligned PVDF Nanofibers Interfaced Skin-Interactive Piezoelectric Sensor</t>
  </si>
  <si>
    <t>DMAc</t>
  </si>
  <si>
    <t>Synergistically enhanced piezoelectric output in highly aligned 1D polymer nanofibers integrated all-fiber nanogenerator for wearable nano-tactile sensor</t>
  </si>
  <si>
    <t>2/1</t>
  </si>
  <si>
    <t>Platinum</t>
  </si>
  <si>
    <t>Fold-bending</t>
  </si>
  <si>
    <t>A High Efficacy Self-Charging MoSe2 Solid-State Supercapacitor Using Electrospun Nanofibrous Piezoelectric Separator with Ionogel Electrolyte</t>
  </si>
  <si>
    <t>NaNbO3</t>
  </si>
  <si>
    <t>Rotating_Speed_(rpm)</t>
  </si>
  <si>
    <t>Molecular_Weight_(g/mol)</t>
  </si>
  <si>
    <t>Cosolvent_Ratio</t>
  </si>
  <si>
    <t>Polymer_Concentration_(wt%)</t>
  </si>
  <si>
    <t>Filler1_%_(wt%)</t>
  </si>
  <si>
    <t>Filler2_%_(wt%)</t>
  </si>
  <si>
    <t>Average_Temperature</t>
  </si>
  <si>
    <t>Average_Humidity_(%)</t>
  </si>
  <si>
    <t>Distance_(cm)</t>
  </si>
  <si>
    <t>Voltage_(kV)</t>
  </si>
  <si>
    <t>Flow_rate_(ml/hr)</t>
  </si>
  <si>
    <t>Electric_Field_(kV/m)</t>
  </si>
  <si>
    <t>Diameter_(nm)</t>
  </si>
  <si>
    <t>Generated_Voltage_(V)</t>
  </si>
  <si>
    <t>Input_force_(N)</t>
  </si>
  <si>
    <t>Horizontal_Deflection_(mm)</t>
  </si>
  <si>
    <t>Deflection_(mm)</t>
  </si>
  <si>
    <t>Strain_(mm/mm)</t>
  </si>
  <si>
    <t>frequency_(Hz)</t>
  </si>
  <si>
    <t>Orignal_Sample_Length_(mm)</t>
  </si>
  <si>
    <t>Highly Flexible, Large-Area, and Facile Textile-Based Hybrid Nanogenerator with Cascaded Piezoelectric and Triboelectric Units for Mechanical Energy Harvesting</t>
  </si>
  <si>
    <t>4/1</t>
  </si>
  <si>
    <t>Probing the synergism of halloysite nanotubes and electrospinning on crystallinity, polymorphism and piezoelectric performance of poly(vinylidene fluoride)</t>
  </si>
  <si>
    <t>HNT</t>
  </si>
  <si>
    <t>PVDF: ZnO/BaTiO3 as high out-put piezoelectric nanogenerator</t>
  </si>
  <si>
    <t>ZnO</t>
  </si>
  <si>
    <t>Enhanced piezoresponse of electrospun PVDF mats with a touch of nickel chloride hexahydrate salt</t>
  </si>
  <si>
    <t>Enhanced piezoelectric performance of BiCl3/PVDF nanofibers-based nanogenerators</t>
  </si>
  <si>
    <t>BiCl3</t>
  </si>
  <si>
    <t>Comparative evaluation of piezoelectric response of electrospun PVDF (polyvinilydine fluoride) nanofiber with various additives for energy scavenging application</t>
  </si>
  <si>
    <t>Flexible Piezoelectric Pressure Tactile Sensor Based on Electrospun
BaTiO3/Poly(vinylidene fluoride) Nanocomposite Membrane</t>
  </si>
  <si>
    <t>Direct-write PVDF nonwoven fiber fabric energy harvesters via the hollow cylindrical near-field electrospinning process</t>
  </si>
  <si>
    <t>Highly shape adaptive fiber based electronic skin for sensitive joint motion monitoring and tactile sensing</t>
  </si>
  <si>
    <t>XRD β-phase_content_(%)</t>
  </si>
  <si>
    <t>FTIR β-phase_content_(%)</t>
  </si>
  <si>
    <t>Graphene Oxide</t>
  </si>
  <si>
    <t>Reduced Graphene Oxide</t>
  </si>
  <si>
    <t>Nickle Chloride Hexahydrate</t>
  </si>
  <si>
    <t>Needle_Size_(mm)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</si>
</sst>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0" xfId="0" applyNumberFormat="1"/>
    <xf numFmtId="49" fontId="0" fillId="0" borderId="0" xfId="0" applyNumberFormat="1"/>
    <xf numFmtId="0" fontId="0" fillId="0" borderId="0" xfId="0" applyAlignmen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  <xf numFmtId="10" fontId="0" fillId="2" borderId="0" xfId="0" applyNumberFormat="1" applyFill="1"/>
    <xf numFmtId="0" fontId="0" fillId="0" borderId="0" xfId="0" applyFill="1"/>
    <xf numFmtId="2" fontId="0" fillId="0" borderId="0" xfId="0" applyNumberFormat="1" applyAlignment="1"/>
    <xf numFmtId="0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07"/>
  <sheetViews>
    <sheetView tabSelected="1" topLeftCell="G1" zoomScaleNormal="100" workbookViewId="0">
      <pane ySplit="1" topLeftCell="A287" activePane="bottomLeft" state="frozen"/>
      <selection activeCell="AJ1" sqref="AJ1"/>
      <selection pane="bottomLeft" activeCell="O389" sqref="O389"/>
    </sheetView>
  </sheetViews>
  <sheetFormatPr defaultRowHeight="14.4" x14ac:dyDescent="0.3"/>
  <cols>
    <col min="1" max="1" width="17.33203125" customWidth="1"/>
    <col min="2" max="2" width="19.44140625" bestFit="1" customWidth="1"/>
    <col min="3" max="3" width="22.109375" bestFit="1" customWidth="1"/>
    <col min="4" max="4" width="13.44140625" customWidth="1"/>
    <col min="5" max="5" width="13.5546875" bestFit="1" customWidth="1"/>
    <col min="6" max="6" width="14" style="2" bestFit="1" customWidth="1"/>
    <col min="7" max="7" width="25.21875" style="4" bestFit="1" customWidth="1"/>
    <col min="9" max="9" width="17.21875" bestFit="1" customWidth="1"/>
    <col min="27" max="27" width="12.88671875" style="5" bestFit="1" customWidth="1"/>
    <col min="28" max="28" width="12.88671875" style="5" customWidth="1"/>
    <col min="29" max="29" width="18.77734375" bestFit="1" customWidth="1"/>
    <col min="30" max="30" width="18.44140625" style="1" bestFit="1" customWidth="1"/>
    <col min="31" max="31" width="18.44140625" customWidth="1"/>
    <col min="32" max="32" width="12" bestFit="1" customWidth="1"/>
    <col min="33" max="33" width="12" style="9" customWidth="1"/>
    <col min="34" max="34" width="16.109375" bestFit="1" customWidth="1"/>
    <col min="35" max="35" width="17.33203125" style="9" bestFit="1" customWidth="1"/>
    <col min="36" max="36" width="17.33203125" customWidth="1"/>
    <col min="37" max="37" width="18.21875" style="6" customWidth="1"/>
    <col min="38" max="38" width="18.21875" style="8" customWidth="1"/>
    <col min="39" max="39" width="19.109375" style="7" bestFit="1" customWidth="1"/>
    <col min="40" max="40" width="19.109375" customWidth="1"/>
    <col min="41" max="41" width="19.33203125" customWidth="1"/>
    <col min="42" max="42" width="23.33203125" bestFit="1" customWidth="1"/>
    <col min="43" max="43" width="23.33203125" customWidth="1"/>
    <col min="44" max="46" width="19.33203125" customWidth="1"/>
    <col min="47" max="47" width="21.109375" bestFit="1" customWidth="1"/>
    <col min="48" max="48" width="19.33203125" style="3" customWidth="1"/>
  </cols>
  <sheetData>
    <row r="1" spans="1:48" x14ac:dyDescent="0.3">
      <c r="A1" t="s">
        <v>8</v>
      </c>
      <c r="B1" t="s">
        <v>60</v>
      </c>
      <c r="C1" t="s">
        <v>61</v>
      </c>
      <c r="D1" t="s">
        <v>1</v>
      </c>
      <c r="E1" t="s">
        <v>2</v>
      </c>
      <c r="F1" s="2" t="s">
        <v>62</v>
      </c>
      <c r="G1" s="4" t="s">
        <v>63</v>
      </c>
      <c r="H1" t="s">
        <v>12</v>
      </c>
      <c r="I1" t="s">
        <v>15</v>
      </c>
      <c r="J1" t="s">
        <v>19</v>
      </c>
      <c r="K1" t="s">
        <v>22</v>
      </c>
      <c r="L1" t="s">
        <v>95</v>
      </c>
      <c r="M1" t="s">
        <v>96</v>
      </c>
      <c r="N1" t="s">
        <v>35</v>
      </c>
      <c r="O1" t="s">
        <v>38</v>
      </c>
      <c r="P1" t="s">
        <v>39</v>
      </c>
      <c r="Q1" t="s">
        <v>43</v>
      </c>
      <c r="R1" t="s">
        <v>46</v>
      </c>
      <c r="S1" t="s">
        <v>48</v>
      </c>
      <c r="T1" t="s">
        <v>50</v>
      </c>
      <c r="U1" t="s">
        <v>56</v>
      </c>
      <c r="V1" t="s">
        <v>59</v>
      </c>
      <c r="W1" t="s">
        <v>83</v>
      </c>
      <c r="X1" t="s">
        <v>85</v>
      </c>
      <c r="Y1" t="s">
        <v>97</v>
      </c>
      <c r="Z1" t="s">
        <v>88</v>
      </c>
      <c r="AA1" s="5" t="s">
        <v>64</v>
      </c>
      <c r="AB1" s="5" t="s">
        <v>65</v>
      </c>
      <c r="AC1" t="s">
        <v>66</v>
      </c>
      <c r="AD1" s="1" t="s">
        <v>67</v>
      </c>
      <c r="AE1" t="s">
        <v>98</v>
      </c>
      <c r="AF1" t="s">
        <v>68</v>
      </c>
      <c r="AG1" s="9" t="s">
        <v>69</v>
      </c>
      <c r="AH1" t="s">
        <v>70</v>
      </c>
      <c r="AI1" s="9" t="s">
        <v>71</v>
      </c>
      <c r="AJ1" t="s">
        <v>72</v>
      </c>
      <c r="AK1" s="8" t="s">
        <v>93</v>
      </c>
      <c r="AL1" s="8" t="s">
        <v>94</v>
      </c>
      <c r="AM1" s="7" t="s">
        <v>73</v>
      </c>
      <c r="AN1" t="s">
        <v>24</v>
      </c>
      <c r="AO1" t="s">
        <v>74</v>
      </c>
      <c r="AP1" t="s">
        <v>75</v>
      </c>
      <c r="AQ1" t="s">
        <v>76</v>
      </c>
      <c r="AR1" t="s">
        <v>77</v>
      </c>
      <c r="AS1" t="s">
        <v>78</v>
      </c>
      <c r="AT1" t="s">
        <v>79</v>
      </c>
      <c r="AU1" t="s">
        <v>26</v>
      </c>
      <c r="AV1" s="3" t="s">
        <v>6</v>
      </c>
    </row>
    <row r="2" spans="1:48" x14ac:dyDescent="0.3">
      <c r="A2">
        <v>0</v>
      </c>
      <c r="B2">
        <v>0</v>
      </c>
      <c r="C2">
        <v>534000</v>
      </c>
      <c r="D2" t="s">
        <v>4</v>
      </c>
      <c r="E2" t="s">
        <v>5</v>
      </c>
      <c r="F2" s="2" t="s">
        <v>10</v>
      </c>
      <c r="G2" s="11">
        <v>0.12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s="11">
        <v>0</v>
      </c>
      <c r="AB2" s="11">
        <v>0</v>
      </c>
      <c r="AC2">
        <v>22</v>
      </c>
      <c r="AD2" s="11">
        <v>0.55000000000000004</v>
      </c>
      <c r="AE2" t="s">
        <v>3</v>
      </c>
      <c r="AF2">
        <v>15</v>
      </c>
      <c r="AG2" s="9">
        <v>9</v>
      </c>
      <c r="AH2">
        <v>1.2</v>
      </c>
      <c r="AI2" s="9">
        <f t="shared" ref="AI2:AI33" si="0">AG2/AF2*100</f>
        <v>60</v>
      </c>
      <c r="AJ2">
        <v>200</v>
      </c>
      <c r="AK2" s="12" t="s">
        <v>3</v>
      </c>
      <c r="AL2" s="12" t="s">
        <v>3</v>
      </c>
      <c r="AM2" s="7">
        <v>0.13</v>
      </c>
      <c r="AN2">
        <f>IF(AM2&gt;=12,4,IF(AM2&gt;=5,3,IF(AM2&gt;1.8,2,1)))</f>
        <v>1</v>
      </c>
      <c r="AO2">
        <v>4.4400000000000004</v>
      </c>
      <c r="AP2" t="s">
        <v>3</v>
      </c>
      <c r="AQ2" t="s">
        <v>3</v>
      </c>
      <c r="AR2" t="s">
        <v>3</v>
      </c>
      <c r="AS2">
        <v>20</v>
      </c>
      <c r="AT2" t="s">
        <v>3</v>
      </c>
      <c r="AU2" t="s">
        <v>32</v>
      </c>
      <c r="AV2" s="3" t="s">
        <v>0</v>
      </c>
    </row>
    <row r="3" spans="1:48" x14ac:dyDescent="0.3">
      <c r="A3">
        <v>0</v>
      </c>
      <c r="B3">
        <v>0</v>
      </c>
      <c r="C3">
        <v>534000</v>
      </c>
      <c r="D3" t="s">
        <v>4</v>
      </c>
      <c r="E3" t="s">
        <v>5</v>
      </c>
      <c r="F3" s="2" t="s">
        <v>10</v>
      </c>
      <c r="G3" s="11">
        <v>0.12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s="11">
        <v>0</v>
      </c>
      <c r="AB3" s="11">
        <v>0</v>
      </c>
      <c r="AC3">
        <v>22</v>
      </c>
      <c r="AD3" s="11">
        <v>0.55000000000000004</v>
      </c>
      <c r="AE3" t="s">
        <v>3</v>
      </c>
      <c r="AF3">
        <v>15</v>
      </c>
      <c r="AG3" s="9">
        <v>12</v>
      </c>
      <c r="AH3">
        <v>1.2</v>
      </c>
      <c r="AI3" s="9">
        <f t="shared" si="0"/>
        <v>80</v>
      </c>
      <c r="AJ3">
        <v>200</v>
      </c>
      <c r="AK3" s="12" t="s">
        <v>3</v>
      </c>
      <c r="AL3" s="12" t="s">
        <v>3</v>
      </c>
      <c r="AM3" s="7">
        <v>0.14000000000000001</v>
      </c>
      <c r="AN3">
        <f t="shared" ref="AN3:AN66" si="1">IF(AM3&gt;=12,4,IF(AM3&gt;=5,3,IF(AM3&gt;1.8,2,1)))</f>
        <v>1</v>
      </c>
      <c r="AO3">
        <v>3.33</v>
      </c>
      <c r="AP3" t="s">
        <v>3</v>
      </c>
      <c r="AQ3" t="s">
        <v>3</v>
      </c>
      <c r="AR3" t="s">
        <v>3</v>
      </c>
      <c r="AS3">
        <v>20</v>
      </c>
      <c r="AT3" t="s">
        <v>3</v>
      </c>
      <c r="AU3" t="s">
        <v>32</v>
      </c>
      <c r="AV3" s="3" t="s">
        <v>0</v>
      </c>
    </row>
    <row r="4" spans="1:48" x14ac:dyDescent="0.3">
      <c r="A4">
        <v>0</v>
      </c>
      <c r="B4">
        <v>0</v>
      </c>
      <c r="C4">
        <v>534000</v>
      </c>
      <c r="D4" t="s">
        <v>4</v>
      </c>
      <c r="E4" t="s">
        <v>5</v>
      </c>
      <c r="F4" s="2" t="s">
        <v>10</v>
      </c>
      <c r="G4" s="11">
        <v>0.12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s="11">
        <v>0</v>
      </c>
      <c r="AB4" s="11">
        <v>0</v>
      </c>
      <c r="AC4">
        <v>22</v>
      </c>
      <c r="AD4" s="11">
        <v>0.55000000000000004</v>
      </c>
      <c r="AE4" t="s">
        <v>3</v>
      </c>
      <c r="AF4">
        <v>15</v>
      </c>
      <c r="AG4" s="9">
        <v>15</v>
      </c>
      <c r="AH4">
        <v>1.2</v>
      </c>
      <c r="AI4" s="9">
        <f t="shared" si="0"/>
        <v>100</v>
      </c>
      <c r="AJ4">
        <v>150</v>
      </c>
      <c r="AK4" s="12" t="s">
        <v>3</v>
      </c>
      <c r="AL4" s="12" t="s">
        <v>3</v>
      </c>
      <c r="AM4" s="7">
        <v>0.13500000000000001</v>
      </c>
      <c r="AN4">
        <f t="shared" si="1"/>
        <v>1</v>
      </c>
      <c r="AO4">
        <v>3.56</v>
      </c>
      <c r="AP4" t="s">
        <v>3</v>
      </c>
      <c r="AQ4" t="s">
        <v>3</v>
      </c>
      <c r="AR4" t="s">
        <v>3</v>
      </c>
      <c r="AS4">
        <v>20</v>
      </c>
      <c r="AT4" t="s">
        <v>3</v>
      </c>
      <c r="AU4" t="s">
        <v>32</v>
      </c>
      <c r="AV4" s="3" t="s">
        <v>0</v>
      </c>
    </row>
    <row r="5" spans="1:48" x14ac:dyDescent="0.3">
      <c r="A5">
        <v>0</v>
      </c>
      <c r="B5">
        <v>0</v>
      </c>
      <c r="C5">
        <v>534000</v>
      </c>
      <c r="D5" t="s">
        <v>4</v>
      </c>
      <c r="E5" t="s">
        <v>5</v>
      </c>
      <c r="F5" s="2" t="s">
        <v>10</v>
      </c>
      <c r="G5" s="11">
        <v>0.12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s="11">
        <v>0</v>
      </c>
      <c r="AB5" s="11">
        <v>0</v>
      </c>
      <c r="AC5">
        <v>22</v>
      </c>
      <c r="AD5" s="11">
        <v>0.55000000000000004</v>
      </c>
      <c r="AE5" t="s">
        <v>3</v>
      </c>
      <c r="AF5">
        <v>15</v>
      </c>
      <c r="AG5" s="9">
        <v>18</v>
      </c>
      <c r="AH5">
        <v>1.2</v>
      </c>
      <c r="AI5" s="9">
        <f t="shared" si="0"/>
        <v>120</v>
      </c>
      <c r="AJ5">
        <v>200</v>
      </c>
      <c r="AK5" s="12" t="s">
        <v>3</v>
      </c>
      <c r="AL5" s="12" t="s">
        <v>3</v>
      </c>
      <c r="AM5" s="7">
        <v>0.107</v>
      </c>
      <c r="AN5">
        <f t="shared" si="1"/>
        <v>1</v>
      </c>
      <c r="AO5">
        <v>4.4400000000000004</v>
      </c>
      <c r="AP5" t="s">
        <v>3</v>
      </c>
      <c r="AQ5" t="s">
        <v>3</v>
      </c>
      <c r="AR5" t="s">
        <v>3</v>
      </c>
      <c r="AS5">
        <v>20</v>
      </c>
      <c r="AT5" t="s">
        <v>3</v>
      </c>
      <c r="AU5" t="s">
        <v>32</v>
      </c>
      <c r="AV5" s="3" t="s">
        <v>0</v>
      </c>
    </row>
    <row r="6" spans="1:48" x14ac:dyDescent="0.3">
      <c r="A6">
        <v>0</v>
      </c>
      <c r="B6">
        <v>0</v>
      </c>
      <c r="C6">
        <v>534000</v>
      </c>
      <c r="D6" t="s">
        <v>4</v>
      </c>
      <c r="E6" t="s">
        <v>5</v>
      </c>
      <c r="F6" s="2" t="s">
        <v>10</v>
      </c>
      <c r="G6" s="11">
        <v>0.12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s="11">
        <v>0</v>
      </c>
      <c r="AB6" s="11">
        <v>0</v>
      </c>
      <c r="AC6">
        <v>22</v>
      </c>
      <c r="AD6" s="11">
        <v>0.55000000000000004</v>
      </c>
      <c r="AE6" t="s">
        <v>3</v>
      </c>
      <c r="AF6">
        <v>15</v>
      </c>
      <c r="AG6" s="9">
        <v>12</v>
      </c>
      <c r="AH6">
        <v>0.6</v>
      </c>
      <c r="AI6" s="9">
        <f t="shared" si="0"/>
        <v>80</v>
      </c>
      <c r="AJ6">
        <v>200</v>
      </c>
      <c r="AK6" s="12" t="s">
        <v>3</v>
      </c>
      <c r="AL6" s="12" t="s">
        <v>3</v>
      </c>
      <c r="AM6" s="7">
        <v>0.13500000000000001</v>
      </c>
      <c r="AN6">
        <f t="shared" si="1"/>
        <v>1</v>
      </c>
      <c r="AO6">
        <v>3.56</v>
      </c>
      <c r="AP6" t="s">
        <v>3</v>
      </c>
      <c r="AQ6" t="s">
        <v>3</v>
      </c>
      <c r="AR6" t="s">
        <v>3</v>
      </c>
      <c r="AS6">
        <v>20</v>
      </c>
      <c r="AT6" t="s">
        <v>3</v>
      </c>
      <c r="AU6" t="s">
        <v>32</v>
      </c>
      <c r="AV6" s="3" t="s">
        <v>0</v>
      </c>
    </row>
    <row r="7" spans="1:48" x14ac:dyDescent="0.3">
      <c r="A7">
        <v>0</v>
      </c>
      <c r="B7">
        <v>0</v>
      </c>
      <c r="C7">
        <v>534000</v>
      </c>
      <c r="D7" t="s">
        <v>4</v>
      </c>
      <c r="E7" t="s">
        <v>5</v>
      </c>
      <c r="F7" s="2" t="s">
        <v>10</v>
      </c>
      <c r="G7" s="11">
        <v>0.12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s="11">
        <v>0</v>
      </c>
      <c r="AB7" s="11">
        <v>0</v>
      </c>
      <c r="AC7">
        <v>22</v>
      </c>
      <c r="AD7" s="11">
        <v>0.55000000000000004</v>
      </c>
      <c r="AE7" t="s">
        <v>3</v>
      </c>
      <c r="AF7">
        <v>15</v>
      </c>
      <c r="AG7" s="9">
        <v>12</v>
      </c>
      <c r="AH7">
        <v>1.2</v>
      </c>
      <c r="AI7" s="9">
        <f t="shared" si="0"/>
        <v>80</v>
      </c>
      <c r="AJ7">
        <v>200</v>
      </c>
      <c r="AK7" s="12" t="s">
        <v>3</v>
      </c>
      <c r="AL7" s="12" t="s">
        <v>3</v>
      </c>
      <c r="AM7" s="7">
        <v>0.14000000000000001</v>
      </c>
      <c r="AN7">
        <f t="shared" si="1"/>
        <v>1</v>
      </c>
      <c r="AO7">
        <v>3.33</v>
      </c>
      <c r="AP7" t="s">
        <v>3</v>
      </c>
      <c r="AQ7" t="s">
        <v>3</v>
      </c>
      <c r="AR7" t="s">
        <v>3</v>
      </c>
      <c r="AS7">
        <v>20</v>
      </c>
      <c r="AT7" t="s">
        <v>3</v>
      </c>
      <c r="AU7" t="s">
        <v>32</v>
      </c>
      <c r="AV7" s="3" t="s">
        <v>0</v>
      </c>
    </row>
    <row r="8" spans="1:48" x14ac:dyDescent="0.3">
      <c r="A8">
        <v>0</v>
      </c>
      <c r="B8">
        <v>0</v>
      </c>
      <c r="C8">
        <v>534000</v>
      </c>
      <c r="D8" t="s">
        <v>4</v>
      </c>
      <c r="E8" t="s">
        <v>5</v>
      </c>
      <c r="F8" s="2" t="s">
        <v>10</v>
      </c>
      <c r="G8" s="11">
        <v>0.12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s="11">
        <v>0</v>
      </c>
      <c r="AB8" s="11">
        <v>0</v>
      </c>
      <c r="AC8">
        <v>22</v>
      </c>
      <c r="AD8" s="11">
        <v>0.55000000000000004</v>
      </c>
      <c r="AE8" t="s">
        <v>3</v>
      </c>
      <c r="AF8">
        <v>15</v>
      </c>
      <c r="AG8" s="9">
        <v>12</v>
      </c>
      <c r="AH8">
        <v>1.8</v>
      </c>
      <c r="AI8" s="9">
        <f t="shared" si="0"/>
        <v>80</v>
      </c>
      <c r="AJ8">
        <v>200</v>
      </c>
      <c r="AK8" s="12" t="s">
        <v>3</v>
      </c>
      <c r="AL8" s="12" t="s">
        <v>3</v>
      </c>
      <c r="AM8" s="7">
        <v>0.105</v>
      </c>
      <c r="AN8">
        <f t="shared" si="1"/>
        <v>1</v>
      </c>
      <c r="AO8">
        <v>4.4400000000000004</v>
      </c>
      <c r="AP8" t="s">
        <v>3</v>
      </c>
      <c r="AQ8" t="s">
        <v>3</v>
      </c>
      <c r="AR8" t="s">
        <v>3</v>
      </c>
      <c r="AS8">
        <v>20</v>
      </c>
      <c r="AT8" t="s">
        <v>3</v>
      </c>
      <c r="AU8" t="s">
        <v>32</v>
      </c>
      <c r="AV8" s="3" t="s">
        <v>0</v>
      </c>
    </row>
    <row r="9" spans="1:48" x14ac:dyDescent="0.3">
      <c r="A9">
        <v>0</v>
      </c>
      <c r="B9">
        <v>0</v>
      </c>
      <c r="C9">
        <v>534000</v>
      </c>
      <c r="D9" t="s">
        <v>4</v>
      </c>
      <c r="E9" t="s">
        <v>5</v>
      </c>
      <c r="F9" s="2" t="s">
        <v>10</v>
      </c>
      <c r="G9" s="11">
        <v>0.12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s="11">
        <v>0</v>
      </c>
      <c r="AB9" s="11">
        <v>0</v>
      </c>
      <c r="AC9">
        <v>22</v>
      </c>
      <c r="AD9" s="11">
        <v>0.55000000000000004</v>
      </c>
      <c r="AE9" t="s">
        <v>3</v>
      </c>
      <c r="AF9">
        <v>15</v>
      </c>
      <c r="AG9" s="9">
        <v>12</v>
      </c>
      <c r="AH9">
        <v>2.4</v>
      </c>
      <c r="AI9" s="9">
        <f t="shared" si="0"/>
        <v>80</v>
      </c>
      <c r="AJ9">
        <v>100</v>
      </c>
      <c r="AK9" s="12" t="s">
        <v>3</v>
      </c>
      <c r="AL9" s="12" t="s">
        <v>3</v>
      </c>
      <c r="AM9" s="7">
        <v>0.05</v>
      </c>
      <c r="AN9">
        <f t="shared" si="1"/>
        <v>1</v>
      </c>
      <c r="AO9">
        <v>4.4400000000000004</v>
      </c>
      <c r="AP9" t="s">
        <v>3</v>
      </c>
      <c r="AQ9" t="s">
        <v>3</v>
      </c>
      <c r="AR9" t="s">
        <v>3</v>
      </c>
      <c r="AS9">
        <v>20</v>
      </c>
      <c r="AT9" t="s">
        <v>3</v>
      </c>
      <c r="AU9" t="s">
        <v>32</v>
      </c>
      <c r="AV9" s="3" t="s">
        <v>0</v>
      </c>
    </row>
    <row r="10" spans="1:48" x14ac:dyDescent="0.3">
      <c r="A10">
        <v>0</v>
      </c>
      <c r="B10">
        <v>0</v>
      </c>
      <c r="C10">
        <v>534000</v>
      </c>
      <c r="D10" t="s">
        <v>4</v>
      </c>
      <c r="E10" t="s">
        <v>5</v>
      </c>
      <c r="F10" s="2" t="s">
        <v>10</v>
      </c>
      <c r="G10" s="11">
        <v>0.12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s="11">
        <v>0</v>
      </c>
      <c r="AB10" s="11">
        <v>0</v>
      </c>
      <c r="AC10">
        <v>22</v>
      </c>
      <c r="AD10" s="11">
        <v>0.55000000000000004</v>
      </c>
      <c r="AE10" t="s">
        <v>3</v>
      </c>
      <c r="AF10">
        <v>15</v>
      </c>
      <c r="AG10" s="9">
        <v>15</v>
      </c>
      <c r="AH10">
        <v>1.2</v>
      </c>
      <c r="AI10" s="9">
        <f t="shared" si="0"/>
        <v>100</v>
      </c>
      <c r="AJ10">
        <v>150</v>
      </c>
      <c r="AK10" s="12" t="s">
        <v>3</v>
      </c>
      <c r="AL10" s="12" t="s">
        <v>3</v>
      </c>
      <c r="AM10" s="7">
        <v>0.22</v>
      </c>
      <c r="AN10">
        <f t="shared" si="1"/>
        <v>1</v>
      </c>
      <c r="AO10">
        <v>4</v>
      </c>
      <c r="AP10" t="s">
        <v>3</v>
      </c>
      <c r="AQ10" t="s">
        <v>3</v>
      </c>
      <c r="AR10" t="s">
        <v>3</v>
      </c>
      <c r="AS10">
        <v>0.1</v>
      </c>
      <c r="AT10" t="s">
        <v>3</v>
      </c>
      <c r="AU10" t="s">
        <v>32</v>
      </c>
      <c r="AV10" s="3" t="s">
        <v>0</v>
      </c>
    </row>
    <row r="11" spans="1:48" x14ac:dyDescent="0.3">
      <c r="A11">
        <v>0</v>
      </c>
      <c r="B11">
        <v>0</v>
      </c>
      <c r="C11">
        <v>534000</v>
      </c>
      <c r="D11" t="s">
        <v>4</v>
      </c>
      <c r="E11" t="s">
        <v>5</v>
      </c>
      <c r="F11" s="2" t="s">
        <v>10</v>
      </c>
      <c r="G11" s="11">
        <v>0.12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 s="11">
        <v>0</v>
      </c>
      <c r="AB11" s="11">
        <v>0</v>
      </c>
      <c r="AC11">
        <v>22</v>
      </c>
      <c r="AD11" s="11">
        <v>0.55000000000000004</v>
      </c>
      <c r="AE11" t="s">
        <v>3</v>
      </c>
      <c r="AF11">
        <v>15</v>
      </c>
      <c r="AG11" s="9">
        <v>18</v>
      </c>
      <c r="AH11">
        <v>1.2</v>
      </c>
      <c r="AI11" s="9">
        <f t="shared" si="0"/>
        <v>120</v>
      </c>
      <c r="AJ11">
        <v>200</v>
      </c>
      <c r="AK11" s="12" t="s">
        <v>3</v>
      </c>
      <c r="AL11" s="12" t="s">
        <v>3</v>
      </c>
      <c r="AM11" s="7">
        <v>0.24</v>
      </c>
      <c r="AN11">
        <f t="shared" si="1"/>
        <v>1</v>
      </c>
      <c r="AO11">
        <v>4</v>
      </c>
      <c r="AP11" t="s">
        <v>3</v>
      </c>
      <c r="AQ11" t="s">
        <v>3</v>
      </c>
      <c r="AR11" t="s">
        <v>3</v>
      </c>
      <c r="AS11">
        <v>0.5</v>
      </c>
      <c r="AT11" t="s">
        <v>3</v>
      </c>
      <c r="AU11" t="s">
        <v>32</v>
      </c>
      <c r="AV11" s="3" t="s">
        <v>0</v>
      </c>
    </row>
    <row r="12" spans="1:48" x14ac:dyDescent="0.3">
      <c r="A12">
        <v>0</v>
      </c>
      <c r="B12">
        <v>0</v>
      </c>
      <c r="C12">
        <v>534000</v>
      </c>
      <c r="D12" t="s">
        <v>4</v>
      </c>
      <c r="E12" t="s">
        <v>5</v>
      </c>
      <c r="F12" s="2" t="s">
        <v>10</v>
      </c>
      <c r="G12" s="11">
        <v>0.12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s="11">
        <v>0</v>
      </c>
      <c r="AB12" s="11">
        <v>0</v>
      </c>
      <c r="AC12">
        <v>22</v>
      </c>
      <c r="AD12" s="11">
        <v>0.55000000000000004</v>
      </c>
      <c r="AE12" t="s">
        <v>3</v>
      </c>
      <c r="AF12">
        <v>15</v>
      </c>
      <c r="AG12" s="9">
        <v>12</v>
      </c>
      <c r="AH12">
        <v>0.6</v>
      </c>
      <c r="AI12" s="9">
        <f t="shared" si="0"/>
        <v>80</v>
      </c>
      <c r="AJ12">
        <v>200</v>
      </c>
      <c r="AK12" s="12" t="s">
        <v>3</v>
      </c>
      <c r="AL12" s="12" t="s">
        <v>3</v>
      </c>
      <c r="AM12" s="7">
        <v>0.24</v>
      </c>
      <c r="AN12">
        <f t="shared" si="1"/>
        <v>1</v>
      </c>
      <c r="AO12">
        <v>4</v>
      </c>
      <c r="AP12" t="s">
        <v>3</v>
      </c>
      <c r="AQ12" t="s">
        <v>3</v>
      </c>
      <c r="AR12" t="s">
        <v>3</v>
      </c>
      <c r="AS12">
        <v>1</v>
      </c>
      <c r="AT12" t="s">
        <v>3</v>
      </c>
      <c r="AU12" t="s">
        <v>32</v>
      </c>
      <c r="AV12" s="3" t="s">
        <v>0</v>
      </c>
    </row>
    <row r="13" spans="1:48" x14ac:dyDescent="0.3">
      <c r="A13">
        <v>0</v>
      </c>
      <c r="B13">
        <v>0</v>
      </c>
      <c r="C13">
        <v>534000</v>
      </c>
      <c r="D13" t="s">
        <v>4</v>
      </c>
      <c r="E13" t="s">
        <v>5</v>
      </c>
      <c r="F13" s="2" t="s">
        <v>10</v>
      </c>
      <c r="G13" s="11">
        <v>0.12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 s="11">
        <v>0</v>
      </c>
      <c r="AB13" s="11">
        <v>0</v>
      </c>
      <c r="AC13">
        <v>22</v>
      </c>
      <c r="AD13" s="11">
        <v>0.55000000000000004</v>
      </c>
      <c r="AE13" t="s">
        <v>3</v>
      </c>
      <c r="AF13">
        <v>15</v>
      </c>
      <c r="AG13" s="9">
        <v>12</v>
      </c>
      <c r="AH13">
        <v>1.2</v>
      </c>
      <c r="AI13" s="9">
        <f t="shared" si="0"/>
        <v>80</v>
      </c>
      <c r="AJ13">
        <v>200</v>
      </c>
      <c r="AK13" s="12" t="s">
        <v>3</v>
      </c>
      <c r="AL13" s="12" t="s">
        <v>3</v>
      </c>
      <c r="AM13" s="7">
        <v>0.21</v>
      </c>
      <c r="AN13">
        <f t="shared" si="1"/>
        <v>1</v>
      </c>
      <c r="AO13">
        <v>4</v>
      </c>
      <c r="AP13" t="s">
        <v>3</v>
      </c>
      <c r="AQ13" t="s">
        <v>3</v>
      </c>
      <c r="AR13" t="s">
        <v>3</v>
      </c>
      <c r="AS13">
        <v>5</v>
      </c>
      <c r="AT13" t="s">
        <v>3</v>
      </c>
      <c r="AU13" t="s">
        <v>32</v>
      </c>
      <c r="AV13" s="3" t="s">
        <v>0</v>
      </c>
    </row>
    <row r="14" spans="1:48" x14ac:dyDescent="0.3">
      <c r="A14">
        <v>0</v>
      </c>
      <c r="B14">
        <v>0</v>
      </c>
      <c r="C14">
        <v>534000</v>
      </c>
      <c r="D14" t="s">
        <v>4</v>
      </c>
      <c r="E14" t="s">
        <v>5</v>
      </c>
      <c r="F14" s="2" t="s">
        <v>10</v>
      </c>
      <c r="G14" s="11">
        <v>0.12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s="11">
        <v>0</v>
      </c>
      <c r="AB14" s="11">
        <v>0</v>
      </c>
      <c r="AC14">
        <v>22</v>
      </c>
      <c r="AD14" s="11">
        <v>0.55000000000000004</v>
      </c>
      <c r="AE14" t="s">
        <v>3</v>
      </c>
      <c r="AF14">
        <v>15</v>
      </c>
      <c r="AG14" s="9">
        <v>12</v>
      </c>
      <c r="AH14">
        <v>1.8</v>
      </c>
      <c r="AI14" s="9">
        <f t="shared" si="0"/>
        <v>80</v>
      </c>
      <c r="AJ14">
        <v>200</v>
      </c>
      <c r="AK14" s="12" t="s">
        <v>3</v>
      </c>
      <c r="AL14" s="12" t="s">
        <v>3</v>
      </c>
      <c r="AM14" s="7">
        <v>0.28000000000000003</v>
      </c>
      <c r="AN14">
        <f t="shared" si="1"/>
        <v>1</v>
      </c>
      <c r="AO14">
        <v>4</v>
      </c>
      <c r="AP14" t="s">
        <v>3</v>
      </c>
      <c r="AQ14" t="s">
        <v>3</v>
      </c>
      <c r="AR14" t="s">
        <v>3</v>
      </c>
      <c r="AS14">
        <v>10</v>
      </c>
      <c r="AT14" t="s">
        <v>3</v>
      </c>
      <c r="AU14" t="s">
        <v>32</v>
      </c>
      <c r="AV14" s="3" t="s">
        <v>0</v>
      </c>
    </row>
    <row r="15" spans="1:48" x14ac:dyDescent="0.3">
      <c r="A15">
        <v>0</v>
      </c>
      <c r="B15">
        <v>0</v>
      </c>
      <c r="C15">
        <v>534000</v>
      </c>
      <c r="D15" t="s">
        <v>4</v>
      </c>
      <c r="E15" t="s">
        <v>5</v>
      </c>
      <c r="F15" s="2" t="s">
        <v>10</v>
      </c>
      <c r="G15" s="11">
        <v>0.12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s="11">
        <v>0</v>
      </c>
      <c r="AB15" s="11">
        <v>0</v>
      </c>
      <c r="AC15">
        <v>22</v>
      </c>
      <c r="AD15" s="11">
        <v>0.55000000000000004</v>
      </c>
      <c r="AE15" t="s">
        <v>3</v>
      </c>
      <c r="AF15">
        <v>15</v>
      </c>
      <c r="AG15" s="9">
        <v>12</v>
      </c>
      <c r="AH15">
        <v>2.4</v>
      </c>
      <c r="AI15" s="9">
        <f t="shared" si="0"/>
        <v>80</v>
      </c>
      <c r="AJ15">
        <v>100</v>
      </c>
      <c r="AK15" s="12" t="s">
        <v>3</v>
      </c>
      <c r="AL15" s="12" t="s">
        <v>3</v>
      </c>
      <c r="AM15" s="7">
        <v>0.28000000000000003</v>
      </c>
      <c r="AN15">
        <f t="shared" si="1"/>
        <v>1</v>
      </c>
      <c r="AO15">
        <v>4</v>
      </c>
      <c r="AP15" t="s">
        <v>3</v>
      </c>
      <c r="AQ15" t="s">
        <v>3</v>
      </c>
      <c r="AR15" t="s">
        <v>3</v>
      </c>
      <c r="AS15">
        <v>20</v>
      </c>
      <c r="AT15" t="s">
        <v>3</v>
      </c>
      <c r="AU15" t="s">
        <v>32</v>
      </c>
      <c r="AV15" s="3" t="s">
        <v>0</v>
      </c>
    </row>
    <row r="16" spans="1:48" ht="15.6" customHeight="1" x14ac:dyDescent="0.3">
      <c r="A16">
        <v>0</v>
      </c>
      <c r="B16">
        <v>100</v>
      </c>
      <c r="C16">
        <v>172000</v>
      </c>
      <c r="D16" t="s">
        <v>4</v>
      </c>
      <c r="E16" t="s">
        <v>5</v>
      </c>
      <c r="F16" s="2" t="s">
        <v>10</v>
      </c>
      <c r="G16" s="11">
        <v>0.16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s="11">
        <v>0</v>
      </c>
      <c r="AB16" s="11">
        <v>0</v>
      </c>
      <c r="AC16" t="s">
        <v>3</v>
      </c>
      <c r="AD16" s="11" t="s">
        <v>3</v>
      </c>
      <c r="AE16" t="s">
        <v>3</v>
      </c>
      <c r="AF16">
        <v>16</v>
      </c>
      <c r="AG16" s="9">
        <v>40</v>
      </c>
      <c r="AH16" t="s">
        <v>3</v>
      </c>
      <c r="AI16" s="9">
        <f t="shared" si="0"/>
        <v>250</v>
      </c>
      <c r="AJ16">
        <v>490</v>
      </c>
      <c r="AK16" s="12" t="s">
        <v>3</v>
      </c>
      <c r="AL16" s="12">
        <v>0.77800000000000002</v>
      </c>
      <c r="AM16" s="7">
        <v>1</v>
      </c>
      <c r="AN16">
        <f t="shared" si="1"/>
        <v>1</v>
      </c>
      <c r="AO16">
        <v>10</v>
      </c>
      <c r="AP16" t="s">
        <v>3</v>
      </c>
      <c r="AQ16" t="s">
        <v>3</v>
      </c>
      <c r="AR16" t="s">
        <v>3</v>
      </c>
      <c r="AS16">
        <v>5</v>
      </c>
      <c r="AT16">
        <v>20</v>
      </c>
      <c r="AU16" t="s">
        <v>32</v>
      </c>
      <c r="AV16" s="3" t="s">
        <v>9</v>
      </c>
    </row>
    <row r="17" spans="1:48" ht="15.6" customHeight="1" x14ac:dyDescent="0.3">
      <c r="A17">
        <v>0</v>
      </c>
      <c r="B17">
        <v>100</v>
      </c>
      <c r="C17">
        <v>172000</v>
      </c>
      <c r="D17" t="s">
        <v>4</v>
      </c>
      <c r="E17" t="s">
        <v>5</v>
      </c>
      <c r="F17" s="2" t="s">
        <v>10</v>
      </c>
      <c r="G17" s="11">
        <v>0.16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s="11">
        <v>0</v>
      </c>
      <c r="AB17" s="11">
        <v>0</v>
      </c>
      <c r="AC17" t="s">
        <v>3</v>
      </c>
      <c r="AD17" s="11" t="s">
        <v>3</v>
      </c>
      <c r="AE17" t="s">
        <v>3</v>
      </c>
      <c r="AF17">
        <v>16</v>
      </c>
      <c r="AG17" s="9">
        <v>45</v>
      </c>
      <c r="AH17" t="s">
        <v>3</v>
      </c>
      <c r="AI17" s="9">
        <f t="shared" si="0"/>
        <v>281.25</v>
      </c>
      <c r="AJ17">
        <v>500</v>
      </c>
      <c r="AK17" s="12" t="s">
        <v>3</v>
      </c>
      <c r="AL17" s="12" t="s">
        <v>3</v>
      </c>
      <c r="AM17" s="7">
        <v>1.6</v>
      </c>
      <c r="AN17">
        <f t="shared" si="1"/>
        <v>1</v>
      </c>
      <c r="AO17">
        <v>10</v>
      </c>
      <c r="AP17" t="s">
        <v>3</v>
      </c>
      <c r="AQ17" t="s">
        <v>3</v>
      </c>
      <c r="AR17" t="s">
        <v>3</v>
      </c>
      <c r="AS17">
        <v>5</v>
      </c>
      <c r="AT17">
        <v>20</v>
      </c>
      <c r="AU17" t="s">
        <v>32</v>
      </c>
      <c r="AV17" s="3" t="s">
        <v>7</v>
      </c>
    </row>
    <row r="18" spans="1:48" ht="15.6" customHeight="1" x14ac:dyDescent="0.3">
      <c r="A18">
        <v>0</v>
      </c>
      <c r="B18">
        <v>100</v>
      </c>
      <c r="C18">
        <v>172000</v>
      </c>
      <c r="D18" t="s">
        <v>4</v>
      </c>
      <c r="E18" t="s">
        <v>5</v>
      </c>
      <c r="F18" s="2" t="s">
        <v>10</v>
      </c>
      <c r="G18" s="11">
        <v>0.16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s="11">
        <v>0</v>
      </c>
      <c r="AB18" s="11">
        <v>0</v>
      </c>
      <c r="AC18" t="s">
        <v>3</v>
      </c>
      <c r="AD18" s="11" t="s">
        <v>3</v>
      </c>
      <c r="AE18" t="s">
        <v>3</v>
      </c>
      <c r="AF18">
        <v>16</v>
      </c>
      <c r="AG18" s="9">
        <v>50</v>
      </c>
      <c r="AH18" t="s">
        <v>3</v>
      </c>
      <c r="AI18" s="9">
        <f t="shared" si="0"/>
        <v>312.5</v>
      </c>
      <c r="AJ18">
        <v>510</v>
      </c>
      <c r="AK18" s="12" t="s">
        <v>3</v>
      </c>
      <c r="AL18" s="12" t="s">
        <v>3</v>
      </c>
      <c r="AM18" s="7">
        <v>2.0499999999999998</v>
      </c>
      <c r="AN18">
        <f t="shared" si="1"/>
        <v>2</v>
      </c>
      <c r="AO18">
        <v>10</v>
      </c>
      <c r="AP18" t="s">
        <v>3</v>
      </c>
      <c r="AQ18" t="s">
        <v>3</v>
      </c>
      <c r="AR18" t="s">
        <v>3</v>
      </c>
      <c r="AS18">
        <v>5</v>
      </c>
      <c r="AT18">
        <v>20</v>
      </c>
      <c r="AU18" t="s">
        <v>32</v>
      </c>
      <c r="AV18" s="3" t="s">
        <v>7</v>
      </c>
    </row>
    <row r="19" spans="1:48" ht="15.6" customHeight="1" x14ac:dyDescent="0.3">
      <c r="A19">
        <v>0</v>
      </c>
      <c r="B19">
        <v>100</v>
      </c>
      <c r="C19">
        <v>172000</v>
      </c>
      <c r="D19" t="s">
        <v>4</v>
      </c>
      <c r="E19" t="s">
        <v>5</v>
      </c>
      <c r="F19" s="2" t="s">
        <v>10</v>
      </c>
      <c r="G19" s="11">
        <v>0.16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s="11">
        <v>0</v>
      </c>
      <c r="AB19" s="11">
        <v>0</v>
      </c>
      <c r="AC19" t="s">
        <v>3</v>
      </c>
      <c r="AD19" s="11" t="s">
        <v>3</v>
      </c>
      <c r="AE19" t="s">
        <v>3</v>
      </c>
      <c r="AF19">
        <v>16</v>
      </c>
      <c r="AG19" s="9">
        <v>55</v>
      </c>
      <c r="AH19" t="s">
        <v>3</v>
      </c>
      <c r="AI19" s="9">
        <f t="shared" si="0"/>
        <v>343.75</v>
      </c>
      <c r="AJ19">
        <v>530</v>
      </c>
      <c r="AK19" s="12" t="s">
        <v>3</v>
      </c>
      <c r="AL19" s="12" t="s">
        <v>3</v>
      </c>
      <c r="AM19" s="7">
        <v>2.1</v>
      </c>
      <c r="AN19">
        <f t="shared" si="1"/>
        <v>2</v>
      </c>
      <c r="AO19">
        <v>10</v>
      </c>
      <c r="AP19" t="s">
        <v>3</v>
      </c>
      <c r="AQ19" t="s">
        <v>3</v>
      </c>
      <c r="AR19" t="s">
        <v>3</v>
      </c>
      <c r="AS19">
        <v>5</v>
      </c>
      <c r="AT19">
        <v>20</v>
      </c>
      <c r="AU19" t="s">
        <v>32</v>
      </c>
      <c r="AV19" s="3" t="s">
        <v>7</v>
      </c>
    </row>
    <row r="20" spans="1:48" ht="15.6" customHeight="1" x14ac:dyDescent="0.3">
      <c r="A20">
        <v>0</v>
      </c>
      <c r="B20">
        <v>100</v>
      </c>
      <c r="C20">
        <v>172000</v>
      </c>
      <c r="D20" t="s">
        <v>4</v>
      </c>
      <c r="E20" t="s">
        <v>5</v>
      </c>
      <c r="F20" s="2" t="s">
        <v>10</v>
      </c>
      <c r="G20" s="11">
        <v>0.16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s="11">
        <v>0</v>
      </c>
      <c r="AB20" s="11">
        <v>0</v>
      </c>
      <c r="AC20" t="s">
        <v>3</v>
      </c>
      <c r="AD20" s="11" t="s">
        <v>3</v>
      </c>
      <c r="AE20" t="s">
        <v>3</v>
      </c>
      <c r="AF20">
        <v>16</v>
      </c>
      <c r="AG20" s="9">
        <v>60</v>
      </c>
      <c r="AH20" t="s">
        <v>3</v>
      </c>
      <c r="AI20" s="9">
        <f t="shared" si="0"/>
        <v>375</v>
      </c>
      <c r="AJ20">
        <v>539</v>
      </c>
      <c r="AK20" s="12" t="s">
        <v>3</v>
      </c>
      <c r="AL20" s="12">
        <v>0.88500000000000001</v>
      </c>
      <c r="AM20" s="7">
        <v>2.6</v>
      </c>
      <c r="AN20">
        <f t="shared" si="1"/>
        <v>2</v>
      </c>
      <c r="AO20">
        <v>10</v>
      </c>
      <c r="AP20" t="s">
        <v>3</v>
      </c>
      <c r="AQ20" t="s">
        <v>3</v>
      </c>
      <c r="AR20" t="s">
        <v>3</v>
      </c>
      <c r="AS20">
        <v>5</v>
      </c>
      <c r="AT20">
        <v>20</v>
      </c>
      <c r="AU20" t="s">
        <v>32</v>
      </c>
      <c r="AV20" s="3" t="s">
        <v>7</v>
      </c>
    </row>
    <row r="21" spans="1:48" x14ac:dyDescent="0.3">
      <c r="A21">
        <v>1</v>
      </c>
      <c r="B21">
        <v>600</v>
      </c>
      <c r="C21">
        <v>352000</v>
      </c>
      <c r="D21" t="s">
        <v>4</v>
      </c>
      <c r="E21" t="s">
        <v>5</v>
      </c>
      <c r="F21" s="2" t="s">
        <v>11</v>
      </c>
      <c r="G21" s="11">
        <v>0.2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s="11">
        <v>0</v>
      </c>
      <c r="AB21" s="11">
        <v>0</v>
      </c>
      <c r="AC21" t="s">
        <v>3</v>
      </c>
      <c r="AD21" s="11" t="s">
        <v>3</v>
      </c>
      <c r="AE21">
        <v>0.41299999999999998</v>
      </c>
      <c r="AF21">
        <v>15</v>
      </c>
      <c r="AG21" s="9">
        <v>10</v>
      </c>
      <c r="AH21">
        <v>1</v>
      </c>
      <c r="AI21" s="9">
        <f t="shared" si="0"/>
        <v>66.666666666666657</v>
      </c>
      <c r="AJ21">
        <v>294.8</v>
      </c>
      <c r="AK21" s="12" t="s">
        <v>3</v>
      </c>
      <c r="AL21" s="12">
        <v>0.65200000000000002</v>
      </c>
      <c r="AM21" s="7">
        <v>6.86</v>
      </c>
      <c r="AN21">
        <f t="shared" si="1"/>
        <v>3</v>
      </c>
      <c r="AO21">
        <v>5.54</v>
      </c>
      <c r="AP21" t="s">
        <v>3</v>
      </c>
      <c r="AQ21" t="s">
        <v>3</v>
      </c>
      <c r="AR21" t="s">
        <v>3</v>
      </c>
      <c r="AS21" t="s">
        <v>3</v>
      </c>
      <c r="AT21">
        <v>40</v>
      </c>
      <c r="AU21" t="s">
        <v>32</v>
      </c>
      <c r="AV21" s="3" t="s">
        <v>14</v>
      </c>
    </row>
    <row r="22" spans="1:48" x14ac:dyDescent="0.3">
      <c r="A22">
        <v>1</v>
      </c>
      <c r="B22">
        <v>600</v>
      </c>
      <c r="C22">
        <v>352000</v>
      </c>
      <c r="D22" t="s">
        <v>4</v>
      </c>
      <c r="E22" t="s">
        <v>5</v>
      </c>
      <c r="F22" s="2" t="s">
        <v>11</v>
      </c>
      <c r="G22" s="11">
        <v>0.2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s="11">
        <v>5.0000000000000001E-4</v>
      </c>
      <c r="AB22" s="11">
        <v>1E-3</v>
      </c>
      <c r="AC22" t="s">
        <v>3</v>
      </c>
      <c r="AD22" s="11" t="s">
        <v>3</v>
      </c>
      <c r="AE22">
        <v>0.41299999999999998</v>
      </c>
      <c r="AF22">
        <v>15</v>
      </c>
      <c r="AG22" s="9">
        <v>10</v>
      </c>
      <c r="AH22">
        <v>1</v>
      </c>
      <c r="AI22" s="9">
        <f t="shared" si="0"/>
        <v>66.666666666666657</v>
      </c>
      <c r="AJ22">
        <v>217.6</v>
      </c>
      <c r="AK22" s="12" t="s">
        <v>3</v>
      </c>
      <c r="AL22" s="12">
        <v>0.872</v>
      </c>
      <c r="AM22" s="7">
        <v>8.6999999999999993</v>
      </c>
      <c r="AN22">
        <f t="shared" si="1"/>
        <v>3</v>
      </c>
      <c r="AO22">
        <v>5.3</v>
      </c>
      <c r="AP22" t="s">
        <v>3</v>
      </c>
      <c r="AQ22" t="s">
        <v>3</v>
      </c>
      <c r="AR22" t="s">
        <v>3</v>
      </c>
      <c r="AS22" t="s">
        <v>3</v>
      </c>
      <c r="AT22">
        <v>40</v>
      </c>
      <c r="AU22" t="s">
        <v>32</v>
      </c>
      <c r="AV22" s="3" t="s">
        <v>14</v>
      </c>
    </row>
    <row r="23" spans="1:48" x14ac:dyDescent="0.3">
      <c r="A23">
        <v>1</v>
      </c>
      <c r="B23">
        <v>600</v>
      </c>
      <c r="C23">
        <v>352000</v>
      </c>
      <c r="D23" t="s">
        <v>4</v>
      </c>
      <c r="E23" t="s">
        <v>5</v>
      </c>
      <c r="F23" s="2" t="s">
        <v>11</v>
      </c>
      <c r="G23" s="11">
        <v>0.2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 s="11">
        <v>7.5000000000000002E-4</v>
      </c>
      <c r="AB23" s="11">
        <v>7.5000000000000002E-4</v>
      </c>
      <c r="AC23" t="s">
        <v>3</v>
      </c>
      <c r="AD23" s="11" t="s">
        <v>3</v>
      </c>
      <c r="AE23">
        <v>0.41299999999999998</v>
      </c>
      <c r="AF23">
        <v>15</v>
      </c>
      <c r="AG23" s="9">
        <v>10</v>
      </c>
      <c r="AH23">
        <v>1</v>
      </c>
      <c r="AI23" s="9">
        <f t="shared" si="0"/>
        <v>66.666666666666657</v>
      </c>
      <c r="AJ23">
        <v>221.4</v>
      </c>
      <c r="AK23" s="12" t="s">
        <v>3</v>
      </c>
      <c r="AL23" s="12">
        <v>0.85</v>
      </c>
      <c r="AM23" s="7">
        <v>7.42</v>
      </c>
      <c r="AN23">
        <f t="shared" si="1"/>
        <v>3</v>
      </c>
      <c r="AO23">
        <v>5.48</v>
      </c>
      <c r="AP23" t="s">
        <v>3</v>
      </c>
      <c r="AQ23" t="s">
        <v>3</v>
      </c>
      <c r="AR23" t="s">
        <v>3</v>
      </c>
      <c r="AS23" t="s">
        <v>3</v>
      </c>
      <c r="AT23">
        <v>40</v>
      </c>
      <c r="AU23" t="s">
        <v>32</v>
      </c>
      <c r="AV23" s="3" t="s">
        <v>14</v>
      </c>
    </row>
    <row r="24" spans="1:48" x14ac:dyDescent="0.3">
      <c r="A24">
        <v>1</v>
      </c>
      <c r="B24">
        <v>600</v>
      </c>
      <c r="C24">
        <v>352000</v>
      </c>
      <c r="D24" t="s">
        <v>4</v>
      </c>
      <c r="E24" t="s">
        <v>5</v>
      </c>
      <c r="F24" s="2" t="s">
        <v>11</v>
      </c>
      <c r="G24" s="11">
        <v>0.2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 s="11">
        <v>1E-3</v>
      </c>
      <c r="AB24" s="11">
        <v>5.0000000000000001E-4</v>
      </c>
      <c r="AC24" t="s">
        <v>3</v>
      </c>
      <c r="AD24" s="11" t="s">
        <v>3</v>
      </c>
      <c r="AE24">
        <v>0.41299999999999998</v>
      </c>
      <c r="AF24">
        <v>15</v>
      </c>
      <c r="AG24" s="9">
        <v>10</v>
      </c>
      <c r="AH24">
        <v>1</v>
      </c>
      <c r="AI24" s="9">
        <f t="shared" si="0"/>
        <v>66.666666666666657</v>
      </c>
      <c r="AJ24">
        <v>243.3</v>
      </c>
      <c r="AK24" s="12" t="s">
        <v>3</v>
      </c>
      <c r="AL24" s="12">
        <v>0.83299999999999996</v>
      </c>
      <c r="AM24" s="7">
        <v>6.65</v>
      </c>
      <c r="AN24">
        <f t="shared" si="1"/>
        <v>3</v>
      </c>
      <c r="AO24">
        <v>5.26</v>
      </c>
      <c r="AP24" t="s">
        <v>3</v>
      </c>
      <c r="AQ24" t="s">
        <v>3</v>
      </c>
      <c r="AR24" t="s">
        <v>3</v>
      </c>
      <c r="AS24" t="s">
        <v>3</v>
      </c>
      <c r="AT24">
        <v>40</v>
      </c>
      <c r="AU24" t="s">
        <v>32</v>
      </c>
      <c r="AV24" s="3" t="s">
        <v>14</v>
      </c>
    </row>
    <row r="25" spans="1:48" x14ac:dyDescent="0.3">
      <c r="A25">
        <v>0</v>
      </c>
      <c r="B25">
        <v>0</v>
      </c>
      <c r="C25">
        <v>543000</v>
      </c>
      <c r="D25" t="s">
        <v>17</v>
      </c>
      <c r="E25" t="s">
        <v>5</v>
      </c>
      <c r="F25" s="2" t="s">
        <v>18</v>
      </c>
      <c r="G25" s="11">
        <v>0.12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 s="11">
        <v>0</v>
      </c>
      <c r="AB25" s="11">
        <v>0</v>
      </c>
      <c r="AC25" t="s">
        <v>3</v>
      </c>
      <c r="AD25" s="11" t="s">
        <v>3</v>
      </c>
      <c r="AE25" t="s">
        <v>3</v>
      </c>
      <c r="AF25">
        <v>15</v>
      </c>
      <c r="AG25" s="9">
        <v>18</v>
      </c>
      <c r="AH25">
        <v>0.2</v>
      </c>
      <c r="AI25" s="9">
        <f t="shared" si="0"/>
        <v>120</v>
      </c>
      <c r="AJ25">
        <v>500</v>
      </c>
      <c r="AK25" s="12" t="s">
        <v>3</v>
      </c>
      <c r="AL25" s="12" t="s">
        <v>3</v>
      </c>
      <c r="AM25" s="7">
        <v>0.6</v>
      </c>
      <c r="AN25">
        <f t="shared" si="1"/>
        <v>1</v>
      </c>
      <c r="AO25">
        <v>1.5</v>
      </c>
      <c r="AP25" t="s">
        <v>3</v>
      </c>
      <c r="AQ25" t="s">
        <v>3</v>
      </c>
      <c r="AR25" t="s">
        <v>3</v>
      </c>
      <c r="AS25">
        <v>1.9231</v>
      </c>
      <c r="AT25" t="s">
        <v>3</v>
      </c>
      <c r="AU25" t="s">
        <v>32</v>
      </c>
      <c r="AV25" s="3" t="s">
        <v>16</v>
      </c>
    </row>
    <row r="26" spans="1:48" x14ac:dyDescent="0.3">
      <c r="A26">
        <v>0</v>
      </c>
      <c r="B26">
        <v>0</v>
      </c>
      <c r="C26">
        <v>543000</v>
      </c>
      <c r="D26" t="s">
        <v>17</v>
      </c>
      <c r="E26" t="s">
        <v>5</v>
      </c>
      <c r="F26" s="2" t="s">
        <v>18</v>
      </c>
      <c r="G26" s="11">
        <v>0.12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 s="11">
        <v>0</v>
      </c>
      <c r="AB26" s="11">
        <v>0</v>
      </c>
      <c r="AC26" t="s">
        <v>3</v>
      </c>
      <c r="AD26" s="11" t="s">
        <v>3</v>
      </c>
      <c r="AE26" t="s">
        <v>3</v>
      </c>
      <c r="AF26">
        <v>15</v>
      </c>
      <c r="AG26" s="9">
        <v>18</v>
      </c>
      <c r="AH26">
        <v>0.2</v>
      </c>
      <c r="AI26" s="9">
        <f t="shared" si="0"/>
        <v>120</v>
      </c>
      <c r="AJ26">
        <v>500</v>
      </c>
      <c r="AK26" s="12" t="s">
        <v>3</v>
      </c>
      <c r="AL26" s="12" t="s">
        <v>3</v>
      </c>
      <c r="AM26" s="7">
        <v>1.1000000000000001</v>
      </c>
      <c r="AN26">
        <f t="shared" si="1"/>
        <v>1</v>
      </c>
      <c r="AO26">
        <v>11</v>
      </c>
      <c r="AP26" t="s">
        <v>3</v>
      </c>
      <c r="AQ26" t="s">
        <v>3</v>
      </c>
      <c r="AR26" t="s">
        <v>3</v>
      </c>
      <c r="AS26">
        <v>1.9231</v>
      </c>
      <c r="AT26" t="s">
        <v>3</v>
      </c>
      <c r="AU26" t="s">
        <v>32</v>
      </c>
      <c r="AV26" s="3" t="s">
        <v>16</v>
      </c>
    </row>
    <row r="27" spans="1:48" x14ac:dyDescent="0.3">
      <c r="A27">
        <v>0</v>
      </c>
      <c r="B27">
        <v>0</v>
      </c>
      <c r="C27">
        <v>543000</v>
      </c>
      <c r="D27" t="s">
        <v>17</v>
      </c>
      <c r="E27" t="s">
        <v>5</v>
      </c>
      <c r="F27" s="2" t="s">
        <v>18</v>
      </c>
      <c r="G27" s="11">
        <v>0.12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 s="11">
        <v>0</v>
      </c>
      <c r="AB27" s="11">
        <v>0</v>
      </c>
      <c r="AC27" t="s">
        <v>3</v>
      </c>
      <c r="AD27" s="11" t="s">
        <v>3</v>
      </c>
      <c r="AE27" t="s">
        <v>3</v>
      </c>
      <c r="AF27">
        <v>15</v>
      </c>
      <c r="AG27" s="9">
        <v>18</v>
      </c>
      <c r="AH27">
        <v>0.2</v>
      </c>
      <c r="AI27" s="9">
        <f t="shared" si="0"/>
        <v>120</v>
      </c>
      <c r="AJ27">
        <v>500</v>
      </c>
      <c r="AK27" s="12" t="s">
        <v>3</v>
      </c>
      <c r="AL27" s="12" t="s">
        <v>3</v>
      </c>
      <c r="AM27" s="7">
        <v>1.6</v>
      </c>
      <c r="AN27">
        <f t="shared" si="1"/>
        <v>1</v>
      </c>
      <c r="AO27">
        <v>17</v>
      </c>
      <c r="AP27" t="s">
        <v>3</v>
      </c>
      <c r="AQ27" t="s">
        <v>3</v>
      </c>
      <c r="AR27" t="s">
        <v>3</v>
      </c>
      <c r="AS27">
        <v>1.9231</v>
      </c>
      <c r="AT27" t="s">
        <v>3</v>
      </c>
      <c r="AU27" t="s">
        <v>32</v>
      </c>
      <c r="AV27" s="3" t="s">
        <v>16</v>
      </c>
    </row>
    <row r="28" spans="1:48" x14ac:dyDescent="0.3">
      <c r="A28">
        <v>0</v>
      </c>
      <c r="B28">
        <v>0</v>
      </c>
      <c r="C28">
        <v>543000</v>
      </c>
      <c r="D28" t="s">
        <v>17</v>
      </c>
      <c r="E28" t="s">
        <v>5</v>
      </c>
      <c r="F28" s="2" t="s">
        <v>18</v>
      </c>
      <c r="G28" s="11">
        <v>0.12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s="11">
        <v>0</v>
      </c>
      <c r="AB28" s="11">
        <v>0</v>
      </c>
      <c r="AC28" t="s">
        <v>3</v>
      </c>
      <c r="AD28" s="11" t="s">
        <v>3</v>
      </c>
      <c r="AE28" t="s">
        <v>3</v>
      </c>
      <c r="AF28">
        <v>15</v>
      </c>
      <c r="AG28" s="9">
        <v>18</v>
      </c>
      <c r="AH28">
        <v>0.2</v>
      </c>
      <c r="AI28" s="9">
        <f t="shared" si="0"/>
        <v>120</v>
      </c>
      <c r="AJ28">
        <v>500</v>
      </c>
      <c r="AK28" s="12" t="s">
        <v>3</v>
      </c>
      <c r="AL28" s="12" t="s">
        <v>3</v>
      </c>
      <c r="AM28" s="7">
        <v>3</v>
      </c>
      <c r="AN28">
        <f t="shared" si="1"/>
        <v>2</v>
      </c>
      <c r="AO28">
        <v>37</v>
      </c>
      <c r="AP28" t="s">
        <v>3</v>
      </c>
      <c r="AQ28" t="s">
        <v>3</v>
      </c>
      <c r="AR28" t="s">
        <v>3</v>
      </c>
      <c r="AS28">
        <v>1.9231</v>
      </c>
      <c r="AT28" t="s">
        <v>3</v>
      </c>
      <c r="AU28" t="s">
        <v>32</v>
      </c>
      <c r="AV28" s="3" t="s">
        <v>16</v>
      </c>
    </row>
    <row r="29" spans="1:48" x14ac:dyDescent="0.3">
      <c r="A29">
        <v>0</v>
      </c>
      <c r="B29">
        <v>0</v>
      </c>
      <c r="C29">
        <v>543000</v>
      </c>
      <c r="D29" t="s">
        <v>17</v>
      </c>
      <c r="E29" t="s">
        <v>5</v>
      </c>
      <c r="F29" s="2" t="s">
        <v>18</v>
      </c>
      <c r="G29" s="11">
        <v>0.12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1">
        <v>0.2</v>
      </c>
      <c r="AB29" s="11">
        <v>0</v>
      </c>
      <c r="AC29" t="s">
        <v>3</v>
      </c>
      <c r="AD29" s="11" t="s">
        <v>3</v>
      </c>
      <c r="AE29" t="s">
        <v>3</v>
      </c>
      <c r="AF29">
        <v>15</v>
      </c>
      <c r="AG29" s="9">
        <v>18</v>
      </c>
      <c r="AH29">
        <v>0.2</v>
      </c>
      <c r="AI29" s="9">
        <f t="shared" si="0"/>
        <v>120</v>
      </c>
      <c r="AJ29">
        <v>800</v>
      </c>
      <c r="AK29" s="12" t="s">
        <v>3</v>
      </c>
      <c r="AL29" s="12" t="s">
        <v>3</v>
      </c>
      <c r="AM29" s="7">
        <v>0.75</v>
      </c>
      <c r="AN29">
        <f t="shared" si="1"/>
        <v>1</v>
      </c>
      <c r="AO29">
        <v>1.5</v>
      </c>
      <c r="AP29" t="s">
        <v>3</v>
      </c>
      <c r="AQ29" t="s">
        <v>3</v>
      </c>
      <c r="AR29" t="s">
        <v>3</v>
      </c>
      <c r="AS29">
        <v>1.9231</v>
      </c>
      <c r="AT29" t="s">
        <v>3</v>
      </c>
      <c r="AU29" t="s">
        <v>32</v>
      </c>
      <c r="AV29" s="3" t="s">
        <v>16</v>
      </c>
    </row>
    <row r="30" spans="1:48" x14ac:dyDescent="0.3">
      <c r="A30">
        <v>0</v>
      </c>
      <c r="B30">
        <v>0</v>
      </c>
      <c r="C30">
        <v>543000</v>
      </c>
      <c r="D30" t="s">
        <v>17</v>
      </c>
      <c r="E30" t="s">
        <v>5</v>
      </c>
      <c r="F30" s="2" t="s">
        <v>18</v>
      </c>
      <c r="G30" s="11">
        <v>0.12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1">
        <v>0.2</v>
      </c>
      <c r="AB30" s="11">
        <v>0</v>
      </c>
      <c r="AC30" t="s">
        <v>3</v>
      </c>
      <c r="AD30" s="11" t="s">
        <v>3</v>
      </c>
      <c r="AE30" t="s">
        <v>3</v>
      </c>
      <c r="AF30">
        <v>15</v>
      </c>
      <c r="AG30" s="9">
        <v>18</v>
      </c>
      <c r="AH30">
        <v>0.2</v>
      </c>
      <c r="AI30" s="9">
        <f t="shared" si="0"/>
        <v>120</v>
      </c>
      <c r="AJ30">
        <v>800</v>
      </c>
      <c r="AK30" s="12" t="s">
        <v>3</v>
      </c>
      <c r="AL30" s="12" t="s">
        <v>3</v>
      </c>
      <c r="AM30" s="7">
        <v>2</v>
      </c>
      <c r="AN30">
        <f t="shared" si="1"/>
        <v>2</v>
      </c>
      <c r="AO30">
        <v>11</v>
      </c>
      <c r="AP30" t="s">
        <v>3</v>
      </c>
      <c r="AQ30" t="s">
        <v>3</v>
      </c>
      <c r="AR30" t="s">
        <v>3</v>
      </c>
      <c r="AS30">
        <v>1.9231</v>
      </c>
      <c r="AT30" t="s">
        <v>3</v>
      </c>
      <c r="AU30" t="s">
        <v>32</v>
      </c>
      <c r="AV30" s="3" t="s">
        <v>16</v>
      </c>
    </row>
    <row r="31" spans="1:48" x14ac:dyDescent="0.3">
      <c r="A31">
        <v>0</v>
      </c>
      <c r="B31">
        <v>0</v>
      </c>
      <c r="C31">
        <v>543000</v>
      </c>
      <c r="D31" t="s">
        <v>17</v>
      </c>
      <c r="E31" t="s">
        <v>5</v>
      </c>
      <c r="F31" s="2" t="s">
        <v>18</v>
      </c>
      <c r="G31" s="11">
        <v>0.12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1">
        <v>0.2</v>
      </c>
      <c r="AB31" s="11">
        <v>0</v>
      </c>
      <c r="AC31" t="s">
        <v>3</v>
      </c>
      <c r="AD31" s="11" t="s">
        <v>3</v>
      </c>
      <c r="AE31" t="s">
        <v>3</v>
      </c>
      <c r="AF31">
        <v>15</v>
      </c>
      <c r="AG31" s="9">
        <v>18</v>
      </c>
      <c r="AH31">
        <v>0.2</v>
      </c>
      <c r="AI31" s="9">
        <f t="shared" si="0"/>
        <v>120</v>
      </c>
      <c r="AJ31">
        <v>800</v>
      </c>
      <c r="AK31" s="12" t="s">
        <v>3</v>
      </c>
      <c r="AL31" s="12" t="s">
        <v>3</v>
      </c>
      <c r="AM31" s="7">
        <v>2.4</v>
      </c>
      <c r="AN31">
        <f t="shared" si="1"/>
        <v>2</v>
      </c>
      <c r="AO31">
        <v>17</v>
      </c>
      <c r="AP31" t="s">
        <v>3</v>
      </c>
      <c r="AQ31" t="s">
        <v>3</v>
      </c>
      <c r="AR31" t="s">
        <v>3</v>
      </c>
      <c r="AS31">
        <v>1.9231</v>
      </c>
      <c r="AT31" t="s">
        <v>3</v>
      </c>
      <c r="AU31" t="s">
        <v>32</v>
      </c>
      <c r="AV31" s="3" t="s">
        <v>16</v>
      </c>
    </row>
    <row r="32" spans="1:48" x14ac:dyDescent="0.3">
      <c r="A32">
        <v>0</v>
      </c>
      <c r="B32">
        <v>0</v>
      </c>
      <c r="C32">
        <v>543000</v>
      </c>
      <c r="D32" t="s">
        <v>17</v>
      </c>
      <c r="E32" t="s">
        <v>5</v>
      </c>
      <c r="F32" s="2" t="s">
        <v>18</v>
      </c>
      <c r="G32" s="11">
        <v>0.12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 s="11">
        <v>0.2</v>
      </c>
      <c r="AB32" s="11">
        <v>0</v>
      </c>
      <c r="AC32" t="s">
        <v>3</v>
      </c>
      <c r="AD32" s="11" t="s">
        <v>3</v>
      </c>
      <c r="AE32" t="s">
        <v>3</v>
      </c>
      <c r="AF32">
        <v>15</v>
      </c>
      <c r="AG32" s="9">
        <v>18</v>
      </c>
      <c r="AH32">
        <v>0.2</v>
      </c>
      <c r="AI32" s="9">
        <f t="shared" si="0"/>
        <v>120</v>
      </c>
      <c r="AJ32">
        <v>800</v>
      </c>
      <c r="AK32" s="12" t="s">
        <v>3</v>
      </c>
      <c r="AL32" s="12" t="s">
        <v>3</v>
      </c>
      <c r="AM32" s="7">
        <v>4.3</v>
      </c>
      <c r="AN32">
        <f t="shared" si="1"/>
        <v>2</v>
      </c>
      <c r="AO32">
        <v>37</v>
      </c>
      <c r="AP32" t="s">
        <v>3</v>
      </c>
      <c r="AQ32" t="s">
        <v>3</v>
      </c>
      <c r="AR32" t="s">
        <v>3</v>
      </c>
      <c r="AS32">
        <v>1.9231</v>
      </c>
      <c r="AT32" t="s">
        <v>3</v>
      </c>
      <c r="AU32" t="s">
        <v>32</v>
      </c>
      <c r="AV32" s="3" t="s">
        <v>16</v>
      </c>
    </row>
    <row r="33" spans="1:48" x14ac:dyDescent="0.3">
      <c r="A33">
        <v>0</v>
      </c>
      <c r="B33">
        <v>0</v>
      </c>
      <c r="C33">
        <v>543000</v>
      </c>
      <c r="D33" t="s">
        <v>17</v>
      </c>
      <c r="E33" t="s">
        <v>5</v>
      </c>
      <c r="F33" s="2" t="s">
        <v>18</v>
      </c>
      <c r="G33" s="11">
        <v>0.12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 s="11">
        <v>0.25</v>
      </c>
      <c r="AB33" s="11">
        <v>0</v>
      </c>
      <c r="AC33" t="s">
        <v>3</v>
      </c>
      <c r="AD33" s="11" t="s">
        <v>3</v>
      </c>
      <c r="AE33" t="s">
        <v>3</v>
      </c>
      <c r="AF33">
        <v>15</v>
      </c>
      <c r="AG33" s="9">
        <v>18</v>
      </c>
      <c r="AH33">
        <v>0.2</v>
      </c>
      <c r="AI33" s="9">
        <f t="shared" si="0"/>
        <v>120</v>
      </c>
      <c r="AJ33">
        <v>1000</v>
      </c>
      <c r="AK33" s="12" t="s">
        <v>3</v>
      </c>
      <c r="AL33" s="12" t="s">
        <v>3</v>
      </c>
      <c r="AM33" s="7">
        <v>0.75</v>
      </c>
      <c r="AN33">
        <f t="shared" si="1"/>
        <v>1</v>
      </c>
      <c r="AO33">
        <v>1.5</v>
      </c>
      <c r="AP33" t="s">
        <v>3</v>
      </c>
      <c r="AQ33" t="s">
        <v>3</v>
      </c>
      <c r="AR33" t="s">
        <v>3</v>
      </c>
      <c r="AS33">
        <v>1.9231</v>
      </c>
      <c r="AT33" t="s">
        <v>3</v>
      </c>
      <c r="AU33" t="s">
        <v>32</v>
      </c>
      <c r="AV33" s="3" t="s">
        <v>16</v>
      </c>
    </row>
    <row r="34" spans="1:48" x14ac:dyDescent="0.3">
      <c r="A34">
        <v>0</v>
      </c>
      <c r="B34">
        <v>0</v>
      </c>
      <c r="C34">
        <v>543000</v>
      </c>
      <c r="D34" t="s">
        <v>17</v>
      </c>
      <c r="E34" t="s">
        <v>5</v>
      </c>
      <c r="F34" s="2" t="s">
        <v>18</v>
      </c>
      <c r="G34" s="11">
        <v>0.12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 s="11">
        <v>0.25</v>
      </c>
      <c r="AB34" s="11">
        <v>0</v>
      </c>
      <c r="AC34" t="s">
        <v>3</v>
      </c>
      <c r="AD34" s="11" t="s">
        <v>3</v>
      </c>
      <c r="AE34" t="s">
        <v>3</v>
      </c>
      <c r="AF34">
        <v>15</v>
      </c>
      <c r="AG34" s="9">
        <v>18</v>
      </c>
      <c r="AH34">
        <v>0.2</v>
      </c>
      <c r="AI34" s="9">
        <f t="shared" ref="AI34:AI65" si="2">AG34/AF34*100</f>
        <v>120</v>
      </c>
      <c r="AJ34">
        <v>1000</v>
      </c>
      <c r="AK34" s="12" t="s">
        <v>3</v>
      </c>
      <c r="AL34" s="12" t="s">
        <v>3</v>
      </c>
      <c r="AM34" s="7">
        <v>1.6</v>
      </c>
      <c r="AN34">
        <f t="shared" si="1"/>
        <v>1</v>
      </c>
      <c r="AO34">
        <v>11</v>
      </c>
      <c r="AP34" t="s">
        <v>3</v>
      </c>
      <c r="AQ34" t="s">
        <v>3</v>
      </c>
      <c r="AR34" t="s">
        <v>3</v>
      </c>
      <c r="AS34">
        <v>1.9231</v>
      </c>
      <c r="AT34" t="s">
        <v>3</v>
      </c>
      <c r="AU34" t="s">
        <v>32</v>
      </c>
      <c r="AV34" s="3" t="s">
        <v>16</v>
      </c>
    </row>
    <row r="35" spans="1:48" x14ac:dyDescent="0.3">
      <c r="A35">
        <v>0</v>
      </c>
      <c r="B35">
        <v>0</v>
      </c>
      <c r="C35">
        <v>543000</v>
      </c>
      <c r="D35" t="s">
        <v>17</v>
      </c>
      <c r="E35" t="s">
        <v>5</v>
      </c>
      <c r="F35" s="2" t="s">
        <v>18</v>
      </c>
      <c r="G35" s="11">
        <v>0.12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 s="11">
        <v>0.25</v>
      </c>
      <c r="AB35" s="11">
        <v>0</v>
      </c>
      <c r="AC35" t="s">
        <v>3</v>
      </c>
      <c r="AD35" s="11" t="s">
        <v>3</v>
      </c>
      <c r="AE35" t="s">
        <v>3</v>
      </c>
      <c r="AF35">
        <v>15</v>
      </c>
      <c r="AG35" s="9">
        <v>18</v>
      </c>
      <c r="AH35">
        <v>0.2</v>
      </c>
      <c r="AI35" s="9">
        <f t="shared" si="2"/>
        <v>120</v>
      </c>
      <c r="AJ35">
        <v>1000</v>
      </c>
      <c r="AK35" s="12" t="s">
        <v>3</v>
      </c>
      <c r="AL35" s="12" t="s">
        <v>3</v>
      </c>
      <c r="AM35" s="7">
        <v>2.2999999999999998</v>
      </c>
      <c r="AN35">
        <f t="shared" si="1"/>
        <v>2</v>
      </c>
      <c r="AO35">
        <v>17</v>
      </c>
      <c r="AP35" t="s">
        <v>3</v>
      </c>
      <c r="AQ35" t="s">
        <v>3</v>
      </c>
      <c r="AR35" t="s">
        <v>3</v>
      </c>
      <c r="AS35">
        <v>1.9231</v>
      </c>
      <c r="AT35" t="s">
        <v>3</v>
      </c>
      <c r="AU35" t="s">
        <v>32</v>
      </c>
      <c r="AV35" s="3" t="s">
        <v>16</v>
      </c>
    </row>
    <row r="36" spans="1:48" x14ac:dyDescent="0.3">
      <c r="A36">
        <v>0</v>
      </c>
      <c r="B36">
        <v>0</v>
      </c>
      <c r="C36">
        <v>543000</v>
      </c>
      <c r="D36" t="s">
        <v>17</v>
      </c>
      <c r="E36" t="s">
        <v>5</v>
      </c>
      <c r="F36" s="2" t="s">
        <v>18</v>
      </c>
      <c r="G36" s="11">
        <v>0.12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 s="11">
        <v>0.25</v>
      </c>
      <c r="AB36" s="11">
        <v>0</v>
      </c>
      <c r="AC36" t="s">
        <v>3</v>
      </c>
      <c r="AD36" s="11" t="s">
        <v>3</v>
      </c>
      <c r="AE36" t="s">
        <v>3</v>
      </c>
      <c r="AF36">
        <v>15</v>
      </c>
      <c r="AG36" s="9">
        <v>18</v>
      </c>
      <c r="AH36">
        <v>0.2</v>
      </c>
      <c r="AI36" s="9">
        <f t="shared" si="2"/>
        <v>120</v>
      </c>
      <c r="AJ36">
        <v>1000</v>
      </c>
      <c r="AK36" s="12" t="s">
        <v>3</v>
      </c>
      <c r="AL36" s="12" t="s">
        <v>3</v>
      </c>
      <c r="AM36" s="7">
        <v>4.3</v>
      </c>
      <c r="AN36">
        <f t="shared" si="1"/>
        <v>2</v>
      </c>
      <c r="AO36">
        <v>37</v>
      </c>
      <c r="AP36" t="s">
        <v>3</v>
      </c>
      <c r="AQ36" t="s">
        <v>3</v>
      </c>
      <c r="AR36" t="s">
        <v>3</v>
      </c>
      <c r="AS36">
        <v>1.9231</v>
      </c>
      <c r="AT36" t="s">
        <v>3</v>
      </c>
      <c r="AU36" t="s">
        <v>32</v>
      </c>
      <c r="AV36" s="3" t="s">
        <v>16</v>
      </c>
    </row>
    <row r="37" spans="1:48" x14ac:dyDescent="0.3">
      <c r="A37">
        <v>0</v>
      </c>
      <c r="B37">
        <v>0</v>
      </c>
      <c r="C37">
        <v>543000</v>
      </c>
      <c r="D37" t="s">
        <v>17</v>
      </c>
      <c r="E37" t="s">
        <v>5</v>
      </c>
      <c r="F37" s="2" t="s">
        <v>18</v>
      </c>
      <c r="G37" s="11">
        <v>0.14000000000000001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 s="11">
        <v>0.2</v>
      </c>
      <c r="AB37" s="11">
        <v>0</v>
      </c>
      <c r="AC37" t="s">
        <v>3</v>
      </c>
      <c r="AD37" s="11" t="s">
        <v>3</v>
      </c>
      <c r="AE37" t="s">
        <v>3</v>
      </c>
      <c r="AF37">
        <v>15</v>
      </c>
      <c r="AG37" s="9">
        <v>18</v>
      </c>
      <c r="AH37">
        <v>0.2</v>
      </c>
      <c r="AI37" s="9">
        <f t="shared" si="2"/>
        <v>120</v>
      </c>
      <c r="AJ37" t="s">
        <v>3</v>
      </c>
      <c r="AK37" s="12" t="s">
        <v>3</v>
      </c>
      <c r="AL37" s="12" t="s">
        <v>3</v>
      </c>
      <c r="AM37" s="7">
        <v>1</v>
      </c>
      <c r="AN37">
        <f t="shared" si="1"/>
        <v>1</v>
      </c>
      <c r="AO37">
        <v>1.5</v>
      </c>
      <c r="AP37" t="s">
        <v>3</v>
      </c>
      <c r="AQ37" t="s">
        <v>3</v>
      </c>
      <c r="AR37" t="s">
        <v>3</v>
      </c>
      <c r="AS37">
        <v>1.9231</v>
      </c>
      <c r="AT37" t="s">
        <v>3</v>
      </c>
      <c r="AU37" t="s">
        <v>32</v>
      </c>
      <c r="AV37" s="3" t="s">
        <v>16</v>
      </c>
    </row>
    <row r="38" spans="1:48" x14ac:dyDescent="0.3">
      <c r="A38">
        <v>0</v>
      </c>
      <c r="B38">
        <v>0</v>
      </c>
      <c r="C38">
        <v>543000</v>
      </c>
      <c r="D38" t="s">
        <v>17</v>
      </c>
      <c r="E38" t="s">
        <v>5</v>
      </c>
      <c r="F38" s="2" t="s">
        <v>18</v>
      </c>
      <c r="G38" s="11">
        <v>0.14000000000000001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 s="11">
        <v>0.2</v>
      </c>
      <c r="AB38" s="11">
        <v>0</v>
      </c>
      <c r="AC38" t="s">
        <v>3</v>
      </c>
      <c r="AD38" s="11" t="s">
        <v>3</v>
      </c>
      <c r="AE38" t="s">
        <v>3</v>
      </c>
      <c r="AF38">
        <v>15</v>
      </c>
      <c r="AG38" s="9">
        <v>18</v>
      </c>
      <c r="AH38">
        <v>0.2</v>
      </c>
      <c r="AI38" s="9">
        <f t="shared" si="2"/>
        <v>120</v>
      </c>
      <c r="AJ38" t="s">
        <v>3</v>
      </c>
      <c r="AK38" s="12" t="s">
        <v>3</v>
      </c>
      <c r="AL38" s="12" t="s">
        <v>3</v>
      </c>
      <c r="AM38" s="7">
        <v>2.1</v>
      </c>
      <c r="AN38">
        <f t="shared" si="1"/>
        <v>2</v>
      </c>
      <c r="AO38">
        <v>11</v>
      </c>
      <c r="AP38" t="s">
        <v>3</v>
      </c>
      <c r="AQ38" t="s">
        <v>3</v>
      </c>
      <c r="AR38" t="s">
        <v>3</v>
      </c>
      <c r="AS38">
        <v>1.9231</v>
      </c>
      <c r="AT38" t="s">
        <v>3</v>
      </c>
      <c r="AU38" t="s">
        <v>32</v>
      </c>
      <c r="AV38" s="3" t="s">
        <v>16</v>
      </c>
    </row>
    <row r="39" spans="1:48" x14ac:dyDescent="0.3">
      <c r="A39">
        <v>0</v>
      </c>
      <c r="B39">
        <v>0</v>
      </c>
      <c r="C39">
        <v>543000</v>
      </c>
      <c r="D39" t="s">
        <v>17</v>
      </c>
      <c r="E39" t="s">
        <v>5</v>
      </c>
      <c r="F39" s="2" t="s">
        <v>18</v>
      </c>
      <c r="G39" s="11">
        <v>0.14000000000000001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 s="11">
        <v>0.2</v>
      </c>
      <c r="AB39" s="11">
        <v>0</v>
      </c>
      <c r="AC39" t="s">
        <v>3</v>
      </c>
      <c r="AD39" s="11" t="s">
        <v>3</v>
      </c>
      <c r="AE39" t="s">
        <v>3</v>
      </c>
      <c r="AF39">
        <v>15</v>
      </c>
      <c r="AG39" s="9">
        <v>18</v>
      </c>
      <c r="AH39">
        <v>0.2</v>
      </c>
      <c r="AI39" s="9">
        <f t="shared" si="2"/>
        <v>120</v>
      </c>
      <c r="AJ39" t="s">
        <v>3</v>
      </c>
      <c r="AK39" s="12" t="s">
        <v>3</v>
      </c>
      <c r="AL39" s="12" t="s">
        <v>3</v>
      </c>
      <c r="AM39" s="7">
        <v>3.1</v>
      </c>
      <c r="AN39">
        <f t="shared" si="1"/>
        <v>2</v>
      </c>
      <c r="AO39">
        <v>17</v>
      </c>
      <c r="AP39" t="s">
        <v>3</v>
      </c>
      <c r="AQ39" t="s">
        <v>3</v>
      </c>
      <c r="AR39" t="s">
        <v>3</v>
      </c>
      <c r="AS39">
        <v>1.9231</v>
      </c>
      <c r="AT39" t="s">
        <v>3</v>
      </c>
      <c r="AU39" t="s">
        <v>32</v>
      </c>
      <c r="AV39" s="3" t="s">
        <v>16</v>
      </c>
    </row>
    <row r="40" spans="1:48" x14ac:dyDescent="0.3">
      <c r="A40">
        <v>0</v>
      </c>
      <c r="B40">
        <v>0</v>
      </c>
      <c r="C40">
        <v>543000</v>
      </c>
      <c r="D40" t="s">
        <v>17</v>
      </c>
      <c r="E40" t="s">
        <v>5</v>
      </c>
      <c r="F40" s="2" t="s">
        <v>18</v>
      </c>
      <c r="G40" s="11">
        <v>0.14000000000000001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 s="11">
        <v>0.2</v>
      </c>
      <c r="AB40" s="11">
        <v>0</v>
      </c>
      <c r="AC40" t="s">
        <v>3</v>
      </c>
      <c r="AD40" s="11" t="s">
        <v>3</v>
      </c>
      <c r="AE40" t="s">
        <v>3</v>
      </c>
      <c r="AF40">
        <v>15</v>
      </c>
      <c r="AG40" s="9">
        <v>18</v>
      </c>
      <c r="AH40">
        <v>0.2</v>
      </c>
      <c r="AI40" s="9">
        <f t="shared" si="2"/>
        <v>120</v>
      </c>
      <c r="AJ40" t="s">
        <v>3</v>
      </c>
      <c r="AK40" s="12" t="s">
        <v>3</v>
      </c>
      <c r="AL40" s="12" t="s">
        <v>3</v>
      </c>
      <c r="AM40" s="7">
        <v>6.2</v>
      </c>
      <c r="AN40">
        <f t="shared" si="1"/>
        <v>3</v>
      </c>
      <c r="AO40">
        <v>37</v>
      </c>
      <c r="AP40" t="s">
        <v>3</v>
      </c>
      <c r="AQ40" t="s">
        <v>3</v>
      </c>
      <c r="AR40" t="s">
        <v>3</v>
      </c>
      <c r="AS40">
        <v>1.9231</v>
      </c>
      <c r="AT40" t="s">
        <v>3</v>
      </c>
      <c r="AU40" t="s">
        <v>32</v>
      </c>
      <c r="AV40" s="3" t="s">
        <v>16</v>
      </c>
    </row>
    <row r="41" spans="1:48" x14ac:dyDescent="0.3">
      <c r="A41">
        <v>0</v>
      </c>
      <c r="B41">
        <v>0</v>
      </c>
      <c r="C41">
        <v>543000</v>
      </c>
      <c r="D41" t="s">
        <v>17</v>
      </c>
      <c r="E41" t="s">
        <v>5</v>
      </c>
      <c r="F41" s="2" t="s">
        <v>18</v>
      </c>
      <c r="G41" s="11">
        <v>0.18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 s="11">
        <v>0</v>
      </c>
      <c r="AB41" s="11">
        <v>0</v>
      </c>
      <c r="AC41" t="s">
        <v>3</v>
      </c>
      <c r="AD41" s="11" t="s">
        <v>3</v>
      </c>
      <c r="AE41" t="s">
        <v>3</v>
      </c>
      <c r="AF41">
        <v>15</v>
      </c>
      <c r="AG41" s="9">
        <v>18</v>
      </c>
      <c r="AH41">
        <v>0.2</v>
      </c>
      <c r="AI41" s="9">
        <f t="shared" si="2"/>
        <v>120</v>
      </c>
      <c r="AJ41">
        <v>600</v>
      </c>
      <c r="AK41" s="12" t="s">
        <v>3</v>
      </c>
      <c r="AL41" s="12" t="s">
        <v>3</v>
      </c>
      <c r="AM41" s="7">
        <v>0.75</v>
      </c>
      <c r="AN41">
        <f t="shared" si="1"/>
        <v>1</v>
      </c>
      <c r="AO41">
        <v>1.5</v>
      </c>
      <c r="AP41" t="s">
        <v>3</v>
      </c>
      <c r="AQ41" t="s">
        <v>3</v>
      </c>
      <c r="AR41" t="s">
        <v>3</v>
      </c>
      <c r="AS41">
        <v>1.9231</v>
      </c>
      <c r="AT41" t="s">
        <v>3</v>
      </c>
      <c r="AU41" t="s">
        <v>32</v>
      </c>
      <c r="AV41" s="3" t="s">
        <v>16</v>
      </c>
    </row>
    <row r="42" spans="1:48" x14ac:dyDescent="0.3">
      <c r="A42">
        <v>0</v>
      </c>
      <c r="B42">
        <v>0</v>
      </c>
      <c r="C42">
        <v>543000</v>
      </c>
      <c r="D42" t="s">
        <v>17</v>
      </c>
      <c r="E42" t="s">
        <v>5</v>
      </c>
      <c r="F42" s="2" t="s">
        <v>18</v>
      </c>
      <c r="G42" s="11">
        <v>0.18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s="11">
        <v>0</v>
      </c>
      <c r="AB42" s="11">
        <v>0</v>
      </c>
      <c r="AC42" t="s">
        <v>3</v>
      </c>
      <c r="AD42" s="11" t="s">
        <v>3</v>
      </c>
      <c r="AE42" t="s">
        <v>3</v>
      </c>
      <c r="AF42">
        <v>15</v>
      </c>
      <c r="AG42" s="9">
        <v>18</v>
      </c>
      <c r="AH42">
        <v>0.2</v>
      </c>
      <c r="AI42" s="9">
        <f t="shared" si="2"/>
        <v>120</v>
      </c>
      <c r="AJ42">
        <v>600</v>
      </c>
      <c r="AK42" s="12" t="s">
        <v>3</v>
      </c>
      <c r="AL42" s="12" t="s">
        <v>3</v>
      </c>
      <c r="AM42" s="7">
        <v>1.75</v>
      </c>
      <c r="AN42">
        <f t="shared" si="1"/>
        <v>1</v>
      </c>
      <c r="AO42">
        <v>11</v>
      </c>
      <c r="AP42" t="s">
        <v>3</v>
      </c>
      <c r="AQ42" t="s">
        <v>3</v>
      </c>
      <c r="AR42" t="s">
        <v>3</v>
      </c>
      <c r="AS42">
        <v>1.9231</v>
      </c>
      <c r="AT42" t="s">
        <v>3</v>
      </c>
      <c r="AU42" t="s">
        <v>32</v>
      </c>
      <c r="AV42" s="3" t="s">
        <v>16</v>
      </c>
    </row>
    <row r="43" spans="1:48" x14ac:dyDescent="0.3">
      <c r="A43">
        <v>0</v>
      </c>
      <c r="B43">
        <v>0</v>
      </c>
      <c r="C43">
        <v>543000</v>
      </c>
      <c r="D43" t="s">
        <v>17</v>
      </c>
      <c r="E43" t="s">
        <v>5</v>
      </c>
      <c r="F43" s="2" t="s">
        <v>18</v>
      </c>
      <c r="G43" s="11">
        <v>0.18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 s="11">
        <v>0</v>
      </c>
      <c r="AB43" s="11">
        <v>0</v>
      </c>
      <c r="AC43" t="s">
        <v>3</v>
      </c>
      <c r="AD43" s="11" t="s">
        <v>3</v>
      </c>
      <c r="AE43" t="s">
        <v>3</v>
      </c>
      <c r="AF43">
        <v>15</v>
      </c>
      <c r="AG43" s="9">
        <v>18</v>
      </c>
      <c r="AH43">
        <v>0.2</v>
      </c>
      <c r="AI43" s="9">
        <f t="shared" si="2"/>
        <v>120</v>
      </c>
      <c r="AJ43">
        <v>600</v>
      </c>
      <c r="AK43" s="12" t="s">
        <v>3</v>
      </c>
      <c r="AL43" s="12" t="s">
        <v>3</v>
      </c>
      <c r="AM43" s="7">
        <v>2.75</v>
      </c>
      <c r="AN43">
        <f t="shared" si="1"/>
        <v>2</v>
      </c>
      <c r="AO43">
        <v>17</v>
      </c>
      <c r="AP43" t="s">
        <v>3</v>
      </c>
      <c r="AQ43" t="s">
        <v>3</v>
      </c>
      <c r="AR43" t="s">
        <v>3</v>
      </c>
      <c r="AS43">
        <v>1.9231</v>
      </c>
      <c r="AT43" t="s">
        <v>3</v>
      </c>
      <c r="AU43" t="s">
        <v>32</v>
      </c>
      <c r="AV43" s="3" t="s">
        <v>16</v>
      </c>
    </row>
    <row r="44" spans="1:48" x14ac:dyDescent="0.3">
      <c r="A44">
        <v>0</v>
      </c>
      <c r="B44">
        <v>0</v>
      </c>
      <c r="C44">
        <v>543000</v>
      </c>
      <c r="D44" t="s">
        <v>17</v>
      </c>
      <c r="E44" t="s">
        <v>5</v>
      </c>
      <c r="F44" s="2" t="s">
        <v>18</v>
      </c>
      <c r="G44" s="11">
        <v>0.18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 s="11">
        <v>0</v>
      </c>
      <c r="AB44" s="11">
        <v>0</v>
      </c>
      <c r="AC44" t="s">
        <v>3</v>
      </c>
      <c r="AD44" s="11" t="s">
        <v>3</v>
      </c>
      <c r="AE44" t="s">
        <v>3</v>
      </c>
      <c r="AF44">
        <v>15</v>
      </c>
      <c r="AG44" s="9">
        <v>18</v>
      </c>
      <c r="AH44">
        <v>0.2</v>
      </c>
      <c r="AI44" s="9">
        <f t="shared" si="2"/>
        <v>120</v>
      </c>
      <c r="AJ44">
        <v>600</v>
      </c>
      <c r="AK44" s="12" t="s">
        <v>3</v>
      </c>
      <c r="AL44" s="12" t="s">
        <v>3</v>
      </c>
      <c r="AM44" s="7">
        <v>5.2</v>
      </c>
      <c r="AN44">
        <f t="shared" si="1"/>
        <v>3</v>
      </c>
      <c r="AO44">
        <v>37</v>
      </c>
      <c r="AP44" t="s">
        <v>3</v>
      </c>
      <c r="AQ44" t="s">
        <v>3</v>
      </c>
      <c r="AR44" t="s">
        <v>3</v>
      </c>
      <c r="AS44">
        <v>1.9231</v>
      </c>
      <c r="AT44" t="s">
        <v>3</v>
      </c>
      <c r="AU44" t="s">
        <v>32</v>
      </c>
      <c r="AV44" s="3" t="s">
        <v>16</v>
      </c>
    </row>
    <row r="45" spans="1:48" x14ac:dyDescent="0.3">
      <c r="A45">
        <v>0</v>
      </c>
      <c r="B45">
        <v>0</v>
      </c>
      <c r="C45">
        <v>543000</v>
      </c>
      <c r="D45" t="s">
        <v>17</v>
      </c>
      <c r="E45" t="s">
        <v>5</v>
      </c>
      <c r="F45" s="2" t="s">
        <v>18</v>
      </c>
      <c r="G45" s="11">
        <v>0.2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 s="11">
        <v>0.25</v>
      </c>
      <c r="AB45" s="11">
        <v>0</v>
      </c>
      <c r="AC45" t="s">
        <v>3</v>
      </c>
      <c r="AD45" s="11" t="s">
        <v>3</v>
      </c>
      <c r="AE45" t="s">
        <v>3</v>
      </c>
      <c r="AF45">
        <v>15</v>
      </c>
      <c r="AG45" s="9">
        <v>18</v>
      </c>
      <c r="AH45">
        <v>0.2</v>
      </c>
      <c r="AI45" s="9">
        <f t="shared" si="2"/>
        <v>120</v>
      </c>
      <c r="AJ45" t="s">
        <v>3</v>
      </c>
      <c r="AK45" s="12" t="s">
        <v>3</v>
      </c>
      <c r="AL45" s="12" t="s">
        <v>3</v>
      </c>
      <c r="AM45" s="7">
        <v>1.8</v>
      </c>
      <c r="AN45">
        <f t="shared" si="1"/>
        <v>1</v>
      </c>
      <c r="AO45">
        <v>1.5</v>
      </c>
      <c r="AP45" t="s">
        <v>3</v>
      </c>
      <c r="AQ45" t="s">
        <v>3</v>
      </c>
      <c r="AR45" t="s">
        <v>3</v>
      </c>
      <c r="AS45">
        <v>1.9231</v>
      </c>
      <c r="AT45" t="s">
        <v>3</v>
      </c>
      <c r="AU45" t="s">
        <v>32</v>
      </c>
      <c r="AV45" s="3" t="s">
        <v>16</v>
      </c>
    </row>
    <row r="46" spans="1:48" x14ac:dyDescent="0.3">
      <c r="A46">
        <v>0</v>
      </c>
      <c r="B46">
        <v>0</v>
      </c>
      <c r="C46">
        <v>543000</v>
      </c>
      <c r="D46" t="s">
        <v>17</v>
      </c>
      <c r="E46" t="s">
        <v>5</v>
      </c>
      <c r="F46" s="2" t="s">
        <v>18</v>
      </c>
      <c r="G46" s="11">
        <v>0.2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 s="11">
        <v>0.25</v>
      </c>
      <c r="AB46" s="11">
        <v>0</v>
      </c>
      <c r="AC46" t="s">
        <v>3</v>
      </c>
      <c r="AD46" s="11" t="s">
        <v>3</v>
      </c>
      <c r="AE46" t="s">
        <v>3</v>
      </c>
      <c r="AF46">
        <v>15</v>
      </c>
      <c r="AG46" s="9">
        <v>18</v>
      </c>
      <c r="AH46">
        <v>0.2</v>
      </c>
      <c r="AI46" s="9">
        <f t="shared" si="2"/>
        <v>120</v>
      </c>
      <c r="AJ46" t="s">
        <v>3</v>
      </c>
      <c r="AK46" s="12" t="s">
        <v>3</v>
      </c>
      <c r="AL46" s="12" t="s">
        <v>3</v>
      </c>
      <c r="AM46" s="7">
        <v>3.3</v>
      </c>
      <c r="AN46">
        <f t="shared" si="1"/>
        <v>2</v>
      </c>
      <c r="AO46">
        <v>11</v>
      </c>
      <c r="AP46" t="s">
        <v>3</v>
      </c>
      <c r="AQ46" t="s">
        <v>3</v>
      </c>
      <c r="AR46" t="s">
        <v>3</v>
      </c>
      <c r="AS46">
        <v>1.9231</v>
      </c>
      <c r="AT46" t="s">
        <v>3</v>
      </c>
      <c r="AU46" t="s">
        <v>32</v>
      </c>
      <c r="AV46" s="3" t="s">
        <v>16</v>
      </c>
    </row>
    <row r="47" spans="1:48" x14ac:dyDescent="0.3">
      <c r="A47">
        <v>0</v>
      </c>
      <c r="B47">
        <v>0</v>
      </c>
      <c r="C47">
        <v>543000</v>
      </c>
      <c r="D47" t="s">
        <v>17</v>
      </c>
      <c r="E47" t="s">
        <v>5</v>
      </c>
      <c r="F47" s="2" t="s">
        <v>18</v>
      </c>
      <c r="G47" s="11">
        <v>0.2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 s="11">
        <v>0.25</v>
      </c>
      <c r="AB47" s="11">
        <v>0</v>
      </c>
      <c r="AC47" t="s">
        <v>3</v>
      </c>
      <c r="AD47" s="11" t="s">
        <v>3</v>
      </c>
      <c r="AE47" t="s">
        <v>3</v>
      </c>
      <c r="AF47">
        <v>15</v>
      </c>
      <c r="AG47" s="9">
        <v>18</v>
      </c>
      <c r="AH47">
        <v>0.2</v>
      </c>
      <c r="AI47" s="9">
        <f t="shared" si="2"/>
        <v>120</v>
      </c>
      <c r="AJ47" t="s">
        <v>3</v>
      </c>
      <c r="AK47" s="12" t="s">
        <v>3</v>
      </c>
      <c r="AL47" s="12" t="s">
        <v>3</v>
      </c>
      <c r="AM47" s="7">
        <v>5.5</v>
      </c>
      <c r="AN47">
        <f t="shared" si="1"/>
        <v>3</v>
      </c>
      <c r="AO47">
        <v>17</v>
      </c>
      <c r="AP47" t="s">
        <v>3</v>
      </c>
      <c r="AQ47" t="s">
        <v>3</v>
      </c>
      <c r="AR47" t="s">
        <v>3</v>
      </c>
      <c r="AS47">
        <v>1.9231</v>
      </c>
      <c r="AT47" t="s">
        <v>3</v>
      </c>
      <c r="AU47" t="s">
        <v>32</v>
      </c>
      <c r="AV47" s="3" t="s">
        <v>16</v>
      </c>
    </row>
    <row r="48" spans="1:48" x14ac:dyDescent="0.3">
      <c r="A48">
        <v>0</v>
      </c>
      <c r="B48">
        <v>0</v>
      </c>
      <c r="C48">
        <v>543000</v>
      </c>
      <c r="D48" t="s">
        <v>17</v>
      </c>
      <c r="E48" t="s">
        <v>5</v>
      </c>
      <c r="F48" s="2" t="s">
        <v>18</v>
      </c>
      <c r="G48" s="11">
        <v>0.2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 s="11">
        <v>0.25</v>
      </c>
      <c r="AB48" s="11">
        <v>0</v>
      </c>
      <c r="AC48" t="s">
        <v>3</v>
      </c>
      <c r="AD48" s="11" t="s">
        <v>3</v>
      </c>
      <c r="AE48" t="s">
        <v>3</v>
      </c>
      <c r="AF48">
        <v>15</v>
      </c>
      <c r="AG48" s="9">
        <v>18</v>
      </c>
      <c r="AH48">
        <v>0.2</v>
      </c>
      <c r="AI48" s="9">
        <f t="shared" si="2"/>
        <v>120</v>
      </c>
      <c r="AJ48" t="s">
        <v>3</v>
      </c>
      <c r="AK48" s="12" t="s">
        <v>3</v>
      </c>
      <c r="AL48" s="12" t="s">
        <v>3</v>
      </c>
      <c r="AM48" s="7">
        <v>6.5</v>
      </c>
      <c r="AN48">
        <f t="shared" si="1"/>
        <v>3</v>
      </c>
      <c r="AO48">
        <v>37</v>
      </c>
      <c r="AP48" t="s">
        <v>3</v>
      </c>
      <c r="AQ48" t="s">
        <v>3</v>
      </c>
      <c r="AR48" t="s">
        <v>3</v>
      </c>
      <c r="AS48">
        <v>1.9231</v>
      </c>
      <c r="AT48" t="s">
        <v>3</v>
      </c>
      <c r="AU48" t="s">
        <v>32</v>
      </c>
      <c r="AV48" s="3" t="s">
        <v>16</v>
      </c>
    </row>
    <row r="49" spans="1:48" x14ac:dyDescent="0.3">
      <c r="A49">
        <v>0</v>
      </c>
      <c r="B49">
        <v>0</v>
      </c>
      <c r="C49">
        <v>550000</v>
      </c>
      <c r="D49" t="s">
        <v>4</v>
      </c>
      <c r="E49" t="s">
        <v>5</v>
      </c>
      <c r="F49" s="2" t="s">
        <v>20</v>
      </c>
      <c r="G49" s="11" t="s">
        <v>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 s="11">
        <v>0</v>
      </c>
      <c r="AB49" s="11">
        <v>0</v>
      </c>
      <c r="AC49" t="s">
        <v>3</v>
      </c>
      <c r="AD49" s="11">
        <v>0.35</v>
      </c>
      <c r="AE49" t="s">
        <v>3</v>
      </c>
      <c r="AF49">
        <v>12</v>
      </c>
      <c r="AG49" s="9">
        <v>12</v>
      </c>
      <c r="AH49" t="s">
        <v>3</v>
      </c>
      <c r="AI49" s="9">
        <f t="shared" si="2"/>
        <v>100</v>
      </c>
      <c r="AJ49">
        <v>370</v>
      </c>
      <c r="AK49" s="12" t="s">
        <v>3</v>
      </c>
      <c r="AL49" s="12" t="s">
        <v>3</v>
      </c>
      <c r="AM49" s="7" t="s">
        <v>3</v>
      </c>
      <c r="AN49">
        <f t="shared" si="1"/>
        <v>4</v>
      </c>
      <c r="AO49">
        <v>9</v>
      </c>
      <c r="AP49" t="s">
        <v>3</v>
      </c>
      <c r="AQ49" t="s">
        <v>3</v>
      </c>
      <c r="AR49" t="s">
        <v>3</v>
      </c>
      <c r="AS49">
        <v>3.5</v>
      </c>
      <c r="AT49">
        <v>35</v>
      </c>
      <c r="AU49" t="s">
        <v>32</v>
      </c>
      <c r="AV49" s="3" t="s">
        <v>21</v>
      </c>
    </row>
    <row r="50" spans="1:48" x14ac:dyDescent="0.3">
      <c r="A50">
        <v>0</v>
      </c>
      <c r="B50">
        <v>0</v>
      </c>
      <c r="C50">
        <v>550000</v>
      </c>
      <c r="D50" t="s">
        <v>4</v>
      </c>
      <c r="E50" t="s">
        <v>5</v>
      </c>
      <c r="F50" s="2" t="s">
        <v>20</v>
      </c>
      <c r="G50" s="11" t="s">
        <v>3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 s="11">
        <v>0.01</v>
      </c>
      <c r="AB50" s="11">
        <v>0</v>
      </c>
      <c r="AC50" t="s">
        <v>3</v>
      </c>
      <c r="AD50" s="11">
        <v>0.35</v>
      </c>
      <c r="AE50" t="s">
        <v>3</v>
      </c>
      <c r="AF50">
        <v>12</v>
      </c>
      <c r="AG50" s="9">
        <v>12</v>
      </c>
      <c r="AH50" t="s">
        <v>3</v>
      </c>
      <c r="AI50" s="9">
        <f t="shared" si="2"/>
        <v>100</v>
      </c>
      <c r="AJ50">
        <v>500</v>
      </c>
      <c r="AK50" s="12" t="s">
        <v>3</v>
      </c>
      <c r="AL50" s="12" t="s">
        <v>3</v>
      </c>
      <c r="AM50" s="7" t="s">
        <v>3</v>
      </c>
      <c r="AN50">
        <f t="shared" si="1"/>
        <v>4</v>
      </c>
      <c r="AO50">
        <v>9</v>
      </c>
      <c r="AP50" t="s">
        <v>3</v>
      </c>
      <c r="AQ50" t="s">
        <v>3</v>
      </c>
      <c r="AR50" t="s">
        <v>3</v>
      </c>
      <c r="AS50">
        <v>3.5</v>
      </c>
      <c r="AT50">
        <v>35</v>
      </c>
      <c r="AU50" t="s">
        <v>32</v>
      </c>
      <c r="AV50" s="3" t="s">
        <v>21</v>
      </c>
    </row>
    <row r="51" spans="1:48" x14ac:dyDescent="0.3">
      <c r="A51">
        <v>0</v>
      </c>
      <c r="B51">
        <v>0</v>
      </c>
      <c r="C51">
        <v>550000</v>
      </c>
      <c r="D51" t="s">
        <v>4</v>
      </c>
      <c r="E51" t="s">
        <v>5</v>
      </c>
      <c r="F51" s="2" t="s">
        <v>20</v>
      </c>
      <c r="G51" s="11" t="s">
        <v>3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 s="11">
        <v>0.02</v>
      </c>
      <c r="AB51" s="11">
        <v>0</v>
      </c>
      <c r="AC51" t="s">
        <v>3</v>
      </c>
      <c r="AD51" s="11">
        <v>0.35</v>
      </c>
      <c r="AE51" t="s">
        <v>3</v>
      </c>
      <c r="AF51">
        <v>12</v>
      </c>
      <c r="AG51" s="9">
        <v>12</v>
      </c>
      <c r="AH51" t="s">
        <v>3</v>
      </c>
      <c r="AI51" s="9">
        <f t="shared" si="2"/>
        <v>100</v>
      </c>
      <c r="AJ51">
        <v>500</v>
      </c>
      <c r="AK51" s="12" t="s">
        <v>3</v>
      </c>
      <c r="AL51" s="12" t="s">
        <v>3</v>
      </c>
      <c r="AM51" s="7" t="s">
        <v>3</v>
      </c>
      <c r="AN51">
        <f t="shared" si="1"/>
        <v>4</v>
      </c>
      <c r="AO51">
        <v>9</v>
      </c>
      <c r="AP51" t="s">
        <v>3</v>
      </c>
      <c r="AQ51" t="s">
        <v>3</v>
      </c>
      <c r="AR51" t="s">
        <v>3</v>
      </c>
      <c r="AS51">
        <v>3.5</v>
      </c>
      <c r="AT51">
        <v>35</v>
      </c>
      <c r="AU51" t="s">
        <v>32</v>
      </c>
      <c r="AV51" s="3" t="s">
        <v>21</v>
      </c>
    </row>
    <row r="52" spans="1:48" x14ac:dyDescent="0.3">
      <c r="A52">
        <v>0</v>
      </c>
      <c r="B52">
        <v>0</v>
      </c>
      <c r="C52">
        <v>550000</v>
      </c>
      <c r="D52" t="s">
        <v>4</v>
      </c>
      <c r="E52" t="s">
        <v>5</v>
      </c>
      <c r="F52" s="2" t="s">
        <v>20</v>
      </c>
      <c r="G52" s="11" t="s">
        <v>3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 s="11">
        <v>0.03</v>
      </c>
      <c r="AB52" s="11">
        <v>0</v>
      </c>
      <c r="AC52" t="s">
        <v>3</v>
      </c>
      <c r="AD52" s="11">
        <v>0.35</v>
      </c>
      <c r="AE52" t="s">
        <v>3</v>
      </c>
      <c r="AF52">
        <v>12</v>
      </c>
      <c r="AG52" s="9">
        <v>12</v>
      </c>
      <c r="AH52" t="s">
        <v>3</v>
      </c>
      <c r="AI52" s="9">
        <f t="shared" si="2"/>
        <v>100</v>
      </c>
      <c r="AJ52">
        <v>500</v>
      </c>
      <c r="AK52" s="12" t="s">
        <v>3</v>
      </c>
      <c r="AL52" s="12" t="s">
        <v>3</v>
      </c>
      <c r="AM52" s="7">
        <v>0.128</v>
      </c>
      <c r="AN52">
        <f t="shared" si="1"/>
        <v>1</v>
      </c>
      <c r="AO52">
        <v>9</v>
      </c>
      <c r="AP52" t="s">
        <v>3</v>
      </c>
      <c r="AQ52" t="s">
        <v>3</v>
      </c>
      <c r="AR52" t="s">
        <v>3</v>
      </c>
      <c r="AS52">
        <v>3.5</v>
      </c>
      <c r="AT52">
        <v>35</v>
      </c>
      <c r="AU52" t="s">
        <v>32</v>
      </c>
      <c r="AV52" s="3" t="s">
        <v>21</v>
      </c>
    </row>
    <row r="53" spans="1:48" x14ac:dyDescent="0.3">
      <c r="A53">
        <v>0</v>
      </c>
      <c r="B53">
        <v>0</v>
      </c>
      <c r="C53">
        <v>550000</v>
      </c>
      <c r="D53" t="s">
        <v>4</v>
      </c>
      <c r="E53" t="s">
        <v>5</v>
      </c>
      <c r="F53" s="2" t="s">
        <v>20</v>
      </c>
      <c r="G53" s="11" t="s">
        <v>3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 s="11">
        <v>0.03</v>
      </c>
      <c r="AB53" s="11">
        <v>0</v>
      </c>
      <c r="AC53" t="s">
        <v>3</v>
      </c>
      <c r="AD53" s="11">
        <v>0.35</v>
      </c>
      <c r="AE53" t="s">
        <v>3</v>
      </c>
      <c r="AF53">
        <v>12</v>
      </c>
      <c r="AG53" s="9">
        <v>12</v>
      </c>
      <c r="AH53" t="s">
        <v>3</v>
      </c>
      <c r="AI53" s="9">
        <f t="shared" si="2"/>
        <v>100</v>
      </c>
      <c r="AJ53">
        <v>500</v>
      </c>
      <c r="AK53" s="12" t="s">
        <v>3</v>
      </c>
      <c r="AL53" s="12" t="s">
        <v>3</v>
      </c>
      <c r="AM53" s="7">
        <v>2.5000000000000001E-2</v>
      </c>
      <c r="AN53">
        <f t="shared" si="1"/>
        <v>1</v>
      </c>
      <c r="AO53">
        <v>9</v>
      </c>
      <c r="AP53" t="s">
        <v>3</v>
      </c>
      <c r="AQ53" t="s">
        <v>3</v>
      </c>
      <c r="AR53" t="s">
        <v>3</v>
      </c>
      <c r="AS53">
        <v>0.18</v>
      </c>
      <c r="AT53">
        <v>35</v>
      </c>
      <c r="AU53" t="s">
        <v>32</v>
      </c>
      <c r="AV53" s="3" t="s">
        <v>21</v>
      </c>
    </row>
    <row r="54" spans="1:48" x14ac:dyDescent="0.3">
      <c r="A54">
        <v>0</v>
      </c>
      <c r="B54">
        <v>0</v>
      </c>
      <c r="C54">
        <v>550000</v>
      </c>
      <c r="D54" t="s">
        <v>4</v>
      </c>
      <c r="E54" t="s">
        <v>5</v>
      </c>
      <c r="F54" s="2" t="s">
        <v>20</v>
      </c>
      <c r="G54" s="11" t="s">
        <v>3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 s="11">
        <v>0.03</v>
      </c>
      <c r="AB54" s="11">
        <v>0</v>
      </c>
      <c r="AC54" t="s">
        <v>3</v>
      </c>
      <c r="AD54" s="11">
        <v>0.35</v>
      </c>
      <c r="AE54" t="s">
        <v>3</v>
      </c>
      <c r="AF54">
        <v>12</v>
      </c>
      <c r="AG54" s="9">
        <v>12</v>
      </c>
      <c r="AH54" t="s">
        <v>3</v>
      </c>
      <c r="AI54" s="9">
        <f t="shared" si="2"/>
        <v>100</v>
      </c>
      <c r="AJ54">
        <v>500</v>
      </c>
      <c r="AK54" s="12" t="s">
        <v>3</v>
      </c>
      <c r="AL54" s="12" t="s">
        <v>3</v>
      </c>
      <c r="AM54" s="7">
        <v>6.25E-2</v>
      </c>
      <c r="AN54">
        <f t="shared" si="1"/>
        <v>1</v>
      </c>
      <c r="AO54">
        <v>9</v>
      </c>
      <c r="AP54" t="s">
        <v>3</v>
      </c>
      <c r="AQ54" t="s">
        <v>3</v>
      </c>
      <c r="AR54" t="s">
        <v>3</v>
      </c>
      <c r="AS54">
        <v>0.8</v>
      </c>
      <c r="AT54">
        <v>35</v>
      </c>
      <c r="AU54" t="s">
        <v>32</v>
      </c>
      <c r="AV54" s="3" t="s">
        <v>21</v>
      </c>
    </row>
    <row r="55" spans="1:48" x14ac:dyDescent="0.3">
      <c r="A55">
        <v>0</v>
      </c>
      <c r="B55">
        <v>0</v>
      </c>
      <c r="C55">
        <v>550000</v>
      </c>
      <c r="D55" t="s">
        <v>4</v>
      </c>
      <c r="E55" t="s">
        <v>5</v>
      </c>
      <c r="F55" s="2" t="s">
        <v>20</v>
      </c>
      <c r="G55" s="11" t="s">
        <v>3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 s="11">
        <v>0.03</v>
      </c>
      <c r="AB55" s="11">
        <v>0</v>
      </c>
      <c r="AC55" t="s">
        <v>3</v>
      </c>
      <c r="AD55" s="11">
        <v>0.35</v>
      </c>
      <c r="AE55" t="s">
        <v>3</v>
      </c>
      <c r="AF55">
        <v>12</v>
      </c>
      <c r="AG55" s="9">
        <v>12</v>
      </c>
      <c r="AH55" t="s">
        <v>3</v>
      </c>
      <c r="AI55" s="9">
        <f t="shared" si="2"/>
        <v>100</v>
      </c>
      <c r="AJ55">
        <v>500</v>
      </c>
      <c r="AK55" s="12" t="s">
        <v>3</v>
      </c>
      <c r="AL55" s="12" t="s">
        <v>3</v>
      </c>
      <c r="AM55" s="7">
        <v>8.6999999999999994E-2</v>
      </c>
      <c r="AN55">
        <f t="shared" si="1"/>
        <v>1</v>
      </c>
      <c r="AO55">
        <v>9</v>
      </c>
      <c r="AP55" t="s">
        <v>3</v>
      </c>
      <c r="AQ55" t="s">
        <v>3</v>
      </c>
      <c r="AR55" t="s">
        <v>3</v>
      </c>
      <c r="AS55">
        <v>1.8</v>
      </c>
      <c r="AT55">
        <v>35</v>
      </c>
      <c r="AU55" t="s">
        <v>32</v>
      </c>
      <c r="AV55" s="3" t="s">
        <v>21</v>
      </c>
    </row>
    <row r="56" spans="1:48" x14ac:dyDescent="0.3">
      <c r="A56">
        <v>1</v>
      </c>
      <c r="B56">
        <v>300</v>
      </c>
      <c r="C56">
        <v>543000</v>
      </c>
      <c r="D56" t="s">
        <v>4</v>
      </c>
      <c r="E56" t="s">
        <v>5</v>
      </c>
      <c r="F56" s="2" t="s">
        <v>11</v>
      </c>
      <c r="G56" s="11">
        <v>0.14000000000000001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 s="11">
        <v>1.6E-2</v>
      </c>
      <c r="AB56" s="11" t="s">
        <v>3</v>
      </c>
      <c r="AC56" t="s">
        <v>3</v>
      </c>
      <c r="AD56" s="11" t="s">
        <v>3</v>
      </c>
      <c r="AE56">
        <v>0.60299999999999998</v>
      </c>
      <c r="AF56">
        <v>10</v>
      </c>
      <c r="AG56" s="9">
        <v>16</v>
      </c>
      <c r="AH56" s="9">
        <v>2</v>
      </c>
      <c r="AI56" s="9">
        <f t="shared" si="2"/>
        <v>160</v>
      </c>
      <c r="AJ56" s="9">
        <v>720</v>
      </c>
      <c r="AK56" s="12" t="s">
        <v>3</v>
      </c>
      <c r="AL56" s="12" t="s">
        <v>3</v>
      </c>
      <c r="AM56" s="7">
        <v>0.4</v>
      </c>
      <c r="AN56">
        <f t="shared" si="1"/>
        <v>1</v>
      </c>
      <c r="AO56">
        <v>1</v>
      </c>
      <c r="AP56" t="s">
        <v>3</v>
      </c>
      <c r="AQ56" t="s">
        <v>3</v>
      </c>
      <c r="AR56" t="s">
        <v>3</v>
      </c>
      <c r="AS56" t="s">
        <v>3</v>
      </c>
      <c r="AT56">
        <v>60</v>
      </c>
      <c r="AU56" t="s">
        <v>32</v>
      </c>
      <c r="AV56" s="3" t="s">
        <v>25</v>
      </c>
    </row>
    <row r="57" spans="1:48" x14ac:dyDescent="0.3">
      <c r="A57">
        <v>1</v>
      </c>
      <c r="B57">
        <v>300</v>
      </c>
      <c r="C57">
        <v>543000</v>
      </c>
      <c r="D57" t="s">
        <v>4</v>
      </c>
      <c r="E57" t="s">
        <v>5</v>
      </c>
      <c r="F57" s="2" t="s">
        <v>11</v>
      </c>
      <c r="G57" s="11">
        <v>0.14000000000000001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 s="11">
        <v>1.6E-2</v>
      </c>
      <c r="AB57" s="11" t="s">
        <v>3</v>
      </c>
      <c r="AC57" t="s">
        <v>3</v>
      </c>
      <c r="AD57" s="11" t="s">
        <v>3</v>
      </c>
      <c r="AE57">
        <v>0.60299999999999998</v>
      </c>
      <c r="AF57">
        <v>10</v>
      </c>
      <c r="AG57" s="9">
        <v>16</v>
      </c>
      <c r="AH57" s="9">
        <v>2</v>
      </c>
      <c r="AI57" s="9">
        <f t="shared" si="2"/>
        <v>160</v>
      </c>
      <c r="AJ57" s="9">
        <v>720</v>
      </c>
      <c r="AK57" s="12" t="s">
        <v>3</v>
      </c>
      <c r="AL57" s="12" t="s">
        <v>3</v>
      </c>
      <c r="AM57" s="7">
        <v>1.2</v>
      </c>
      <c r="AN57">
        <f t="shared" si="1"/>
        <v>1</v>
      </c>
      <c r="AO57">
        <v>1.5</v>
      </c>
      <c r="AP57" t="s">
        <v>3</v>
      </c>
      <c r="AQ57" t="s">
        <v>3</v>
      </c>
      <c r="AR57" t="s">
        <v>3</v>
      </c>
      <c r="AS57" t="s">
        <v>3</v>
      </c>
      <c r="AT57">
        <v>60</v>
      </c>
      <c r="AU57" t="s">
        <v>32</v>
      </c>
      <c r="AV57" s="3" t="s">
        <v>25</v>
      </c>
    </row>
    <row r="58" spans="1:48" x14ac:dyDescent="0.3">
      <c r="A58">
        <v>1</v>
      </c>
      <c r="B58">
        <v>300</v>
      </c>
      <c r="C58">
        <v>543000</v>
      </c>
      <c r="D58" t="s">
        <v>4</v>
      </c>
      <c r="E58" t="s">
        <v>5</v>
      </c>
      <c r="F58" s="2" t="s">
        <v>11</v>
      </c>
      <c r="G58" s="11">
        <v>0.14000000000000001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 s="11">
        <v>1.6E-2</v>
      </c>
      <c r="AB58" s="11" t="s">
        <v>3</v>
      </c>
      <c r="AC58" t="s">
        <v>3</v>
      </c>
      <c r="AD58" s="11" t="s">
        <v>3</v>
      </c>
      <c r="AE58">
        <v>0.60299999999999998</v>
      </c>
      <c r="AF58">
        <v>10</v>
      </c>
      <c r="AG58" s="9">
        <v>16</v>
      </c>
      <c r="AH58" s="9">
        <v>2</v>
      </c>
      <c r="AI58" s="9">
        <f t="shared" si="2"/>
        <v>160</v>
      </c>
      <c r="AJ58" s="9">
        <v>720</v>
      </c>
      <c r="AK58" s="12" t="s">
        <v>3</v>
      </c>
      <c r="AL58" s="12" t="s">
        <v>3</v>
      </c>
      <c r="AM58" s="7">
        <v>1.6</v>
      </c>
      <c r="AN58">
        <f t="shared" si="1"/>
        <v>1</v>
      </c>
      <c r="AO58">
        <v>2</v>
      </c>
      <c r="AP58" t="s">
        <v>3</v>
      </c>
      <c r="AQ58" t="s">
        <v>3</v>
      </c>
      <c r="AR58" t="s">
        <v>3</v>
      </c>
      <c r="AS58" t="s">
        <v>3</v>
      </c>
      <c r="AT58">
        <v>60</v>
      </c>
      <c r="AU58" t="s">
        <v>32</v>
      </c>
      <c r="AV58" s="3" t="s">
        <v>25</v>
      </c>
    </row>
    <row r="59" spans="1:48" x14ac:dyDescent="0.3">
      <c r="A59">
        <v>1</v>
      </c>
      <c r="B59">
        <v>300</v>
      </c>
      <c r="C59">
        <v>543000</v>
      </c>
      <c r="D59" t="s">
        <v>4</v>
      </c>
      <c r="E59" t="s">
        <v>5</v>
      </c>
      <c r="F59" s="2" t="s">
        <v>11</v>
      </c>
      <c r="G59" s="11">
        <v>0.14000000000000001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 s="11">
        <v>1.6E-2</v>
      </c>
      <c r="AB59" s="11" t="s">
        <v>3</v>
      </c>
      <c r="AC59" t="s">
        <v>3</v>
      </c>
      <c r="AD59" s="11" t="s">
        <v>3</v>
      </c>
      <c r="AE59">
        <v>0.60299999999999998</v>
      </c>
      <c r="AF59">
        <v>10</v>
      </c>
      <c r="AG59" s="9">
        <v>16</v>
      </c>
      <c r="AH59" s="9">
        <v>2</v>
      </c>
      <c r="AI59" s="9">
        <f t="shared" si="2"/>
        <v>160</v>
      </c>
      <c r="AJ59" s="9">
        <v>720</v>
      </c>
      <c r="AK59" s="12" t="s">
        <v>3</v>
      </c>
      <c r="AL59" s="12" t="s">
        <v>3</v>
      </c>
      <c r="AM59" s="7">
        <v>1.6</v>
      </c>
      <c r="AN59">
        <f t="shared" si="1"/>
        <v>1</v>
      </c>
      <c r="AO59">
        <v>2.5</v>
      </c>
      <c r="AP59" t="s">
        <v>3</v>
      </c>
      <c r="AQ59" t="s">
        <v>3</v>
      </c>
      <c r="AR59" t="s">
        <v>3</v>
      </c>
      <c r="AS59" t="s">
        <v>3</v>
      </c>
      <c r="AT59">
        <v>60</v>
      </c>
      <c r="AU59" t="s">
        <v>32</v>
      </c>
      <c r="AV59" s="3" t="s">
        <v>25</v>
      </c>
    </row>
    <row r="60" spans="1:48" x14ac:dyDescent="0.3">
      <c r="A60">
        <v>1</v>
      </c>
      <c r="B60">
        <v>300</v>
      </c>
      <c r="C60">
        <v>543000</v>
      </c>
      <c r="D60" t="s">
        <v>4</v>
      </c>
      <c r="E60" t="s">
        <v>5</v>
      </c>
      <c r="F60" s="2" t="s">
        <v>11</v>
      </c>
      <c r="G60" s="11">
        <v>0.14000000000000001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 s="11">
        <v>1.6E-2</v>
      </c>
      <c r="AB60" s="11" t="s">
        <v>3</v>
      </c>
      <c r="AC60" t="s">
        <v>3</v>
      </c>
      <c r="AD60" s="11" t="s">
        <v>3</v>
      </c>
      <c r="AE60">
        <v>0.60299999999999998</v>
      </c>
      <c r="AF60">
        <v>10</v>
      </c>
      <c r="AG60" s="9">
        <v>16</v>
      </c>
      <c r="AH60" s="9">
        <v>2</v>
      </c>
      <c r="AI60" s="9">
        <f t="shared" si="2"/>
        <v>160</v>
      </c>
      <c r="AJ60" s="9">
        <v>720</v>
      </c>
      <c r="AK60" s="12" t="s">
        <v>3</v>
      </c>
      <c r="AL60" s="12" t="s">
        <v>3</v>
      </c>
      <c r="AM60" s="7">
        <v>1.5</v>
      </c>
      <c r="AN60">
        <f t="shared" si="1"/>
        <v>1</v>
      </c>
      <c r="AO60" t="s">
        <v>3</v>
      </c>
      <c r="AP60" t="s">
        <v>3</v>
      </c>
      <c r="AQ60" t="s">
        <v>3</v>
      </c>
      <c r="AR60" t="s">
        <v>3</v>
      </c>
      <c r="AS60">
        <v>10</v>
      </c>
      <c r="AT60">
        <v>60</v>
      </c>
      <c r="AU60" t="s">
        <v>32</v>
      </c>
      <c r="AV60" s="3" t="s">
        <v>25</v>
      </c>
    </row>
    <row r="61" spans="1:48" x14ac:dyDescent="0.3">
      <c r="A61">
        <v>1</v>
      </c>
      <c r="B61">
        <v>300</v>
      </c>
      <c r="C61">
        <v>543000</v>
      </c>
      <c r="D61" t="s">
        <v>4</v>
      </c>
      <c r="E61" t="s">
        <v>5</v>
      </c>
      <c r="F61" s="2" t="s">
        <v>11</v>
      </c>
      <c r="G61" s="11">
        <v>0.14000000000000001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 s="11">
        <v>1.6E-2</v>
      </c>
      <c r="AB61" s="11" t="s">
        <v>3</v>
      </c>
      <c r="AC61" t="s">
        <v>3</v>
      </c>
      <c r="AD61" s="11" t="s">
        <v>3</v>
      </c>
      <c r="AE61">
        <v>0.60299999999999998</v>
      </c>
      <c r="AF61">
        <v>10</v>
      </c>
      <c r="AG61" s="9">
        <v>16</v>
      </c>
      <c r="AH61" s="9">
        <v>2</v>
      </c>
      <c r="AI61" s="9">
        <f t="shared" si="2"/>
        <v>160</v>
      </c>
      <c r="AJ61" s="9">
        <v>720</v>
      </c>
      <c r="AK61" s="12" t="s">
        <v>3</v>
      </c>
      <c r="AL61" s="12" t="s">
        <v>3</v>
      </c>
      <c r="AM61" s="7">
        <v>1.5</v>
      </c>
      <c r="AN61">
        <f t="shared" si="1"/>
        <v>1</v>
      </c>
      <c r="AO61" t="s">
        <v>3</v>
      </c>
      <c r="AP61" t="s">
        <v>3</v>
      </c>
      <c r="AQ61" t="s">
        <v>3</v>
      </c>
      <c r="AR61" t="s">
        <v>3</v>
      </c>
      <c r="AS61">
        <v>5</v>
      </c>
      <c r="AT61">
        <v>60</v>
      </c>
      <c r="AU61" t="s">
        <v>32</v>
      </c>
      <c r="AV61" s="3" t="s">
        <v>25</v>
      </c>
    </row>
    <row r="62" spans="1:48" x14ac:dyDescent="0.3">
      <c r="A62">
        <v>1</v>
      </c>
      <c r="B62">
        <v>300</v>
      </c>
      <c r="C62">
        <v>543000</v>
      </c>
      <c r="D62" t="s">
        <v>4</v>
      </c>
      <c r="E62" t="s">
        <v>5</v>
      </c>
      <c r="F62" s="2" t="s">
        <v>11</v>
      </c>
      <c r="G62" s="11">
        <v>0.14000000000000001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 s="11">
        <v>1.6E-2</v>
      </c>
      <c r="AB62" s="11" t="s">
        <v>3</v>
      </c>
      <c r="AC62" t="s">
        <v>3</v>
      </c>
      <c r="AD62" s="11" t="s">
        <v>3</v>
      </c>
      <c r="AE62">
        <v>0.60299999999999998</v>
      </c>
      <c r="AF62">
        <v>10</v>
      </c>
      <c r="AG62" s="9">
        <v>16</v>
      </c>
      <c r="AH62" s="9">
        <v>2</v>
      </c>
      <c r="AI62" s="9">
        <f t="shared" si="2"/>
        <v>160</v>
      </c>
      <c r="AJ62" s="9">
        <v>720</v>
      </c>
      <c r="AK62" s="12" t="s">
        <v>3</v>
      </c>
      <c r="AL62" s="12" t="s">
        <v>3</v>
      </c>
      <c r="AM62" s="7">
        <v>0.5</v>
      </c>
      <c r="AN62">
        <f t="shared" si="1"/>
        <v>1</v>
      </c>
      <c r="AO62" t="s">
        <v>3</v>
      </c>
      <c r="AP62" t="s">
        <v>3</v>
      </c>
      <c r="AQ62" t="s">
        <v>3</v>
      </c>
      <c r="AR62" t="s">
        <v>3</v>
      </c>
      <c r="AS62">
        <v>1</v>
      </c>
      <c r="AT62">
        <v>60</v>
      </c>
      <c r="AU62" t="s">
        <v>32</v>
      </c>
      <c r="AV62" s="3" t="s">
        <v>25</v>
      </c>
    </row>
    <row r="63" spans="1:48" x14ac:dyDescent="0.3">
      <c r="A63">
        <v>0</v>
      </c>
      <c r="B63" t="s">
        <v>3</v>
      </c>
      <c r="C63">
        <v>275000</v>
      </c>
      <c r="D63" t="s">
        <v>3</v>
      </c>
      <c r="E63" t="s">
        <v>3</v>
      </c>
      <c r="F63" s="2" t="s">
        <v>3</v>
      </c>
      <c r="G63" s="11">
        <v>0.2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 s="11">
        <v>0</v>
      </c>
      <c r="AB63" s="11" t="s">
        <v>3</v>
      </c>
      <c r="AC63" t="s">
        <v>3</v>
      </c>
      <c r="AD63" s="11" t="s">
        <v>3</v>
      </c>
      <c r="AE63" t="s">
        <v>3</v>
      </c>
      <c r="AF63">
        <v>17</v>
      </c>
      <c r="AG63" s="9">
        <v>20</v>
      </c>
      <c r="AH63" s="9">
        <v>1</v>
      </c>
      <c r="AI63" s="9">
        <f t="shared" si="2"/>
        <v>117.64705882352942</v>
      </c>
      <c r="AJ63" s="9">
        <v>165</v>
      </c>
      <c r="AK63" s="12" t="s">
        <v>3</v>
      </c>
      <c r="AL63" s="12">
        <v>0.77</v>
      </c>
      <c r="AM63" s="7">
        <v>3.8</v>
      </c>
      <c r="AN63">
        <f t="shared" si="1"/>
        <v>2</v>
      </c>
      <c r="AO63">
        <f>0.5*2*2</f>
        <v>2</v>
      </c>
      <c r="AP63" t="s">
        <v>3</v>
      </c>
      <c r="AQ63" t="s">
        <v>3</v>
      </c>
      <c r="AR63" t="s">
        <v>3</v>
      </c>
      <c r="AS63">
        <v>1</v>
      </c>
      <c r="AT63">
        <v>20</v>
      </c>
      <c r="AU63" t="s">
        <v>32</v>
      </c>
      <c r="AV63" s="3" t="s">
        <v>30</v>
      </c>
    </row>
    <row r="64" spans="1:48" x14ac:dyDescent="0.3">
      <c r="A64">
        <v>0</v>
      </c>
      <c r="B64" t="s">
        <v>3</v>
      </c>
      <c r="C64">
        <v>275000</v>
      </c>
      <c r="D64" t="s">
        <v>3</v>
      </c>
      <c r="E64" t="s">
        <v>3</v>
      </c>
      <c r="F64" s="2" t="s">
        <v>3</v>
      </c>
      <c r="G64" s="11">
        <v>0.2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 s="11">
        <v>1E-3</v>
      </c>
      <c r="AB64" s="11" t="s">
        <v>3</v>
      </c>
      <c r="AC64" t="s">
        <v>3</v>
      </c>
      <c r="AD64" s="11" t="s">
        <v>3</v>
      </c>
      <c r="AE64" t="s">
        <v>3</v>
      </c>
      <c r="AF64">
        <v>17</v>
      </c>
      <c r="AG64" s="9">
        <v>20</v>
      </c>
      <c r="AH64" s="9">
        <v>1</v>
      </c>
      <c r="AI64" s="9">
        <f t="shared" si="2"/>
        <v>117.64705882352942</v>
      </c>
      <c r="AJ64" s="9">
        <v>107</v>
      </c>
      <c r="AK64" s="12" t="s">
        <v>3</v>
      </c>
      <c r="AL64" s="12">
        <v>0.83</v>
      </c>
      <c r="AM64" s="7">
        <v>7.9</v>
      </c>
      <c r="AN64">
        <f t="shared" si="1"/>
        <v>3</v>
      </c>
      <c r="AO64">
        <f>0.5*2*2</f>
        <v>2</v>
      </c>
      <c r="AP64" t="s">
        <v>3</v>
      </c>
      <c r="AQ64" t="s">
        <v>3</v>
      </c>
      <c r="AR64" t="s">
        <v>3</v>
      </c>
      <c r="AS64">
        <v>1</v>
      </c>
      <c r="AT64">
        <v>20</v>
      </c>
      <c r="AU64" t="s">
        <v>32</v>
      </c>
      <c r="AV64" s="3" t="s">
        <v>30</v>
      </c>
    </row>
    <row r="65" spans="1:48" x14ac:dyDescent="0.3">
      <c r="A65">
        <v>0</v>
      </c>
      <c r="B65" t="s">
        <v>3</v>
      </c>
      <c r="C65">
        <v>275000</v>
      </c>
      <c r="D65" t="s">
        <v>3</v>
      </c>
      <c r="E65" t="s">
        <v>3</v>
      </c>
      <c r="F65" s="2" t="s">
        <v>3</v>
      </c>
      <c r="G65" s="11">
        <v>0.2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 s="11">
        <v>0.01</v>
      </c>
      <c r="AB65" s="11" t="s">
        <v>3</v>
      </c>
      <c r="AC65" t="s">
        <v>3</v>
      </c>
      <c r="AD65" s="11" t="s">
        <v>3</v>
      </c>
      <c r="AE65" t="s">
        <v>3</v>
      </c>
      <c r="AF65">
        <v>17</v>
      </c>
      <c r="AG65" s="9">
        <v>20</v>
      </c>
      <c r="AH65" s="9">
        <v>1</v>
      </c>
      <c r="AI65" s="9">
        <f t="shared" si="2"/>
        <v>117.64705882352942</v>
      </c>
      <c r="AJ65" s="9">
        <v>106</v>
      </c>
      <c r="AK65" s="12" t="s">
        <v>3</v>
      </c>
      <c r="AL65" s="12">
        <v>0.76</v>
      </c>
      <c r="AM65" s="7">
        <v>2.9</v>
      </c>
      <c r="AN65">
        <f t="shared" si="1"/>
        <v>2</v>
      </c>
      <c r="AO65">
        <f>0.5*2*2</f>
        <v>2</v>
      </c>
      <c r="AP65" t="s">
        <v>3</v>
      </c>
      <c r="AQ65" t="s">
        <v>3</v>
      </c>
      <c r="AR65" t="s">
        <v>3</v>
      </c>
      <c r="AS65">
        <v>1</v>
      </c>
      <c r="AT65">
        <v>20</v>
      </c>
      <c r="AU65" t="s">
        <v>32</v>
      </c>
      <c r="AV65" s="3" t="s">
        <v>30</v>
      </c>
    </row>
    <row r="66" spans="1:48" x14ac:dyDescent="0.3">
      <c r="A66">
        <v>0</v>
      </c>
      <c r="B66" t="s">
        <v>3</v>
      </c>
      <c r="C66">
        <v>275000</v>
      </c>
      <c r="D66" t="s">
        <v>3</v>
      </c>
      <c r="E66" t="s">
        <v>3</v>
      </c>
      <c r="F66" s="2" t="s">
        <v>3</v>
      </c>
      <c r="G66" s="11">
        <v>0.2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 s="11">
        <v>0.03</v>
      </c>
      <c r="AB66" s="11" t="s">
        <v>3</v>
      </c>
      <c r="AC66" t="s">
        <v>3</v>
      </c>
      <c r="AD66" s="11" t="s">
        <v>3</v>
      </c>
      <c r="AE66" t="s">
        <v>3</v>
      </c>
      <c r="AF66">
        <v>17</v>
      </c>
      <c r="AG66" s="9">
        <v>20</v>
      </c>
      <c r="AH66" s="9">
        <v>1</v>
      </c>
      <c r="AI66" s="9">
        <f t="shared" ref="AI66:AI97" si="3">AG66/AF66*100</f>
        <v>117.64705882352942</v>
      </c>
      <c r="AJ66" s="9">
        <v>80</v>
      </c>
      <c r="AK66" s="12" t="s">
        <v>3</v>
      </c>
      <c r="AL66" s="12">
        <v>0.74</v>
      </c>
      <c r="AM66" s="7">
        <v>3.8</v>
      </c>
      <c r="AN66">
        <f t="shared" si="1"/>
        <v>2</v>
      </c>
      <c r="AO66">
        <f>0.5*2*2</f>
        <v>2</v>
      </c>
      <c r="AP66" t="s">
        <v>3</v>
      </c>
      <c r="AQ66" t="s">
        <v>3</v>
      </c>
      <c r="AR66" t="s">
        <v>3</v>
      </c>
      <c r="AS66">
        <v>1</v>
      </c>
      <c r="AT66">
        <v>20</v>
      </c>
      <c r="AU66" t="s">
        <v>32</v>
      </c>
      <c r="AV66" s="3" t="s">
        <v>30</v>
      </c>
    </row>
    <row r="67" spans="1:48" x14ac:dyDescent="0.3">
      <c r="A67">
        <v>0</v>
      </c>
      <c r="B67" t="s">
        <v>3</v>
      </c>
      <c r="C67">
        <v>275000</v>
      </c>
      <c r="D67" t="s">
        <v>3</v>
      </c>
      <c r="E67" t="s">
        <v>3</v>
      </c>
      <c r="F67" s="2" t="s">
        <v>3</v>
      </c>
      <c r="G67" s="11">
        <v>0.2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 s="11">
        <v>0.05</v>
      </c>
      <c r="AB67" s="11" t="s">
        <v>3</v>
      </c>
      <c r="AC67" t="s">
        <v>3</v>
      </c>
      <c r="AD67" s="11" t="s">
        <v>3</v>
      </c>
      <c r="AE67" t="s">
        <v>3</v>
      </c>
      <c r="AF67">
        <v>17</v>
      </c>
      <c r="AG67" s="9">
        <v>20</v>
      </c>
      <c r="AH67" s="9">
        <v>1</v>
      </c>
      <c r="AI67" s="9">
        <f t="shared" si="3"/>
        <v>117.64705882352942</v>
      </c>
      <c r="AJ67" s="9">
        <v>229</v>
      </c>
      <c r="AK67" s="12" t="s">
        <v>3</v>
      </c>
      <c r="AL67" s="12">
        <v>0.75</v>
      </c>
      <c r="AM67" s="7">
        <v>0.85</v>
      </c>
      <c r="AN67">
        <f t="shared" ref="AN67:AN130" si="4">IF(AM67&gt;=12,4,IF(AM67&gt;=5,3,IF(AM67&gt;1.8,2,1)))</f>
        <v>1</v>
      </c>
      <c r="AO67">
        <f>0.5*2*2</f>
        <v>2</v>
      </c>
      <c r="AP67" t="s">
        <v>3</v>
      </c>
      <c r="AQ67" t="s">
        <v>3</v>
      </c>
      <c r="AR67" t="s">
        <v>3</v>
      </c>
      <c r="AS67">
        <v>1</v>
      </c>
      <c r="AT67">
        <v>20</v>
      </c>
      <c r="AU67" t="s">
        <v>32</v>
      </c>
      <c r="AV67" s="3" t="s">
        <v>30</v>
      </c>
    </row>
    <row r="68" spans="1:48" x14ac:dyDescent="0.3">
      <c r="A68">
        <v>0</v>
      </c>
      <c r="B68" t="s">
        <v>3</v>
      </c>
      <c r="C68">
        <v>575000</v>
      </c>
      <c r="D68" t="s">
        <v>4</v>
      </c>
      <c r="E68" t="s">
        <v>5</v>
      </c>
      <c r="F68" s="2" t="s">
        <v>20</v>
      </c>
      <c r="G68" s="11">
        <v>0.1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 s="11">
        <v>0</v>
      </c>
      <c r="AB68" s="11" t="s">
        <v>3</v>
      </c>
      <c r="AC68" t="s">
        <v>3</v>
      </c>
      <c r="AD68" s="11" t="s">
        <v>3</v>
      </c>
      <c r="AE68">
        <v>0.4</v>
      </c>
      <c r="AF68">
        <v>10</v>
      </c>
      <c r="AG68" s="9">
        <v>22.5</v>
      </c>
      <c r="AH68" s="9">
        <v>2</v>
      </c>
      <c r="AI68" s="9">
        <f t="shared" si="3"/>
        <v>225</v>
      </c>
      <c r="AJ68" s="9">
        <v>150</v>
      </c>
      <c r="AK68" s="12" t="s">
        <v>3</v>
      </c>
      <c r="AL68" s="12" t="s">
        <v>3</v>
      </c>
      <c r="AM68" s="7">
        <v>0.5</v>
      </c>
      <c r="AN68">
        <f t="shared" si="4"/>
        <v>1</v>
      </c>
      <c r="AO68" t="s">
        <v>3</v>
      </c>
      <c r="AP68" t="s">
        <v>3</v>
      </c>
      <c r="AQ68" t="s">
        <v>3</v>
      </c>
      <c r="AR68" t="s">
        <v>3</v>
      </c>
      <c r="AS68">
        <v>5</v>
      </c>
      <c r="AT68">
        <v>50</v>
      </c>
      <c r="AU68" t="s">
        <v>32</v>
      </c>
      <c r="AV68" s="3" t="s">
        <v>31</v>
      </c>
    </row>
    <row r="69" spans="1:48" x14ac:dyDescent="0.3">
      <c r="A69">
        <v>0</v>
      </c>
      <c r="B69" t="s">
        <v>3</v>
      </c>
      <c r="C69">
        <v>575000</v>
      </c>
      <c r="D69" t="s">
        <v>4</v>
      </c>
      <c r="E69" t="s">
        <v>5</v>
      </c>
      <c r="F69" s="2" t="s">
        <v>20</v>
      </c>
      <c r="G69" s="11">
        <v>0.1</v>
      </c>
      <c r="H69">
        <v>0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 s="11">
        <v>4.0000000000000001E-3</v>
      </c>
      <c r="AB69" s="11" t="s">
        <v>3</v>
      </c>
      <c r="AC69" t="s">
        <v>3</v>
      </c>
      <c r="AD69" s="11" t="s">
        <v>3</v>
      </c>
      <c r="AE69">
        <v>0.4</v>
      </c>
      <c r="AF69">
        <v>10</v>
      </c>
      <c r="AG69" s="9">
        <v>22.5</v>
      </c>
      <c r="AH69" s="9">
        <v>2</v>
      </c>
      <c r="AI69" s="9">
        <f t="shared" si="3"/>
        <v>225</v>
      </c>
      <c r="AJ69" s="9">
        <v>93</v>
      </c>
      <c r="AK69" s="12" t="s">
        <v>3</v>
      </c>
      <c r="AL69" s="12" t="s">
        <v>3</v>
      </c>
      <c r="AM69" s="7">
        <v>1.1499999999999999</v>
      </c>
      <c r="AN69">
        <f t="shared" si="4"/>
        <v>1</v>
      </c>
      <c r="AO69" t="s">
        <v>3</v>
      </c>
      <c r="AP69" t="s">
        <v>3</v>
      </c>
      <c r="AQ69" t="s">
        <v>3</v>
      </c>
      <c r="AR69" t="s">
        <v>3</v>
      </c>
      <c r="AS69">
        <v>5</v>
      </c>
      <c r="AT69">
        <v>50</v>
      </c>
      <c r="AU69" t="s">
        <v>32</v>
      </c>
      <c r="AV69" s="3" t="s">
        <v>31</v>
      </c>
    </row>
    <row r="70" spans="1:48" x14ac:dyDescent="0.3">
      <c r="A70">
        <v>0</v>
      </c>
      <c r="B70" t="s">
        <v>3</v>
      </c>
      <c r="C70">
        <v>575000</v>
      </c>
      <c r="D70" t="s">
        <v>4</v>
      </c>
      <c r="E70" t="s">
        <v>5</v>
      </c>
      <c r="F70" s="2" t="s">
        <v>20</v>
      </c>
      <c r="G70" s="11">
        <v>0.1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 s="11">
        <v>8.0000000000000002E-3</v>
      </c>
      <c r="AB70" s="11" t="s">
        <v>3</v>
      </c>
      <c r="AC70" t="s">
        <v>3</v>
      </c>
      <c r="AD70" s="11" t="s">
        <v>3</v>
      </c>
      <c r="AE70">
        <v>0.4</v>
      </c>
      <c r="AF70">
        <v>10</v>
      </c>
      <c r="AG70" s="9">
        <v>22.5</v>
      </c>
      <c r="AH70" s="9">
        <v>2</v>
      </c>
      <c r="AI70" s="9">
        <f t="shared" si="3"/>
        <v>225</v>
      </c>
      <c r="AJ70" s="9">
        <v>93</v>
      </c>
      <c r="AK70" s="12" t="s">
        <v>3</v>
      </c>
      <c r="AL70" s="12" t="s">
        <v>3</v>
      </c>
      <c r="AM70" s="7">
        <v>0.65</v>
      </c>
      <c r="AN70">
        <f t="shared" si="4"/>
        <v>1</v>
      </c>
      <c r="AO70" t="s">
        <v>3</v>
      </c>
      <c r="AP70" t="s">
        <v>3</v>
      </c>
      <c r="AQ70" t="s">
        <v>3</v>
      </c>
      <c r="AR70" t="s">
        <v>3</v>
      </c>
      <c r="AS70">
        <v>5</v>
      </c>
      <c r="AT70">
        <v>50</v>
      </c>
      <c r="AU70" t="s">
        <v>32</v>
      </c>
      <c r="AV70" s="3" t="s">
        <v>31</v>
      </c>
    </row>
    <row r="71" spans="1:48" x14ac:dyDescent="0.3">
      <c r="A71">
        <v>0</v>
      </c>
      <c r="B71" t="s">
        <v>3</v>
      </c>
      <c r="C71">
        <v>575000</v>
      </c>
      <c r="D71" t="s">
        <v>4</v>
      </c>
      <c r="E71" t="s">
        <v>5</v>
      </c>
      <c r="F71" s="2" t="s">
        <v>20</v>
      </c>
      <c r="G71" s="11">
        <v>0.1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 s="11">
        <v>4.0000000000000001E-3</v>
      </c>
      <c r="AB71" s="11" t="s">
        <v>3</v>
      </c>
      <c r="AC71" t="s">
        <v>3</v>
      </c>
      <c r="AD71" s="11" t="s">
        <v>3</v>
      </c>
      <c r="AE71">
        <v>0.4</v>
      </c>
      <c r="AF71">
        <v>10</v>
      </c>
      <c r="AG71" s="9">
        <v>22.5</v>
      </c>
      <c r="AH71" s="9">
        <v>2</v>
      </c>
      <c r="AI71" s="9">
        <f t="shared" si="3"/>
        <v>225</v>
      </c>
      <c r="AJ71" s="9">
        <v>55</v>
      </c>
      <c r="AK71" s="12" t="s">
        <v>3</v>
      </c>
      <c r="AL71" s="12" t="s">
        <v>3</v>
      </c>
      <c r="AM71" s="7">
        <v>3.4</v>
      </c>
      <c r="AN71">
        <f t="shared" si="4"/>
        <v>2</v>
      </c>
      <c r="AO71" t="s">
        <v>3</v>
      </c>
      <c r="AP71" t="s">
        <v>3</v>
      </c>
      <c r="AQ71" t="s">
        <v>3</v>
      </c>
      <c r="AR71" t="s">
        <v>3</v>
      </c>
      <c r="AS71">
        <v>5</v>
      </c>
      <c r="AT71">
        <v>50</v>
      </c>
      <c r="AU71" t="s">
        <v>32</v>
      </c>
      <c r="AV71" s="3" t="s">
        <v>31</v>
      </c>
    </row>
    <row r="72" spans="1:48" x14ac:dyDescent="0.3">
      <c r="A72">
        <v>0</v>
      </c>
      <c r="B72" t="s">
        <v>3</v>
      </c>
      <c r="C72">
        <v>575000</v>
      </c>
      <c r="D72" t="s">
        <v>4</v>
      </c>
      <c r="E72" t="s">
        <v>5</v>
      </c>
      <c r="F72" s="2" t="s">
        <v>20</v>
      </c>
      <c r="G72" s="11">
        <v>0.1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 s="11">
        <v>8.0000000000000002E-3</v>
      </c>
      <c r="AB72" s="11" t="s">
        <v>3</v>
      </c>
      <c r="AC72" t="s">
        <v>3</v>
      </c>
      <c r="AD72" s="11" t="s">
        <v>3</v>
      </c>
      <c r="AE72">
        <v>0.4</v>
      </c>
      <c r="AF72">
        <v>10</v>
      </c>
      <c r="AG72" s="9">
        <v>22.5</v>
      </c>
      <c r="AH72" s="9">
        <v>2</v>
      </c>
      <c r="AI72" s="9">
        <f t="shared" si="3"/>
        <v>225</v>
      </c>
      <c r="AJ72" s="9">
        <v>55</v>
      </c>
      <c r="AK72" s="12" t="s">
        <v>3</v>
      </c>
      <c r="AL72" s="12" t="s">
        <v>3</v>
      </c>
      <c r="AM72" s="7">
        <v>4.38</v>
      </c>
      <c r="AN72">
        <f t="shared" si="4"/>
        <v>2</v>
      </c>
      <c r="AO72" t="s">
        <v>3</v>
      </c>
      <c r="AP72" t="s">
        <v>3</v>
      </c>
      <c r="AQ72" t="s">
        <v>3</v>
      </c>
      <c r="AR72" t="s">
        <v>3</v>
      </c>
      <c r="AS72">
        <v>5</v>
      </c>
      <c r="AT72">
        <v>50</v>
      </c>
      <c r="AU72" t="s">
        <v>32</v>
      </c>
      <c r="AV72" s="3" t="s">
        <v>31</v>
      </c>
    </row>
    <row r="73" spans="1:48" x14ac:dyDescent="0.3">
      <c r="A73">
        <v>0</v>
      </c>
      <c r="B73" t="s">
        <v>3</v>
      </c>
      <c r="C73">
        <v>575000</v>
      </c>
      <c r="D73" t="s">
        <v>4</v>
      </c>
      <c r="E73" t="s">
        <v>5</v>
      </c>
      <c r="F73" s="2" t="s">
        <v>34</v>
      </c>
      <c r="G73" s="11">
        <v>0.1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 s="11">
        <v>1E-3</v>
      </c>
      <c r="AB73" s="11">
        <v>3.0000000000000001E-3</v>
      </c>
      <c r="AC73" t="s">
        <v>3</v>
      </c>
      <c r="AD73" s="11" t="s">
        <v>3</v>
      </c>
      <c r="AE73" t="s">
        <v>3</v>
      </c>
      <c r="AF73">
        <v>15</v>
      </c>
      <c r="AG73" s="9">
        <v>16</v>
      </c>
      <c r="AH73" s="9">
        <v>0.4</v>
      </c>
      <c r="AI73" s="9">
        <f t="shared" si="3"/>
        <v>106.66666666666667</v>
      </c>
      <c r="AJ73" s="9">
        <v>90</v>
      </c>
      <c r="AK73" s="12" t="s">
        <v>3</v>
      </c>
      <c r="AL73" s="12" t="s">
        <v>3</v>
      </c>
      <c r="AM73" s="7">
        <v>9.68</v>
      </c>
      <c r="AN73">
        <f t="shared" si="4"/>
        <v>3</v>
      </c>
      <c r="AO73" t="s">
        <v>3</v>
      </c>
      <c r="AP73" t="s">
        <v>3</v>
      </c>
      <c r="AQ73" t="s">
        <v>3</v>
      </c>
      <c r="AR73" t="s">
        <v>3</v>
      </c>
      <c r="AS73" t="s">
        <v>3</v>
      </c>
      <c r="AT73" t="s">
        <v>3</v>
      </c>
      <c r="AU73" t="s">
        <v>32</v>
      </c>
      <c r="AV73" s="3" t="s">
        <v>33</v>
      </c>
    </row>
    <row r="74" spans="1:48" x14ac:dyDescent="0.3">
      <c r="A74">
        <v>0</v>
      </c>
      <c r="B74" t="s">
        <v>3</v>
      </c>
      <c r="C74">
        <v>575000</v>
      </c>
      <c r="D74" t="s">
        <v>4</v>
      </c>
      <c r="E74" t="s">
        <v>5</v>
      </c>
      <c r="F74" s="2" t="s">
        <v>34</v>
      </c>
      <c r="G74" s="11">
        <v>0.1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 s="11">
        <v>1E-3</v>
      </c>
      <c r="AB74" s="11">
        <v>3.0000000000000001E-3</v>
      </c>
      <c r="AC74" t="s">
        <v>3</v>
      </c>
      <c r="AD74" s="11" t="s">
        <v>3</v>
      </c>
      <c r="AE74" t="s">
        <v>3</v>
      </c>
      <c r="AF74">
        <v>15</v>
      </c>
      <c r="AG74" s="9">
        <v>16</v>
      </c>
      <c r="AH74" s="9">
        <v>0.4</v>
      </c>
      <c r="AI74" s="9">
        <f t="shared" si="3"/>
        <v>106.66666666666667</v>
      </c>
      <c r="AJ74" s="9">
        <v>90</v>
      </c>
      <c r="AK74" s="12" t="s">
        <v>3</v>
      </c>
      <c r="AL74" s="12" t="s">
        <v>3</v>
      </c>
      <c r="AM74" s="7">
        <v>60</v>
      </c>
      <c r="AN74">
        <f t="shared" si="4"/>
        <v>4</v>
      </c>
      <c r="AO74" t="s">
        <v>3</v>
      </c>
      <c r="AP74" t="s">
        <v>3</v>
      </c>
      <c r="AQ74" t="s">
        <v>3</v>
      </c>
      <c r="AR74" t="s">
        <v>3</v>
      </c>
      <c r="AS74" t="s">
        <v>3</v>
      </c>
      <c r="AT74" t="s">
        <v>3</v>
      </c>
      <c r="AU74" t="s">
        <v>32</v>
      </c>
      <c r="AV74" s="3" t="s">
        <v>33</v>
      </c>
    </row>
    <row r="75" spans="1:48" x14ac:dyDescent="0.3">
      <c r="A75">
        <v>1</v>
      </c>
      <c r="B75">
        <v>1500</v>
      </c>
      <c r="C75">
        <v>575000</v>
      </c>
      <c r="D75" t="s">
        <v>4</v>
      </c>
      <c r="E75" t="s">
        <v>5</v>
      </c>
      <c r="F75" s="2" t="s">
        <v>37</v>
      </c>
      <c r="G75" s="11">
        <v>0.13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 s="11">
        <v>0</v>
      </c>
      <c r="AB75" s="11" t="s">
        <v>3</v>
      </c>
      <c r="AC75" t="s">
        <v>3</v>
      </c>
      <c r="AD75" s="11">
        <v>60</v>
      </c>
      <c r="AE75">
        <v>0.83799999999999997</v>
      </c>
      <c r="AF75">
        <v>15</v>
      </c>
      <c r="AG75" s="9">
        <v>22</v>
      </c>
      <c r="AH75" s="9">
        <v>0.8</v>
      </c>
      <c r="AI75" s="9">
        <f t="shared" si="3"/>
        <v>146.66666666666666</v>
      </c>
      <c r="AJ75" s="9">
        <v>351</v>
      </c>
      <c r="AK75" s="12">
        <v>0.375</v>
      </c>
      <c r="AL75" s="12">
        <v>0.34899999999999998</v>
      </c>
      <c r="AM75" s="7">
        <v>0.05</v>
      </c>
      <c r="AN75">
        <f t="shared" si="4"/>
        <v>1</v>
      </c>
      <c r="AO75">
        <f>0.11*2*2</f>
        <v>0.44</v>
      </c>
      <c r="AP75" t="s">
        <v>3</v>
      </c>
      <c r="AQ75" t="s">
        <v>3</v>
      </c>
      <c r="AR75" t="s">
        <v>3</v>
      </c>
      <c r="AS75" t="s">
        <v>3</v>
      </c>
      <c r="AT75">
        <v>20</v>
      </c>
      <c r="AU75" t="s">
        <v>32</v>
      </c>
      <c r="AV75" s="3" t="s">
        <v>36</v>
      </c>
    </row>
    <row r="76" spans="1:48" x14ac:dyDescent="0.3">
      <c r="A76">
        <v>1</v>
      </c>
      <c r="B76">
        <v>1500</v>
      </c>
      <c r="C76">
        <v>575000</v>
      </c>
      <c r="D76" t="s">
        <v>4</v>
      </c>
      <c r="E76" t="s">
        <v>5</v>
      </c>
      <c r="F76" s="2" t="s">
        <v>37</v>
      </c>
      <c r="G76" s="11">
        <v>0.13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 s="11">
        <v>0</v>
      </c>
      <c r="AB76" s="11" t="s">
        <v>3</v>
      </c>
      <c r="AC76" t="s">
        <v>3</v>
      </c>
      <c r="AD76" s="11">
        <v>60</v>
      </c>
      <c r="AE76">
        <v>0.83799999999999997</v>
      </c>
      <c r="AF76">
        <v>15</v>
      </c>
      <c r="AG76" s="9">
        <v>22</v>
      </c>
      <c r="AH76" s="9">
        <v>0.8</v>
      </c>
      <c r="AI76" s="9">
        <f t="shared" si="3"/>
        <v>146.66666666666666</v>
      </c>
      <c r="AJ76" s="9">
        <v>351</v>
      </c>
      <c r="AK76" s="12">
        <v>0.375</v>
      </c>
      <c r="AL76" s="12">
        <v>0.34899999999999998</v>
      </c>
      <c r="AM76" s="7">
        <v>7.0000000000000007E-2</v>
      </c>
      <c r="AN76">
        <f t="shared" si="4"/>
        <v>1</v>
      </c>
      <c r="AO76">
        <f>0.34*2*2</f>
        <v>1.36</v>
      </c>
      <c r="AP76" t="s">
        <v>3</v>
      </c>
      <c r="AQ76" t="s">
        <v>3</v>
      </c>
      <c r="AR76" t="s">
        <v>3</v>
      </c>
      <c r="AS76" t="s">
        <v>3</v>
      </c>
      <c r="AT76">
        <v>20</v>
      </c>
      <c r="AU76" t="s">
        <v>32</v>
      </c>
      <c r="AV76" s="3" t="s">
        <v>36</v>
      </c>
    </row>
    <row r="77" spans="1:48" x14ac:dyDescent="0.3">
      <c r="A77">
        <v>1</v>
      </c>
      <c r="B77">
        <v>1500</v>
      </c>
      <c r="C77">
        <v>575000</v>
      </c>
      <c r="D77" t="s">
        <v>4</v>
      </c>
      <c r="E77" t="s">
        <v>5</v>
      </c>
      <c r="F77" s="2" t="s">
        <v>37</v>
      </c>
      <c r="G77" s="11">
        <v>0.13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 s="11">
        <v>0</v>
      </c>
      <c r="AB77" s="11" t="s">
        <v>3</v>
      </c>
      <c r="AC77" t="s">
        <v>3</v>
      </c>
      <c r="AD77" s="11">
        <v>60</v>
      </c>
      <c r="AE77">
        <v>0.83799999999999997</v>
      </c>
      <c r="AF77">
        <v>15</v>
      </c>
      <c r="AG77" s="9">
        <v>22</v>
      </c>
      <c r="AH77" s="9">
        <v>0.8</v>
      </c>
      <c r="AI77" s="9">
        <f t="shared" si="3"/>
        <v>146.66666666666666</v>
      </c>
      <c r="AJ77" s="9">
        <v>351</v>
      </c>
      <c r="AK77" s="12">
        <v>0.375</v>
      </c>
      <c r="AL77" s="12">
        <v>0.34899999999999998</v>
      </c>
      <c r="AM77" s="7">
        <v>0.25</v>
      </c>
      <c r="AN77">
        <f t="shared" si="4"/>
        <v>1</v>
      </c>
      <c r="AO77">
        <f>0.58*2*2</f>
        <v>2.3199999999999998</v>
      </c>
      <c r="AP77" t="s">
        <v>3</v>
      </c>
      <c r="AQ77" t="s">
        <v>3</v>
      </c>
      <c r="AR77" t="s">
        <v>3</v>
      </c>
      <c r="AS77" t="s">
        <v>3</v>
      </c>
      <c r="AT77">
        <v>20</v>
      </c>
      <c r="AU77" t="s">
        <v>32</v>
      </c>
      <c r="AV77" s="3" t="s">
        <v>36</v>
      </c>
    </row>
    <row r="78" spans="1:48" x14ac:dyDescent="0.3">
      <c r="A78">
        <v>1</v>
      </c>
      <c r="B78">
        <v>1500</v>
      </c>
      <c r="C78">
        <v>575000</v>
      </c>
      <c r="D78" t="s">
        <v>4</v>
      </c>
      <c r="E78" t="s">
        <v>5</v>
      </c>
      <c r="F78" s="2" t="s">
        <v>37</v>
      </c>
      <c r="G78" s="11">
        <v>0.13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 s="11">
        <v>0</v>
      </c>
      <c r="AB78" s="11" t="s">
        <v>3</v>
      </c>
      <c r="AC78" t="s">
        <v>3</v>
      </c>
      <c r="AD78" s="11">
        <v>60</v>
      </c>
      <c r="AE78">
        <v>0.83799999999999997</v>
      </c>
      <c r="AF78">
        <v>15</v>
      </c>
      <c r="AG78" s="9">
        <v>22</v>
      </c>
      <c r="AH78" s="9">
        <v>0.8</v>
      </c>
      <c r="AI78" s="9">
        <f t="shared" si="3"/>
        <v>146.66666666666666</v>
      </c>
      <c r="AJ78" s="9">
        <v>351</v>
      </c>
      <c r="AK78" s="12">
        <v>0.375</v>
      </c>
      <c r="AL78" s="12">
        <v>0.34899999999999998</v>
      </c>
      <c r="AM78" s="7">
        <v>0.3</v>
      </c>
      <c r="AN78">
        <f t="shared" si="4"/>
        <v>1</v>
      </c>
      <c r="AO78">
        <f>0.83*2*2</f>
        <v>3.32</v>
      </c>
      <c r="AP78" t="s">
        <v>3</v>
      </c>
      <c r="AQ78" t="s">
        <v>3</v>
      </c>
      <c r="AR78" t="s">
        <v>3</v>
      </c>
      <c r="AS78" t="s">
        <v>3</v>
      </c>
      <c r="AT78">
        <v>20</v>
      </c>
      <c r="AU78" t="s">
        <v>32</v>
      </c>
      <c r="AV78" s="3" t="s">
        <v>36</v>
      </c>
    </row>
    <row r="79" spans="1:48" x14ac:dyDescent="0.3">
      <c r="A79">
        <v>1</v>
      </c>
      <c r="B79">
        <v>1500</v>
      </c>
      <c r="C79">
        <v>575000</v>
      </c>
      <c r="D79" t="s">
        <v>4</v>
      </c>
      <c r="E79" t="s">
        <v>5</v>
      </c>
      <c r="F79" s="2" t="s">
        <v>37</v>
      </c>
      <c r="G79" s="11">
        <v>0.13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 s="11">
        <v>0</v>
      </c>
      <c r="AB79" s="11" t="s">
        <v>3</v>
      </c>
      <c r="AC79" t="s">
        <v>3</v>
      </c>
      <c r="AD79" s="11">
        <v>60</v>
      </c>
      <c r="AE79">
        <v>0.83799999999999997</v>
      </c>
      <c r="AF79">
        <v>15</v>
      </c>
      <c r="AG79" s="9">
        <v>22</v>
      </c>
      <c r="AH79" s="9">
        <v>0.8</v>
      </c>
      <c r="AI79" s="9">
        <f t="shared" si="3"/>
        <v>146.66666666666666</v>
      </c>
      <c r="AJ79" s="9">
        <v>351</v>
      </c>
      <c r="AK79" s="12">
        <v>0.375</v>
      </c>
      <c r="AL79" s="12">
        <v>0.34899999999999998</v>
      </c>
      <c r="AM79" s="7">
        <v>0.35</v>
      </c>
      <c r="AN79">
        <f t="shared" si="4"/>
        <v>1</v>
      </c>
      <c r="AO79">
        <f>0.99*2*2</f>
        <v>3.96</v>
      </c>
      <c r="AP79" t="s">
        <v>3</v>
      </c>
      <c r="AQ79" t="s">
        <v>3</v>
      </c>
      <c r="AR79" t="s">
        <v>3</v>
      </c>
      <c r="AS79" t="s">
        <v>3</v>
      </c>
      <c r="AT79">
        <v>20</v>
      </c>
      <c r="AU79" t="s">
        <v>32</v>
      </c>
      <c r="AV79" s="3" t="s">
        <v>36</v>
      </c>
    </row>
    <row r="80" spans="1:48" x14ac:dyDescent="0.3">
      <c r="A80">
        <v>1</v>
      </c>
      <c r="B80">
        <v>1500</v>
      </c>
      <c r="C80">
        <v>575000</v>
      </c>
      <c r="D80" t="s">
        <v>4</v>
      </c>
      <c r="E80" t="s">
        <v>5</v>
      </c>
      <c r="F80" s="2" t="s">
        <v>37</v>
      </c>
      <c r="G80" s="11">
        <v>0.13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 s="11">
        <v>0</v>
      </c>
      <c r="AB80" s="11" t="s">
        <v>3</v>
      </c>
      <c r="AC80" t="s">
        <v>3</v>
      </c>
      <c r="AD80" s="11">
        <v>60</v>
      </c>
      <c r="AE80">
        <v>0.83799999999999997</v>
      </c>
      <c r="AF80">
        <v>15</v>
      </c>
      <c r="AG80" s="9">
        <v>22</v>
      </c>
      <c r="AH80" s="9">
        <v>0.8</v>
      </c>
      <c r="AI80" s="9">
        <f t="shared" si="3"/>
        <v>146.66666666666666</v>
      </c>
      <c r="AJ80" s="9">
        <v>351</v>
      </c>
      <c r="AK80" s="12">
        <v>0.375</v>
      </c>
      <c r="AL80" s="12">
        <v>0.34899999999999998</v>
      </c>
      <c r="AM80" s="7">
        <v>0.34</v>
      </c>
      <c r="AN80">
        <f t="shared" si="4"/>
        <v>1</v>
      </c>
      <c r="AO80">
        <f>1.2*2*2</f>
        <v>4.8</v>
      </c>
      <c r="AP80" t="s">
        <v>3</v>
      </c>
      <c r="AQ80" t="s">
        <v>3</v>
      </c>
      <c r="AR80" t="s">
        <v>3</v>
      </c>
      <c r="AS80" t="s">
        <v>3</v>
      </c>
      <c r="AT80">
        <v>20</v>
      </c>
      <c r="AU80" t="s">
        <v>32</v>
      </c>
      <c r="AV80" s="3" t="s">
        <v>36</v>
      </c>
    </row>
    <row r="81" spans="1:48" x14ac:dyDescent="0.3">
      <c r="A81">
        <v>1</v>
      </c>
      <c r="B81">
        <v>1500</v>
      </c>
      <c r="C81">
        <v>575000</v>
      </c>
      <c r="D81" t="s">
        <v>4</v>
      </c>
      <c r="E81" t="s">
        <v>5</v>
      </c>
      <c r="F81" s="2" t="s">
        <v>37</v>
      </c>
      <c r="G81" s="11">
        <v>0.13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 s="11">
        <f>G81*17.5%</f>
        <v>2.2749999999999999E-2</v>
      </c>
      <c r="AB81" s="11" t="s">
        <v>3</v>
      </c>
      <c r="AC81" t="s">
        <v>3</v>
      </c>
      <c r="AD81" s="11">
        <v>60</v>
      </c>
      <c r="AE81">
        <v>0.83799999999999997</v>
      </c>
      <c r="AF81">
        <v>15</v>
      </c>
      <c r="AG81" s="9">
        <v>22</v>
      </c>
      <c r="AH81" s="9">
        <v>0.8</v>
      </c>
      <c r="AI81" s="9">
        <f t="shared" si="3"/>
        <v>146.66666666666666</v>
      </c>
      <c r="AJ81" s="9">
        <v>236</v>
      </c>
      <c r="AK81" s="12">
        <v>0.432</v>
      </c>
      <c r="AL81" s="12">
        <v>0.40899999999999997</v>
      </c>
      <c r="AM81" s="7">
        <v>0.2</v>
      </c>
      <c r="AN81">
        <f t="shared" si="4"/>
        <v>1</v>
      </c>
      <c r="AO81">
        <f>0.11*2*2</f>
        <v>0.44</v>
      </c>
      <c r="AP81" t="s">
        <v>3</v>
      </c>
      <c r="AQ81" t="s">
        <v>3</v>
      </c>
      <c r="AR81" t="s">
        <v>3</v>
      </c>
      <c r="AS81" t="s">
        <v>3</v>
      </c>
      <c r="AT81">
        <v>20</v>
      </c>
      <c r="AU81" t="s">
        <v>32</v>
      </c>
      <c r="AV81" s="3" t="s">
        <v>36</v>
      </c>
    </row>
    <row r="82" spans="1:48" x14ac:dyDescent="0.3">
      <c r="A82">
        <v>1</v>
      </c>
      <c r="B82">
        <v>1500</v>
      </c>
      <c r="C82">
        <v>575000</v>
      </c>
      <c r="D82" t="s">
        <v>4</v>
      </c>
      <c r="E82" t="s">
        <v>5</v>
      </c>
      <c r="F82" s="2" t="s">
        <v>37</v>
      </c>
      <c r="G82" s="11">
        <v>0.13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 s="11">
        <f>G82*17.5%</f>
        <v>2.2749999999999999E-2</v>
      </c>
      <c r="AB82" s="11" t="s">
        <v>3</v>
      </c>
      <c r="AC82" t="s">
        <v>3</v>
      </c>
      <c r="AD82" s="11">
        <v>60</v>
      </c>
      <c r="AE82">
        <v>0.83799999999999997</v>
      </c>
      <c r="AF82">
        <v>15</v>
      </c>
      <c r="AG82" s="9">
        <v>22</v>
      </c>
      <c r="AH82" s="9">
        <v>0.8</v>
      </c>
      <c r="AI82" s="9">
        <f t="shared" si="3"/>
        <v>146.66666666666666</v>
      </c>
      <c r="AJ82" s="9">
        <v>236</v>
      </c>
      <c r="AK82" s="12">
        <v>0.432</v>
      </c>
      <c r="AL82" s="12">
        <v>0.40899999999999997</v>
      </c>
      <c r="AM82" s="7">
        <v>0.6</v>
      </c>
      <c r="AN82">
        <f t="shared" si="4"/>
        <v>1</v>
      </c>
      <c r="AO82">
        <f>0.34*2*2</f>
        <v>1.36</v>
      </c>
      <c r="AP82" t="s">
        <v>3</v>
      </c>
      <c r="AQ82" t="s">
        <v>3</v>
      </c>
      <c r="AR82" t="s">
        <v>3</v>
      </c>
      <c r="AS82" t="s">
        <v>3</v>
      </c>
      <c r="AT82">
        <v>20</v>
      </c>
      <c r="AU82" t="s">
        <v>32</v>
      </c>
      <c r="AV82" s="3" t="s">
        <v>36</v>
      </c>
    </row>
    <row r="83" spans="1:48" x14ac:dyDescent="0.3">
      <c r="A83">
        <v>1</v>
      </c>
      <c r="B83">
        <v>1500</v>
      </c>
      <c r="C83">
        <v>575000</v>
      </c>
      <c r="D83" t="s">
        <v>4</v>
      </c>
      <c r="E83" t="s">
        <v>5</v>
      </c>
      <c r="F83" s="2" t="s">
        <v>37</v>
      </c>
      <c r="G83" s="11">
        <v>0.13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 s="11">
        <f>G83*17.5%</f>
        <v>2.2749999999999999E-2</v>
      </c>
      <c r="AB83" s="11" t="s">
        <v>3</v>
      </c>
      <c r="AC83" t="s">
        <v>3</v>
      </c>
      <c r="AD83" s="11">
        <v>60</v>
      </c>
      <c r="AE83">
        <v>0.83799999999999997</v>
      </c>
      <c r="AF83">
        <v>15</v>
      </c>
      <c r="AG83" s="9">
        <v>22</v>
      </c>
      <c r="AH83" s="9">
        <v>0.8</v>
      </c>
      <c r="AI83" s="9">
        <f t="shared" si="3"/>
        <v>146.66666666666666</v>
      </c>
      <c r="AJ83" s="9">
        <v>236</v>
      </c>
      <c r="AK83" s="12">
        <v>0.432</v>
      </c>
      <c r="AL83" s="12">
        <v>0.40899999999999997</v>
      </c>
      <c r="AM83" s="7">
        <v>1</v>
      </c>
      <c r="AN83">
        <f t="shared" si="4"/>
        <v>1</v>
      </c>
      <c r="AO83">
        <f>0.58*2*2</f>
        <v>2.3199999999999998</v>
      </c>
      <c r="AP83" t="s">
        <v>3</v>
      </c>
      <c r="AQ83" t="s">
        <v>3</v>
      </c>
      <c r="AR83" t="s">
        <v>3</v>
      </c>
      <c r="AS83" t="s">
        <v>3</v>
      </c>
      <c r="AT83">
        <v>20</v>
      </c>
      <c r="AU83" t="s">
        <v>32</v>
      </c>
      <c r="AV83" s="3" t="s">
        <v>36</v>
      </c>
    </row>
    <row r="84" spans="1:48" x14ac:dyDescent="0.3">
      <c r="A84">
        <v>1</v>
      </c>
      <c r="B84">
        <v>1500</v>
      </c>
      <c r="C84">
        <v>575000</v>
      </c>
      <c r="D84" t="s">
        <v>4</v>
      </c>
      <c r="E84" t="s">
        <v>5</v>
      </c>
      <c r="F84" s="2" t="s">
        <v>37</v>
      </c>
      <c r="G84" s="11">
        <v>0.13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 s="11">
        <f>G84*17.5%</f>
        <v>2.2749999999999999E-2</v>
      </c>
      <c r="AB84" s="11" t="s">
        <v>3</v>
      </c>
      <c r="AC84" t="s">
        <v>3</v>
      </c>
      <c r="AD84" s="11">
        <v>60</v>
      </c>
      <c r="AE84">
        <v>0.83799999999999997</v>
      </c>
      <c r="AF84">
        <v>15</v>
      </c>
      <c r="AG84" s="9">
        <v>22</v>
      </c>
      <c r="AH84" s="9">
        <v>0.8</v>
      </c>
      <c r="AI84" s="9">
        <f t="shared" si="3"/>
        <v>146.66666666666666</v>
      </c>
      <c r="AJ84" s="9">
        <v>236</v>
      </c>
      <c r="AK84" s="12">
        <v>0.432</v>
      </c>
      <c r="AL84" s="12">
        <v>0.40899999999999997</v>
      </c>
      <c r="AM84" s="7">
        <v>1.2</v>
      </c>
      <c r="AN84">
        <f t="shared" si="4"/>
        <v>1</v>
      </c>
      <c r="AO84">
        <f>0.83*2*2</f>
        <v>3.32</v>
      </c>
      <c r="AP84" t="s">
        <v>3</v>
      </c>
      <c r="AQ84" t="s">
        <v>3</v>
      </c>
      <c r="AR84" t="s">
        <v>3</v>
      </c>
      <c r="AS84" t="s">
        <v>3</v>
      </c>
      <c r="AT84">
        <v>20</v>
      </c>
      <c r="AU84" t="s">
        <v>32</v>
      </c>
      <c r="AV84" s="3" t="s">
        <v>36</v>
      </c>
    </row>
    <row r="85" spans="1:48" x14ac:dyDescent="0.3">
      <c r="A85">
        <v>1</v>
      </c>
      <c r="B85">
        <v>1500</v>
      </c>
      <c r="C85">
        <v>575000</v>
      </c>
      <c r="D85" t="s">
        <v>4</v>
      </c>
      <c r="E85" t="s">
        <v>5</v>
      </c>
      <c r="F85" s="2" t="s">
        <v>37</v>
      </c>
      <c r="G85" s="11">
        <v>0.13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 s="11">
        <f>G85*17.5%</f>
        <v>2.2749999999999999E-2</v>
      </c>
      <c r="AB85" s="11" t="s">
        <v>3</v>
      </c>
      <c r="AC85" t="s">
        <v>3</v>
      </c>
      <c r="AD85" s="11">
        <v>60</v>
      </c>
      <c r="AE85">
        <v>0.83799999999999997</v>
      </c>
      <c r="AF85">
        <v>15</v>
      </c>
      <c r="AG85" s="9">
        <v>22</v>
      </c>
      <c r="AH85" s="9">
        <v>0.8</v>
      </c>
      <c r="AI85" s="9">
        <f t="shared" si="3"/>
        <v>146.66666666666666</v>
      </c>
      <c r="AJ85" s="9">
        <v>236</v>
      </c>
      <c r="AK85" s="12">
        <v>0.432</v>
      </c>
      <c r="AL85" s="12">
        <v>0.40899999999999997</v>
      </c>
      <c r="AM85" s="7">
        <v>1.7</v>
      </c>
      <c r="AN85">
        <f t="shared" si="4"/>
        <v>1</v>
      </c>
      <c r="AO85">
        <f>0.99*2*2</f>
        <v>3.96</v>
      </c>
      <c r="AP85" t="s">
        <v>3</v>
      </c>
      <c r="AQ85" t="s">
        <v>3</v>
      </c>
      <c r="AR85" t="s">
        <v>3</v>
      </c>
      <c r="AS85" t="s">
        <v>3</v>
      </c>
      <c r="AT85">
        <v>20</v>
      </c>
      <c r="AU85" t="s">
        <v>32</v>
      </c>
      <c r="AV85" s="3" t="s">
        <v>36</v>
      </c>
    </row>
    <row r="86" spans="1:48" x14ac:dyDescent="0.3">
      <c r="A86">
        <v>1</v>
      </c>
      <c r="B86">
        <v>1500</v>
      </c>
      <c r="C86">
        <v>575000</v>
      </c>
      <c r="D86" t="s">
        <v>4</v>
      </c>
      <c r="E86" t="s">
        <v>5</v>
      </c>
      <c r="F86" s="2" t="s">
        <v>37</v>
      </c>
      <c r="G86" s="11">
        <v>0.13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 s="11">
        <f>G86*17.5%</f>
        <v>2.2749999999999999E-2</v>
      </c>
      <c r="AB86" s="11" t="s">
        <v>3</v>
      </c>
      <c r="AC86" t="s">
        <v>3</v>
      </c>
      <c r="AD86" s="11">
        <v>60</v>
      </c>
      <c r="AE86">
        <v>0.83799999999999997</v>
      </c>
      <c r="AF86">
        <v>15</v>
      </c>
      <c r="AG86" s="9">
        <v>22</v>
      </c>
      <c r="AH86" s="9">
        <v>0.8</v>
      </c>
      <c r="AI86" s="9">
        <f t="shared" si="3"/>
        <v>146.66666666666666</v>
      </c>
      <c r="AJ86" s="9">
        <v>236</v>
      </c>
      <c r="AK86" s="12">
        <v>0.432</v>
      </c>
      <c r="AL86" s="12">
        <v>0.40899999999999997</v>
      </c>
      <c r="AM86" s="7">
        <v>1.1000000000000001</v>
      </c>
      <c r="AN86">
        <f t="shared" si="4"/>
        <v>1</v>
      </c>
      <c r="AO86">
        <f>1.2*2*2</f>
        <v>4.8</v>
      </c>
      <c r="AP86" t="s">
        <v>3</v>
      </c>
      <c r="AQ86" t="s">
        <v>3</v>
      </c>
      <c r="AR86" t="s">
        <v>3</v>
      </c>
      <c r="AS86" t="s">
        <v>3</v>
      </c>
      <c r="AT86">
        <v>20</v>
      </c>
      <c r="AU86" t="s">
        <v>32</v>
      </c>
      <c r="AV86" s="3" t="s">
        <v>36</v>
      </c>
    </row>
    <row r="87" spans="1:48" x14ac:dyDescent="0.3">
      <c r="A87">
        <v>1</v>
      </c>
      <c r="B87">
        <v>1500</v>
      </c>
      <c r="C87">
        <v>575000</v>
      </c>
      <c r="D87" t="s">
        <v>4</v>
      </c>
      <c r="E87" t="s">
        <v>5</v>
      </c>
      <c r="F87" s="2" t="s">
        <v>37</v>
      </c>
      <c r="G87" s="11">
        <v>0.13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 s="11">
        <f>G87*10%</f>
        <v>1.3000000000000001E-2</v>
      </c>
      <c r="AB87" s="11" t="s">
        <v>3</v>
      </c>
      <c r="AC87" t="s">
        <v>3</v>
      </c>
      <c r="AD87" s="11">
        <v>60</v>
      </c>
      <c r="AE87">
        <v>0.83799999999999997</v>
      </c>
      <c r="AF87">
        <v>15</v>
      </c>
      <c r="AG87" s="9">
        <v>22</v>
      </c>
      <c r="AH87" s="9">
        <v>0.8</v>
      </c>
      <c r="AI87" s="9">
        <f t="shared" si="3"/>
        <v>146.66666666666666</v>
      </c>
      <c r="AJ87" s="9">
        <v>227</v>
      </c>
      <c r="AK87" s="12">
        <v>0.78700000000000003</v>
      </c>
      <c r="AL87" s="12">
        <v>0.754</v>
      </c>
      <c r="AM87" s="7">
        <v>0.1</v>
      </c>
      <c r="AN87">
        <f t="shared" si="4"/>
        <v>1</v>
      </c>
      <c r="AO87">
        <f>0.11*2*2</f>
        <v>0.44</v>
      </c>
      <c r="AP87" t="s">
        <v>3</v>
      </c>
      <c r="AQ87" t="s">
        <v>3</v>
      </c>
      <c r="AR87" t="s">
        <v>3</v>
      </c>
      <c r="AS87" t="s">
        <v>3</v>
      </c>
      <c r="AT87">
        <v>20</v>
      </c>
      <c r="AU87" t="s">
        <v>32</v>
      </c>
      <c r="AV87" s="3" t="s">
        <v>36</v>
      </c>
    </row>
    <row r="88" spans="1:48" x14ac:dyDescent="0.3">
      <c r="A88">
        <v>1</v>
      </c>
      <c r="B88">
        <v>1500</v>
      </c>
      <c r="C88">
        <v>575000</v>
      </c>
      <c r="D88" t="s">
        <v>4</v>
      </c>
      <c r="E88" t="s">
        <v>5</v>
      </c>
      <c r="F88" s="2" t="s">
        <v>37</v>
      </c>
      <c r="G88" s="11">
        <v>0.13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 s="11">
        <f>G88*10%</f>
        <v>1.3000000000000001E-2</v>
      </c>
      <c r="AB88" s="11" t="s">
        <v>3</v>
      </c>
      <c r="AC88" t="s">
        <v>3</v>
      </c>
      <c r="AD88" s="11">
        <v>60</v>
      </c>
      <c r="AE88">
        <v>0.83799999999999997</v>
      </c>
      <c r="AF88">
        <v>15</v>
      </c>
      <c r="AG88" s="9">
        <v>22</v>
      </c>
      <c r="AH88" s="9">
        <v>0.8</v>
      </c>
      <c r="AI88" s="9">
        <f t="shared" si="3"/>
        <v>146.66666666666666</v>
      </c>
      <c r="AJ88" s="9">
        <v>227</v>
      </c>
      <c r="AK88" s="12">
        <v>0.78700000000000003</v>
      </c>
      <c r="AL88" s="12">
        <v>0.754</v>
      </c>
      <c r="AM88" s="7">
        <v>0.3</v>
      </c>
      <c r="AN88">
        <f t="shared" si="4"/>
        <v>1</v>
      </c>
      <c r="AO88">
        <f>0.34*2*2</f>
        <v>1.36</v>
      </c>
      <c r="AP88" t="s">
        <v>3</v>
      </c>
      <c r="AQ88" t="s">
        <v>3</v>
      </c>
      <c r="AR88" t="s">
        <v>3</v>
      </c>
      <c r="AS88" t="s">
        <v>3</v>
      </c>
      <c r="AT88">
        <v>20</v>
      </c>
      <c r="AU88" t="s">
        <v>32</v>
      </c>
      <c r="AV88" s="3" t="s">
        <v>36</v>
      </c>
    </row>
    <row r="89" spans="1:48" x14ac:dyDescent="0.3">
      <c r="A89">
        <v>1</v>
      </c>
      <c r="B89">
        <v>1500</v>
      </c>
      <c r="C89">
        <v>575000</v>
      </c>
      <c r="D89" t="s">
        <v>4</v>
      </c>
      <c r="E89" t="s">
        <v>5</v>
      </c>
      <c r="F89" s="2" t="s">
        <v>37</v>
      </c>
      <c r="G89" s="11">
        <v>0.13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 s="11">
        <f>G89*10%</f>
        <v>1.3000000000000001E-2</v>
      </c>
      <c r="AB89" s="11" t="s">
        <v>3</v>
      </c>
      <c r="AC89" t="s">
        <v>3</v>
      </c>
      <c r="AD89" s="11">
        <v>60</v>
      </c>
      <c r="AE89">
        <v>0.83799999999999997</v>
      </c>
      <c r="AF89">
        <v>15</v>
      </c>
      <c r="AG89" s="9">
        <v>22</v>
      </c>
      <c r="AH89" s="9">
        <v>0.8</v>
      </c>
      <c r="AI89" s="9">
        <f t="shared" si="3"/>
        <v>146.66666666666666</v>
      </c>
      <c r="AJ89" s="9">
        <v>227</v>
      </c>
      <c r="AK89" s="12">
        <v>0.78700000000000003</v>
      </c>
      <c r="AL89" s="12">
        <v>0.754</v>
      </c>
      <c r="AM89" s="7">
        <v>0.45</v>
      </c>
      <c r="AN89">
        <f t="shared" si="4"/>
        <v>1</v>
      </c>
      <c r="AO89">
        <f>0.58*2*2</f>
        <v>2.3199999999999998</v>
      </c>
      <c r="AP89" t="s">
        <v>3</v>
      </c>
      <c r="AQ89" t="s">
        <v>3</v>
      </c>
      <c r="AR89" t="s">
        <v>3</v>
      </c>
      <c r="AS89" t="s">
        <v>3</v>
      </c>
      <c r="AT89">
        <v>20</v>
      </c>
      <c r="AU89" t="s">
        <v>32</v>
      </c>
      <c r="AV89" s="3" t="s">
        <v>36</v>
      </c>
    </row>
    <row r="90" spans="1:48" x14ac:dyDescent="0.3">
      <c r="A90">
        <v>1</v>
      </c>
      <c r="B90">
        <v>1500</v>
      </c>
      <c r="C90">
        <v>575000</v>
      </c>
      <c r="D90" t="s">
        <v>4</v>
      </c>
      <c r="E90" t="s">
        <v>5</v>
      </c>
      <c r="F90" s="2" t="s">
        <v>37</v>
      </c>
      <c r="G90" s="11">
        <v>0.13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 s="11">
        <f>G90*10%</f>
        <v>1.3000000000000001E-2</v>
      </c>
      <c r="AB90" s="11" t="s">
        <v>3</v>
      </c>
      <c r="AC90" t="s">
        <v>3</v>
      </c>
      <c r="AD90" s="11">
        <v>60</v>
      </c>
      <c r="AE90">
        <v>0.83799999999999997</v>
      </c>
      <c r="AF90">
        <v>15</v>
      </c>
      <c r="AG90" s="9">
        <v>22</v>
      </c>
      <c r="AH90" s="9">
        <v>0.8</v>
      </c>
      <c r="AI90" s="9">
        <f t="shared" si="3"/>
        <v>146.66666666666666</v>
      </c>
      <c r="AJ90" s="9">
        <v>227</v>
      </c>
      <c r="AK90" s="12">
        <v>0.78700000000000003</v>
      </c>
      <c r="AL90" s="12">
        <v>0.754</v>
      </c>
      <c r="AM90" s="7">
        <v>0.6</v>
      </c>
      <c r="AN90">
        <f t="shared" si="4"/>
        <v>1</v>
      </c>
      <c r="AO90">
        <f>0.83*2*2</f>
        <v>3.32</v>
      </c>
      <c r="AP90" t="s">
        <v>3</v>
      </c>
      <c r="AQ90" t="s">
        <v>3</v>
      </c>
      <c r="AR90" t="s">
        <v>3</v>
      </c>
      <c r="AS90" t="s">
        <v>3</v>
      </c>
      <c r="AT90">
        <v>20</v>
      </c>
      <c r="AU90" t="s">
        <v>32</v>
      </c>
      <c r="AV90" s="3" t="s">
        <v>36</v>
      </c>
    </row>
    <row r="91" spans="1:48" x14ac:dyDescent="0.3">
      <c r="A91">
        <v>1</v>
      </c>
      <c r="B91">
        <v>1500</v>
      </c>
      <c r="C91">
        <v>575000</v>
      </c>
      <c r="D91" t="s">
        <v>4</v>
      </c>
      <c r="E91" t="s">
        <v>5</v>
      </c>
      <c r="F91" s="2" t="s">
        <v>37</v>
      </c>
      <c r="G91" s="11">
        <v>0.13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 s="11">
        <f>G91*10%</f>
        <v>1.3000000000000001E-2</v>
      </c>
      <c r="AB91" s="11" t="s">
        <v>3</v>
      </c>
      <c r="AC91" t="s">
        <v>3</v>
      </c>
      <c r="AD91" s="11">
        <v>60</v>
      </c>
      <c r="AE91">
        <v>0.83799999999999997</v>
      </c>
      <c r="AF91">
        <v>15</v>
      </c>
      <c r="AG91" s="9">
        <v>22</v>
      </c>
      <c r="AH91" s="9">
        <v>0.8</v>
      </c>
      <c r="AI91" s="9">
        <f t="shared" si="3"/>
        <v>146.66666666666666</v>
      </c>
      <c r="AJ91" s="9">
        <v>227</v>
      </c>
      <c r="AK91" s="12">
        <v>0.78700000000000003</v>
      </c>
      <c r="AL91" s="12">
        <v>0.754</v>
      </c>
      <c r="AM91" s="7">
        <v>0.9</v>
      </c>
      <c r="AN91">
        <f t="shared" si="4"/>
        <v>1</v>
      </c>
      <c r="AO91">
        <f>0.99*2*2</f>
        <v>3.96</v>
      </c>
      <c r="AP91" t="s">
        <v>3</v>
      </c>
      <c r="AQ91" t="s">
        <v>3</v>
      </c>
      <c r="AR91" t="s">
        <v>3</v>
      </c>
      <c r="AS91" t="s">
        <v>3</v>
      </c>
      <c r="AT91">
        <v>20</v>
      </c>
      <c r="AU91" t="s">
        <v>32</v>
      </c>
      <c r="AV91" s="3" t="s">
        <v>36</v>
      </c>
    </row>
    <row r="92" spans="1:48" x14ac:dyDescent="0.3">
      <c r="A92">
        <v>1</v>
      </c>
      <c r="B92">
        <v>1500</v>
      </c>
      <c r="C92">
        <v>575000</v>
      </c>
      <c r="D92" t="s">
        <v>4</v>
      </c>
      <c r="E92" t="s">
        <v>5</v>
      </c>
      <c r="F92" s="2" t="s">
        <v>37</v>
      </c>
      <c r="G92" s="11">
        <v>0.13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 s="11">
        <f>G92*10%</f>
        <v>1.3000000000000001E-2</v>
      </c>
      <c r="AB92" s="11" t="s">
        <v>3</v>
      </c>
      <c r="AC92" t="s">
        <v>3</v>
      </c>
      <c r="AD92" s="11">
        <v>60</v>
      </c>
      <c r="AE92">
        <v>0.83799999999999997</v>
      </c>
      <c r="AF92">
        <v>15</v>
      </c>
      <c r="AG92" s="9">
        <v>22</v>
      </c>
      <c r="AH92" s="9">
        <v>0.8</v>
      </c>
      <c r="AI92" s="9">
        <f t="shared" si="3"/>
        <v>146.66666666666666</v>
      </c>
      <c r="AJ92" s="9">
        <v>227</v>
      </c>
      <c r="AK92" s="12">
        <v>0.78700000000000003</v>
      </c>
      <c r="AL92" s="12">
        <v>0.754</v>
      </c>
      <c r="AM92" s="7">
        <v>0.7</v>
      </c>
      <c r="AN92">
        <f t="shared" si="4"/>
        <v>1</v>
      </c>
      <c r="AO92">
        <f>1.2*2*2</f>
        <v>4.8</v>
      </c>
      <c r="AP92" t="s">
        <v>3</v>
      </c>
      <c r="AQ92" t="s">
        <v>3</v>
      </c>
      <c r="AR92" t="s">
        <v>3</v>
      </c>
      <c r="AS92" t="s">
        <v>3</v>
      </c>
      <c r="AT92">
        <v>20</v>
      </c>
      <c r="AU92" t="s">
        <v>32</v>
      </c>
      <c r="AV92" s="3" t="s">
        <v>36</v>
      </c>
    </row>
    <row r="93" spans="1:48" x14ac:dyDescent="0.3">
      <c r="A93">
        <v>1</v>
      </c>
      <c r="B93">
        <v>1500</v>
      </c>
      <c r="C93">
        <v>575000</v>
      </c>
      <c r="D93" t="s">
        <v>4</v>
      </c>
      <c r="E93" t="s">
        <v>5</v>
      </c>
      <c r="F93" s="2" t="s">
        <v>37</v>
      </c>
      <c r="G93" s="11">
        <v>0.13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 s="11">
        <f>G93*17.5%</f>
        <v>2.2749999999999999E-2</v>
      </c>
      <c r="AB93" s="11">
        <f>G93*10%</f>
        <v>1.3000000000000001E-2</v>
      </c>
      <c r="AC93" t="s">
        <v>3</v>
      </c>
      <c r="AD93" s="11">
        <v>60</v>
      </c>
      <c r="AE93">
        <v>0.83799999999999997</v>
      </c>
      <c r="AF93">
        <v>15</v>
      </c>
      <c r="AG93" s="9">
        <v>22</v>
      </c>
      <c r="AH93" s="9">
        <v>0.8</v>
      </c>
      <c r="AI93" s="9">
        <f t="shared" si="3"/>
        <v>146.66666666666666</v>
      </c>
      <c r="AJ93" s="9">
        <v>205</v>
      </c>
      <c r="AK93" s="12">
        <v>0.84099999999999997</v>
      </c>
      <c r="AL93" s="12">
        <v>0.83899999999999997</v>
      </c>
      <c r="AM93" s="7">
        <v>0.25</v>
      </c>
      <c r="AN93">
        <f t="shared" si="4"/>
        <v>1</v>
      </c>
      <c r="AO93">
        <f>0.11*2*2</f>
        <v>0.44</v>
      </c>
      <c r="AP93" t="s">
        <v>3</v>
      </c>
      <c r="AQ93" t="s">
        <v>3</v>
      </c>
      <c r="AR93" t="s">
        <v>3</v>
      </c>
      <c r="AS93" t="s">
        <v>3</v>
      </c>
      <c r="AT93">
        <v>20</v>
      </c>
      <c r="AU93" t="s">
        <v>32</v>
      </c>
      <c r="AV93" s="3" t="s">
        <v>36</v>
      </c>
    </row>
    <row r="94" spans="1:48" x14ac:dyDescent="0.3">
      <c r="A94">
        <v>1</v>
      </c>
      <c r="B94">
        <v>1500</v>
      </c>
      <c r="C94">
        <v>575000</v>
      </c>
      <c r="D94" t="s">
        <v>4</v>
      </c>
      <c r="E94" t="s">
        <v>5</v>
      </c>
      <c r="F94" s="2" t="s">
        <v>37</v>
      </c>
      <c r="G94" s="11">
        <v>0.13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 s="11">
        <f>G94*17.5%</f>
        <v>2.2749999999999999E-2</v>
      </c>
      <c r="AB94" s="11">
        <f>G94*10%</f>
        <v>1.3000000000000001E-2</v>
      </c>
      <c r="AC94" t="s">
        <v>3</v>
      </c>
      <c r="AD94" s="11">
        <v>60</v>
      </c>
      <c r="AE94">
        <v>0.83799999999999997</v>
      </c>
      <c r="AF94">
        <v>15</v>
      </c>
      <c r="AG94" s="9">
        <v>22</v>
      </c>
      <c r="AH94" s="9">
        <v>0.8</v>
      </c>
      <c r="AI94" s="9">
        <f t="shared" si="3"/>
        <v>146.66666666666666</v>
      </c>
      <c r="AJ94" s="9">
        <v>205</v>
      </c>
      <c r="AK94" s="12">
        <v>0.84099999999999997</v>
      </c>
      <c r="AL94" s="12">
        <v>0.83899999999999997</v>
      </c>
      <c r="AM94" s="7">
        <v>0.9</v>
      </c>
      <c r="AN94">
        <f t="shared" si="4"/>
        <v>1</v>
      </c>
      <c r="AO94">
        <f>0.34*2*2</f>
        <v>1.36</v>
      </c>
      <c r="AP94" t="s">
        <v>3</v>
      </c>
      <c r="AQ94" t="s">
        <v>3</v>
      </c>
      <c r="AR94" t="s">
        <v>3</v>
      </c>
      <c r="AS94" t="s">
        <v>3</v>
      </c>
      <c r="AT94">
        <v>20</v>
      </c>
      <c r="AU94" t="s">
        <v>32</v>
      </c>
      <c r="AV94" s="3" t="s">
        <v>36</v>
      </c>
    </row>
    <row r="95" spans="1:48" x14ac:dyDescent="0.3">
      <c r="A95">
        <v>1</v>
      </c>
      <c r="B95">
        <v>1500</v>
      </c>
      <c r="C95">
        <v>575000</v>
      </c>
      <c r="D95" t="s">
        <v>4</v>
      </c>
      <c r="E95" t="s">
        <v>5</v>
      </c>
      <c r="F95" s="2" t="s">
        <v>37</v>
      </c>
      <c r="G95" s="11">
        <v>0.13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 s="11">
        <f>G95*17.5%</f>
        <v>2.2749999999999999E-2</v>
      </c>
      <c r="AB95" s="11">
        <f>G95*10%</f>
        <v>1.3000000000000001E-2</v>
      </c>
      <c r="AC95" t="s">
        <v>3</v>
      </c>
      <c r="AD95" s="11">
        <v>60</v>
      </c>
      <c r="AE95">
        <v>0.83799999999999997</v>
      </c>
      <c r="AF95">
        <v>15</v>
      </c>
      <c r="AG95" s="9">
        <v>22</v>
      </c>
      <c r="AH95" s="9">
        <v>0.8</v>
      </c>
      <c r="AI95" s="9">
        <f t="shared" si="3"/>
        <v>146.66666666666666</v>
      </c>
      <c r="AJ95" s="9">
        <v>205</v>
      </c>
      <c r="AK95" s="12">
        <v>0.84099999999999997</v>
      </c>
      <c r="AL95" s="12">
        <v>0.83899999999999997</v>
      </c>
      <c r="AM95" s="7">
        <v>2.5</v>
      </c>
      <c r="AN95">
        <f t="shared" si="4"/>
        <v>2</v>
      </c>
      <c r="AO95">
        <f>0.58*2*2</f>
        <v>2.3199999999999998</v>
      </c>
      <c r="AP95" t="s">
        <v>3</v>
      </c>
      <c r="AQ95" t="s">
        <v>3</v>
      </c>
      <c r="AR95" t="s">
        <v>3</v>
      </c>
      <c r="AS95" t="s">
        <v>3</v>
      </c>
      <c r="AT95">
        <v>20</v>
      </c>
      <c r="AU95" t="s">
        <v>32</v>
      </c>
      <c r="AV95" s="3" t="s">
        <v>36</v>
      </c>
    </row>
    <row r="96" spans="1:48" x14ac:dyDescent="0.3">
      <c r="A96">
        <v>1</v>
      </c>
      <c r="B96">
        <v>1500</v>
      </c>
      <c r="C96">
        <v>575000</v>
      </c>
      <c r="D96" t="s">
        <v>4</v>
      </c>
      <c r="E96" t="s">
        <v>5</v>
      </c>
      <c r="F96" s="2" t="s">
        <v>37</v>
      </c>
      <c r="G96" s="11">
        <v>0.13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 s="11">
        <f>G96*17.5%</f>
        <v>2.2749999999999999E-2</v>
      </c>
      <c r="AB96" s="11">
        <f>G96*10%</f>
        <v>1.3000000000000001E-2</v>
      </c>
      <c r="AC96" t="s">
        <v>3</v>
      </c>
      <c r="AD96" s="11">
        <v>60</v>
      </c>
      <c r="AE96">
        <v>0.83799999999999997</v>
      </c>
      <c r="AF96">
        <v>15</v>
      </c>
      <c r="AG96" s="9">
        <v>22</v>
      </c>
      <c r="AH96" s="9">
        <v>0.8</v>
      </c>
      <c r="AI96" s="9">
        <f t="shared" si="3"/>
        <v>146.66666666666666</v>
      </c>
      <c r="AJ96" s="9">
        <v>205</v>
      </c>
      <c r="AK96" s="12">
        <v>0.84099999999999997</v>
      </c>
      <c r="AL96" s="12">
        <v>0.83899999999999997</v>
      </c>
      <c r="AM96" s="7">
        <v>4.2</v>
      </c>
      <c r="AN96">
        <f t="shared" si="4"/>
        <v>2</v>
      </c>
      <c r="AO96">
        <f>0.83*2*2</f>
        <v>3.32</v>
      </c>
      <c r="AP96" t="s">
        <v>3</v>
      </c>
      <c r="AQ96" t="s">
        <v>3</v>
      </c>
      <c r="AR96" t="s">
        <v>3</v>
      </c>
      <c r="AS96" t="s">
        <v>3</v>
      </c>
      <c r="AT96">
        <v>20</v>
      </c>
      <c r="AU96" t="s">
        <v>32</v>
      </c>
      <c r="AV96" s="3" t="s">
        <v>36</v>
      </c>
    </row>
    <row r="97" spans="1:48" x14ac:dyDescent="0.3">
      <c r="A97">
        <v>1</v>
      </c>
      <c r="B97">
        <v>1500</v>
      </c>
      <c r="C97">
        <v>575000</v>
      </c>
      <c r="D97" t="s">
        <v>4</v>
      </c>
      <c r="E97" t="s">
        <v>5</v>
      </c>
      <c r="F97" s="2" t="s">
        <v>37</v>
      </c>
      <c r="G97" s="11">
        <v>0.13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 s="11">
        <f>G97*17.5%</f>
        <v>2.2749999999999999E-2</v>
      </c>
      <c r="AB97" s="11">
        <f>G97*10%</f>
        <v>1.3000000000000001E-2</v>
      </c>
      <c r="AC97" t="s">
        <v>3</v>
      </c>
      <c r="AD97" s="11">
        <v>60</v>
      </c>
      <c r="AE97">
        <v>0.83799999999999997</v>
      </c>
      <c r="AF97">
        <v>15</v>
      </c>
      <c r="AG97" s="9">
        <v>22</v>
      </c>
      <c r="AH97" s="9">
        <v>0.8</v>
      </c>
      <c r="AI97" s="9">
        <f t="shared" si="3"/>
        <v>146.66666666666666</v>
      </c>
      <c r="AJ97" s="9">
        <v>205</v>
      </c>
      <c r="AK97" s="12">
        <v>0.84099999999999997</v>
      </c>
      <c r="AL97" s="12">
        <v>0.83899999999999997</v>
      </c>
      <c r="AM97" s="7">
        <v>3.4</v>
      </c>
      <c r="AN97">
        <f t="shared" si="4"/>
        <v>2</v>
      </c>
      <c r="AO97">
        <f>0.99*2*2</f>
        <v>3.96</v>
      </c>
      <c r="AP97" t="s">
        <v>3</v>
      </c>
      <c r="AQ97" t="s">
        <v>3</v>
      </c>
      <c r="AR97" t="s">
        <v>3</v>
      </c>
      <c r="AS97" t="s">
        <v>3</v>
      </c>
      <c r="AT97">
        <v>20</v>
      </c>
      <c r="AU97" t="s">
        <v>32</v>
      </c>
      <c r="AV97" s="3" t="s">
        <v>36</v>
      </c>
    </row>
    <row r="98" spans="1:48" x14ac:dyDescent="0.3">
      <c r="A98">
        <v>1</v>
      </c>
      <c r="B98">
        <v>1500</v>
      </c>
      <c r="C98">
        <v>575000</v>
      </c>
      <c r="D98" t="s">
        <v>4</v>
      </c>
      <c r="E98" t="s">
        <v>5</v>
      </c>
      <c r="F98" s="2" t="s">
        <v>37</v>
      </c>
      <c r="G98" s="11">
        <v>0.13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 s="11">
        <f>G98*17.5%</f>
        <v>2.2749999999999999E-2</v>
      </c>
      <c r="AB98" s="11">
        <f>G98*10%</f>
        <v>1.3000000000000001E-2</v>
      </c>
      <c r="AC98" t="s">
        <v>3</v>
      </c>
      <c r="AD98" s="11">
        <v>60</v>
      </c>
      <c r="AE98">
        <v>0.83799999999999997</v>
      </c>
      <c r="AF98">
        <v>15</v>
      </c>
      <c r="AG98" s="9">
        <v>22</v>
      </c>
      <c r="AH98" s="9">
        <v>0.8</v>
      </c>
      <c r="AI98" s="9">
        <f t="shared" ref="AI98:AI112" si="5">AG98/AF98*100</f>
        <v>146.66666666666666</v>
      </c>
      <c r="AJ98" s="9">
        <v>205</v>
      </c>
      <c r="AK98" s="12">
        <v>0.84099999999999997</v>
      </c>
      <c r="AL98" s="12">
        <v>0.83899999999999997</v>
      </c>
      <c r="AM98" s="7">
        <v>1.4</v>
      </c>
      <c r="AN98">
        <f t="shared" si="4"/>
        <v>1</v>
      </c>
      <c r="AO98">
        <f>1.2*2*2</f>
        <v>4.8</v>
      </c>
      <c r="AP98" t="s">
        <v>3</v>
      </c>
      <c r="AQ98" t="s">
        <v>3</v>
      </c>
      <c r="AR98" t="s">
        <v>3</v>
      </c>
      <c r="AS98" t="s">
        <v>3</v>
      </c>
      <c r="AT98">
        <v>20</v>
      </c>
      <c r="AU98" t="s">
        <v>32</v>
      </c>
      <c r="AV98" s="3" t="s">
        <v>36</v>
      </c>
    </row>
    <row r="99" spans="1:48" x14ac:dyDescent="0.3">
      <c r="A99">
        <v>1</v>
      </c>
      <c r="B99">
        <v>1500</v>
      </c>
      <c r="C99">
        <v>575000</v>
      </c>
      <c r="D99" t="s">
        <v>4</v>
      </c>
      <c r="E99" t="s">
        <v>5</v>
      </c>
      <c r="F99" s="2" t="s">
        <v>37</v>
      </c>
      <c r="G99" s="11">
        <v>0.13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 s="11">
        <f>G99*17.5%</f>
        <v>2.2749999999999999E-2</v>
      </c>
      <c r="AB99" s="11">
        <f>G99*10%</f>
        <v>1.3000000000000001E-2</v>
      </c>
      <c r="AC99" t="s">
        <v>3</v>
      </c>
      <c r="AD99" s="11">
        <v>60</v>
      </c>
      <c r="AE99">
        <v>0.83799999999999997</v>
      </c>
      <c r="AF99">
        <v>15</v>
      </c>
      <c r="AG99" s="9">
        <v>22</v>
      </c>
      <c r="AH99" s="9">
        <v>0.8</v>
      </c>
      <c r="AI99" s="9">
        <f t="shared" si="5"/>
        <v>146.66666666666666</v>
      </c>
      <c r="AJ99" s="9">
        <v>205</v>
      </c>
      <c r="AK99" s="12">
        <v>0.84099999999999997</v>
      </c>
      <c r="AL99" s="12">
        <v>0.83899999999999997</v>
      </c>
      <c r="AM99" s="7">
        <v>3</v>
      </c>
      <c r="AN99">
        <f t="shared" si="4"/>
        <v>2</v>
      </c>
      <c r="AO99">
        <f>7/1000*SQRT(2*9.81*5/100)/0.25*2</f>
        <v>5.5465448704576439E-2</v>
      </c>
      <c r="AP99" t="s">
        <v>3</v>
      </c>
      <c r="AQ99" t="s">
        <v>3</v>
      </c>
      <c r="AR99" t="s">
        <v>3</v>
      </c>
      <c r="AS99" t="s">
        <v>3</v>
      </c>
      <c r="AT99">
        <v>20</v>
      </c>
      <c r="AU99" t="s">
        <v>32</v>
      </c>
      <c r="AV99" s="3" t="s">
        <v>36</v>
      </c>
    </row>
    <row r="100" spans="1:48" x14ac:dyDescent="0.3">
      <c r="A100">
        <v>1</v>
      </c>
      <c r="B100">
        <v>1500</v>
      </c>
      <c r="C100">
        <v>575000</v>
      </c>
      <c r="D100" t="s">
        <v>4</v>
      </c>
      <c r="E100" t="s">
        <v>5</v>
      </c>
      <c r="F100" s="2" t="s">
        <v>37</v>
      </c>
      <c r="G100" s="11">
        <v>0.13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 s="11">
        <f>G100*17.5%</f>
        <v>2.2749999999999999E-2</v>
      </c>
      <c r="AB100" s="11">
        <f>G100*10%</f>
        <v>1.3000000000000001E-2</v>
      </c>
      <c r="AC100" t="s">
        <v>3</v>
      </c>
      <c r="AD100" s="11">
        <v>60</v>
      </c>
      <c r="AE100">
        <v>0.83799999999999997</v>
      </c>
      <c r="AF100">
        <v>15</v>
      </c>
      <c r="AG100" s="9">
        <v>22</v>
      </c>
      <c r="AH100" s="9">
        <v>0.8</v>
      </c>
      <c r="AI100" s="9">
        <f t="shared" si="5"/>
        <v>146.66666666666666</v>
      </c>
      <c r="AJ100" s="9">
        <v>205</v>
      </c>
      <c r="AK100" s="12">
        <v>0.84099999999999997</v>
      </c>
      <c r="AL100" s="12">
        <v>0.83899999999999997</v>
      </c>
      <c r="AM100" s="7">
        <v>3.4</v>
      </c>
      <c r="AN100">
        <f t="shared" si="4"/>
        <v>2</v>
      </c>
      <c r="AO100">
        <f>7/1000*SQRT(2*9.81*10/100)/0.25*2</f>
        <v>7.8439989801121227E-2</v>
      </c>
      <c r="AP100" t="s">
        <v>3</v>
      </c>
      <c r="AQ100" t="s">
        <v>3</v>
      </c>
      <c r="AR100" t="s">
        <v>3</v>
      </c>
      <c r="AS100" t="s">
        <v>3</v>
      </c>
      <c r="AT100">
        <v>20</v>
      </c>
      <c r="AU100" t="s">
        <v>32</v>
      </c>
      <c r="AV100" s="3" t="s">
        <v>36</v>
      </c>
    </row>
    <row r="101" spans="1:48" x14ac:dyDescent="0.3">
      <c r="A101">
        <v>1</v>
      </c>
      <c r="B101">
        <v>1500</v>
      </c>
      <c r="C101">
        <v>575000</v>
      </c>
      <c r="D101" t="s">
        <v>4</v>
      </c>
      <c r="E101" t="s">
        <v>5</v>
      </c>
      <c r="F101" s="2" t="s">
        <v>37</v>
      </c>
      <c r="G101" s="11">
        <v>0.13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 s="11">
        <f>G101*17.5%</f>
        <v>2.2749999999999999E-2</v>
      </c>
      <c r="AB101" s="11">
        <f>G101*10%</f>
        <v>1.3000000000000001E-2</v>
      </c>
      <c r="AC101" t="s">
        <v>3</v>
      </c>
      <c r="AD101" s="11">
        <v>60</v>
      </c>
      <c r="AE101">
        <v>0.83799999999999997</v>
      </c>
      <c r="AF101">
        <v>15</v>
      </c>
      <c r="AG101" s="9">
        <v>22</v>
      </c>
      <c r="AH101" s="9">
        <v>0.8</v>
      </c>
      <c r="AI101" s="9">
        <f t="shared" si="5"/>
        <v>146.66666666666666</v>
      </c>
      <c r="AJ101" s="9">
        <v>205</v>
      </c>
      <c r="AK101" s="12">
        <v>0.84099999999999997</v>
      </c>
      <c r="AL101" s="12">
        <v>0.83899999999999997</v>
      </c>
      <c r="AM101" s="7">
        <v>4.0999999999999996</v>
      </c>
      <c r="AN101">
        <f t="shared" si="4"/>
        <v>2</v>
      </c>
      <c r="AO101">
        <f>7/1000*SQRT(2*9.81*15/100)/0.25*2</f>
        <v>9.606897522093176E-2</v>
      </c>
      <c r="AP101" t="s">
        <v>3</v>
      </c>
      <c r="AQ101" t="s">
        <v>3</v>
      </c>
      <c r="AR101" t="s">
        <v>3</v>
      </c>
      <c r="AS101" t="s">
        <v>3</v>
      </c>
      <c r="AT101">
        <v>20</v>
      </c>
      <c r="AU101" t="s">
        <v>32</v>
      </c>
      <c r="AV101" s="3" t="s">
        <v>36</v>
      </c>
    </row>
    <row r="102" spans="1:48" x14ac:dyDescent="0.3">
      <c r="A102">
        <v>1</v>
      </c>
      <c r="B102">
        <v>1500</v>
      </c>
      <c r="C102">
        <v>575000</v>
      </c>
      <c r="D102" t="s">
        <v>4</v>
      </c>
      <c r="E102" t="s">
        <v>5</v>
      </c>
      <c r="F102" s="2" t="s">
        <v>37</v>
      </c>
      <c r="G102" s="11">
        <v>0.13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 s="11">
        <f>G102*17.5%</f>
        <v>2.2749999999999999E-2</v>
      </c>
      <c r="AB102" s="11">
        <f>G102*10%</f>
        <v>1.3000000000000001E-2</v>
      </c>
      <c r="AC102" t="s">
        <v>3</v>
      </c>
      <c r="AD102" s="11">
        <v>60</v>
      </c>
      <c r="AE102">
        <v>0.83799999999999997</v>
      </c>
      <c r="AF102">
        <v>15</v>
      </c>
      <c r="AG102" s="9">
        <v>22</v>
      </c>
      <c r="AH102" s="9">
        <v>0.8</v>
      </c>
      <c r="AI102" s="9">
        <f t="shared" si="5"/>
        <v>146.66666666666666</v>
      </c>
      <c r="AJ102" s="9">
        <v>205</v>
      </c>
      <c r="AK102" s="12">
        <v>0.84099999999999997</v>
      </c>
      <c r="AL102" s="12">
        <v>0.83899999999999997</v>
      </c>
      <c r="AM102" s="7">
        <v>3.5</v>
      </c>
      <c r="AN102">
        <f t="shared" si="4"/>
        <v>2</v>
      </c>
      <c r="AO102">
        <f>7/1000*SQRT(2*9.81*20/100)/0.25*2</f>
        <v>0.11093089740915288</v>
      </c>
      <c r="AP102" t="s">
        <v>3</v>
      </c>
      <c r="AQ102" t="s">
        <v>3</v>
      </c>
      <c r="AR102" t="s">
        <v>3</v>
      </c>
      <c r="AS102" t="s">
        <v>3</v>
      </c>
      <c r="AT102">
        <v>20</v>
      </c>
      <c r="AU102" t="s">
        <v>32</v>
      </c>
      <c r="AV102" s="3" t="s">
        <v>36</v>
      </c>
    </row>
    <row r="103" spans="1:48" x14ac:dyDescent="0.3">
      <c r="A103">
        <v>1</v>
      </c>
      <c r="B103">
        <v>1500</v>
      </c>
      <c r="C103">
        <v>575000</v>
      </c>
      <c r="D103" t="s">
        <v>4</v>
      </c>
      <c r="E103" t="s">
        <v>5</v>
      </c>
      <c r="F103" s="2" t="s">
        <v>37</v>
      </c>
      <c r="G103" s="11">
        <v>0.13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 s="11">
        <f>G103*17.5%</f>
        <v>2.2749999999999999E-2</v>
      </c>
      <c r="AB103" s="11">
        <f>G103*10%</f>
        <v>1.3000000000000001E-2</v>
      </c>
      <c r="AC103" t="s">
        <v>3</v>
      </c>
      <c r="AD103" s="11">
        <v>60</v>
      </c>
      <c r="AE103">
        <v>0.83799999999999997</v>
      </c>
      <c r="AF103">
        <v>15</v>
      </c>
      <c r="AG103" s="9">
        <v>22</v>
      </c>
      <c r="AH103" s="9">
        <v>0.8</v>
      </c>
      <c r="AI103" s="9">
        <f t="shared" si="5"/>
        <v>146.66666666666666</v>
      </c>
      <c r="AJ103" s="9">
        <v>205</v>
      </c>
      <c r="AK103" s="12">
        <v>0.84099999999999997</v>
      </c>
      <c r="AL103" s="12">
        <v>0.83899999999999997</v>
      </c>
      <c r="AM103" s="7">
        <v>5.0999999999999996</v>
      </c>
      <c r="AN103">
        <f t="shared" si="4"/>
        <v>3</v>
      </c>
      <c r="AO103">
        <f>14/1000*SQRT(2*9.81*5/100)/0.25*2</f>
        <v>0.11093089740915288</v>
      </c>
      <c r="AP103" t="s">
        <v>3</v>
      </c>
      <c r="AQ103" t="s">
        <v>3</v>
      </c>
      <c r="AR103" t="s">
        <v>3</v>
      </c>
      <c r="AS103" t="s">
        <v>3</v>
      </c>
      <c r="AT103">
        <v>20</v>
      </c>
      <c r="AU103" t="s">
        <v>32</v>
      </c>
      <c r="AV103" s="3" t="s">
        <v>36</v>
      </c>
    </row>
    <row r="104" spans="1:48" x14ac:dyDescent="0.3">
      <c r="A104">
        <v>1</v>
      </c>
      <c r="B104">
        <v>1500</v>
      </c>
      <c r="C104">
        <v>575000</v>
      </c>
      <c r="D104" t="s">
        <v>4</v>
      </c>
      <c r="E104" t="s">
        <v>5</v>
      </c>
      <c r="F104" s="2" t="s">
        <v>37</v>
      </c>
      <c r="G104" s="11">
        <v>0.13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 s="11">
        <f>G104*17.5%</f>
        <v>2.2749999999999999E-2</v>
      </c>
      <c r="AB104" s="11">
        <f>G104*10%</f>
        <v>1.3000000000000001E-2</v>
      </c>
      <c r="AC104" t="s">
        <v>3</v>
      </c>
      <c r="AD104" s="11">
        <v>60</v>
      </c>
      <c r="AE104">
        <v>0.83799999999999997</v>
      </c>
      <c r="AF104">
        <v>15</v>
      </c>
      <c r="AG104" s="9">
        <v>22</v>
      </c>
      <c r="AH104" s="9">
        <v>0.8</v>
      </c>
      <c r="AI104" s="9">
        <f t="shared" si="5"/>
        <v>146.66666666666666</v>
      </c>
      <c r="AJ104" s="9">
        <v>205</v>
      </c>
      <c r="AK104" s="12">
        <v>0.84099999999999997</v>
      </c>
      <c r="AL104" s="12">
        <v>0.83899999999999997</v>
      </c>
      <c r="AM104" s="7">
        <v>7.2</v>
      </c>
      <c r="AN104">
        <f t="shared" si="4"/>
        <v>3</v>
      </c>
      <c r="AO104">
        <f>14/1000*SQRT(2*9.81*10/100)/0.25*2</f>
        <v>0.15687997960224245</v>
      </c>
      <c r="AP104" t="s">
        <v>3</v>
      </c>
      <c r="AQ104" t="s">
        <v>3</v>
      </c>
      <c r="AR104" t="s">
        <v>3</v>
      </c>
      <c r="AS104" t="s">
        <v>3</v>
      </c>
      <c r="AT104">
        <v>20</v>
      </c>
      <c r="AU104" t="s">
        <v>32</v>
      </c>
      <c r="AV104" s="3" t="s">
        <v>36</v>
      </c>
    </row>
    <row r="105" spans="1:48" x14ac:dyDescent="0.3">
      <c r="A105">
        <v>1</v>
      </c>
      <c r="B105">
        <v>1500</v>
      </c>
      <c r="C105">
        <v>575000</v>
      </c>
      <c r="D105" t="s">
        <v>4</v>
      </c>
      <c r="E105" t="s">
        <v>5</v>
      </c>
      <c r="F105" s="2" t="s">
        <v>37</v>
      </c>
      <c r="G105" s="11">
        <v>0.13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 s="11">
        <f>G105*17.5%</f>
        <v>2.2749999999999999E-2</v>
      </c>
      <c r="AB105" s="11">
        <f>G105*10%</f>
        <v>1.3000000000000001E-2</v>
      </c>
      <c r="AC105" t="s">
        <v>3</v>
      </c>
      <c r="AD105" s="11">
        <v>60</v>
      </c>
      <c r="AE105">
        <v>0.83799999999999997</v>
      </c>
      <c r="AF105">
        <v>15</v>
      </c>
      <c r="AG105" s="9">
        <v>22</v>
      </c>
      <c r="AH105" s="9">
        <v>0.8</v>
      </c>
      <c r="AI105" s="9">
        <f t="shared" si="5"/>
        <v>146.66666666666666</v>
      </c>
      <c r="AJ105" s="9">
        <v>205</v>
      </c>
      <c r="AK105" s="12">
        <v>0.84099999999999997</v>
      </c>
      <c r="AL105" s="12">
        <v>0.83899999999999997</v>
      </c>
      <c r="AM105" s="7">
        <v>7</v>
      </c>
      <c r="AN105">
        <f t="shared" si="4"/>
        <v>3</v>
      </c>
      <c r="AO105">
        <f>14/1000*SQRT(2*9.81*15/100)/0.25*2</f>
        <v>0.19213795044186352</v>
      </c>
      <c r="AP105" t="s">
        <v>3</v>
      </c>
      <c r="AQ105" t="s">
        <v>3</v>
      </c>
      <c r="AR105" t="s">
        <v>3</v>
      </c>
      <c r="AS105" t="s">
        <v>3</v>
      </c>
      <c r="AT105">
        <v>20</v>
      </c>
      <c r="AU105" t="s">
        <v>32</v>
      </c>
      <c r="AV105" s="3" t="s">
        <v>36</v>
      </c>
    </row>
    <row r="106" spans="1:48" x14ac:dyDescent="0.3">
      <c r="A106">
        <v>1</v>
      </c>
      <c r="B106">
        <v>1500</v>
      </c>
      <c r="C106">
        <v>575000</v>
      </c>
      <c r="D106" t="s">
        <v>4</v>
      </c>
      <c r="E106" t="s">
        <v>5</v>
      </c>
      <c r="F106" s="2" t="s">
        <v>37</v>
      </c>
      <c r="G106" s="11">
        <v>0.13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 s="11">
        <f>G106*17.5%</f>
        <v>2.2749999999999999E-2</v>
      </c>
      <c r="AB106" s="11">
        <f>G106*10%</f>
        <v>1.3000000000000001E-2</v>
      </c>
      <c r="AC106" t="s">
        <v>3</v>
      </c>
      <c r="AD106" s="11">
        <v>60</v>
      </c>
      <c r="AE106">
        <v>0.83799999999999997</v>
      </c>
      <c r="AF106">
        <v>15</v>
      </c>
      <c r="AG106" s="9">
        <v>22</v>
      </c>
      <c r="AH106" s="9">
        <v>0.8</v>
      </c>
      <c r="AI106" s="9">
        <f t="shared" si="5"/>
        <v>146.66666666666666</v>
      </c>
      <c r="AJ106" s="9">
        <v>205</v>
      </c>
      <c r="AK106" s="12">
        <v>0.84099999999999997</v>
      </c>
      <c r="AL106" s="12">
        <v>0.83899999999999997</v>
      </c>
      <c r="AM106" s="7">
        <v>5.7</v>
      </c>
      <c r="AN106">
        <f t="shared" si="4"/>
        <v>3</v>
      </c>
      <c r="AO106">
        <f>14/1000*SQRT(2*9.81*20/100)/0.25*2</f>
        <v>0.22186179481830576</v>
      </c>
      <c r="AP106" t="s">
        <v>3</v>
      </c>
      <c r="AQ106" t="s">
        <v>3</v>
      </c>
      <c r="AR106" t="s">
        <v>3</v>
      </c>
      <c r="AS106" t="s">
        <v>3</v>
      </c>
      <c r="AT106">
        <v>20</v>
      </c>
      <c r="AU106" t="s">
        <v>32</v>
      </c>
      <c r="AV106" s="3" t="s">
        <v>36</v>
      </c>
    </row>
    <row r="107" spans="1:48" x14ac:dyDescent="0.3">
      <c r="A107">
        <v>1</v>
      </c>
      <c r="B107">
        <v>1500</v>
      </c>
      <c r="C107">
        <v>575000</v>
      </c>
      <c r="D107" t="s">
        <v>4</v>
      </c>
      <c r="E107" t="s">
        <v>5</v>
      </c>
      <c r="F107" s="2" t="s">
        <v>37</v>
      </c>
      <c r="G107" s="11">
        <v>0.13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 s="11">
        <f>G107*17.5%</f>
        <v>2.2749999999999999E-2</v>
      </c>
      <c r="AB107" s="11">
        <f>G107*10%</f>
        <v>1.3000000000000001E-2</v>
      </c>
      <c r="AC107" t="s">
        <v>3</v>
      </c>
      <c r="AD107" s="11">
        <v>60</v>
      </c>
      <c r="AE107">
        <v>0.83799999999999997</v>
      </c>
      <c r="AF107">
        <v>15</v>
      </c>
      <c r="AG107" s="9">
        <v>22</v>
      </c>
      <c r="AH107" s="9">
        <v>0.8</v>
      </c>
      <c r="AI107" s="9">
        <f t="shared" si="5"/>
        <v>146.66666666666666</v>
      </c>
      <c r="AJ107" s="9">
        <v>205</v>
      </c>
      <c r="AK107" s="12">
        <v>0.84099999999999997</v>
      </c>
      <c r="AL107" s="12">
        <v>0.83899999999999997</v>
      </c>
      <c r="AM107" s="7">
        <v>5.5</v>
      </c>
      <c r="AN107">
        <f t="shared" si="4"/>
        <v>3</v>
      </c>
      <c r="AO107">
        <f>19/1000*SQRT(2*9.81*5/100)/0.25*2</f>
        <v>0.1505490750552789</v>
      </c>
      <c r="AP107" t="s">
        <v>3</v>
      </c>
      <c r="AQ107" t="s">
        <v>3</v>
      </c>
      <c r="AR107" t="s">
        <v>3</v>
      </c>
      <c r="AS107" t="s">
        <v>3</v>
      </c>
      <c r="AT107">
        <v>20</v>
      </c>
      <c r="AU107" t="s">
        <v>32</v>
      </c>
      <c r="AV107" s="3" t="s">
        <v>36</v>
      </c>
    </row>
    <row r="108" spans="1:48" x14ac:dyDescent="0.3">
      <c r="A108">
        <v>1</v>
      </c>
      <c r="B108">
        <v>1500</v>
      </c>
      <c r="C108">
        <v>575000</v>
      </c>
      <c r="D108" t="s">
        <v>4</v>
      </c>
      <c r="E108" t="s">
        <v>5</v>
      </c>
      <c r="F108" s="2" t="s">
        <v>37</v>
      </c>
      <c r="G108" s="11">
        <v>0.13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 s="11">
        <f>G108*17.5%</f>
        <v>2.2749999999999999E-2</v>
      </c>
      <c r="AB108" s="11">
        <f>G108*10%</f>
        <v>1.3000000000000001E-2</v>
      </c>
      <c r="AC108" t="s">
        <v>3</v>
      </c>
      <c r="AD108" s="11">
        <v>60</v>
      </c>
      <c r="AE108">
        <v>0.83799999999999997</v>
      </c>
      <c r="AF108">
        <v>15</v>
      </c>
      <c r="AG108" s="9">
        <v>22</v>
      </c>
      <c r="AH108" s="9">
        <v>0.8</v>
      </c>
      <c r="AI108" s="9">
        <f t="shared" si="5"/>
        <v>146.66666666666666</v>
      </c>
      <c r="AJ108" s="9">
        <v>205</v>
      </c>
      <c r="AK108" s="12">
        <v>0.84099999999999997</v>
      </c>
      <c r="AL108" s="12">
        <v>0.83899999999999997</v>
      </c>
      <c r="AM108" s="7">
        <v>3.8</v>
      </c>
      <c r="AN108">
        <f t="shared" si="4"/>
        <v>2</v>
      </c>
      <c r="AO108">
        <f>19/1000*SQRT(2*9.81*10/100)/0.25*2</f>
        <v>0.21290854374590043</v>
      </c>
      <c r="AP108" t="s">
        <v>3</v>
      </c>
      <c r="AQ108" t="s">
        <v>3</v>
      </c>
      <c r="AR108" t="s">
        <v>3</v>
      </c>
      <c r="AS108" t="s">
        <v>3</v>
      </c>
      <c r="AT108">
        <v>20</v>
      </c>
      <c r="AU108" t="s">
        <v>32</v>
      </c>
      <c r="AV108" s="3" t="s">
        <v>36</v>
      </c>
    </row>
    <row r="109" spans="1:48" x14ac:dyDescent="0.3">
      <c r="A109">
        <v>1</v>
      </c>
      <c r="B109">
        <v>1500</v>
      </c>
      <c r="C109">
        <v>575000</v>
      </c>
      <c r="D109" t="s">
        <v>4</v>
      </c>
      <c r="E109" t="s">
        <v>5</v>
      </c>
      <c r="F109" s="2" t="s">
        <v>37</v>
      </c>
      <c r="G109" s="11">
        <v>0.13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 s="11">
        <f>G109*17.5%</f>
        <v>2.2749999999999999E-2</v>
      </c>
      <c r="AB109" s="11">
        <f>G109*10%</f>
        <v>1.3000000000000001E-2</v>
      </c>
      <c r="AC109" t="s">
        <v>3</v>
      </c>
      <c r="AD109" s="11">
        <v>60</v>
      </c>
      <c r="AE109">
        <v>0.83799999999999997</v>
      </c>
      <c r="AF109">
        <v>15</v>
      </c>
      <c r="AG109" s="9">
        <v>22</v>
      </c>
      <c r="AH109" s="9">
        <v>0.8</v>
      </c>
      <c r="AI109" s="9">
        <f t="shared" si="5"/>
        <v>146.66666666666666</v>
      </c>
      <c r="AJ109" s="9">
        <v>205</v>
      </c>
      <c r="AK109" s="12">
        <v>0.84099999999999997</v>
      </c>
      <c r="AL109" s="12">
        <v>0.83899999999999997</v>
      </c>
      <c r="AM109" s="7">
        <v>3.4</v>
      </c>
      <c r="AN109">
        <f t="shared" si="4"/>
        <v>2</v>
      </c>
      <c r="AO109">
        <f>19/1000*SQRT(2*9.81*15/100)/0.25*2</f>
        <v>0.26075864702824331</v>
      </c>
      <c r="AP109" t="s">
        <v>3</v>
      </c>
      <c r="AQ109" t="s">
        <v>3</v>
      </c>
      <c r="AR109" t="s">
        <v>3</v>
      </c>
      <c r="AS109" t="s">
        <v>3</v>
      </c>
      <c r="AT109">
        <v>20</v>
      </c>
      <c r="AU109" t="s">
        <v>32</v>
      </c>
      <c r="AV109" s="3" t="s">
        <v>36</v>
      </c>
    </row>
    <row r="110" spans="1:48" x14ac:dyDescent="0.3">
      <c r="A110">
        <v>1</v>
      </c>
      <c r="B110">
        <v>1500</v>
      </c>
      <c r="C110">
        <v>575000</v>
      </c>
      <c r="D110" t="s">
        <v>4</v>
      </c>
      <c r="E110" t="s">
        <v>5</v>
      </c>
      <c r="F110" s="2" t="s">
        <v>37</v>
      </c>
      <c r="G110" s="11">
        <v>0.13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 s="11">
        <f>G110*17.5%</f>
        <v>2.2749999999999999E-2</v>
      </c>
      <c r="AB110" s="11">
        <f>G110*10%</f>
        <v>1.3000000000000001E-2</v>
      </c>
      <c r="AC110" t="s">
        <v>3</v>
      </c>
      <c r="AD110" s="11">
        <v>60</v>
      </c>
      <c r="AE110">
        <v>0.83799999999999997</v>
      </c>
      <c r="AF110">
        <v>15</v>
      </c>
      <c r="AG110" s="9">
        <v>22</v>
      </c>
      <c r="AH110" s="9">
        <v>0.8</v>
      </c>
      <c r="AI110" s="9">
        <f t="shared" si="5"/>
        <v>146.66666666666666</v>
      </c>
      <c r="AJ110" s="9">
        <v>205</v>
      </c>
      <c r="AK110" s="12">
        <v>0.84099999999999997</v>
      </c>
      <c r="AL110" s="12">
        <v>0.83899999999999997</v>
      </c>
      <c r="AM110" s="7">
        <v>3.1</v>
      </c>
      <c r="AN110">
        <f t="shared" si="4"/>
        <v>2</v>
      </c>
      <c r="AO110">
        <f>19/1000*SQRT(2*9.81*20/100)/0.25*2</f>
        <v>0.30109815011055779</v>
      </c>
      <c r="AP110" t="s">
        <v>3</v>
      </c>
      <c r="AQ110" t="s">
        <v>3</v>
      </c>
      <c r="AR110" t="s">
        <v>3</v>
      </c>
      <c r="AS110" t="s">
        <v>3</v>
      </c>
      <c r="AT110">
        <v>20</v>
      </c>
      <c r="AU110" t="s">
        <v>32</v>
      </c>
      <c r="AV110" s="3" t="s">
        <v>36</v>
      </c>
    </row>
    <row r="111" spans="1:48" x14ac:dyDescent="0.3">
      <c r="A111">
        <v>0</v>
      </c>
      <c r="B111">
        <v>180</v>
      </c>
      <c r="C111">
        <v>534000</v>
      </c>
      <c r="D111" t="s">
        <v>4</v>
      </c>
      <c r="E111" t="s">
        <v>5</v>
      </c>
      <c r="F111" s="2" t="s">
        <v>11</v>
      </c>
      <c r="G111" s="11">
        <v>0.16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 s="11">
        <v>1.33E-5</v>
      </c>
      <c r="AB111" s="11">
        <f>G111*10%</f>
        <v>1.6E-2</v>
      </c>
      <c r="AC111" t="s">
        <v>40</v>
      </c>
      <c r="AD111" s="11" t="s">
        <v>3</v>
      </c>
      <c r="AE111">
        <v>0.41299999999999998</v>
      </c>
      <c r="AF111">
        <v>20</v>
      </c>
      <c r="AG111" s="9">
        <v>20</v>
      </c>
      <c r="AH111" s="9">
        <v>0.3</v>
      </c>
      <c r="AI111" s="9">
        <f t="shared" si="5"/>
        <v>100</v>
      </c>
      <c r="AJ111" s="9">
        <v>65</v>
      </c>
      <c r="AK111" s="12" t="s">
        <v>3</v>
      </c>
      <c r="AL111" s="12">
        <v>0.93600000000000005</v>
      </c>
      <c r="AM111" s="7">
        <v>8</v>
      </c>
      <c r="AN111">
        <f t="shared" si="4"/>
        <v>3</v>
      </c>
      <c r="AO111">
        <f>12/1000*SQRT(2*9.81*30/100)/0.25*2</f>
        <v>0.23290636745267398</v>
      </c>
      <c r="AP111" t="s">
        <v>3</v>
      </c>
      <c r="AQ111" t="s">
        <v>3</v>
      </c>
      <c r="AR111" t="s">
        <v>3</v>
      </c>
      <c r="AS111" t="s">
        <v>3</v>
      </c>
      <c r="AT111">
        <v>30</v>
      </c>
      <c r="AU111" t="s">
        <v>32</v>
      </c>
      <c r="AV111" s="3" t="s">
        <v>41</v>
      </c>
    </row>
    <row r="112" spans="1:48" x14ac:dyDescent="0.3">
      <c r="A112">
        <v>0</v>
      </c>
      <c r="B112">
        <v>180</v>
      </c>
      <c r="C112">
        <v>534000</v>
      </c>
      <c r="D112" t="s">
        <v>4</v>
      </c>
      <c r="E112" t="s">
        <v>5</v>
      </c>
      <c r="F112" s="2" t="s">
        <v>11</v>
      </c>
      <c r="G112" s="11">
        <v>0.16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 s="11">
        <v>0</v>
      </c>
      <c r="AB112" s="11">
        <v>0</v>
      </c>
      <c r="AC112" t="s">
        <v>40</v>
      </c>
      <c r="AD112" s="11" t="s">
        <v>3</v>
      </c>
      <c r="AE112">
        <v>0.41299999999999998</v>
      </c>
      <c r="AF112">
        <v>20</v>
      </c>
      <c r="AG112" s="9">
        <v>20</v>
      </c>
      <c r="AH112" s="9">
        <v>0.3</v>
      </c>
      <c r="AI112" s="9">
        <f t="shared" si="5"/>
        <v>100</v>
      </c>
      <c r="AJ112" s="9">
        <v>340</v>
      </c>
      <c r="AK112" s="12" t="s">
        <v>3</v>
      </c>
      <c r="AL112" s="12">
        <v>0.84</v>
      </c>
      <c r="AM112" s="7">
        <v>1.89</v>
      </c>
      <c r="AN112">
        <f t="shared" si="4"/>
        <v>2</v>
      </c>
      <c r="AO112">
        <f>12/1000*SQRT(2*9.81*30/100)/0.25*2</f>
        <v>0.23290636745267398</v>
      </c>
      <c r="AP112" t="s">
        <v>3</v>
      </c>
      <c r="AQ112" t="s">
        <v>3</v>
      </c>
      <c r="AR112" t="s">
        <v>3</v>
      </c>
      <c r="AS112" t="s">
        <v>3</v>
      </c>
      <c r="AT112">
        <v>30</v>
      </c>
      <c r="AU112" t="s">
        <v>32</v>
      </c>
      <c r="AV112" s="3" t="s">
        <v>41</v>
      </c>
    </row>
    <row r="113" spans="1:48" x14ac:dyDescent="0.3">
      <c r="A113">
        <v>0</v>
      </c>
      <c r="B113" t="s">
        <v>3</v>
      </c>
      <c r="C113">
        <v>263000</v>
      </c>
      <c r="D113" t="s">
        <v>4</v>
      </c>
      <c r="E113" t="s">
        <v>5</v>
      </c>
      <c r="F113" s="2" t="s">
        <v>11</v>
      </c>
      <c r="G113" s="11">
        <v>0.18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 s="11">
        <v>0</v>
      </c>
      <c r="AB113" s="11">
        <v>0</v>
      </c>
      <c r="AC113" t="s">
        <v>3</v>
      </c>
      <c r="AD113" s="11" t="s">
        <v>3</v>
      </c>
      <c r="AE113">
        <v>0.108</v>
      </c>
      <c r="AF113" t="s">
        <v>3</v>
      </c>
      <c r="AG113" s="9" t="s">
        <v>3</v>
      </c>
      <c r="AH113" s="9" t="s">
        <v>3</v>
      </c>
      <c r="AI113" s="9" t="s">
        <v>3</v>
      </c>
      <c r="AJ113" s="9">
        <v>155</v>
      </c>
      <c r="AK113" s="12" t="s">
        <v>3</v>
      </c>
      <c r="AL113" s="12">
        <v>0.79</v>
      </c>
      <c r="AM113" s="7">
        <v>2.5000000000000001E-2</v>
      </c>
      <c r="AN113">
        <f t="shared" si="4"/>
        <v>1</v>
      </c>
      <c r="AO113">
        <v>200</v>
      </c>
      <c r="AP113" t="s">
        <v>3</v>
      </c>
      <c r="AQ113" t="s">
        <v>3</v>
      </c>
      <c r="AR113" t="s">
        <v>3</v>
      </c>
      <c r="AS113">
        <v>0.5</v>
      </c>
      <c r="AT113">
        <v>40</v>
      </c>
      <c r="AU113" t="s">
        <v>32</v>
      </c>
      <c r="AV113" s="3" t="s">
        <v>45</v>
      </c>
    </row>
    <row r="114" spans="1:48" x14ac:dyDescent="0.3">
      <c r="A114">
        <v>0</v>
      </c>
      <c r="B114" t="s">
        <v>3</v>
      </c>
      <c r="C114">
        <v>263000</v>
      </c>
      <c r="D114" t="s">
        <v>4</v>
      </c>
      <c r="E114" t="s">
        <v>5</v>
      </c>
      <c r="F114" s="2" t="s">
        <v>11</v>
      </c>
      <c r="G114" s="11">
        <v>0.18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 s="11">
        <v>0</v>
      </c>
      <c r="AB114" s="11">
        <v>0</v>
      </c>
      <c r="AC114" t="s">
        <v>3</v>
      </c>
      <c r="AD114" s="11" t="s">
        <v>3</v>
      </c>
      <c r="AE114">
        <v>0.108</v>
      </c>
      <c r="AF114" t="s">
        <v>3</v>
      </c>
      <c r="AG114" s="9" t="s">
        <v>3</v>
      </c>
      <c r="AH114" s="9" t="s">
        <v>3</v>
      </c>
      <c r="AI114" s="9" t="s">
        <v>3</v>
      </c>
      <c r="AJ114" s="9">
        <v>155</v>
      </c>
      <c r="AK114" s="12" t="s">
        <v>3</v>
      </c>
      <c r="AL114" s="12">
        <v>0.79</v>
      </c>
      <c r="AM114" s="7">
        <v>6.25E-2</v>
      </c>
      <c r="AN114">
        <f t="shared" si="4"/>
        <v>1</v>
      </c>
      <c r="AO114">
        <v>230</v>
      </c>
      <c r="AP114" t="s">
        <v>3</v>
      </c>
      <c r="AQ114" t="s">
        <v>3</v>
      </c>
      <c r="AR114" t="s">
        <v>3</v>
      </c>
      <c r="AS114">
        <v>0.5</v>
      </c>
      <c r="AT114">
        <v>40</v>
      </c>
      <c r="AU114" t="s">
        <v>32</v>
      </c>
      <c r="AV114" s="3" t="s">
        <v>45</v>
      </c>
    </row>
    <row r="115" spans="1:48" x14ac:dyDescent="0.3">
      <c r="A115">
        <v>0</v>
      </c>
      <c r="B115" t="s">
        <v>3</v>
      </c>
      <c r="C115">
        <v>263000</v>
      </c>
      <c r="D115" t="s">
        <v>4</v>
      </c>
      <c r="E115" t="s">
        <v>5</v>
      </c>
      <c r="F115" s="2" t="s">
        <v>11</v>
      </c>
      <c r="G115" s="11">
        <v>0.18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 s="11">
        <v>0</v>
      </c>
      <c r="AB115" s="11">
        <v>0</v>
      </c>
      <c r="AC115" t="s">
        <v>3</v>
      </c>
      <c r="AD115" s="11" t="s">
        <v>3</v>
      </c>
      <c r="AE115">
        <v>0.108</v>
      </c>
      <c r="AF115" t="s">
        <v>3</v>
      </c>
      <c r="AG115" s="9" t="s">
        <v>3</v>
      </c>
      <c r="AH115" s="9" t="s">
        <v>3</v>
      </c>
      <c r="AI115" s="9" t="s">
        <v>3</v>
      </c>
      <c r="AJ115" s="9">
        <v>155</v>
      </c>
      <c r="AK115" s="12" t="s">
        <v>3</v>
      </c>
      <c r="AL115" s="12">
        <v>0.79</v>
      </c>
      <c r="AM115" s="7">
        <v>0.1</v>
      </c>
      <c r="AN115">
        <f t="shared" si="4"/>
        <v>1</v>
      </c>
      <c r="AO115">
        <v>260</v>
      </c>
      <c r="AP115" t="s">
        <v>3</v>
      </c>
      <c r="AQ115" t="s">
        <v>3</v>
      </c>
      <c r="AR115" t="s">
        <v>3</v>
      </c>
      <c r="AS115">
        <v>0.5</v>
      </c>
      <c r="AT115">
        <v>40</v>
      </c>
      <c r="AU115" t="s">
        <v>32</v>
      </c>
      <c r="AV115" s="3" t="s">
        <v>45</v>
      </c>
    </row>
    <row r="116" spans="1:48" x14ac:dyDescent="0.3">
      <c r="A116">
        <v>0</v>
      </c>
      <c r="B116" t="s">
        <v>3</v>
      </c>
      <c r="C116">
        <v>263000</v>
      </c>
      <c r="D116" t="s">
        <v>4</v>
      </c>
      <c r="E116" t="s">
        <v>5</v>
      </c>
      <c r="F116" s="2" t="s">
        <v>11</v>
      </c>
      <c r="G116" s="11">
        <v>0.18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 s="11">
        <v>0</v>
      </c>
      <c r="AB116" s="11">
        <v>0</v>
      </c>
      <c r="AC116" t="s">
        <v>3</v>
      </c>
      <c r="AD116" s="11" t="s">
        <v>3</v>
      </c>
      <c r="AE116">
        <v>0.108</v>
      </c>
      <c r="AF116" t="s">
        <v>3</v>
      </c>
      <c r="AG116" s="9" t="s">
        <v>3</v>
      </c>
      <c r="AH116" s="9" t="s">
        <v>3</v>
      </c>
      <c r="AI116" s="9" t="s">
        <v>3</v>
      </c>
      <c r="AJ116" s="9">
        <v>155</v>
      </c>
      <c r="AK116" s="12" t="s">
        <v>3</v>
      </c>
      <c r="AL116" s="12">
        <v>0.79</v>
      </c>
      <c r="AM116" s="7">
        <v>0.15</v>
      </c>
      <c r="AN116">
        <f t="shared" si="4"/>
        <v>1</v>
      </c>
      <c r="AO116">
        <v>290</v>
      </c>
      <c r="AP116" t="s">
        <v>3</v>
      </c>
      <c r="AQ116" t="s">
        <v>3</v>
      </c>
      <c r="AR116" t="s">
        <v>3</v>
      </c>
      <c r="AS116">
        <v>0.5</v>
      </c>
      <c r="AT116">
        <v>40</v>
      </c>
      <c r="AU116" t="s">
        <v>32</v>
      </c>
      <c r="AV116" s="3" t="s">
        <v>45</v>
      </c>
    </row>
    <row r="117" spans="1:48" x14ac:dyDescent="0.3">
      <c r="A117">
        <v>0</v>
      </c>
      <c r="B117" t="s">
        <v>3</v>
      </c>
      <c r="C117">
        <v>263000</v>
      </c>
      <c r="D117" t="s">
        <v>4</v>
      </c>
      <c r="E117" t="s">
        <v>5</v>
      </c>
      <c r="F117" s="2" t="s">
        <v>11</v>
      </c>
      <c r="G117" s="11">
        <v>0.18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 s="11">
        <v>0</v>
      </c>
      <c r="AB117" s="11">
        <v>0</v>
      </c>
      <c r="AC117" t="s">
        <v>3</v>
      </c>
      <c r="AD117" s="11" t="s">
        <v>3</v>
      </c>
      <c r="AE117">
        <v>0.108</v>
      </c>
      <c r="AF117" t="s">
        <v>3</v>
      </c>
      <c r="AG117" s="9" t="s">
        <v>3</v>
      </c>
      <c r="AH117" s="9" t="s">
        <v>3</v>
      </c>
      <c r="AI117" s="9" t="s">
        <v>3</v>
      </c>
      <c r="AJ117" s="9">
        <v>155</v>
      </c>
      <c r="AK117" s="12" t="s">
        <v>3</v>
      </c>
      <c r="AL117" s="12">
        <v>0.79</v>
      </c>
      <c r="AM117" s="7">
        <v>0.17499999999999999</v>
      </c>
      <c r="AN117">
        <f t="shared" si="4"/>
        <v>1</v>
      </c>
      <c r="AO117">
        <v>320</v>
      </c>
      <c r="AP117" t="s">
        <v>3</v>
      </c>
      <c r="AQ117" t="s">
        <v>3</v>
      </c>
      <c r="AR117" t="s">
        <v>3</v>
      </c>
      <c r="AS117">
        <v>0.5</v>
      </c>
      <c r="AT117">
        <v>40</v>
      </c>
      <c r="AU117" t="s">
        <v>32</v>
      </c>
      <c r="AV117" s="3" t="s">
        <v>45</v>
      </c>
    </row>
    <row r="118" spans="1:48" x14ac:dyDescent="0.3">
      <c r="A118">
        <v>0</v>
      </c>
      <c r="B118" t="s">
        <v>3</v>
      </c>
      <c r="C118">
        <v>263000</v>
      </c>
      <c r="D118" t="s">
        <v>4</v>
      </c>
      <c r="E118" t="s">
        <v>5</v>
      </c>
      <c r="F118" s="2" t="s">
        <v>11</v>
      </c>
      <c r="G118" s="11">
        <v>0.18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 s="11">
        <v>0</v>
      </c>
      <c r="AB118" s="11">
        <v>0</v>
      </c>
      <c r="AC118" t="s">
        <v>3</v>
      </c>
      <c r="AD118" s="11" t="s">
        <v>3</v>
      </c>
      <c r="AE118">
        <v>0.108</v>
      </c>
      <c r="AF118" t="s">
        <v>3</v>
      </c>
      <c r="AG118" s="9" t="s">
        <v>3</v>
      </c>
      <c r="AH118" s="9" t="s">
        <v>3</v>
      </c>
      <c r="AI118" s="9" t="s">
        <v>3</v>
      </c>
      <c r="AJ118" s="9">
        <v>155</v>
      </c>
      <c r="AK118" s="12" t="s">
        <v>3</v>
      </c>
      <c r="AL118" s="12">
        <v>0.79</v>
      </c>
      <c r="AM118" s="7">
        <v>0.22500000000000001</v>
      </c>
      <c r="AN118">
        <f t="shared" si="4"/>
        <v>1</v>
      </c>
      <c r="AO118">
        <v>350</v>
      </c>
      <c r="AP118" t="s">
        <v>3</v>
      </c>
      <c r="AQ118" t="s">
        <v>3</v>
      </c>
      <c r="AR118" t="s">
        <v>3</v>
      </c>
      <c r="AS118">
        <v>0.5</v>
      </c>
      <c r="AT118">
        <v>40</v>
      </c>
      <c r="AU118" t="s">
        <v>32</v>
      </c>
      <c r="AV118" s="3" t="s">
        <v>45</v>
      </c>
    </row>
    <row r="119" spans="1:48" x14ac:dyDescent="0.3">
      <c r="A119">
        <v>1</v>
      </c>
      <c r="B119" t="s">
        <v>3</v>
      </c>
      <c r="C119">
        <v>263000</v>
      </c>
      <c r="D119" t="s">
        <v>4</v>
      </c>
      <c r="E119" t="s">
        <v>5</v>
      </c>
      <c r="F119" s="2" t="s">
        <v>11</v>
      </c>
      <c r="G119" s="11">
        <v>0.18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 s="11">
        <v>0</v>
      </c>
      <c r="AB119" s="11">
        <v>0</v>
      </c>
      <c r="AC119" t="s">
        <v>3</v>
      </c>
      <c r="AD119" s="11" t="s">
        <v>3</v>
      </c>
      <c r="AE119">
        <v>0.108</v>
      </c>
      <c r="AF119" t="s">
        <v>3</v>
      </c>
      <c r="AG119" s="9" t="s">
        <v>3</v>
      </c>
      <c r="AH119" s="9" t="s">
        <v>3</v>
      </c>
      <c r="AI119" s="9" t="s">
        <v>3</v>
      </c>
      <c r="AJ119" s="9">
        <v>118</v>
      </c>
      <c r="AK119" s="12" t="s">
        <v>3</v>
      </c>
      <c r="AL119" s="12">
        <v>0.88</v>
      </c>
      <c r="AM119" s="7">
        <v>0.1</v>
      </c>
      <c r="AN119">
        <f t="shared" si="4"/>
        <v>1</v>
      </c>
      <c r="AO119">
        <v>200</v>
      </c>
      <c r="AP119" t="s">
        <v>3</v>
      </c>
      <c r="AQ119" t="s">
        <v>3</v>
      </c>
      <c r="AR119" t="s">
        <v>3</v>
      </c>
      <c r="AS119">
        <v>0.5</v>
      </c>
      <c r="AT119">
        <v>40</v>
      </c>
      <c r="AU119" t="s">
        <v>32</v>
      </c>
      <c r="AV119" s="3" t="s">
        <v>45</v>
      </c>
    </row>
    <row r="120" spans="1:48" x14ac:dyDescent="0.3">
      <c r="A120">
        <v>1</v>
      </c>
      <c r="B120" t="s">
        <v>3</v>
      </c>
      <c r="C120">
        <v>263000</v>
      </c>
      <c r="D120" t="s">
        <v>4</v>
      </c>
      <c r="E120" t="s">
        <v>5</v>
      </c>
      <c r="F120" s="2" t="s">
        <v>11</v>
      </c>
      <c r="G120" s="11">
        <v>0.18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 s="11">
        <v>0</v>
      </c>
      <c r="AB120" s="11">
        <v>0</v>
      </c>
      <c r="AC120" t="s">
        <v>3</v>
      </c>
      <c r="AD120" s="11" t="s">
        <v>3</v>
      </c>
      <c r="AE120">
        <v>0.108</v>
      </c>
      <c r="AF120" t="s">
        <v>3</v>
      </c>
      <c r="AG120" s="9" t="s">
        <v>3</v>
      </c>
      <c r="AH120" s="9" t="s">
        <v>3</v>
      </c>
      <c r="AI120" s="9" t="s">
        <v>3</v>
      </c>
      <c r="AJ120" s="9">
        <v>118</v>
      </c>
      <c r="AK120" s="12" t="s">
        <v>3</v>
      </c>
      <c r="AL120" s="12">
        <v>0.88</v>
      </c>
      <c r="AM120" s="7">
        <v>0.16</v>
      </c>
      <c r="AN120">
        <f t="shared" si="4"/>
        <v>1</v>
      </c>
      <c r="AO120">
        <v>230</v>
      </c>
      <c r="AP120" t="s">
        <v>3</v>
      </c>
      <c r="AQ120" t="s">
        <v>3</v>
      </c>
      <c r="AR120" t="s">
        <v>3</v>
      </c>
      <c r="AS120">
        <v>0.5</v>
      </c>
      <c r="AT120">
        <v>40</v>
      </c>
      <c r="AU120" t="s">
        <v>32</v>
      </c>
      <c r="AV120" s="3" t="s">
        <v>45</v>
      </c>
    </row>
    <row r="121" spans="1:48" x14ac:dyDescent="0.3">
      <c r="A121">
        <v>1</v>
      </c>
      <c r="B121" t="s">
        <v>3</v>
      </c>
      <c r="C121">
        <v>263000</v>
      </c>
      <c r="D121" t="s">
        <v>4</v>
      </c>
      <c r="E121" t="s">
        <v>5</v>
      </c>
      <c r="F121" s="2" t="s">
        <v>11</v>
      </c>
      <c r="G121" s="11">
        <v>0.18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 s="11">
        <v>0</v>
      </c>
      <c r="AB121" s="11">
        <v>0</v>
      </c>
      <c r="AC121" t="s">
        <v>3</v>
      </c>
      <c r="AD121" s="11" t="s">
        <v>3</v>
      </c>
      <c r="AE121">
        <v>0.108</v>
      </c>
      <c r="AF121" t="s">
        <v>3</v>
      </c>
      <c r="AG121" s="9" t="s">
        <v>3</v>
      </c>
      <c r="AH121" s="9" t="s">
        <v>3</v>
      </c>
      <c r="AI121" s="9" t="s">
        <v>3</v>
      </c>
      <c r="AJ121" s="9">
        <v>118</v>
      </c>
      <c r="AK121" s="12" t="s">
        <v>3</v>
      </c>
      <c r="AL121" s="12">
        <v>0.88</v>
      </c>
      <c r="AM121" s="7">
        <v>0.23</v>
      </c>
      <c r="AN121">
        <f t="shared" si="4"/>
        <v>1</v>
      </c>
      <c r="AO121">
        <v>260</v>
      </c>
      <c r="AP121" t="s">
        <v>3</v>
      </c>
      <c r="AQ121" t="s">
        <v>3</v>
      </c>
      <c r="AR121" t="s">
        <v>3</v>
      </c>
      <c r="AS121">
        <v>0.5</v>
      </c>
      <c r="AT121">
        <v>40</v>
      </c>
      <c r="AU121" t="s">
        <v>32</v>
      </c>
      <c r="AV121" s="3" t="s">
        <v>45</v>
      </c>
    </row>
    <row r="122" spans="1:48" x14ac:dyDescent="0.3">
      <c r="A122">
        <v>1</v>
      </c>
      <c r="B122" t="s">
        <v>3</v>
      </c>
      <c r="C122">
        <v>263000</v>
      </c>
      <c r="D122" t="s">
        <v>4</v>
      </c>
      <c r="E122" t="s">
        <v>5</v>
      </c>
      <c r="F122" s="2" t="s">
        <v>11</v>
      </c>
      <c r="G122" s="11">
        <v>0.18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 s="11">
        <v>0</v>
      </c>
      <c r="AB122" s="11">
        <v>0</v>
      </c>
      <c r="AC122" t="s">
        <v>3</v>
      </c>
      <c r="AD122" s="11" t="s">
        <v>3</v>
      </c>
      <c r="AE122">
        <v>0.108</v>
      </c>
      <c r="AF122" t="s">
        <v>3</v>
      </c>
      <c r="AG122" s="9" t="s">
        <v>3</v>
      </c>
      <c r="AH122" s="9" t="s">
        <v>3</v>
      </c>
      <c r="AI122" s="9" t="s">
        <v>3</v>
      </c>
      <c r="AJ122" s="9">
        <v>118</v>
      </c>
      <c r="AK122" s="12" t="s">
        <v>3</v>
      </c>
      <c r="AL122" s="12">
        <v>0.88</v>
      </c>
      <c r="AM122" s="7">
        <v>0.3</v>
      </c>
      <c r="AN122">
        <f t="shared" si="4"/>
        <v>1</v>
      </c>
      <c r="AO122">
        <v>290</v>
      </c>
      <c r="AP122" t="s">
        <v>3</v>
      </c>
      <c r="AQ122" t="s">
        <v>3</v>
      </c>
      <c r="AR122" t="s">
        <v>3</v>
      </c>
      <c r="AS122">
        <v>0.5</v>
      </c>
      <c r="AT122">
        <v>40</v>
      </c>
      <c r="AU122" t="s">
        <v>32</v>
      </c>
      <c r="AV122" s="3" t="s">
        <v>45</v>
      </c>
    </row>
    <row r="123" spans="1:48" x14ac:dyDescent="0.3">
      <c r="A123">
        <v>1</v>
      </c>
      <c r="B123" t="s">
        <v>3</v>
      </c>
      <c r="C123">
        <v>263000</v>
      </c>
      <c r="D123" t="s">
        <v>4</v>
      </c>
      <c r="E123" t="s">
        <v>5</v>
      </c>
      <c r="F123" s="2" t="s">
        <v>11</v>
      </c>
      <c r="G123" s="11">
        <v>0.18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 s="11">
        <v>0</v>
      </c>
      <c r="AB123" s="11">
        <v>0</v>
      </c>
      <c r="AC123" t="s">
        <v>3</v>
      </c>
      <c r="AD123" s="11" t="s">
        <v>3</v>
      </c>
      <c r="AE123">
        <v>0.108</v>
      </c>
      <c r="AF123" t="s">
        <v>3</v>
      </c>
      <c r="AG123" s="9" t="s">
        <v>3</v>
      </c>
      <c r="AH123" s="9" t="s">
        <v>3</v>
      </c>
      <c r="AI123" s="9" t="s">
        <v>3</v>
      </c>
      <c r="AJ123" s="9">
        <v>118</v>
      </c>
      <c r="AK123" s="12" t="s">
        <v>3</v>
      </c>
      <c r="AL123" s="12">
        <v>0.88</v>
      </c>
      <c r="AM123" s="7">
        <v>0.34</v>
      </c>
      <c r="AN123">
        <f t="shared" si="4"/>
        <v>1</v>
      </c>
      <c r="AO123">
        <v>320</v>
      </c>
      <c r="AP123" t="s">
        <v>3</v>
      </c>
      <c r="AQ123" t="s">
        <v>3</v>
      </c>
      <c r="AR123" t="s">
        <v>3</v>
      </c>
      <c r="AS123">
        <v>0.5</v>
      </c>
      <c r="AT123">
        <v>40</v>
      </c>
      <c r="AU123" t="s">
        <v>32</v>
      </c>
      <c r="AV123" s="3" t="s">
        <v>45</v>
      </c>
    </row>
    <row r="124" spans="1:48" x14ac:dyDescent="0.3">
      <c r="A124">
        <v>1</v>
      </c>
      <c r="B124" t="s">
        <v>3</v>
      </c>
      <c r="C124">
        <v>263000</v>
      </c>
      <c r="D124" t="s">
        <v>4</v>
      </c>
      <c r="E124" t="s">
        <v>5</v>
      </c>
      <c r="F124" s="2" t="s">
        <v>11</v>
      </c>
      <c r="G124" s="11">
        <v>0.18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 s="11">
        <v>0</v>
      </c>
      <c r="AB124" s="11">
        <v>0</v>
      </c>
      <c r="AC124" t="s">
        <v>3</v>
      </c>
      <c r="AD124" s="11" t="s">
        <v>3</v>
      </c>
      <c r="AE124">
        <v>0.108</v>
      </c>
      <c r="AF124" t="s">
        <v>3</v>
      </c>
      <c r="AG124" s="9" t="s">
        <v>3</v>
      </c>
      <c r="AH124" s="9" t="s">
        <v>3</v>
      </c>
      <c r="AI124" s="9" t="s">
        <v>3</v>
      </c>
      <c r="AJ124" s="9">
        <v>118</v>
      </c>
      <c r="AK124" s="12" t="s">
        <v>3</v>
      </c>
      <c r="AL124" s="12">
        <v>0.88</v>
      </c>
      <c r="AM124" s="7">
        <v>0.4</v>
      </c>
      <c r="AN124">
        <f t="shared" si="4"/>
        <v>1</v>
      </c>
      <c r="AO124">
        <v>350</v>
      </c>
      <c r="AP124" t="s">
        <v>3</v>
      </c>
      <c r="AQ124" t="s">
        <v>3</v>
      </c>
      <c r="AR124" t="s">
        <v>3</v>
      </c>
      <c r="AS124">
        <v>0.5</v>
      </c>
      <c r="AT124">
        <v>40</v>
      </c>
      <c r="AU124" t="s">
        <v>32</v>
      </c>
      <c r="AV124" s="3" t="s">
        <v>45</v>
      </c>
    </row>
    <row r="125" spans="1:48" x14ac:dyDescent="0.3">
      <c r="A125">
        <v>1</v>
      </c>
      <c r="B125" t="s">
        <v>3</v>
      </c>
      <c r="C125">
        <v>263000</v>
      </c>
      <c r="D125" t="s">
        <v>4</v>
      </c>
      <c r="E125" t="s">
        <v>5</v>
      </c>
      <c r="F125" s="2" t="s">
        <v>11</v>
      </c>
      <c r="G125" s="11">
        <v>0.18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 s="11">
        <v>2E-3</v>
      </c>
      <c r="AB125" s="11">
        <v>0</v>
      </c>
      <c r="AC125" t="s">
        <v>3</v>
      </c>
      <c r="AD125" s="11" t="s">
        <v>3</v>
      </c>
      <c r="AE125">
        <v>0.108</v>
      </c>
      <c r="AF125" t="s">
        <v>3</v>
      </c>
      <c r="AG125" s="9" t="s">
        <v>3</v>
      </c>
      <c r="AH125" s="9" t="s">
        <v>3</v>
      </c>
      <c r="AI125" s="9" t="s">
        <v>3</v>
      </c>
      <c r="AJ125" s="9">
        <v>116</v>
      </c>
      <c r="AK125" s="12" t="s">
        <v>3</v>
      </c>
      <c r="AL125" s="12">
        <v>0.89</v>
      </c>
      <c r="AM125" s="7">
        <v>0.11</v>
      </c>
      <c r="AN125">
        <f t="shared" si="4"/>
        <v>1</v>
      </c>
      <c r="AO125">
        <v>200</v>
      </c>
      <c r="AP125" t="s">
        <v>3</v>
      </c>
      <c r="AQ125" t="s">
        <v>3</v>
      </c>
      <c r="AR125" t="s">
        <v>3</v>
      </c>
      <c r="AS125">
        <v>0.5</v>
      </c>
      <c r="AT125">
        <v>40</v>
      </c>
      <c r="AU125" t="s">
        <v>32</v>
      </c>
      <c r="AV125" s="3" t="s">
        <v>45</v>
      </c>
    </row>
    <row r="126" spans="1:48" x14ac:dyDescent="0.3">
      <c r="A126">
        <v>1</v>
      </c>
      <c r="B126" t="s">
        <v>3</v>
      </c>
      <c r="C126">
        <v>263000</v>
      </c>
      <c r="D126" t="s">
        <v>4</v>
      </c>
      <c r="E126" t="s">
        <v>5</v>
      </c>
      <c r="F126" s="2" t="s">
        <v>11</v>
      </c>
      <c r="G126" s="11">
        <v>0.18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 s="11">
        <v>2E-3</v>
      </c>
      <c r="AB126" s="11">
        <v>0</v>
      </c>
      <c r="AC126" t="s">
        <v>3</v>
      </c>
      <c r="AD126" s="11" t="s">
        <v>3</v>
      </c>
      <c r="AE126">
        <v>0.108</v>
      </c>
      <c r="AF126" t="s">
        <v>3</v>
      </c>
      <c r="AG126" s="9" t="s">
        <v>3</v>
      </c>
      <c r="AH126" s="9" t="s">
        <v>3</v>
      </c>
      <c r="AI126" s="9" t="s">
        <v>3</v>
      </c>
      <c r="AJ126" s="9">
        <v>116</v>
      </c>
      <c r="AK126" s="12" t="s">
        <v>3</v>
      </c>
      <c r="AL126" s="12">
        <v>0.89</v>
      </c>
      <c r="AM126" s="7">
        <v>0.19</v>
      </c>
      <c r="AN126">
        <f t="shared" si="4"/>
        <v>1</v>
      </c>
      <c r="AO126">
        <v>230</v>
      </c>
      <c r="AP126" t="s">
        <v>3</v>
      </c>
      <c r="AQ126" t="s">
        <v>3</v>
      </c>
      <c r="AR126" t="s">
        <v>3</v>
      </c>
      <c r="AS126">
        <v>0.5</v>
      </c>
      <c r="AT126">
        <v>40</v>
      </c>
      <c r="AU126" t="s">
        <v>32</v>
      </c>
      <c r="AV126" s="3" t="s">
        <v>45</v>
      </c>
    </row>
    <row r="127" spans="1:48" x14ac:dyDescent="0.3">
      <c r="A127">
        <v>1</v>
      </c>
      <c r="B127" t="s">
        <v>3</v>
      </c>
      <c r="C127">
        <v>263000</v>
      </c>
      <c r="D127" t="s">
        <v>4</v>
      </c>
      <c r="E127" t="s">
        <v>5</v>
      </c>
      <c r="F127" s="2" t="s">
        <v>11</v>
      </c>
      <c r="G127" s="11">
        <v>0.18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 s="11">
        <v>2E-3</v>
      </c>
      <c r="AB127" s="11">
        <v>0</v>
      </c>
      <c r="AC127" t="s">
        <v>3</v>
      </c>
      <c r="AD127" s="11" t="s">
        <v>3</v>
      </c>
      <c r="AE127">
        <v>0.108</v>
      </c>
      <c r="AF127" t="s">
        <v>3</v>
      </c>
      <c r="AG127" s="9" t="s">
        <v>3</v>
      </c>
      <c r="AH127" s="9" t="s">
        <v>3</v>
      </c>
      <c r="AI127" s="9" t="s">
        <v>3</v>
      </c>
      <c r="AJ127" s="9">
        <v>116</v>
      </c>
      <c r="AK127" s="12" t="s">
        <v>3</v>
      </c>
      <c r="AL127" s="12">
        <v>0.89</v>
      </c>
      <c r="AM127" s="7">
        <v>0.25</v>
      </c>
      <c r="AN127">
        <f t="shared" si="4"/>
        <v>1</v>
      </c>
      <c r="AO127">
        <v>260</v>
      </c>
      <c r="AP127" t="s">
        <v>3</v>
      </c>
      <c r="AQ127" t="s">
        <v>3</v>
      </c>
      <c r="AR127" t="s">
        <v>3</v>
      </c>
      <c r="AS127">
        <v>0.5</v>
      </c>
      <c r="AT127">
        <v>40</v>
      </c>
      <c r="AU127" t="s">
        <v>32</v>
      </c>
      <c r="AV127" s="3" t="s">
        <v>45</v>
      </c>
    </row>
    <row r="128" spans="1:48" x14ac:dyDescent="0.3">
      <c r="A128">
        <v>1</v>
      </c>
      <c r="B128" t="s">
        <v>3</v>
      </c>
      <c r="C128">
        <v>263000</v>
      </c>
      <c r="D128" t="s">
        <v>4</v>
      </c>
      <c r="E128" t="s">
        <v>5</v>
      </c>
      <c r="F128" s="2" t="s">
        <v>11</v>
      </c>
      <c r="G128" s="11">
        <v>0.18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 s="11">
        <v>2E-3</v>
      </c>
      <c r="AB128" s="11">
        <v>0</v>
      </c>
      <c r="AC128" t="s">
        <v>3</v>
      </c>
      <c r="AD128" s="11" t="s">
        <v>3</v>
      </c>
      <c r="AE128">
        <v>0.108</v>
      </c>
      <c r="AF128" t="s">
        <v>3</v>
      </c>
      <c r="AG128" s="9" t="s">
        <v>3</v>
      </c>
      <c r="AH128" s="9" t="s">
        <v>3</v>
      </c>
      <c r="AI128" s="9" t="s">
        <v>3</v>
      </c>
      <c r="AJ128" s="9">
        <v>116</v>
      </c>
      <c r="AK128" s="12" t="s">
        <v>3</v>
      </c>
      <c r="AL128" s="12">
        <v>0.89</v>
      </c>
      <c r="AM128" s="7">
        <v>0.32</v>
      </c>
      <c r="AN128">
        <f t="shared" si="4"/>
        <v>1</v>
      </c>
      <c r="AO128">
        <v>290</v>
      </c>
      <c r="AP128" t="s">
        <v>3</v>
      </c>
      <c r="AQ128" t="s">
        <v>3</v>
      </c>
      <c r="AR128" t="s">
        <v>3</v>
      </c>
      <c r="AS128">
        <v>0.5</v>
      </c>
      <c r="AT128">
        <v>40</v>
      </c>
      <c r="AU128" t="s">
        <v>32</v>
      </c>
      <c r="AV128" s="3" t="s">
        <v>45</v>
      </c>
    </row>
    <row r="129" spans="1:48" x14ac:dyDescent="0.3">
      <c r="A129">
        <v>1</v>
      </c>
      <c r="B129" t="s">
        <v>3</v>
      </c>
      <c r="C129">
        <v>263000</v>
      </c>
      <c r="D129" t="s">
        <v>4</v>
      </c>
      <c r="E129" t="s">
        <v>5</v>
      </c>
      <c r="F129" s="2" t="s">
        <v>11</v>
      </c>
      <c r="G129" s="11">
        <v>0.18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 s="11">
        <v>2E-3</v>
      </c>
      <c r="AB129" s="11">
        <v>0</v>
      </c>
      <c r="AC129" t="s">
        <v>3</v>
      </c>
      <c r="AD129" s="11" t="s">
        <v>3</v>
      </c>
      <c r="AE129">
        <v>0.108</v>
      </c>
      <c r="AF129" t="s">
        <v>3</v>
      </c>
      <c r="AG129" s="9" t="s">
        <v>3</v>
      </c>
      <c r="AH129" s="9" t="s">
        <v>3</v>
      </c>
      <c r="AI129" s="9" t="s">
        <v>3</v>
      </c>
      <c r="AJ129" s="9">
        <v>116</v>
      </c>
      <c r="AK129" s="12" t="s">
        <v>3</v>
      </c>
      <c r="AL129" s="12">
        <v>0.89</v>
      </c>
      <c r="AM129" s="7">
        <v>0.38</v>
      </c>
      <c r="AN129">
        <f t="shared" si="4"/>
        <v>1</v>
      </c>
      <c r="AO129">
        <v>320</v>
      </c>
      <c r="AP129" t="s">
        <v>3</v>
      </c>
      <c r="AQ129" t="s">
        <v>3</v>
      </c>
      <c r="AR129" t="s">
        <v>3</v>
      </c>
      <c r="AS129">
        <v>0.5</v>
      </c>
      <c r="AT129">
        <v>40</v>
      </c>
      <c r="AU129" t="s">
        <v>32</v>
      </c>
      <c r="AV129" s="3" t="s">
        <v>45</v>
      </c>
    </row>
    <row r="130" spans="1:48" x14ac:dyDescent="0.3">
      <c r="A130">
        <v>1</v>
      </c>
      <c r="B130" t="s">
        <v>3</v>
      </c>
      <c r="C130">
        <v>263000</v>
      </c>
      <c r="D130" t="s">
        <v>4</v>
      </c>
      <c r="E130" t="s">
        <v>5</v>
      </c>
      <c r="F130" s="2" t="s">
        <v>11</v>
      </c>
      <c r="G130" s="11">
        <v>0.18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 s="11">
        <v>2E-3</v>
      </c>
      <c r="AB130" s="11">
        <v>0</v>
      </c>
      <c r="AC130" t="s">
        <v>3</v>
      </c>
      <c r="AD130" s="11" t="s">
        <v>3</v>
      </c>
      <c r="AE130">
        <v>0.108</v>
      </c>
      <c r="AF130" t="s">
        <v>3</v>
      </c>
      <c r="AG130" s="9" t="s">
        <v>3</v>
      </c>
      <c r="AH130" s="9" t="s">
        <v>3</v>
      </c>
      <c r="AI130" s="9" t="s">
        <v>3</v>
      </c>
      <c r="AJ130" s="9">
        <v>116</v>
      </c>
      <c r="AK130" s="12" t="s">
        <v>3</v>
      </c>
      <c r="AL130" s="12">
        <v>0.89</v>
      </c>
      <c r="AM130" s="7">
        <v>0.45</v>
      </c>
      <c r="AN130">
        <f t="shared" si="4"/>
        <v>1</v>
      </c>
      <c r="AO130">
        <v>350</v>
      </c>
      <c r="AP130" t="s">
        <v>3</v>
      </c>
      <c r="AQ130" t="s">
        <v>3</v>
      </c>
      <c r="AR130" t="s">
        <v>3</v>
      </c>
      <c r="AS130">
        <v>0.5</v>
      </c>
      <c r="AT130">
        <v>40</v>
      </c>
      <c r="AU130" t="s">
        <v>32</v>
      </c>
      <c r="AV130" s="3" t="s">
        <v>45</v>
      </c>
    </row>
    <row r="131" spans="1:48" x14ac:dyDescent="0.3">
      <c r="A131">
        <v>1</v>
      </c>
      <c r="B131">
        <v>2000</v>
      </c>
      <c r="C131">
        <v>270000</v>
      </c>
      <c r="D131" t="s">
        <v>3</v>
      </c>
      <c r="E131" t="s">
        <v>3</v>
      </c>
      <c r="F131" s="2" t="s">
        <v>3</v>
      </c>
      <c r="G131" s="11">
        <v>0.1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 s="11">
        <v>0</v>
      </c>
      <c r="AB131" s="11">
        <v>0</v>
      </c>
      <c r="AC131">
        <v>24</v>
      </c>
      <c r="AD131" s="11">
        <v>0.2</v>
      </c>
      <c r="AE131">
        <v>0.83799999999999997</v>
      </c>
      <c r="AF131">
        <v>14</v>
      </c>
      <c r="AG131" s="9">
        <v>13</v>
      </c>
      <c r="AH131" s="9">
        <v>0.5</v>
      </c>
      <c r="AI131" s="9">
        <f>AG131/AF131*100</f>
        <v>92.857142857142861</v>
      </c>
      <c r="AJ131" s="9">
        <v>125</v>
      </c>
      <c r="AK131" s="12" t="s">
        <v>3</v>
      </c>
      <c r="AL131" s="12">
        <v>0.51619999999999999</v>
      </c>
      <c r="AM131" s="7">
        <v>14.3</v>
      </c>
      <c r="AN131">
        <f t="shared" ref="AN131:AN194" si="6">IF(AM131&gt;=12,4,IF(AM131&gt;=5,3,IF(AM131&gt;1.8,2,1)))</f>
        <v>4</v>
      </c>
      <c r="AO131">
        <v>12.75</v>
      </c>
      <c r="AP131" t="s">
        <v>3</v>
      </c>
      <c r="AQ131" t="s">
        <v>3</v>
      </c>
      <c r="AR131" t="s">
        <v>3</v>
      </c>
      <c r="AS131" t="s">
        <v>3</v>
      </c>
      <c r="AT131" t="s">
        <v>3</v>
      </c>
      <c r="AU131" t="s">
        <v>32</v>
      </c>
      <c r="AV131" s="3" t="s">
        <v>51</v>
      </c>
    </row>
    <row r="132" spans="1:48" x14ac:dyDescent="0.3">
      <c r="A132">
        <v>1</v>
      </c>
      <c r="B132">
        <v>2000</v>
      </c>
      <c r="C132">
        <v>270000</v>
      </c>
      <c r="D132" t="s">
        <v>3</v>
      </c>
      <c r="E132" t="s">
        <v>3</v>
      </c>
      <c r="F132" s="2" t="s">
        <v>3</v>
      </c>
      <c r="G132" s="11">
        <v>0.1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 s="11">
        <v>5.0000000000000001E-3</v>
      </c>
      <c r="AB132" s="11">
        <v>0</v>
      </c>
      <c r="AC132">
        <v>24</v>
      </c>
      <c r="AD132" s="11">
        <v>0.2</v>
      </c>
      <c r="AE132">
        <v>0.83799999999999997</v>
      </c>
      <c r="AF132">
        <v>14</v>
      </c>
      <c r="AG132" s="9">
        <v>13</v>
      </c>
      <c r="AH132" s="9">
        <v>0.5</v>
      </c>
      <c r="AI132" s="9">
        <f>AG132/AF132*100</f>
        <v>92.857142857142861</v>
      </c>
      <c r="AJ132" s="9">
        <v>225</v>
      </c>
      <c r="AK132" s="12" t="s">
        <v>3</v>
      </c>
      <c r="AL132" s="12">
        <v>0.83989999999999998</v>
      </c>
      <c r="AM132" s="7">
        <v>24.6</v>
      </c>
      <c r="AN132">
        <f t="shared" si="6"/>
        <v>4</v>
      </c>
      <c r="AO132">
        <v>13.9</v>
      </c>
      <c r="AP132" t="s">
        <v>3</v>
      </c>
      <c r="AQ132" t="s">
        <v>3</v>
      </c>
      <c r="AR132" t="s">
        <v>3</v>
      </c>
      <c r="AS132" t="s">
        <v>3</v>
      </c>
      <c r="AT132" t="s">
        <v>3</v>
      </c>
      <c r="AU132" t="s">
        <v>32</v>
      </c>
      <c r="AV132" s="3" t="s">
        <v>51</v>
      </c>
    </row>
    <row r="133" spans="1:48" x14ac:dyDescent="0.3">
      <c r="A133">
        <v>1</v>
      </c>
      <c r="B133">
        <v>2000</v>
      </c>
      <c r="C133">
        <v>270000</v>
      </c>
      <c r="D133" t="s">
        <v>3</v>
      </c>
      <c r="E133" t="s">
        <v>3</v>
      </c>
      <c r="F133" s="2" t="s">
        <v>3</v>
      </c>
      <c r="G133" s="11">
        <v>0.1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 s="11">
        <v>0.01</v>
      </c>
      <c r="AB133" s="11">
        <v>0</v>
      </c>
      <c r="AC133">
        <v>24</v>
      </c>
      <c r="AD133" s="11">
        <v>0.2</v>
      </c>
      <c r="AE133">
        <v>0.83799999999999997</v>
      </c>
      <c r="AF133">
        <v>14</v>
      </c>
      <c r="AG133" s="9">
        <v>13</v>
      </c>
      <c r="AH133" s="9">
        <v>0.5</v>
      </c>
      <c r="AI133" s="9">
        <f>AG133/AF133*100</f>
        <v>92.857142857142861</v>
      </c>
      <c r="AJ133" s="9">
        <v>275</v>
      </c>
      <c r="AK133" s="12" t="s">
        <v>3</v>
      </c>
      <c r="AL133" s="12">
        <v>0.70940000000000003</v>
      </c>
      <c r="AM133" s="7">
        <v>20.100000000000001</v>
      </c>
      <c r="AN133">
        <f t="shared" si="6"/>
        <v>4</v>
      </c>
      <c r="AO133">
        <v>12.75</v>
      </c>
      <c r="AP133" t="s">
        <v>3</v>
      </c>
      <c r="AQ133" t="s">
        <v>3</v>
      </c>
      <c r="AR133" t="s">
        <v>3</v>
      </c>
      <c r="AS133" t="s">
        <v>3</v>
      </c>
      <c r="AT133" t="s">
        <v>3</v>
      </c>
      <c r="AU133" t="s">
        <v>32</v>
      </c>
      <c r="AV133" s="3" t="s">
        <v>51</v>
      </c>
    </row>
    <row r="134" spans="1:48" x14ac:dyDescent="0.3">
      <c r="A134">
        <v>1</v>
      </c>
      <c r="B134">
        <v>2000</v>
      </c>
      <c r="C134">
        <v>270000</v>
      </c>
      <c r="D134" t="s">
        <v>3</v>
      </c>
      <c r="E134" t="s">
        <v>3</v>
      </c>
      <c r="F134" s="2" t="s">
        <v>3</v>
      </c>
      <c r="G134" s="11">
        <v>0.1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 s="11">
        <v>0.02</v>
      </c>
      <c r="AB134" s="11">
        <v>0</v>
      </c>
      <c r="AC134">
        <v>24</v>
      </c>
      <c r="AD134" s="11">
        <v>0.2</v>
      </c>
      <c r="AE134">
        <v>0.83799999999999997</v>
      </c>
      <c r="AF134">
        <v>14</v>
      </c>
      <c r="AG134" s="9">
        <v>13</v>
      </c>
      <c r="AH134" s="9">
        <v>0.5</v>
      </c>
      <c r="AI134" s="9">
        <f>AG134/AF134*100</f>
        <v>92.857142857142861</v>
      </c>
      <c r="AJ134" s="9">
        <v>350</v>
      </c>
      <c r="AK134" s="12" t="s">
        <v>3</v>
      </c>
      <c r="AL134" s="12">
        <v>0.62229999999999996</v>
      </c>
      <c r="AM134" s="7">
        <v>16.8</v>
      </c>
      <c r="AN134">
        <f t="shared" si="6"/>
        <v>4</v>
      </c>
      <c r="AO134">
        <v>11.2</v>
      </c>
      <c r="AP134" t="s">
        <v>3</v>
      </c>
      <c r="AQ134" t="s">
        <v>3</v>
      </c>
      <c r="AR134" t="s">
        <v>3</v>
      </c>
      <c r="AS134" t="s">
        <v>3</v>
      </c>
      <c r="AT134" t="s">
        <v>3</v>
      </c>
      <c r="AU134" t="s">
        <v>32</v>
      </c>
      <c r="AV134" s="3" t="s">
        <v>51</v>
      </c>
    </row>
    <row r="135" spans="1:48" x14ac:dyDescent="0.3">
      <c r="A135">
        <v>1</v>
      </c>
      <c r="B135">
        <v>1800</v>
      </c>
      <c r="C135">
        <v>275000</v>
      </c>
      <c r="D135" t="s">
        <v>53</v>
      </c>
      <c r="E135" t="s">
        <v>5</v>
      </c>
      <c r="F135" s="2" t="s">
        <v>11</v>
      </c>
      <c r="G135" s="11">
        <v>0.12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 s="11">
        <v>0</v>
      </c>
      <c r="AB135" s="11">
        <v>0</v>
      </c>
      <c r="AC135" t="s">
        <v>40</v>
      </c>
      <c r="AD135" s="11">
        <v>0.25</v>
      </c>
      <c r="AE135">
        <v>0.8</v>
      </c>
      <c r="AF135" t="s">
        <v>3</v>
      </c>
      <c r="AG135" t="s">
        <v>3</v>
      </c>
      <c r="AH135" s="9">
        <v>0.9</v>
      </c>
      <c r="AI135" s="9">
        <v>120</v>
      </c>
      <c r="AJ135" s="9">
        <v>115</v>
      </c>
      <c r="AK135" s="12">
        <v>56</v>
      </c>
      <c r="AL135" s="12" t="s">
        <v>3</v>
      </c>
      <c r="AM135" s="7">
        <v>0.35</v>
      </c>
      <c r="AN135">
        <f t="shared" si="6"/>
        <v>1</v>
      </c>
      <c r="AO135">
        <f>2*4*2/10</f>
        <v>1.6</v>
      </c>
      <c r="AP135" t="s">
        <v>3</v>
      </c>
      <c r="AQ135" t="s">
        <v>3</v>
      </c>
      <c r="AR135" t="s">
        <v>3</v>
      </c>
      <c r="AS135" t="s">
        <v>3</v>
      </c>
      <c r="AT135" t="s">
        <v>3</v>
      </c>
      <c r="AU135" t="s">
        <v>32</v>
      </c>
      <c r="AV135" s="3" t="s">
        <v>52</v>
      </c>
    </row>
    <row r="136" spans="1:48" x14ac:dyDescent="0.3">
      <c r="A136">
        <v>1</v>
      </c>
      <c r="B136">
        <v>1800</v>
      </c>
      <c r="C136">
        <v>275000</v>
      </c>
      <c r="D136" t="s">
        <v>53</v>
      </c>
      <c r="E136" t="s">
        <v>5</v>
      </c>
      <c r="F136" s="2" t="s">
        <v>11</v>
      </c>
      <c r="G136" s="11">
        <v>0.12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 s="11">
        <v>0</v>
      </c>
      <c r="AB136" s="11">
        <v>0</v>
      </c>
      <c r="AC136" t="s">
        <v>40</v>
      </c>
      <c r="AD136" s="11">
        <v>0.25</v>
      </c>
      <c r="AE136">
        <v>0.8</v>
      </c>
      <c r="AF136" t="s">
        <v>3</v>
      </c>
      <c r="AG136" t="s">
        <v>3</v>
      </c>
      <c r="AH136" s="9">
        <v>0.9</v>
      </c>
      <c r="AI136" s="9">
        <v>120</v>
      </c>
      <c r="AJ136" s="9">
        <v>115</v>
      </c>
      <c r="AK136" s="12">
        <v>56</v>
      </c>
      <c r="AL136" s="12" t="s">
        <v>3</v>
      </c>
      <c r="AM136" s="7">
        <v>0.45</v>
      </c>
      <c r="AN136">
        <f t="shared" si="6"/>
        <v>1</v>
      </c>
      <c r="AO136">
        <f>2.5*4*2/10</f>
        <v>2</v>
      </c>
      <c r="AP136" t="s">
        <v>3</v>
      </c>
      <c r="AQ136" t="s">
        <v>3</v>
      </c>
      <c r="AR136" t="s">
        <v>3</v>
      </c>
      <c r="AS136" t="s">
        <v>3</v>
      </c>
      <c r="AT136" t="s">
        <v>3</v>
      </c>
      <c r="AU136" t="s">
        <v>32</v>
      </c>
      <c r="AV136" s="3" t="s">
        <v>52</v>
      </c>
    </row>
    <row r="137" spans="1:48" x14ac:dyDescent="0.3">
      <c r="A137">
        <v>1</v>
      </c>
      <c r="B137">
        <v>1800</v>
      </c>
      <c r="C137">
        <v>275000</v>
      </c>
      <c r="D137" t="s">
        <v>53</v>
      </c>
      <c r="E137" t="s">
        <v>5</v>
      </c>
      <c r="F137" s="2" t="s">
        <v>11</v>
      </c>
      <c r="G137" s="11">
        <v>0.12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 s="11">
        <v>0</v>
      </c>
      <c r="AB137" s="11">
        <v>0</v>
      </c>
      <c r="AC137" t="s">
        <v>40</v>
      </c>
      <c r="AD137" s="11">
        <v>0.25</v>
      </c>
      <c r="AE137">
        <v>0.8</v>
      </c>
      <c r="AF137" t="s">
        <v>3</v>
      </c>
      <c r="AG137" t="s">
        <v>3</v>
      </c>
      <c r="AH137" s="9">
        <v>0.9</v>
      </c>
      <c r="AI137" s="9">
        <v>120</v>
      </c>
      <c r="AJ137" s="9">
        <v>115</v>
      </c>
      <c r="AK137" s="12">
        <v>56</v>
      </c>
      <c r="AL137" s="12" t="s">
        <v>3</v>
      </c>
      <c r="AM137" s="7">
        <v>0.6</v>
      </c>
      <c r="AN137">
        <f t="shared" si="6"/>
        <v>1</v>
      </c>
      <c r="AO137">
        <f>3*4*2/10</f>
        <v>2.4</v>
      </c>
      <c r="AP137" t="s">
        <v>3</v>
      </c>
      <c r="AQ137" t="s">
        <v>3</v>
      </c>
      <c r="AR137" t="s">
        <v>3</v>
      </c>
      <c r="AS137" t="s">
        <v>3</v>
      </c>
      <c r="AT137" t="s">
        <v>3</v>
      </c>
      <c r="AU137" t="s">
        <v>32</v>
      </c>
      <c r="AV137" s="3" t="s">
        <v>52</v>
      </c>
    </row>
    <row r="138" spans="1:48" x14ac:dyDescent="0.3">
      <c r="A138">
        <v>1</v>
      </c>
      <c r="B138">
        <v>2000</v>
      </c>
      <c r="C138">
        <v>275000</v>
      </c>
      <c r="D138" t="s">
        <v>4</v>
      </c>
      <c r="E138" t="s">
        <v>5</v>
      </c>
      <c r="F138" s="2" t="s">
        <v>55</v>
      </c>
      <c r="G138" s="11">
        <v>0.12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0</v>
      </c>
      <c r="Z138">
        <v>0</v>
      </c>
      <c r="AA138" s="11">
        <v>1.4999999999999999E-2</v>
      </c>
      <c r="AB138" s="11">
        <v>0</v>
      </c>
      <c r="AC138" t="s">
        <v>3</v>
      </c>
      <c r="AD138" s="11" t="s">
        <v>3</v>
      </c>
      <c r="AE138">
        <v>0.41299999999999998</v>
      </c>
      <c r="AF138" t="s">
        <v>3</v>
      </c>
      <c r="AG138" t="s">
        <v>3</v>
      </c>
      <c r="AH138" s="9">
        <v>1.2</v>
      </c>
      <c r="AI138" s="9">
        <v>150</v>
      </c>
      <c r="AJ138" s="9">
        <v>600</v>
      </c>
      <c r="AK138" s="12" t="s">
        <v>3</v>
      </c>
      <c r="AL138" s="12">
        <v>0.95899999999999996</v>
      </c>
      <c r="AM138" s="7">
        <v>0.2</v>
      </c>
      <c r="AN138">
        <f t="shared" si="6"/>
        <v>1</v>
      </c>
      <c r="AO138">
        <v>2</v>
      </c>
      <c r="AP138" t="s">
        <v>3</v>
      </c>
      <c r="AQ138" t="s">
        <v>3</v>
      </c>
      <c r="AR138" t="s">
        <v>3</v>
      </c>
      <c r="AS138">
        <v>5</v>
      </c>
      <c r="AT138" t="s">
        <v>3</v>
      </c>
      <c r="AU138" t="s">
        <v>32</v>
      </c>
      <c r="AV138" s="3" t="s">
        <v>54</v>
      </c>
    </row>
    <row r="139" spans="1:48" x14ac:dyDescent="0.3">
      <c r="A139">
        <v>1</v>
      </c>
      <c r="B139">
        <v>2000</v>
      </c>
      <c r="C139">
        <v>275000</v>
      </c>
      <c r="D139" t="s">
        <v>4</v>
      </c>
      <c r="E139" t="s">
        <v>5</v>
      </c>
      <c r="F139" s="2" t="s">
        <v>55</v>
      </c>
      <c r="G139" s="11">
        <v>0.12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0</v>
      </c>
      <c r="W139">
        <v>0</v>
      </c>
      <c r="X139">
        <v>0</v>
      </c>
      <c r="Y139">
        <v>0</v>
      </c>
      <c r="Z139">
        <v>0</v>
      </c>
      <c r="AA139" s="11">
        <v>1.4999999999999999E-2</v>
      </c>
      <c r="AB139" s="11">
        <v>0</v>
      </c>
      <c r="AC139" t="s">
        <v>3</v>
      </c>
      <c r="AD139" s="11" t="s">
        <v>3</v>
      </c>
      <c r="AE139">
        <v>0.41299999999999998</v>
      </c>
      <c r="AF139" t="s">
        <v>3</v>
      </c>
      <c r="AG139" t="s">
        <v>3</v>
      </c>
      <c r="AH139" s="9">
        <v>1.2</v>
      </c>
      <c r="AI139" s="9">
        <v>150</v>
      </c>
      <c r="AJ139" s="9">
        <v>600</v>
      </c>
      <c r="AK139" s="12" t="s">
        <v>3</v>
      </c>
      <c r="AL139" s="12">
        <v>0.95899999999999996</v>
      </c>
      <c r="AM139" s="7">
        <v>0.3</v>
      </c>
      <c r="AN139">
        <f t="shared" si="6"/>
        <v>1</v>
      </c>
      <c r="AO139">
        <v>5</v>
      </c>
      <c r="AP139" t="s">
        <v>3</v>
      </c>
      <c r="AQ139" t="s">
        <v>3</v>
      </c>
      <c r="AR139" t="s">
        <v>3</v>
      </c>
      <c r="AS139">
        <v>5</v>
      </c>
      <c r="AT139" t="s">
        <v>3</v>
      </c>
      <c r="AU139" t="s">
        <v>32</v>
      </c>
      <c r="AV139" s="3" t="s">
        <v>54</v>
      </c>
    </row>
    <row r="140" spans="1:48" x14ac:dyDescent="0.3">
      <c r="A140">
        <v>1</v>
      </c>
      <c r="B140">
        <v>2000</v>
      </c>
      <c r="C140">
        <v>275000</v>
      </c>
      <c r="D140" t="s">
        <v>4</v>
      </c>
      <c r="E140" t="s">
        <v>5</v>
      </c>
      <c r="F140" s="2" t="s">
        <v>55</v>
      </c>
      <c r="G140" s="11">
        <v>0.12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 s="11">
        <v>1.4999999999999999E-2</v>
      </c>
      <c r="AB140" s="11">
        <v>0</v>
      </c>
      <c r="AC140" t="s">
        <v>3</v>
      </c>
      <c r="AD140" s="11" t="s">
        <v>3</v>
      </c>
      <c r="AE140">
        <v>0.41299999999999998</v>
      </c>
      <c r="AF140" t="s">
        <v>3</v>
      </c>
      <c r="AG140" t="s">
        <v>3</v>
      </c>
      <c r="AH140" s="9">
        <v>1.2</v>
      </c>
      <c r="AI140" s="9">
        <v>150</v>
      </c>
      <c r="AJ140" s="9">
        <v>600</v>
      </c>
      <c r="AK140" s="12" t="s">
        <v>3</v>
      </c>
      <c r="AL140" s="12">
        <v>0.95899999999999996</v>
      </c>
      <c r="AM140" s="7">
        <v>0.4</v>
      </c>
      <c r="AN140">
        <f t="shared" si="6"/>
        <v>1</v>
      </c>
      <c r="AO140">
        <v>8</v>
      </c>
      <c r="AP140" t="s">
        <v>3</v>
      </c>
      <c r="AQ140" t="s">
        <v>3</v>
      </c>
      <c r="AR140" t="s">
        <v>3</v>
      </c>
      <c r="AS140">
        <v>5</v>
      </c>
      <c r="AT140" t="s">
        <v>3</v>
      </c>
      <c r="AU140" t="s">
        <v>32</v>
      </c>
      <c r="AV140" s="3" t="s">
        <v>54</v>
      </c>
    </row>
    <row r="141" spans="1:48" x14ac:dyDescent="0.3">
      <c r="A141">
        <v>1</v>
      </c>
      <c r="B141">
        <v>2000</v>
      </c>
      <c r="C141">
        <v>275000</v>
      </c>
      <c r="D141" t="s">
        <v>4</v>
      </c>
      <c r="E141" t="s">
        <v>5</v>
      </c>
      <c r="F141" s="2" t="s">
        <v>55</v>
      </c>
      <c r="G141" s="11">
        <v>0.12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0</v>
      </c>
      <c r="W141">
        <v>0</v>
      </c>
      <c r="X141">
        <v>0</v>
      </c>
      <c r="Y141">
        <v>0</v>
      </c>
      <c r="Z141">
        <v>0</v>
      </c>
      <c r="AA141" s="11">
        <v>1.4999999999999999E-2</v>
      </c>
      <c r="AB141" s="11">
        <v>0</v>
      </c>
      <c r="AC141" t="s">
        <v>3</v>
      </c>
      <c r="AD141" s="11" t="s">
        <v>3</v>
      </c>
      <c r="AE141">
        <v>0.41299999999999998</v>
      </c>
      <c r="AF141" t="s">
        <v>3</v>
      </c>
      <c r="AG141" t="s">
        <v>3</v>
      </c>
      <c r="AH141" s="9">
        <v>1.2</v>
      </c>
      <c r="AI141" s="9">
        <v>150</v>
      </c>
      <c r="AJ141" s="9">
        <v>600</v>
      </c>
      <c r="AK141" s="12" t="s">
        <v>3</v>
      </c>
      <c r="AL141" s="12">
        <v>0.95899999999999996</v>
      </c>
      <c r="AM141" s="7">
        <v>2.5</v>
      </c>
      <c r="AN141">
        <f t="shared" si="6"/>
        <v>2</v>
      </c>
      <c r="AO141">
        <v>10</v>
      </c>
      <c r="AP141" t="s">
        <v>3</v>
      </c>
      <c r="AQ141" t="s">
        <v>3</v>
      </c>
      <c r="AR141" t="s">
        <v>3</v>
      </c>
      <c r="AS141">
        <v>5</v>
      </c>
      <c r="AT141" t="s">
        <v>3</v>
      </c>
      <c r="AU141" t="s">
        <v>32</v>
      </c>
      <c r="AV141" s="3" t="s">
        <v>54</v>
      </c>
    </row>
    <row r="142" spans="1:48" x14ac:dyDescent="0.3">
      <c r="A142">
        <v>1</v>
      </c>
      <c r="B142">
        <v>2000</v>
      </c>
      <c r="C142">
        <v>275000</v>
      </c>
      <c r="D142" t="s">
        <v>4</v>
      </c>
      <c r="E142" t="s">
        <v>5</v>
      </c>
      <c r="F142" s="2" t="s">
        <v>55</v>
      </c>
      <c r="G142" s="11">
        <v>0.12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</v>
      </c>
      <c r="V142">
        <v>0</v>
      </c>
      <c r="W142">
        <v>0</v>
      </c>
      <c r="X142">
        <v>0</v>
      </c>
      <c r="Y142">
        <v>0</v>
      </c>
      <c r="Z142">
        <v>0</v>
      </c>
      <c r="AA142" s="11">
        <v>1.4999999999999999E-2</v>
      </c>
      <c r="AB142" s="11">
        <v>0</v>
      </c>
      <c r="AC142" t="s">
        <v>3</v>
      </c>
      <c r="AD142" s="11" t="s">
        <v>3</v>
      </c>
      <c r="AE142">
        <v>0.41299999999999998</v>
      </c>
      <c r="AF142" t="s">
        <v>3</v>
      </c>
      <c r="AG142" t="s">
        <v>3</v>
      </c>
      <c r="AH142" s="9">
        <v>1.2</v>
      </c>
      <c r="AI142" s="9">
        <v>150</v>
      </c>
      <c r="AJ142" s="9">
        <v>600</v>
      </c>
      <c r="AK142" s="12" t="s">
        <v>3</v>
      </c>
      <c r="AL142" s="12">
        <v>0.95899999999999996</v>
      </c>
      <c r="AM142" s="7">
        <v>5</v>
      </c>
      <c r="AN142">
        <f t="shared" si="6"/>
        <v>3</v>
      </c>
      <c r="AO142">
        <v>15</v>
      </c>
      <c r="AP142" t="s">
        <v>3</v>
      </c>
      <c r="AQ142" t="s">
        <v>3</v>
      </c>
      <c r="AR142" t="s">
        <v>3</v>
      </c>
      <c r="AS142">
        <v>5</v>
      </c>
      <c r="AT142" t="s">
        <v>3</v>
      </c>
      <c r="AU142" t="s">
        <v>32</v>
      </c>
      <c r="AV142" s="3" t="s">
        <v>54</v>
      </c>
    </row>
    <row r="143" spans="1:48" x14ac:dyDescent="0.3">
      <c r="A143">
        <v>1</v>
      </c>
      <c r="B143">
        <v>2000</v>
      </c>
      <c r="C143">
        <v>275000</v>
      </c>
      <c r="D143" t="s">
        <v>4</v>
      </c>
      <c r="E143" t="s">
        <v>5</v>
      </c>
      <c r="F143" s="2" t="s">
        <v>55</v>
      </c>
      <c r="G143" s="11">
        <v>0.12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0</v>
      </c>
      <c r="AA143" s="11">
        <v>1.4999999999999999E-2</v>
      </c>
      <c r="AB143" s="11">
        <v>0</v>
      </c>
      <c r="AC143" t="s">
        <v>3</v>
      </c>
      <c r="AD143" s="11" t="s">
        <v>3</v>
      </c>
      <c r="AE143">
        <v>0.41299999999999998</v>
      </c>
      <c r="AF143" t="s">
        <v>3</v>
      </c>
      <c r="AG143" t="s">
        <v>3</v>
      </c>
      <c r="AH143" s="9">
        <v>1.2</v>
      </c>
      <c r="AI143" s="9">
        <v>150</v>
      </c>
      <c r="AJ143" s="9">
        <v>600</v>
      </c>
      <c r="AK143" s="12" t="s">
        <v>3</v>
      </c>
      <c r="AL143" s="12">
        <v>0.95899999999999996</v>
      </c>
      <c r="AM143" s="7">
        <v>7.5</v>
      </c>
      <c r="AN143">
        <f t="shared" si="6"/>
        <v>3</v>
      </c>
      <c r="AO143">
        <v>20</v>
      </c>
      <c r="AP143" t="s">
        <v>3</v>
      </c>
      <c r="AQ143" t="s">
        <v>3</v>
      </c>
      <c r="AR143" t="s">
        <v>3</v>
      </c>
      <c r="AS143">
        <v>5</v>
      </c>
      <c r="AT143" t="s">
        <v>3</v>
      </c>
      <c r="AU143" t="s">
        <v>32</v>
      </c>
      <c r="AV143" s="3" t="s">
        <v>54</v>
      </c>
    </row>
    <row r="144" spans="1:48" x14ac:dyDescent="0.3">
      <c r="A144">
        <v>1</v>
      </c>
      <c r="B144">
        <v>2000</v>
      </c>
      <c r="C144">
        <v>275000</v>
      </c>
      <c r="D144" t="s">
        <v>4</v>
      </c>
      <c r="E144" t="s">
        <v>5</v>
      </c>
      <c r="F144" s="2" t="s">
        <v>55</v>
      </c>
      <c r="G144" s="11">
        <v>0.12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0</v>
      </c>
      <c r="W144">
        <v>0</v>
      </c>
      <c r="X144">
        <v>0</v>
      </c>
      <c r="Y144">
        <v>0</v>
      </c>
      <c r="Z144">
        <v>0</v>
      </c>
      <c r="AA144" s="11">
        <v>1.4999999999999999E-2</v>
      </c>
      <c r="AB144" s="11">
        <v>0</v>
      </c>
      <c r="AC144" t="s">
        <v>3</v>
      </c>
      <c r="AD144" s="11" t="s">
        <v>3</v>
      </c>
      <c r="AE144">
        <v>0.41299999999999998</v>
      </c>
      <c r="AF144" t="s">
        <v>3</v>
      </c>
      <c r="AG144" t="s">
        <v>3</v>
      </c>
      <c r="AH144" s="9">
        <v>1.2</v>
      </c>
      <c r="AI144" s="9">
        <v>150</v>
      </c>
      <c r="AJ144" s="9">
        <v>600</v>
      </c>
      <c r="AK144" s="12" t="s">
        <v>3</v>
      </c>
      <c r="AL144" s="12">
        <v>0.95899999999999996</v>
      </c>
      <c r="AM144" s="7">
        <v>15</v>
      </c>
      <c r="AN144">
        <f t="shared" si="6"/>
        <v>4</v>
      </c>
      <c r="AO144">
        <v>25</v>
      </c>
      <c r="AP144" t="s">
        <v>3</v>
      </c>
      <c r="AQ144" t="s">
        <v>3</v>
      </c>
      <c r="AR144" t="s">
        <v>3</v>
      </c>
      <c r="AS144">
        <v>5</v>
      </c>
      <c r="AT144" t="s">
        <v>3</v>
      </c>
      <c r="AU144" t="s">
        <v>32</v>
      </c>
      <c r="AV144" s="3" t="s">
        <v>54</v>
      </c>
    </row>
    <row r="145" spans="1:48" x14ac:dyDescent="0.3">
      <c r="A145">
        <v>1</v>
      </c>
      <c r="B145">
        <v>2000</v>
      </c>
      <c r="C145">
        <v>275000</v>
      </c>
      <c r="D145" t="s">
        <v>4</v>
      </c>
      <c r="E145" t="s">
        <v>5</v>
      </c>
      <c r="F145" s="2" t="s">
        <v>55</v>
      </c>
      <c r="G145" s="11">
        <v>0.12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0</v>
      </c>
      <c r="AA145" s="11">
        <v>1.4999999999999999E-2</v>
      </c>
      <c r="AB145" s="11">
        <v>0</v>
      </c>
      <c r="AC145" t="s">
        <v>3</v>
      </c>
      <c r="AD145" s="11" t="s">
        <v>3</v>
      </c>
      <c r="AE145">
        <v>0.41299999999999998</v>
      </c>
      <c r="AF145" t="s">
        <v>3</v>
      </c>
      <c r="AG145" t="s">
        <v>3</v>
      </c>
      <c r="AH145" s="9">
        <v>1.2</v>
      </c>
      <c r="AI145" s="9">
        <v>150</v>
      </c>
      <c r="AJ145" s="9">
        <v>600</v>
      </c>
      <c r="AK145" s="12" t="s">
        <v>3</v>
      </c>
      <c r="AL145" s="12">
        <v>0.95899999999999996</v>
      </c>
      <c r="AM145" s="7">
        <v>20</v>
      </c>
      <c r="AN145">
        <f t="shared" si="6"/>
        <v>4</v>
      </c>
      <c r="AO145">
        <v>30</v>
      </c>
      <c r="AP145" t="s">
        <v>3</v>
      </c>
      <c r="AQ145" t="s">
        <v>3</v>
      </c>
      <c r="AR145" t="s">
        <v>3</v>
      </c>
      <c r="AS145">
        <v>5</v>
      </c>
      <c r="AT145" t="s">
        <v>3</v>
      </c>
      <c r="AU145" t="s">
        <v>32</v>
      </c>
      <c r="AV145" s="3" t="s">
        <v>54</v>
      </c>
    </row>
    <row r="146" spans="1:48" x14ac:dyDescent="0.3">
      <c r="A146">
        <v>1</v>
      </c>
      <c r="B146">
        <v>2000</v>
      </c>
      <c r="C146">
        <v>275000</v>
      </c>
      <c r="D146" t="s">
        <v>4</v>
      </c>
      <c r="E146" t="s">
        <v>5</v>
      </c>
      <c r="F146" s="2" t="s">
        <v>55</v>
      </c>
      <c r="G146" s="11">
        <v>0.12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0</v>
      </c>
      <c r="AA146" s="11">
        <v>1.4999999999999999E-2</v>
      </c>
      <c r="AB146" s="11">
        <v>0</v>
      </c>
      <c r="AC146" t="s">
        <v>3</v>
      </c>
      <c r="AD146" s="11" t="s">
        <v>3</v>
      </c>
      <c r="AE146">
        <v>0.41299999999999998</v>
      </c>
      <c r="AF146" t="s">
        <v>3</v>
      </c>
      <c r="AG146" t="s">
        <v>3</v>
      </c>
      <c r="AH146" s="9">
        <v>1.2</v>
      </c>
      <c r="AI146" s="9">
        <v>150</v>
      </c>
      <c r="AJ146" s="9">
        <v>600</v>
      </c>
      <c r="AK146" s="12" t="s">
        <v>3</v>
      </c>
      <c r="AL146" s="12">
        <v>0.95899999999999996</v>
      </c>
      <c r="AM146" s="7">
        <v>30</v>
      </c>
      <c r="AN146">
        <f t="shared" si="6"/>
        <v>4</v>
      </c>
      <c r="AO146">
        <v>50</v>
      </c>
      <c r="AP146" t="s">
        <v>3</v>
      </c>
      <c r="AQ146" t="s">
        <v>3</v>
      </c>
      <c r="AR146" t="s">
        <v>3</v>
      </c>
      <c r="AS146">
        <v>5</v>
      </c>
      <c r="AT146" t="s">
        <v>3</v>
      </c>
      <c r="AU146" t="s">
        <v>32</v>
      </c>
      <c r="AV146" s="3" t="s">
        <v>54</v>
      </c>
    </row>
    <row r="147" spans="1:48" x14ac:dyDescent="0.3">
      <c r="A147">
        <v>1</v>
      </c>
      <c r="B147">
        <v>2000</v>
      </c>
      <c r="C147">
        <v>275000</v>
      </c>
      <c r="D147" t="s">
        <v>4</v>
      </c>
      <c r="E147" t="s">
        <v>5</v>
      </c>
      <c r="F147" s="2" t="s">
        <v>55</v>
      </c>
      <c r="G147" s="11">
        <v>0.12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</v>
      </c>
      <c r="V147">
        <v>0</v>
      </c>
      <c r="W147">
        <v>0</v>
      </c>
      <c r="X147">
        <v>0</v>
      </c>
      <c r="Y147">
        <v>0</v>
      </c>
      <c r="Z147">
        <v>0</v>
      </c>
      <c r="AA147" s="11">
        <v>1.4999999999999999E-2</v>
      </c>
      <c r="AB147" s="11">
        <v>0</v>
      </c>
      <c r="AC147" t="s">
        <v>3</v>
      </c>
      <c r="AD147" s="11" t="s">
        <v>3</v>
      </c>
      <c r="AE147">
        <v>0.41299999999999998</v>
      </c>
      <c r="AF147" t="s">
        <v>3</v>
      </c>
      <c r="AG147" t="s">
        <v>3</v>
      </c>
      <c r="AH147" s="9">
        <v>1.2</v>
      </c>
      <c r="AI147" s="9">
        <v>150</v>
      </c>
      <c r="AJ147" s="9">
        <v>600</v>
      </c>
      <c r="AK147" s="12" t="s">
        <v>3</v>
      </c>
      <c r="AL147" s="12">
        <v>0.95899999999999996</v>
      </c>
      <c r="AM147" s="7">
        <v>0.4</v>
      </c>
      <c r="AN147">
        <f t="shared" si="6"/>
        <v>1</v>
      </c>
      <c r="AO147" t="s">
        <v>3</v>
      </c>
      <c r="AP147" t="s">
        <v>3</v>
      </c>
      <c r="AQ147">
        <v>15</v>
      </c>
      <c r="AR147">
        <v>1.9E-3</v>
      </c>
      <c r="AS147" t="s">
        <v>3</v>
      </c>
      <c r="AT147">
        <v>70</v>
      </c>
      <c r="AU147" t="s">
        <v>57</v>
      </c>
      <c r="AV147" s="3" t="s">
        <v>54</v>
      </c>
    </row>
    <row r="148" spans="1:48" x14ac:dyDescent="0.3">
      <c r="A148">
        <v>0</v>
      </c>
      <c r="B148" t="s">
        <v>3</v>
      </c>
      <c r="C148" t="s">
        <v>3</v>
      </c>
      <c r="D148" t="s">
        <v>53</v>
      </c>
      <c r="E148" t="s">
        <v>5</v>
      </c>
      <c r="F148" s="2" t="s">
        <v>34</v>
      </c>
      <c r="G148" s="11">
        <v>0.1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</v>
      </c>
      <c r="W148">
        <v>0</v>
      </c>
      <c r="X148">
        <v>0</v>
      </c>
      <c r="Y148">
        <v>0</v>
      </c>
      <c r="Z148">
        <v>0</v>
      </c>
      <c r="AA148" s="11">
        <v>0.1</v>
      </c>
      <c r="AB148" s="11">
        <v>0</v>
      </c>
      <c r="AC148" t="s">
        <v>3</v>
      </c>
      <c r="AD148" s="11" t="s">
        <v>3</v>
      </c>
      <c r="AE148">
        <v>0.51400000000000001</v>
      </c>
      <c r="AF148">
        <v>10</v>
      </c>
      <c r="AG148">
        <v>15</v>
      </c>
      <c r="AH148" s="9">
        <v>0.5</v>
      </c>
      <c r="AI148" s="9">
        <f t="shared" ref="AI148:AI179" si="7">AG148/AF148*100</f>
        <v>150</v>
      </c>
      <c r="AJ148" s="9">
        <v>500</v>
      </c>
      <c r="AK148" s="12" t="s">
        <v>3</v>
      </c>
      <c r="AL148" s="12" t="s">
        <v>3</v>
      </c>
      <c r="AM148" s="7">
        <v>4</v>
      </c>
      <c r="AN148">
        <f t="shared" si="6"/>
        <v>2</v>
      </c>
      <c r="AO148">
        <v>5</v>
      </c>
      <c r="AP148" t="s">
        <v>3</v>
      </c>
      <c r="AQ148" t="s">
        <v>3</v>
      </c>
      <c r="AR148" t="s">
        <v>3</v>
      </c>
      <c r="AS148" t="s">
        <v>3</v>
      </c>
      <c r="AT148" t="s">
        <v>3</v>
      </c>
      <c r="AU148" t="s">
        <v>32</v>
      </c>
      <c r="AV148" s="3" t="s">
        <v>58</v>
      </c>
    </row>
    <row r="149" spans="1:48" x14ac:dyDescent="0.3">
      <c r="A149">
        <v>0</v>
      </c>
      <c r="B149" t="s">
        <v>3</v>
      </c>
      <c r="C149" t="s">
        <v>3</v>
      </c>
      <c r="D149" t="s">
        <v>53</v>
      </c>
      <c r="E149" t="s">
        <v>5</v>
      </c>
      <c r="F149" s="2" t="s">
        <v>34</v>
      </c>
      <c r="G149" s="11">
        <v>0.1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</v>
      </c>
      <c r="W149">
        <v>0</v>
      </c>
      <c r="X149">
        <v>0</v>
      </c>
      <c r="Y149">
        <v>0</v>
      </c>
      <c r="Z149">
        <v>0</v>
      </c>
      <c r="AA149" s="11">
        <v>0.1</v>
      </c>
      <c r="AB149" s="11">
        <v>0</v>
      </c>
      <c r="AC149" t="s">
        <v>3</v>
      </c>
      <c r="AD149" s="11" t="s">
        <v>3</v>
      </c>
      <c r="AE149">
        <v>0.51400000000000001</v>
      </c>
      <c r="AF149">
        <v>10</v>
      </c>
      <c r="AG149" s="9">
        <v>15</v>
      </c>
      <c r="AH149" s="9">
        <v>0.5</v>
      </c>
      <c r="AI149" s="9">
        <f t="shared" si="7"/>
        <v>150</v>
      </c>
      <c r="AJ149" s="9">
        <v>500</v>
      </c>
      <c r="AK149" s="12" t="s">
        <v>3</v>
      </c>
      <c r="AL149" s="12" t="s">
        <v>3</v>
      </c>
      <c r="AM149" s="7">
        <v>6</v>
      </c>
      <c r="AN149">
        <f t="shared" si="6"/>
        <v>3</v>
      </c>
      <c r="AO149">
        <v>10</v>
      </c>
      <c r="AP149" t="s">
        <v>3</v>
      </c>
      <c r="AQ149" t="s">
        <v>3</v>
      </c>
      <c r="AR149" t="s">
        <v>3</v>
      </c>
      <c r="AS149" t="s">
        <v>3</v>
      </c>
      <c r="AT149" t="s">
        <v>3</v>
      </c>
      <c r="AU149" t="s">
        <v>32</v>
      </c>
      <c r="AV149" s="3" t="s">
        <v>58</v>
      </c>
    </row>
    <row r="150" spans="1:48" x14ac:dyDescent="0.3">
      <c r="A150">
        <v>0</v>
      </c>
      <c r="B150" t="s">
        <v>3</v>
      </c>
      <c r="C150" t="s">
        <v>3</v>
      </c>
      <c r="D150" t="s">
        <v>53</v>
      </c>
      <c r="E150" t="s">
        <v>5</v>
      </c>
      <c r="F150" s="2" t="s">
        <v>34</v>
      </c>
      <c r="G150" s="11">
        <v>0.1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 s="11">
        <v>0.1</v>
      </c>
      <c r="AB150" s="11">
        <v>0</v>
      </c>
      <c r="AC150" t="s">
        <v>3</v>
      </c>
      <c r="AD150" s="11" t="s">
        <v>3</v>
      </c>
      <c r="AE150">
        <v>0.51400000000000001</v>
      </c>
      <c r="AF150">
        <v>10</v>
      </c>
      <c r="AG150">
        <v>15</v>
      </c>
      <c r="AH150" s="9">
        <v>0.5</v>
      </c>
      <c r="AI150" s="9">
        <f t="shared" si="7"/>
        <v>150</v>
      </c>
      <c r="AJ150" s="9">
        <v>500</v>
      </c>
      <c r="AK150" s="12" t="s">
        <v>3</v>
      </c>
      <c r="AL150" s="12" t="s">
        <v>3</v>
      </c>
      <c r="AM150" s="7">
        <v>8</v>
      </c>
      <c r="AN150">
        <f t="shared" si="6"/>
        <v>3</v>
      </c>
      <c r="AO150">
        <v>15</v>
      </c>
      <c r="AP150" t="s">
        <v>3</v>
      </c>
      <c r="AQ150" t="s">
        <v>3</v>
      </c>
      <c r="AR150" t="s">
        <v>3</v>
      </c>
      <c r="AS150" t="s">
        <v>3</v>
      </c>
      <c r="AT150" t="s">
        <v>3</v>
      </c>
      <c r="AU150" t="s">
        <v>32</v>
      </c>
      <c r="AV150" s="3" t="s">
        <v>58</v>
      </c>
    </row>
    <row r="151" spans="1:48" x14ac:dyDescent="0.3">
      <c r="A151">
        <v>0</v>
      </c>
      <c r="B151" t="s">
        <v>3</v>
      </c>
      <c r="C151" t="s">
        <v>3</v>
      </c>
      <c r="D151" t="s">
        <v>53</v>
      </c>
      <c r="E151" t="s">
        <v>5</v>
      </c>
      <c r="F151" s="2" t="s">
        <v>34</v>
      </c>
      <c r="G151" s="11">
        <v>0.1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</v>
      </c>
      <c r="W151">
        <v>0</v>
      </c>
      <c r="X151">
        <v>0</v>
      </c>
      <c r="Y151">
        <v>0</v>
      </c>
      <c r="Z151">
        <v>0</v>
      </c>
      <c r="AA151" s="11">
        <v>0.1</v>
      </c>
      <c r="AB151" s="11">
        <v>0</v>
      </c>
      <c r="AC151" t="s">
        <v>3</v>
      </c>
      <c r="AD151" s="11" t="s">
        <v>3</v>
      </c>
      <c r="AE151">
        <v>0.51400000000000001</v>
      </c>
      <c r="AF151">
        <v>10</v>
      </c>
      <c r="AG151" s="9">
        <v>15</v>
      </c>
      <c r="AH151" s="9">
        <v>0.5</v>
      </c>
      <c r="AI151" s="9">
        <f t="shared" si="7"/>
        <v>150</v>
      </c>
      <c r="AJ151" s="9">
        <v>500</v>
      </c>
      <c r="AK151" s="12" t="s">
        <v>3</v>
      </c>
      <c r="AL151" s="12" t="s">
        <v>3</v>
      </c>
      <c r="AM151" s="7">
        <v>11</v>
      </c>
      <c r="AN151">
        <f t="shared" si="6"/>
        <v>3</v>
      </c>
      <c r="AO151">
        <v>20</v>
      </c>
      <c r="AP151" t="s">
        <v>3</v>
      </c>
      <c r="AQ151" t="s">
        <v>3</v>
      </c>
      <c r="AR151" t="s">
        <v>3</v>
      </c>
      <c r="AS151" t="s">
        <v>3</v>
      </c>
      <c r="AT151" t="s">
        <v>3</v>
      </c>
      <c r="AU151" t="s">
        <v>32</v>
      </c>
      <c r="AV151" s="3" t="s">
        <v>58</v>
      </c>
    </row>
    <row r="152" spans="1:48" x14ac:dyDescent="0.3">
      <c r="A152">
        <v>0</v>
      </c>
      <c r="B152" t="s">
        <v>3</v>
      </c>
      <c r="C152" t="s">
        <v>3</v>
      </c>
      <c r="D152" t="s">
        <v>53</v>
      </c>
      <c r="E152" t="s">
        <v>5</v>
      </c>
      <c r="F152" s="2" t="s">
        <v>34</v>
      </c>
      <c r="G152" s="11">
        <v>0.1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0</v>
      </c>
      <c r="AA152" s="11">
        <v>0.1</v>
      </c>
      <c r="AB152" s="11">
        <v>0</v>
      </c>
      <c r="AC152" t="s">
        <v>3</v>
      </c>
      <c r="AD152" s="11" t="s">
        <v>3</v>
      </c>
      <c r="AE152">
        <v>0.51400000000000001</v>
      </c>
      <c r="AF152">
        <v>10</v>
      </c>
      <c r="AG152">
        <v>15</v>
      </c>
      <c r="AH152" s="9">
        <v>0.5</v>
      </c>
      <c r="AI152" s="9">
        <f t="shared" si="7"/>
        <v>150</v>
      </c>
      <c r="AJ152" s="9">
        <v>500</v>
      </c>
      <c r="AK152" s="12" t="s">
        <v>3</v>
      </c>
      <c r="AL152" s="12" t="s">
        <v>3</v>
      </c>
      <c r="AM152" s="7">
        <v>12</v>
      </c>
      <c r="AN152">
        <f t="shared" si="6"/>
        <v>4</v>
      </c>
      <c r="AO152">
        <v>25</v>
      </c>
      <c r="AP152" t="s">
        <v>3</v>
      </c>
      <c r="AQ152" t="s">
        <v>3</v>
      </c>
      <c r="AR152" t="s">
        <v>3</v>
      </c>
      <c r="AS152" t="s">
        <v>3</v>
      </c>
      <c r="AT152" t="s">
        <v>3</v>
      </c>
      <c r="AU152" t="s">
        <v>32</v>
      </c>
      <c r="AV152" s="3" t="s">
        <v>58</v>
      </c>
    </row>
    <row r="153" spans="1:48" x14ac:dyDescent="0.3">
      <c r="A153">
        <v>0</v>
      </c>
      <c r="B153" t="s">
        <v>3</v>
      </c>
      <c r="C153" t="s">
        <v>3</v>
      </c>
      <c r="D153" t="s">
        <v>53</v>
      </c>
      <c r="E153" t="s">
        <v>5</v>
      </c>
      <c r="F153" s="2" t="s">
        <v>34</v>
      </c>
      <c r="G153" s="11">
        <v>0.1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 s="11">
        <v>0.1</v>
      </c>
      <c r="AB153" s="11">
        <v>0</v>
      </c>
      <c r="AC153" t="s">
        <v>3</v>
      </c>
      <c r="AD153" s="11" t="s">
        <v>3</v>
      </c>
      <c r="AE153">
        <v>0.51400000000000001</v>
      </c>
      <c r="AF153">
        <v>10</v>
      </c>
      <c r="AG153" s="9">
        <v>15</v>
      </c>
      <c r="AH153" s="9">
        <v>0.5</v>
      </c>
      <c r="AI153" s="9">
        <f t="shared" si="7"/>
        <v>150</v>
      </c>
      <c r="AJ153" s="9">
        <v>500</v>
      </c>
      <c r="AK153" s="12" t="s">
        <v>3</v>
      </c>
      <c r="AL153" s="12" t="s">
        <v>3</v>
      </c>
      <c r="AM153" s="7">
        <v>12.5</v>
      </c>
      <c r="AN153">
        <f t="shared" si="6"/>
        <v>4</v>
      </c>
      <c r="AO153">
        <v>30</v>
      </c>
      <c r="AP153" t="s">
        <v>3</v>
      </c>
      <c r="AQ153" t="s">
        <v>3</v>
      </c>
      <c r="AR153" t="s">
        <v>3</v>
      </c>
      <c r="AS153" t="s">
        <v>3</v>
      </c>
      <c r="AT153" t="s">
        <v>3</v>
      </c>
      <c r="AU153" t="s">
        <v>32</v>
      </c>
      <c r="AV153" s="3" t="s">
        <v>58</v>
      </c>
    </row>
    <row r="154" spans="1:48" x14ac:dyDescent="0.3">
      <c r="A154">
        <v>0</v>
      </c>
      <c r="B154" t="s">
        <v>3</v>
      </c>
      <c r="C154" t="s">
        <v>3</v>
      </c>
      <c r="D154" t="s">
        <v>4</v>
      </c>
      <c r="E154" t="s">
        <v>5</v>
      </c>
      <c r="F154" s="2" t="s">
        <v>81</v>
      </c>
      <c r="G154" s="11">
        <v>0.18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 s="11">
        <v>0</v>
      </c>
      <c r="AB154" s="11">
        <v>0</v>
      </c>
      <c r="AC154" t="s">
        <v>3</v>
      </c>
      <c r="AD154" s="11" t="s">
        <v>3</v>
      </c>
      <c r="AE154">
        <v>1</v>
      </c>
      <c r="AF154">
        <v>10</v>
      </c>
      <c r="AG154" s="9">
        <v>32</v>
      </c>
      <c r="AH154" t="s">
        <v>3</v>
      </c>
      <c r="AI154" s="9">
        <f t="shared" si="7"/>
        <v>320</v>
      </c>
      <c r="AJ154" s="9">
        <v>261</v>
      </c>
      <c r="AK154" s="12" t="s">
        <v>3</v>
      </c>
      <c r="AL154" s="12" t="s">
        <v>3</v>
      </c>
      <c r="AM154" s="7">
        <v>13</v>
      </c>
      <c r="AN154">
        <f t="shared" si="6"/>
        <v>4</v>
      </c>
      <c r="AO154">
        <v>580</v>
      </c>
      <c r="AP154" t="s">
        <v>3</v>
      </c>
      <c r="AQ154" t="s">
        <v>3</v>
      </c>
      <c r="AR154" t="s">
        <v>3</v>
      </c>
      <c r="AS154">
        <v>3.3</v>
      </c>
      <c r="AT154">
        <v>50</v>
      </c>
      <c r="AU154" t="s">
        <v>32</v>
      </c>
      <c r="AV154" s="3" t="s">
        <v>80</v>
      </c>
    </row>
    <row r="155" spans="1:48" x14ac:dyDescent="0.3">
      <c r="A155">
        <v>0</v>
      </c>
      <c r="B155" t="s">
        <v>3</v>
      </c>
      <c r="C155" t="s">
        <v>3</v>
      </c>
      <c r="D155" t="s">
        <v>4</v>
      </c>
      <c r="E155" t="s">
        <v>5</v>
      </c>
      <c r="F155" s="2" t="s">
        <v>81</v>
      </c>
      <c r="G155" s="11">
        <v>0.18</v>
      </c>
      <c r="H155">
        <v>1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 s="11">
        <v>0.06</v>
      </c>
      <c r="AB155" s="11">
        <v>0.01</v>
      </c>
      <c r="AC155" t="s">
        <v>3</v>
      </c>
      <c r="AD155" s="11" t="s">
        <v>3</v>
      </c>
      <c r="AE155">
        <v>1</v>
      </c>
      <c r="AF155">
        <v>10</v>
      </c>
      <c r="AG155" s="9">
        <v>32</v>
      </c>
      <c r="AH155" t="s">
        <v>3</v>
      </c>
      <c r="AI155" s="9">
        <f t="shared" si="7"/>
        <v>320</v>
      </c>
      <c r="AJ155" s="9">
        <v>261</v>
      </c>
      <c r="AK155" s="12" t="s">
        <v>3</v>
      </c>
      <c r="AL155" s="12" t="s">
        <v>3</v>
      </c>
      <c r="AM155" s="7">
        <v>17</v>
      </c>
      <c r="AN155">
        <f t="shared" si="6"/>
        <v>4</v>
      </c>
      <c r="AO155">
        <v>580</v>
      </c>
      <c r="AP155" t="s">
        <v>3</v>
      </c>
      <c r="AQ155" t="s">
        <v>3</v>
      </c>
      <c r="AR155" t="s">
        <v>3</v>
      </c>
      <c r="AS155">
        <v>3.3</v>
      </c>
      <c r="AT155">
        <v>50</v>
      </c>
      <c r="AU155" t="s">
        <v>32</v>
      </c>
      <c r="AV155" s="3" t="s">
        <v>80</v>
      </c>
    </row>
    <row r="156" spans="1:48" x14ac:dyDescent="0.3">
      <c r="A156">
        <v>0</v>
      </c>
      <c r="B156" t="s">
        <v>3</v>
      </c>
      <c r="C156" t="s">
        <v>3</v>
      </c>
      <c r="D156" t="s">
        <v>4</v>
      </c>
      <c r="E156" t="s">
        <v>5</v>
      </c>
      <c r="F156" s="2" t="s">
        <v>81</v>
      </c>
      <c r="G156" s="11">
        <v>0.18</v>
      </c>
      <c r="H156">
        <v>1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 s="11">
        <v>0.12</v>
      </c>
      <c r="AB156" s="11">
        <v>0.01</v>
      </c>
      <c r="AC156" t="s">
        <v>3</v>
      </c>
      <c r="AD156" s="11" t="s">
        <v>3</v>
      </c>
      <c r="AE156">
        <v>1</v>
      </c>
      <c r="AF156">
        <v>10</v>
      </c>
      <c r="AG156" s="9">
        <v>32</v>
      </c>
      <c r="AH156" t="s">
        <v>3</v>
      </c>
      <c r="AI156" s="9">
        <f t="shared" si="7"/>
        <v>320</v>
      </c>
      <c r="AJ156" s="9">
        <v>261</v>
      </c>
      <c r="AK156" s="12" t="s">
        <v>3</v>
      </c>
      <c r="AL156" s="12" t="s">
        <v>3</v>
      </c>
      <c r="AM156" s="7">
        <v>22</v>
      </c>
      <c r="AN156">
        <f t="shared" si="6"/>
        <v>4</v>
      </c>
      <c r="AO156">
        <v>580</v>
      </c>
      <c r="AP156" t="s">
        <v>3</v>
      </c>
      <c r="AQ156" t="s">
        <v>3</v>
      </c>
      <c r="AR156" t="s">
        <v>3</v>
      </c>
      <c r="AS156">
        <v>3.3</v>
      </c>
      <c r="AT156">
        <v>50</v>
      </c>
      <c r="AU156" t="s">
        <v>32</v>
      </c>
      <c r="AV156" s="3" t="s">
        <v>80</v>
      </c>
    </row>
    <row r="157" spans="1:48" x14ac:dyDescent="0.3">
      <c r="A157">
        <v>0</v>
      </c>
      <c r="B157" t="s">
        <v>3</v>
      </c>
      <c r="C157" t="s">
        <v>3</v>
      </c>
      <c r="D157" t="s">
        <v>4</v>
      </c>
      <c r="E157" t="s">
        <v>5</v>
      </c>
      <c r="F157" s="2" t="s">
        <v>81</v>
      </c>
      <c r="G157" s="11">
        <v>0.18</v>
      </c>
      <c r="H157">
        <v>1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 s="11">
        <v>0.18</v>
      </c>
      <c r="AB157" s="11">
        <v>0.01</v>
      </c>
      <c r="AC157" t="s">
        <v>3</v>
      </c>
      <c r="AD157" s="11" t="s">
        <v>3</v>
      </c>
      <c r="AE157">
        <v>1</v>
      </c>
      <c r="AF157">
        <v>10</v>
      </c>
      <c r="AG157" s="9">
        <v>32</v>
      </c>
      <c r="AH157" t="s">
        <v>3</v>
      </c>
      <c r="AI157" s="9">
        <f t="shared" si="7"/>
        <v>320</v>
      </c>
      <c r="AJ157" s="9">
        <v>261</v>
      </c>
      <c r="AK157" s="12" t="s">
        <v>3</v>
      </c>
      <c r="AL157" s="12" t="s">
        <v>3</v>
      </c>
      <c r="AM157" s="7">
        <v>27</v>
      </c>
      <c r="AN157">
        <f t="shared" si="6"/>
        <v>4</v>
      </c>
      <c r="AO157">
        <v>580</v>
      </c>
      <c r="AP157" t="s">
        <v>3</v>
      </c>
      <c r="AQ157" t="s">
        <v>3</v>
      </c>
      <c r="AR157" t="s">
        <v>3</v>
      </c>
      <c r="AS157">
        <v>3.3</v>
      </c>
      <c r="AT157">
        <v>50</v>
      </c>
      <c r="AU157" t="s">
        <v>32</v>
      </c>
      <c r="AV157" s="3" t="s">
        <v>80</v>
      </c>
    </row>
    <row r="158" spans="1:48" x14ac:dyDescent="0.3">
      <c r="A158">
        <v>0</v>
      </c>
      <c r="B158" t="s">
        <v>3</v>
      </c>
      <c r="C158" t="s">
        <v>3</v>
      </c>
      <c r="D158" t="s">
        <v>4</v>
      </c>
      <c r="E158" t="s">
        <v>5</v>
      </c>
      <c r="F158" s="2" t="s">
        <v>81</v>
      </c>
      <c r="G158" s="11">
        <v>0.18</v>
      </c>
      <c r="H158">
        <v>1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 s="11">
        <v>0.24</v>
      </c>
      <c r="AB158" s="11">
        <v>0.01</v>
      </c>
      <c r="AC158" t="s">
        <v>3</v>
      </c>
      <c r="AD158" s="11" t="s">
        <v>3</v>
      </c>
      <c r="AE158">
        <v>1</v>
      </c>
      <c r="AF158">
        <v>10</v>
      </c>
      <c r="AG158" s="9">
        <v>32</v>
      </c>
      <c r="AH158" t="s">
        <v>3</v>
      </c>
      <c r="AI158" s="9">
        <f t="shared" si="7"/>
        <v>320</v>
      </c>
      <c r="AJ158" s="9">
        <v>261</v>
      </c>
      <c r="AK158" s="12" t="s">
        <v>3</v>
      </c>
      <c r="AL158" s="12" t="s">
        <v>3</v>
      </c>
      <c r="AM158" s="7">
        <v>18</v>
      </c>
      <c r="AN158">
        <f t="shared" si="6"/>
        <v>4</v>
      </c>
      <c r="AO158">
        <v>580</v>
      </c>
      <c r="AP158" t="s">
        <v>3</v>
      </c>
      <c r="AQ158" t="s">
        <v>3</v>
      </c>
      <c r="AR158" t="s">
        <v>3</v>
      </c>
      <c r="AS158">
        <v>3.3</v>
      </c>
      <c r="AT158">
        <v>50</v>
      </c>
      <c r="AU158" t="s">
        <v>32</v>
      </c>
      <c r="AV158" s="3" t="s">
        <v>80</v>
      </c>
    </row>
    <row r="159" spans="1:48" x14ac:dyDescent="0.3">
      <c r="A159">
        <v>0</v>
      </c>
      <c r="B159" t="s">
        <v>3</v>
      </c>
      <c r="C159" t="s">
        <v>3</v>
      </c>
      <c r="D159" t="s">
        <v>4</v>
      </c>
      <c r="E159" t="s">
        <v>5</v>
      </c>
      <c r="F159" s="2" t="s">
        <v>81</v>
      </c>
      <c r="G159" s="11">
        <v>0.18</v>
      </c>
      <c r="H159">
        <v>1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 s="11">
        <v>0.18</v>
      </c>
      <c r="AB159" s="11">
        <v>5.0000000000000001E-3</v>
      </c>
      <c r="AC159" t="s">
        <v>3</v>
      </c>
      <c r="AD159" s="11" t="s">
        <v>3</v>
      </c>
      <c r="AE159">
        <v>1</v>
      </c>
      <c r="AF159">
        <v>10</v>
      </c>
      <c r="AG159" s="9">
        <v>32</v>
      </c>
      <c r="AH159" t="s">
        <v>3</v>
      </c>
      <c r="AI159" s="9">
        <f t="shared" si="7"/>
        <v>320</v>
      </c>
      <c r="AJ159" s="9">
        <v>261</v>
      </c>
      <c r="AK159" s="12" t="s">
        <v>3</v>
      </c>
      <c r="AL159" s="12" t="s">
        <v>3</v>
      </c>
      <c r="AM159" s="7">
        <v>26</v>
      </c>
      <c r="AN159">
        <f t="shared" si="6"/>
        <v>4</v>
      </c>
      <c r="AO159">
        <v>580</v>
      </c>
      <c r="AP159" t="s">
        <v>3</v>
      </c>
      <c r="AQ159" t="s">
        <v>3</v>
      </c>
      <c r="AR159" t="s">
        <v>3</v>
      </c>
      <c r="AS159">
        <v>3.3</v>
      </c>
      <c r="AT159">
        <v>50</v>
      </c>
      <c r="AU159" t="s">
        <v>32</v>
      </c>
      <c r="AV159" s="3" t="s">
        <v>80</v>
      </c>
    </row>
    <row r="160" spans="1:48" x14ac:dyDescent="0.3">
      <c r="A160">
        <v>1</v>
      </c>
      <c r="B160">
        <v>2000</v>
      </c>
      <c r="C160">
        <v>534000</v>
      </c>
      <c r="D160" t="s">
        <v>3</v>
      </c>
      <c r="E160" t="s">
        <v>3</v>
      </c>
      <c r="F160" s="2" t="s">
        <v>3</v>
      </c>
      <c r="G160" s="11">
        <v>0.18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 s="11">
        <v>0</v>
      </c>
      <c r="AB160" s="11">
        <v>0</v>
      </c>
      <c r="AC160">
        <v>32</v>
      </c>
      <c r="AD160" s="11">
        <v>0.55000000000000004</v>
      </c>
      <c r="AE160">
        <v>0.5</v>
      </c>
      <c r="AF160">
        <v>20</v>
      </c>
      <c r="AG160" s="9">
        <v>20</v>
      </c>
      <c r="AH160" s="9">
        <v>0.5</v>
      </c>
      <c r="AI160" s="9">
        <f t="shared" si="7"/>
        <v>100</v>
      </c>
      <c r="AJ160" s="9">
        <v>302</v>
      </c>
      <c r="AK160" s="12" t="s">
        <v>3</v>
      </c>
      <c r="AL160" s="12">
        <v>0.30399999999999999</v>
      </c>
      <c r="AM160" s="7">
        <v>0.05</v>
      </c>
      <c r="AN160">
        <f t="shared" si="6"/>
        <v>1</v>
      </c>
      <c r="AO160">
        <v>9.8100000000000007E-2</v>
      </c>
      <c r="AP160" t="s">
        <v>3</v>
      </c>
      <c r="AQ160" t="s">
        <v>3</v>
      </c>
      <c r="AR160" t="s">
        <v>3</v>
      </c>
      <c r="AS160">
        <v>4.3</v>
      </c>
      <c r="AT160" t="s">
        <v>3</v>
      </c>
      <c r="AU160" t="s">
        <v>32</v>
      </c>
      <c r="AV160" s="3" t="s">
        <v>82</v>
      </c>
    </row>
    <row r="161" spans="1:48" x14ac:dyDescent="0.3">
      <c r="A161">
        <v>1</v>
      </c>
      <c r="B161">
        <v>2000</v>
      </c>
      <c r="C161">
        <v>534000</v>
      </c>
      <c r="D161" t="s">
        <v>3</v>
      </c>
      <c r="E161" t="s">
        <v>3</v>
      </c>
      <c r="F161" s="2" t="s">
        <v>3</v>
      </c>
      <c r="G161" s="11">
        <v>0.18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 s="11">
        <v>0</v>
      </c>
      <c r="AB161" s="11">
        <v>0</v>
      </c>
      <c r="AC161">
        <v>32</v>
      </c>
      <c r="AD161" s="11">
        <v>0.55000000000000004</v>
      </c>
      <c r="AE161">
        <v>0.5</v>
      </c>
      <c r="AF161">
        <v>20</v>
      </c>
      <c r="AG161" s="9">
        <v>20</v>
      </c>
      <c r="AH161" s="9">
        <v>0.5</v>
      </c>
      <c r="AI161" s="9">
        <f t="shared" si="7"/>
        <v>100</v>
      </c>
      <c r="AJ161" s="9">
        <v>302</v>
      </c>
      <c r="AK161" s="12" t="s">
        <v>3</v>
      </c>
      <c r="AL161" s="12">
        <v>0.30399999999999999</v>
      </c>
      <c r="AM161" s="7">
        <v>0.1</v>
      </c>
      <c r="AN161">
        <f t="shared" si="6"/>
        <v>1</v>
      </c>
      <c r="AO161">
        <v>0.19620000000000001</v>
      </c>
      <c r="AP161" t="s">
        <v>3</v>
      </c>
      <c r="AQ161" t="s">
        <v>3</v>
      </c>
      <c r="AR161" t="s">
        <v>3</v>
      </c>
      <c r="AS161">
        <v>5.3</v>
      </c>
      <c r="AT161" t="s">
        <v>3</v>
      </c>
      <c r="AU161" t="s">
        <v>32</v>
      </c>
      <c r="AV161" s="3" t="s">
        <v>82</v>
      </c>
    </row>
    <row r="162" spans="1:48" x14ac:dyDescent="0.3">
      <c r="A162">
        <v>1</v>
      </c>
      <c r="B162">
        <v>2000</v>
      </c>
      <c r="C162">
        <v>534000</v>
      </c>
      <c r="D162" t="s">
        <v>3</v>
      </c>
      <c r="E162" t="s">
        <v>3</v>
      </c>
      <c r="F162" s="2" t="s">
        <v>3</v>
      </c>
      <c r="G162" s="11">
        <v>0.18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 s="11">
        <v>0</v>
      </c>
      <c r="AB162" s="11">
        <v>0</v>
      </c>
      <c r="AC162">
        <v>32</v>
      </c>
      <c r="AD162" s="11">
        <v>0.55000000000000004</v>
      </c>
      <c r="AE162">
        <v>0.5</v>
      </c>
      <c r="AF162">
        <v>20</v>
      </c>
      <c r="AG162" s="9">
        <v>20</v>
      </c>
      <c r="AH162" s="9">
        <v>0.5</v>
      </c>
      <c r="AI162" s="9">
        <f t="shared" si="7"/>
        <v>100</v>
      </c>
      <c r="AJ162" s="9">
        <v>302</v>
      </c>
      <c r="AK162" s="12" t="s">
        <v>3</v>
      </c>
      <c r="AL162" s="12">
        <v>0.30399999999999999</v>
      </c>
      <c r="AM162" s="7">
        <v>0.14000000000000001</v>
      </c>
      <c r="AN162">
        <f t="shared" si="6"/>
        <v>1</v>
      </c>
      <c r="AO162">
        <v>0.29430000000000001</v>
      </c>
      <c r="AP162" t="s">
        <v>3</v>
      </c>
      <c r="AQ162" t="s">
        <v>3</v>
      </c>
      <c r="AR162" t="s">
        <v>3</v>
      </c>
      <c r="AS162">
        <v>6.3</v>
      </c>
      <c r="AT162" t="s">
        <v>3</v>
      </c>
      <c r="AU162" t="s">
        <v>32</v>
      </c>
      <c r="AV162" s="3" t="s">
        <v>82</v>
      </c>
    </row>
    <row r="163" spans="1:48" x14ac:dyDescent="0.3">
      <c r="A163">
        <v>1</v>
      </c>
      <c r="B163">
        <v>2000</v>
      </c>
      <c r="C163">
        <v>534000</v>
      </c>
      <c r="D163" t="s">
        <v>3</v>
      </c>
      <c r="E163" t="s">
        <v>3</v>
      </c>
      <c r="F163" s="2" t="s">
        <v>3</v>
      </c>
      <c r="G163" s="11">
        <v>0.18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 s="11">
        <v>0</v>
      </c>
      <c r="AB163" s="11">
        <v>0</v>
      </c>
      <c r="AC163">
        <v>32</v>
      </c>
      <c r="AD163" s="11">
        <v>0.55000000000000004</v>
      </c>
      <c r="AE163">
        <v>0.5</v>
      </c>
      <c r="AF163">
        <v>20</v>
      </c>
      <c r="AG163" s="9">
        <v>20</v>
      </c>
      <c r="AH163" s="9">
        <v>0.5</v>
      </c>
      <c r="AI163" s="9">
        <f t="shared" si="7"/>
        <v>100</v>
      </c>
      <c r="AJ163" s="9">
        <v>302</v>
      </c>
      <c r="AK163" s="12" t="s">
        <v>3</v>
      </c>
      <c r="AL163" s="12">
        <v>0.30399999999999999</v>
      </c>
      <c r="AM163" s="7">
        <v>0.18</v>
      </c>
      <c r="AN163">
        <f t="shared" si="6"/>
        <v>1</v>
      </c>
      <c r="AO163">
        <v>0.39240000000000003</v>
      </c>
      <c r="AP163" t="s">
        <v>3</v>
      </c>
      <c r="AQ163" t="s">
        <v>3</v>
      </c>
      <c r="AR163" t="s">
        <v>3</v>
      </c>
      <c r="AS163">
        <v>7.3</v>
      </c>
      <c r="AT163" t="s">
        <v>3</v>
      </c>
      <c r="AU163" t="s">
        <v>32</v>
      </c>
      <c r="AV163" s="3" t="s">
        <v>82</v>
      </c>
    </row>
    <row r="164" spans="1:48" x14ac:dyDescent="0.3">
      <c r="A164">
        <v>1</v>
      </c>
      <c r="B164">
        <v>2000</v>
      </c>
      <c r="C164">
        <v>534000</v>
      </c>
      <c r="D164" t="s">
        <v>3</v>
      </c>
      <c r="E164" t="s">
        <v>3</v>
      </c>
      <c r="F164" s="2" t="s">
        <v>3</v>
      </c>
      <c r="G164" s="11">
        <v>0.18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 s="11">
        <v>0</v>
      </c>
      <c r="AB164" s="11">
        <v>0</v>
      </c>
      <c r="AC164">
        <v>32</v>
      </c>
      <c r="AD164" s="11">
        <v>0.55000000000000004</v>
      </c>
      <c r="AE164">
        <v>0.5</v>
      </c>
      <c r="AF164">
        <v>20</v>
      </c>
      <c r="AG164" s="9">
        <v>20</v>
      </c>
      <c r="AH164" s="9">
        <v>0.5</v>
      </c>
      <c r="AI164" s="9">
        <f t="shared" si="7"/>
        <v>100</v>
      </c>
      <c r="AJ164" s="9">
        <v>302</v>
      </c>
      <c r="AK164" s="12" t="s">
        <v>3</v>
      </c>
      <c r="AL164" s="12">
        <v>0.30399999999999999</v>
      </c>
      <c r="AM164" s="7">
        <v>0.2</v>
      </c>
      <c r="AN164">
        <f t="shared" si="6"/>
        <v>1</v>
      </c>
      <c r="AO164">
        <v>0.58860000000000001</v>
      </c>
      <c r="AP164" t="s">
        <v>3</v>
      </c>
      <c r="AQ164" t="s">
        <v>3</v>
      </c>
      <c r="AR164" t="s">
        <v>3</v>
      </c>
      <c r="AS164">
        <v>8.3000000000000007</v>
      </c>
      <c r="AT164" t="s">
        <v>3</v>
      </c>
      <c r="AU164" t="s">
        <v>32</v>
      </c>
      <c r="AV164" s="3" t="s">
        <v>82</v>
      </c>
    </row>
    <row r="165" spans="1:48" x14ac:dyDescent="0.3">
      <c r="A165">
        <v>1</v>
      </c>
      <c r="B165">
        <v>2000</v>
      </c>
      <c r="C165">
        <v>534000</v>
      </c>
      <c r="D165" t="s">
        <v>3</v>
      </c>
      <c r="E165" t="s">
        <v>3</v>
      </c>
      <c r="F165" s="2" t="s">
        <v>3</v>
      </c>
      <c r="G165" s="11">
        <v>0.18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 s="11">
        <v>0</v>
      </c>
      <c r="AB165" s="11">
        <v>0</v>
      </c>
      <c r="AC165">
        <v>32</v>
      </c>
      <c r="AD165" s="11">
        <v>0.55000000000000004</v>
      </c>
      <c r="AE165">
        <v>0.5</v>
      </c>
      <c r="AF165">
        <v>20</v>
      </c>
      <c r="AG165" s="9">
        <v>20</v>
      </c>
      <c r="AH165" s="9">
        <v>0.5</v>
      </c>
      <c r="AI165" s="9">
        <f t="shared" si="7"/>
        <v>100</v>
      </c>
      <c r="AJ165" s="9">
        <v>302</v>
      </c>
      <c r="AK165" s="12" t="s">
        <v>3</v>
      </c>
      <c r="AL165" s="12">
        <v>0.30399999999999999</v>
      </c>
      <c r="AM165" s="7">
        <v>0.22</v>
      </c>
      <c r="AN165">
        <f t="shared" si="6"/>
        <v>1</v>
      </c>
      <c r="AO165">
        <v>0.78480000000000005</v>
      </c>
      <c r="AP165" t="s">
        <v>3</v>
      </c>
      <c r="AQ165" t="s">
        <v>3</v>
      </c>
      <c r="AR165" t="s">
        <v>3</v>
      </c>
      <c r="AS165">
        <v>9.3000000000000007</v>
      </c>
      <c r="AT165" t="s">
        <v>3</v>
      </c>
      <c r="AU165" t="s">
        <v>32</v>
      </c>
      <c r="AV165" s="3" t="s">
        <v>82</v>
      </c>
    </row>
    <row r="166" spans="1:48" x14ac:dyDescent="0.3">
      <c r="A166">
        <v>1</v>
      </c>
      <c r="B166">
        <v>2000</v>
      </c>
      <c r="C166">
        <v>534000</v>
      </c>
      <c r="D166" t="s">
        <v>3</v>
      </c>
      <c r="E166" t="s">
        <v>3</v>
      </c>
      <c r="F166" s="2" t="s">
        <v>3</v>
      </c>
      <c r="G166" s="11">
        <v>0.18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 s="11">
        <v>0</v>
      </c>
      <c r="AB166" s="11">
        <v>0</v>
      </c>
      <c r="AC166">
        <v>32</v>
      </c>
      <c r="AD166" s="11">
        <v>0.55000000000000004</v>
      </c>
      <c r="AE166">
        <v>0.5</v>
      </c>
      <c r="AF166">
        <v>20</v>
      </c>
      <c r="AG166" s="9">
        <v>20</v>
      </c>
      <c r="AH166" s="9">
        <v>0.5</v>
      </c>
      <c r="AI166" s="9">
        <f t="shared" si="7"/>
        <v>100</v>
      </c>
      <c r="AJ166" s="9">
        <v>302</v>
      </c>
      <c r="AK166" s="12" t="s">
        <v>3</v>
      </c>
      <c r="AL166" s="12">
        <v>0.30399999999999999</v>
      </c>
      <c r="AM166" s="7">
        <v>0.31</v>
      </c>
      <c r="AN166">
        <f t="shared" si="6"/>
        <v>1</v>
      </c>
      <c r="AO166">
        <v>0.98099999999999998</v>
      </c>
      <c r="AP166" t="s">
        <v>3</v>
      </c>
      <c r="AQ166" t="s">
        <v>3</v>
      </c>
      <c r="AR166" t="s">
        <v>3</v>
      </c>
      <c r="AS166">
        <v>10.3</v>
      </c>
      <c r="AT166" t="s">
        <v>3</v>
      </c>
      <c r="AU166" t="s">
        <v>32</v>
      </c>
      <c r="AV166" s="3" t="s">
        <v>82</v>
      </c>
    </row>
    <row r="167" spans="1:48" x14ac:dyDescent="0.3">
      <c r="A167">
        <v>1</v>
      </c>
      <c r="B167">
        <v>2000</v>
      </c>
      <c r="C167">
        <v>534000</v>
      </c>
      <c r="D167" t="s">
        <v>3</v>
      </c>
      <c r="E167" t="s">
        <v>3</v>
      </c>
      <c r="F167" s="2" t="s">
        <v>3</v>
      </c>
      <c r="G167" s="11">
        <v>0.18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0</v>
      </c>
      <c r="Y167">
        <v>0</v>
      </c>
      <c r="Z167">
        <v>0</v>
      </c>
      <c r="AA167" s="11">
        <v>0.05</v>
      </c>
      <c r="AB167" s="11">
        <v>0</v>
      </c>
      <c r="AC167">
        <v>32</v>
      </c>
      <c r="AD167" s="11">
        <v>0.55000000000000004</v>
      </c>
      <c r="AE167">
        <v>0.5</v>
      </c>
      <c r="AF167">
        <v>20</v>
      </c>
      <c r="AG167" s="9">
        <v>20</v>
      </c>
      <c r="AH167" s="9">
        <v>0.5</v>
      </c>
      <c r="AI167" s="9">
        <f t="shared" si="7"/>
        <v>100</v>
      </c>
      <c r="AJ167" s="9">
        <v>280</v>
      </c>
      <c r="AK167" s="12" t="s">
        <v>3</v>
      </c>
      <c r="AL167" s="12">
        <v>0.54200000000000004</v>
      </c>
      <c r="AM167" s="7">
        <v>0.1</v>
      </c>
      <c r="AN167">
        <f t="shared" si="6"/>
        <v>1</v>
      </c>
      <c r="AO167">
        <v>9.8100000000000007E-2</v>
      </c>
      <c r="AP167" t="s">
        <v>3</v>
      </c>
      <c r="AQ167" t="s">
        <v>3</v>
      </c>
      <c r="AR167" t="s">
        <v>3</v>
      </c>
      <c r="AS167">
        <v>11.3</v>
      </c>
      <c r="AT167" t="s">
        <v>3</v>
      </c>
      <c r="AU167" t="s">
        <v>32</v>
      </c>
      <c r="AV167" s="3" t="s">
        <v>82</v>
      </c>
    </row>
    <row r="168" spans="1:48" x14ac:dyDescent="0.3">
      <c r="A168">
        <v>1</v>
      </c>
      <c r="B168">
        <v>2000</v>
      </c>
      <c r="C168">
        <v>534000</v>
      </c>
      <c r="D168" t="s">
        <v>3</v>
      </c>
      <c r="E168" t="s">
        <v>3</v>
      </c>
      <c r="F168" s="2" t="s">
        <v>3</v>
      </c>
      <c r="G168" s="11">
        <v>0.18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</v>
      </c>
      <c r="X168">
        <v>0</v>
      </c>
      <c r="Y168">
        <v>0</v>
      </c>
      <c r="Z168">
        <v>0</v>
      </c>
      <c r="AA168" s="11">
        <v>0.05</v>
      </c>
      <c r="AB168" s="11">
        <v>0</v>
      </c>
      <c r="AC168">
        <v>32</v>
      </c>
      <c r="AD168" s="11">
        <v>0.55000000000000004</v>
      </c>
      <c r="AE168">
        <v>0.5</v>
      </c>
      <c r="AF168">
        <v>20</v>
      </c>
      <c r="AG168" s="9">
        <v>20</v>
      </c>
      <c r="AH168" s="9">
        <v>0.5</v>
      </c>
      <c r="AI168" s="9">
        <f t="shared" si="7"/>
        <v>100</v>
      </c>
      <c r="AJ168" s="9">
        <v>280</v>
      </c>
      <c r="AK168" s="12" t="s">
        <v>3</v>
      </c>
      <c r="AL168" s="12">
        <v>0.54200000000000004</v>
      </c>
      <c r="AM168" s="7">
        <v>0.14000000000000001</v>
      </c>
      <c r="AN168">
        <f t="shared" si="6"/>
        <v>1</v>
      </c>
      <c r="AO168">
        <v>0.19620000000000001</v>
      </c>
      <c r="AP168" t="s">
        <v>3</v>
      </c>
      <c r="AQ168" t="s">
        <v>3</v>
      </c>
      <c r="AR168" t="s">
        <v>3</v>
      </c>
      <c r="AS168">
        <v>12.3</v>
      </c>
      <c r="AT168" t="s">
        <v>3</v>
      </c>
      <c r="AU168" t="s">
        <v>32</v>
      </c>
      <c r="AV168" s="3" t="s">
        <v>82</v>
      </c>
    </row>
    <row r="169" spans="1:48" x14ac:dyDescent="0.3">
      <c r="A169">
        <v>1</v>
      </c>
      <c r="B169">
        <v>2000</v>
      </c>
      <c r="C169">
        <v>534000</v>
      </c>
      <c r="D169" t="s">
        <v>3</v>
      </c>
      <c r="E169" t="s">
        <v>3</v>
      </c>
      <c r="F169" s="2" t="s">
        <v>3</v>
      </c>
      <c r="G169" s="11">
        <v>0.18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</v>
      </c>
      <c r="X169">
        <v>0</v>
      </c>
      <c r="Y169">
        <v>0</v>
      </c>
      <c r="Z169">
        <v>0</v>
      </c>
      <c r="AA169" s="11">
        <v>0.05</v>
      </c>
      <c r="AB169" s="11">
        <v>0</v>
      </c>
      <c r="AC169">
        <v>32</v>
      </c>
      <c r="AD169" s="11">
        <v>0.55000000000000004</v>
      </c>
      <c r="AE169">
        <v>0.5</v>
      </c>
      <c r="AF169">
        <v>20</v>
      </c>
      <c r="AG169" s="9">
        <v>20</v>
      </c>
      <c r="AH169" s="9">
        <v>0.5</v>
      </c>
      <c r="AI169" s="9">
        <f t="shared" si="7"/>
        <v>100</v>
      </c>
      <c r="AJ169" s="9">
        <v>280</v>
      </c>
      <c r="AK169" s="12" t="s">
        <v>3</v>
      </c>
      <c r="AL169" s="12">
        <v>0.54200000000000004</v>
      </c>
      <c r="AM169" s="7">
        <v>0.25</v>
      </c>
      <c r="AN169">
        <f t="shared" si="6"/>
        <v>1</v>
      </c>
      <c r="AO169">
        <v>0.29430000000000001</v>
      </c>
      <c r="AP169" t="s">
        <v>3</v>
      </c>
      <c r="AQ169" t="s">
        <v>3</v>
      </c>
      <c r="AR169" t="s">
        <v>3</v>
      </c>
      <c r="AS169">
        <v>13.3</v>
      </c>
      <c r="AT169" t="s">
        <v>3</v>
      </c>
      <c r="AU169" t="s">
        <v>32</v>
      </c>
      <c r="AV169" s="3" t="s">
        <v>82</v>
      </c>
    </row>
    <row r="170" spans="1:48" x14ac:dyDescent="0.3">
      <c r="A170">
        <v>1</v>
      </c>
      <c r="B170">
        <v>2000</v>
      </c>
      <c r="C170">
        <v>534000</v>
      </c>
      <c r="D170" t="s">
        <v>3</v>
      </c>
      <c r="E170" t="s">
        <v>3</v>
      </c>
      <c r="F170" s="2" t="s">
        <v>3</v>
      </c>
      <c r="G170" s="11">
        <v>0.18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1</v>
      </c>
      <c r="X170">
        <v>0</v>
      </c>
      <c r="Y170">
        <v>0</v>
      </c>
      <c r="Z170">
        <v>0</v>
      </c>
      <c r="AA170" s="11">
        <v>0.05</v>
      </c>
      <c r="AB170" s="11">
        <v>0</v>
      </c>
      <c r="AC170">
        <v>32</v>
      </c>
      <c r="AD170" s="11">
        <v>0.55000000000000004</v>
      </c>
      <c r="AE170">
        <v>0.5</v>
      </c>
      <c r="AF170">
        <v>20</v>
      </c>
      <c r="AG170" s="9">
        <v>20</v>
      </c>
      <c r="AH170" s="9">
        <v>0.5</v>
      </c>
      <c r="AI170" s="9">
        <f t="shared" si="7"/>
        <v>100</v>
      </c>
      <c r="AJ170" s="9">
        <v>280</v>
      </c>
      <c r="AK170" s="12" t="s">
        <v>3</v>
      </c>
      <c r="AL170" s="12">
        <v>0.54200000000000004</v>
      </c>
      <c r="AM170" s="7">
        <v>0.3</v>
      </c>
      <c r="AN170">
        <f t="shared" si="6"/>
        <v>1</v>
      </c>
      <c r="AO170">
        <v>0.39240000000000003</v>
      </c>
      <c r="AP170" t="s">
        <v>3</v>
      </c>
      <c r="AQ170" t="s">
        <v>3</v>
      </c>
      <c r="AR170" t="s">
        <v>3</v>
      </c>
      <c r="AS170">
        <v>14.3</v>
      </c>
      <c r="AT170" t="s">
        <v>3</v>
      </c>
      <c r="AU170" t="s">
        <v>32</v>
      </c>
      <c r="AV170" s="3" t="s">
        <v>82</v>
      </c>
    </row>
    <row r="171" spans="1:48" x14ac:dyDescent="0.3">
      <c r="A171">
        <v>1</v>
      </c>
      <c r="B171">
        <v>2000</v>
      </c>
      <c r="C171">
        <v>534000</v>
      </c>
      <c r="D171" t="s">
        <v>3</v>
      </c>
      <c r="E171" t="s">
        <v>3</v>
      </c>
      <c r="F171" s="2" t="s">
        <v>3</v>
      </c>
      <c r="G171" s="11">
        <v>0.18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1</v>
      </c>
      <c r="X171">
        <v>0</v>
      </c>
      <c r="Y171">
        <v>0</v>
      </c>
      <c r="Z171">
        <v>0</v>
      </c>
      <c r="AA171" s="11">
        <v>0.05</v>
      </c>
      <c r="AB171" s="11">
        <v>0</v>
      </c>
      <c r="AC171">
        <v>32</v>
      </c>
      <c r="AD171" s="11">
        <v>0.55000000000000004</v>
      </c>
      <c r="AE171">
        <v>0.5</v>
      </c>
      <c r="AF171">
        <v>20</v>
      </c>
      <c r="AG171" s="9">
        <v>20</v>
      </c>
      <c r="AH171" s="9">
        <v>0.5</v>
      </c>
      <c r="AI171" s="9">
        <f t="shared" si="7"/>
        <v>100</v>
      </c>
      <c r="AJ171" s="9">
        <v>280</v>
      </c>
      <c r="AK171" s="12" t="s">
        <v>3</v>
      </c>
      <c r="AL171" s="12">
        <v>0.54200000000000004</v>
      </c>
      <c r="AM171" s="7">
        <v>0.38</v>
      </c>
      <c r="AN171">
        <f t="shared" si="6"/>
        <v>1</v>
      </c>
      <c r="AO171">
        <v>0.58860000000000001</v>
      </c>
      <c r="AP171" t="s">
        <v>3</v>
      </c>
      <c r="AQ171" t="s">
        <v>3</v>
      </c>
      <c r="AR171" t="s">
        <v>3</v>
      </c>
      <c r="AS171">
        <v>15.3</v>
      </c>
      <c r="AT171" t="s">
        <v>3</v>
      </c>
      <c r="AU171" t="s">
        <v>32</v>
      </c>
      <c r="AV171" s="3" t="s">
        <v>82</v>
      </c>
    </row>
    <row r="172" spans="1:48" x14ac:dyDescent="0.3">
      <c r="A172">
        <v>1</v>
      </c>
      <c r="B172">
        <v>2000</v>
      </c>
      <c r="C172">
        <v>534000</v>
      </c>
      <c r="D172" t="s">
        <v>3</v>
      </c>
      <c r="E172" t="s">
        <v>3</v>
      </c>
      <c r="F172" s="2" t="s">
        <v>3</v>
      </c>
      <c r="G172" s="11">
        <v>0.18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</v>
      </c>
      <c r="X172">
        <v>0</v>
      </c>
      <c r="Y172">
        <v>0</v>
      </c>
      <c r="Z172">
        <v>0</v>
      </c>
      <c r="AA172" s="11">
        <v>0.05</v>
      </c>
      <c r="AB172" s="11">
        <v>0</v>
      </c>
      <c r="AC172">
        <v>32</v>
      </c>
      <c r="AD172" s="11">
        <v>0.55000000000000004</v>
      </c>
      <c r="AE172">
        <v>0.5</v>
      </c>
      <c r="AF172">
        <v>20</v>
      </c>
      <c r="AG172" s="9">
        <v>20</v>
      </c>
      <c r="AH172" s="9">
        <v>0.5</v>
      </c>
      <c r="AI172" s="9">
        <f t="shared" si="7"/>
        <v>100</v>
      </c>
      <c r="AJ172" s="9">
        <v>280</v>
      </c>
      <c r="AK172" s="12" t="s">
        <v>3</v>
      </c>
      <c r="AL172" s="12">
        <v>0.54200000000000004</v>
      </c>
      <c r="AM172" s="7">
        <v>0.5</v>
      </c>
      <c r="AN172">
        <f t="shared" si="6"/>
        <v>1</v>
      </c>
      <c r="AO172">
        <v>0.78480000000000005</v>
      </c>
      <c r="AP172" t="s">
        <v>3</v>
      </c>
      <c r="AQ172" t="s">
        <v>3</v>
      </c>
      <c r="AR172" t="s">
        <v>3</v>
      </c>
      <c r="AS172">
        <v>16.3</v>
      </c>
      <c r="AT172" t="s">
        <v>3</v>
      </c>
      <c r="AU172" t="s">
        <v>32</v>
      </c>
      <c r="AV172" s="3" t="s">
        <v>82</v>
      </c>
    </row>
    <row r="173" spans="1:48" x14ac:dyDescent="0.3">
      <c r="A173">
        <v>1</v>
      </c>
      <c r="B173">
        <v>2000</v>
      </c>
      <c r="C173">
        <v>534000</v>
      </c>
      <c r="D173" t="s">
        <v>3</v>
      </c>
      <c r="E173" t="s">
        <v>3</v>
      </c>
      <c r="F173" s="2" t="s">
        <v>3</v>
      </c>
      <c r="G173" s="11">
        <v>0.18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</v>
      </c>
      <c r="X173">
        <v>0</v>
      </c>
      <c r="Y173">
        <v>0</v>
      </c>
      <c r="Z173">
        <v>0</v>
      </c>
      <c r="AA173" s="11">
        <v>0.05</v>
      </c>
      <c r="AB173" s="11">
        <v>0</v>
      </c>
      <c r="AC173">
        <v>32</v>
      </c>
      <c r="AD173" s="11">
        <v>0.55000000000000004</v>
      </c>
      <c r="AE173">
        <v>0.5</v>
      </c>
      <c r="AF173">
        <v>20</v>
      </c>
      <c r="AG173" s="9">
        <v>20</v>
      </c>
      <c r="AH173" s="9">
        <v>0.5</v>
      </c>
      <c r="AI173" s="9">
        <f t="shared" si="7"/>
        <v>100</v>
      </c>
      <c r="AJ173" s="9">
        <v>280</v>
      </c>
      <c r="AK173" s="12" t="s">
        <v>3</v>
      </c>
      <c r="AL173" s="12">
        <v>0.54200000000000004</v>
      </c>
      <c r="AM173" s="7">
        <v>0.6</v>
      </c>
      <c r="AN173">
        <f t="shared" si="6"/>
        <v>1</v>
      </c>
      <c r="AO173">
        <v>0.98099999999999998</v>
      </c>
      <c r="AP173" t="s">
        <v>3</v>
      </c>
      <c r="AQ173" t="s">
        <v>3</v>
      </c>
      <c r="AR173" t="s">
        <v>3</v>
      </c>
      <c r="AS173">
        <v>17.3</v>
      </c>
      <c r="AT173" t="s">
        <v>3</v>
      </c>
      <c r="AU173" t="s">
        <v>32</v>
      </c>
      <c r="AV173" s="3" t="s">
        <v>82</v>
      </c>
    </row>
    <row r="174" spans="1:48" x14ac:dyDescent="0.3">
      <c r="A174">
        <v>1</v>
      </c>
      <c r="B174">
        <v>2000</v>
      </c>
      <c r="C174">
        <v>534000</v>
      </c>
      <c r="D174" t="s">
        <v>3</v>
      </c>
      <c r="E174" t="s">
        <v>3</v>
      </c>
      <c r="F174" s="2" t="s">
        <v>3</v>
      </c>
      <c r="G174" s="11">
        <v>0.18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</v>
      </c>
      <c r="X174">
        <v>0</v>
      </c>
      <c r="Y174">
        <v>0</v>
      </c>
      <c r="Z174">
        <v>0</v>
      </c>
      <c r="AA174" s="11">
        <v>0.1</v>
      </c>
      <c r="AB174" s="11">
        <v>0</v>
      </c>
      <c r="AC174">
        <v>32</v>
      </c>
      <c r="AD174" s="11">
        <v>0.55000000000000004</v>
      </c>
      <c r="AE174">
        <v>0.5</v>
      </c>
      <c r="AF174">
        <v>20</v>
      </c>
      <c r="AG174" s="9">
        <v>20</v>
      </c>
      <c r="AH174" s="9">
        <v>0.5</v>
      </c>
      <c r="AI174" s="9">
        <f t="shared" si="7"/>
        <v>100</v>
      </c>
      <c r="AJ174" s="9">
        <v>202</v>
      </c>
      <c r="AK174" s="12" t="s">
        <v>3</v>
      </c>
      <c r="AL174" s="12">
        <v>0.79400000000000004</v>
      </c>
      <c r="AM174" s="7">
        <v>0.05</v>
      </c>
      <c r="AN174">
        <f t="shared" si="6"/>
        <v>1</v>
      </c>
      <c r="AO174">
        <v>9.8100000000000007E-2</v>
      </c>
      <c r="AP174" t="s">
        <v>3</v>
      </c>
      <c r="AQ174" t="s">
        <v>3</v>
      </c>
      <c r="AR174" t="s">
        <v>3</v>
      </c>
      <c r="AS174">
        <v>18.3</v>
      </c>
      <c r="AT174" t="s">
        <v>3</v>
      </c>
      <c r="AU174" t="s">
        <v>32</v>
      </c>
      <c r="AV174" s="3" t="s">
        <v>82</v>
      </c>
    </row>
    <row r="175" spans="1:48" x14ac:dyDescent="0.3">
      <c r="A175">
        <v>1</v>
      </c>
      <c r="B175">
        <v>2000</v>
      </c>
      <c r="C175">
        <v>534000</v>
      </c>
      <c r="D175" t="s">
        <v>3</v>
      </c>
      <c r="E175" t="s">
        <v>3</v>
      </c>
      <c r="F175" s="2" t="s">
        <v>3</v>
      </c>
      <c r="G175" s="11">
        <v>0.18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  <c r="Y175">
        <v>0</v>
      </c>
      <c r="Z175">
        <v>0</v>
      </c>
      <c r="AA175" s="11">
        <v>0.1</v>
      </c>
      <c r="AB175" s="11">
        <v>0</v>
      </c>
      <c r="AC175">
        <v>32</v>
      </c>
      <c r="AD175" s="11">
        <v>0.55000000000000004</v>
      </c>
      <c r="AE175">
        <v>0.5</v>
      </c>
      <c r="AF175">
        <v>20</v>
      </c>
      <c r="AG175" s="9">
        <v>20</v>
      </c>
      <c r="AH175" s="9">
        <v>0.5</v>
      </c>
      <c r="AI175" s="9">
        <f t="shared" si="7"/>
        <v>100</v>
      </c>
      <c r="AJ175" s="9">
        <v>202</v>
      </c>
      <c r="AK175" s="12" t="s">
        <v>3</v>
      </c>
      <c r="AL175" s="12">
        <v>0.79400000000000004</v>
      </c>
      <c r="AM175" s="7">
        <v>0.08</v>
      </c>
      <c r="AN175">
        <f t="shared" si="6"/>
        <v>1</v>
      </c>
      <c r="AO175">
        <v>0.19620000000000001</v>
      </c>
      <c r="AP175" t="s">
        <v>3</v>
      </c>
      <c r="AQ175" t="s">
        <v>3</v>
      </c>
      <c r="AR175" t="s">
        <v>3</v>
      </c>
      <c r="AS175">
        <v>19.3</v>
      </c>
      <c r="AT175" t="s">
        <v>3</v>
      </c>
      <c r="AU175" t="s">
        <v>32</v>
      </c>
      <c r="AV175" s="3" t="s">
        <v>82</v>
      </c>
    </row>
    <row r="176" spans="1:48" x14ac:dyDescent="0.3">
      <c r="A176">
        <v>1</v>
      </c>
      <c r="B176">
        <v>2000</v>
      </c>
      <c r="C176">
        <v>534000</v>
      </c>
      <c r="D176" t="s">
        <v>3</v>
      </c>
      <c r="E176" t="s">
        <v>3</v>
      </c>
      <c r="F176" s="2" t="s">
        <v>3</v>
      </c>
      <c r="G176" s="11">
        <v>0.18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</v>
      </c>
      <c r="X176">
        <v>0</v>
      </c>
      <c r="Y176">
        <v>0</v>
      </c>
      <c r="Z176">
        <v>0</v>
      </c>
      <c r="AA176" s="11">
        <v>0.1</v>
      </c>
      <c r="AB176" s="11">
        <v>0</v>
      </c>
      <c r="AC176">
        <v>32</v>
      </c>
      <c r="AD176" s="11">
        <v>0.55000000000000004</v>
      </c>
      <c r="AE176">
        <v>0.5</v>
      </c>
      <c r="AF176">
        <v>20</v>
      </c>
      <c r="AG176" s="9">
        <v>20</v>
      </c>
      <c r="AH176" s="9">
        <v>0.5</v>
      </c>
      <c r="AI176" s="9">
        <f t="shared" si="7"/>
        <v>100</v>
      </c>
      <c r="AJ176" s="9">
        <v>202</v>
      </c>
      <c r="AK176" s="12" t="s">
        <v>3</v>
      </c>
      <c r="AL176" s="12">
        <v>0.79400000000000004</v>
      </c>
      <c r="AM176" s="7">
        <v>0.21</v>
      </c>
      <c r="AN176">
        <f t="shared" si="6"/>
        <v>1</v>
      </c>
      <c r="AO176">
        <v>0.29430000000000001</v>
      </c>
      <c r="AP176" t="s">
        <v>3</v>
      </c>
      <c r="AQ176" t="s">
        <v>3</v>
      </c>
      <c r="AR176" t="s">
        <v>3</v>
      </c>
      <c r="AS176">
        <v>20.3</v>
      </c>
      <c r="AT176" t="s">
        <v>3</v>
      </c>
      <c r="AU176" t="s">
        <v>32</v>
      </c>
      <c r="AV176" s="3" t="s">
        <v>82</v>
      </c>
    </row>
    <row r="177" spans="1:48" x14ac:dyDescent="0.3">
      <c r="A177">
        <v>1</v>
      </c>
      <c r="B177">
        <v>2000</v>
      </c>
      <c r="C177">
        <v>534000</v>
      </c>
      <c r="D177" t="s">
        <v>3</v>
      </c>
      <c r="E177" t="s">
        <v>3</v>
      </c>
      <c r="F177" s="2" t="s">
        <v>3</v>
      </c>
      <c r="G177" s="11">
        <v>0.18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</v>
      </c>
      <c r="X177">
        <v>0</v>
      </c>
      <c r="Y177">
        <v>0</v>
      </c>
      <c r="Z177">
        <v>0</v>
      </c>
      <c r="AA177" s="11">
        <v>0.1</v>
      </c>
      <c r="AB177" s="11">
        <v>0</v>
      </c>
      <c r="AC177">
        <v>32</v>
      </c>
      <c r="AD177" s="11">
        <v>0.55000000000000004</v>
      </c>
      <c r="AE177">
        <v>0.5</v>
      </c>
      <c r="AF177">
        <v>20</v>
      </c>
      <c r="AG177" s="9">
        <v>20</v>
      </c>
      <c r="AH177" s="9">
        <v>0.5</v>
      </c>
      <c r="AI177" s="9">
        <f t="shared" si="7"/>
        <v>100</v>
      </c>
      <c r="AJ177" s="9">
        <v>202</v>
      </c>
      <c r="AK177" s="12" t="s">
        <v>3</v>
      </c>
      <c r="AL177" s="12">
        <v>0.79400000000000004</v>
      </c>
      <c r="AM177" s="7">
        <v>0.39</v>
      </c>
      <c r="AN177">
        <f t="shared" si="6"/>
        <v>1</v>
      </c>
      <c r="AO177">
        <v>0.39240000000000003</v>
      </c>
      <c r="AP177" t="s">
        <v>3</v>
      </c>
      <c r="AQ177" t="s">
        <v>3</v>
      </c>
      <c r="AR177" t="s">
        <v>3</v>
      </c>
      <c r="AS177">
        <v>21.3</v>
      </c>
      <c r="AT177" t="s">
        <v>3</v>
      </c>
      <c r="AU177" t="s">
        <v>32</v>
      </c>
      <c r="AV177" s="3" t="s">
        <v>82</v>
      </c>
    </row>
    <row r="178" spans="1:48" x14ac:dyDescent="0.3">
      <c r="A178">
        <v>1</v>
      </c>
      <c r="B178">
        <v>2000</v>
      </c>
      <c r="C178">
        <v>534000</v>
      </c>
      <c r="D178" t="s">
        <v>3</v>
      </c>
      <c r="E178" t="s">
        <v>3</v>
      </c>
      <c r="F178" s="2" t="s">
        <v>3</v>
      </c>
      <c r="G178" s="11">
        <v>0.18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0</v>
      </c>
      <c r="Y178">
        <v>0</v>
      </c>
      <c r="Z178">
        <v>0</v>
      </c>
      <c r="AA178" s="11">
        <v>0.1</v>
      </c>
      <c r="AB178" s="11">
        <v>0</v>
      </c>
      <c r="AC178">
        <v>32</v>
      </c>
      <c r="AD178" s="11">
        <v>0.55000000000000004</v>
      </c>
      <c r="AE178">
        <v>0.5</v>
      </c>
      <c r="AF178">
        <v>20</v>
      </c>
      <c r="AG178" s="9">
        <v>20</v>
      </c>
      <c r="AH178" s="9">
        <v>0.5</v>
      </c>
      <c r="AI178" s="9">
        <f t="shared" si="7"/>
        <v>100</v>
      </c>
      <c r="AJ178" s="9">
        <v>202</v>
      </c>
      <c r="AK178" s="12" t="s">
        <v>3</v>
      </c>
      <c r="AL178" s="12">
        <v>0.79400000000000004</v>
      </c>
      <c r="AM178" s="7">
        <v>0.51</v>
      </c>
      <c r="AN178">
        <f t="shared" si="6"/>
        <v>1</v>
      </c>
      <c r="AO178">
        <v>0.58860000000000001</v>
      </c>
      <c r="AP178" t="s">
        <v>3</v>
      </c>
      <c r="AQ178" t="s">
        <v>3</v>
      </c>
      <c r="AR178" t="s">
        <v>3</v>
      </c>
      <c r="AS178">
        <v>22.3</v>
      </c>
      <c r="AT178" t="s">
        <v>3</v>
      </c>
      <c r="AU178" t="s">
        <v>32</v>
      </c>
      <c r="AV178" s="3" t="s">
        <v>82</v>
      </c>
    </row>
    <row r="179" spans="1:48" x14ac:dyDescent="0.3">
      <c r="A179">
        <v>1</v>
      </c>
      <c r="B179">
        <v>2000</v>
      </c>
      <c r="C179">
        <v>534000</v>
      </c>
      <c r="D179" t="s">
        <v>3</v>
      </c>
      <c r="E179" t="s">
        <v>3</v>
      </c>
      <c r="F179" s="2" t="s">
        <v>3</v>
      </c>
      <c r="G179" s="11">
        <v>0.18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0</v>
      </c>
      <c r="Z179">
        <v>0</v>
      </c>
      <c r="AA179" s="11">
        <v>0.1</v>
      </c>
      <c r="AB179" s="11">
        <v>0</v>
      </c>
      <c r="AC179">
        <v>32</v>
      </c>
      <c r="AD179" s="11">
        <v>0.55000000000000004</v>
      </c>
      <c r="AE179">
        <v>0.5</v>
      </c>
      <c r="AF179">
        <v>20</v>
      </c>
      <c r="AG179" s="9">
        <v>20</v>
      </c>
      <c r="AH179" s="9">
        <v>0.5</v>
      </c>
      <c r="AI179" s="9">
        <f t="shared" si="7"/>
        <v>100</v>
      </c>
      <c r="AJ179" s="9">
        <v>202</v>
      </c>
      <c r="AK179" s="12" t="s">
        <v>3</v>
      </c>
      <c r="AL179" s="12">
        <v>0.79400000000000004</v>
      </c>
      <c r="AM179" s="7">
        <v>0.85</v>
      </c>
      <c r="AN179">
        <f t="shared" si="6"/>
        <v>1</v>
      </c>
      <c r="AO179">
        <v>0.78480000000000005</v>
      </c>
      <c r="AP179" t="s">
        <v>3</v>
      </c>
      <c r="AQ179" t="s">
        <v>3</v>
      </c>
      <c r="AR179" t="s">
        <v>3</v>
      </c>
      <c r="AS179">
        <v>23.3</v>
      </c>
      <c r="AT179" t="s">
        <v>3</v>
      </c>
      <c r="AU179" t="s">
        <v>32</v>
      </c>
      <c r="AV179" s="3" t="s">
        <v>82</v>
      </c>
    </row>
    <row r="180" spans="1:48" x14ac:dyDescent="0.3">
      <c r="A180">
        <v>1</v>
      </c>
      <c r="B180">
        <v>2000</v>
      </c>
      <c r="C180">
        <v>534000</v>
      </c>
      <c r="D180" t="s">
        <v>3</v>
      </c>
      <c r="E180" t="s">
        <v>3</v>
      </c>
      <c r="F180" s="2" t="s">
        <v>3</v>
      </c>
      <c r="G180" s="11">
        <v>0.18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</v>
      </c>
      <c r="X180">
        <v>0</v>
      </c>
      <c r="Y180">
        <v>0</v>
      </c>
      <c r="Z180">
        <v>0</v>
      </c>
      <c r="AA180" s="11">
        <v>0.1</v>
      </c>
      <c r="AB180" s="11">
        <v>0</v>
      </c>
      <c r="AC180">
        <v>32</v>
      </c>
      <c r="AD180" s="11">
        <v>0.55000000000000004</v>
      </c>
      <c r="AE180">
        <v>0.5</v>
      </c>
      <c r="AF180">
        <v>20</v>
      </c>
      <c r="AG180" s="9">
        <v>20</v>
      </c>
      <c r="AH180" s="9">
        <v>0.5</v>
      </c>
      <c r="AI180" s="9">
        <f t="shared" ref="AI180:AI211" si="8">AG180/AF180*100</f>
        <v>100</v>
      </c>
      <c r="AJ180" s="9">
        <v>202</v>
      </c>
      <c r="AK180" s="12" t="s">
        <v>3</v>
      </c>
      <c r="AL180" s="12">
        <v>0.79400000000000004</v>
      </c>
      <c r="AM180" s="7">
        <v>0.95499999999999996</v>
      </c>
      <c r="AN180">
        <f t="shared" si="6"/>
        <v>1</v>
      </c>
      <c r="AO180">
        <v>0.98099999999999998</v>
      </c>
      <c r="AP180" t="s">
        <v>3</v>
      </c>
      <c r="AQ180" t="s">
        <v>3</v>
      </c>
      <c r="AR180" t="s">
        <v>3</v>
      </c>
      <c r="AS180">
        <v>24.3</v>
      </c>
      <c r="AT180" t="s">
        <v>3</v>
      </c>
      <c r="AU180" t="s">
        <v>32</v>
      </c>
      <c r="AV180" s="3" t="s">
        <v>82</v>
      </c>
    </row>
    <row r="181" spans="1:48" x14ac:dyDescent="0.3">
      <c r="A181">
        <v>1</v>
      </c>
      <c r="B181">
        <v>2000</v>
      </c>
      <c r="C181">
        <v>534000</v>
      </c>
      <c r="D181" t="s">
        <v>3</v>
      </c>
      <c r="E181" t="s">
        <v>3</v>
      </c>
      <c r="F181" s="2" t="s">
        <v>3</v>
      </c>
      <c r="G181" s="11">
        <v>0.18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0</v>
      </c>
      <c r="Y181">
        <v>0</v>
      </c>
      <c r="Z181">
        <v>0</v>
      </c>
      <c r="AA181" s="11">
        <v>0.15</v>
      </c>
      <c r="AB181" s="11">
        <v>0</v>
      </c>
      <c r="AC181">
        <v>32</v>
      </c>
      <c r="AD181" s="11">
        <v>0.55000000000000004</v>
      </c>
      <c r="AE181">
        <v>0.5</v>
      </c>
      <c r="AF181">
        <v>20</v>
      </c>
      <c r="AG181" s="9">
        <v>20</v>
      </c>
      <c r="AH181" s="9">
        <v>0.5</v>
      </c>
      <c r="AI181" s="9">
        <f t="shared" si="8"/>
        <v>100</v>
      </c>
      <c r="AJ181" s="9" t="s">
        <v>3</v>
      </c>
      <c r="AK181" s="12" t="s">
        <v>3</v>
      </c>
      <c r="AL181" s="12">
        <v>0.36499999999999999</v>
      </c>
      <c r="AM181" s="7">
        <v>0.05</v>
      </c>
      <c r="AN181">
        <f t="shared" si="6"/>
        <v>1</v>
      </c>
      <c r="AO181">
        <v>9.8100000000000007E-2</v>
      </c>
      <c r="AP181" t="s">
        <v>3</v>
      </c>
      <c r="AQ181" t="s">
        <v>3</v>
      </c>
      <c r="AR181" t="s">
        <v>3</v>
      </c>
      <c r="AS181">
        <v>25.3</v>
      </c>
      <c r="AT181" t="s">
        <v>3</v>
      </c>
      <c r="AU181" t="s">
        <v>32</v>
      </c>
      <c r="AV181" s="3" t="s">
        <v>82</v>
      </c>
    </row>
    <row r="182" spans="1:48" x14ac:dyDescent="0.3">
      <c r="A182">
        <v>1</v>
      </c>
      <c r="B182">
        <v>2000</v>
      </c>
      <c r="C182">
        <v>534000</v>
      </c>
      <c r="D182" t="s">
        <v>3</v>
      </c>
      <c r="E182" t="s">
        <v>3</v>
      </c>
      <c r="F182" s="2" t="s">
        <v>3</v>
      </c>
      <c r="G182" s="11">
        <v>0.18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1</v>
      </c>
      <c r="X182">
        <v>0</v>
      </c>
      <c r="Y182">
        <v>0</v>
      </c>
      <c r="Z182">
        <v>0</v>
      </c>
      <c r="AA182" s="11">
        <v>0.15</v>
      </c>
      <c r="AB182" s="11">
        <v>0</v>
      </c>
      <c r="AC182">
        <v>32</v>
      </c>
      <c r="AD182" s="11">
        <v>0.55000000000000004</v>
      </c>
      <c r="AE182">
        <v>0.5</v>
      </c>
      <c r="AF182">
        <v>20</v>
      </c>
      <c r="AG182" s="9">
        <v>20</v>
      </c>
      <c r="AH182" s="9">
        <v>0.5</v>
      </c>
      <c r="AI182" s="9">
        <f t="shared" si="8"/>
        <v>100</v>
      </c>
      <c r="AJ182" s="9" t="s">
        <v>3</v>
      </c>
      <c r="AK182" s="12" t="s">
        <v>3</v>
      </c>
      <c r="AL182" s="12">
        <v>0.36499999999999999</v>
      </c>
      <c r="AM182" s="7">
        <v>0.08</v>
      </c>
      <c r="AN182">
        <f t="shared" si="6"/>
        <v>1</v>
      </c>
      <c r="AO182">
        <v>0.19620000000000001</v>
      </c>
      <c r="AP182" t="s">
        <v>3</v>
      </c>
      <c r="AQ182" t="s">
        <v>3</v>
      </c>
      <c r="AR182" t="s">
        <v>3</v>
      </c>
      <c r="AS182">
        <v>26.3</v>
      </c>
      <c r="AT182" t="s">
        <v>3</v>
      </c>
      <c r="AU182" t="s">
        <v>32</v>
      </c>
      <c r="AV182" s="3" t="s">
        <v>82</v>
      </c>
    </row>
    <row r="183" spans="1:48" x14ac:dyDescent="0.3">
      <c r="A183">
        <v>1</v>
      </c>
      <c r="B183">
        <v>2000</v>
      </c>
      <c r="C183">
        <v>534000</v>
      </c>
      <c r="D183" t="s">
        <v>3</v>
      </c>
      <c r="E183" t="s">
        <v>3</v>
      </c>
      <c r="F183" s="2" t="s">
        <v>3</v>
      </c>
      <c r="G183" s="11">
        <v>0.18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0</v>
      </c>
      <c r="Y183">
        <v>0</v>
      </c>
      <c r="Z183">
        <v>0</v>
      </c>
      <c r="AA183" s="11">
        <v>0.15</v>
      </c>
      <c r="AB183" s="11">
        <v>0</v>
      </c>
      <c r="AC183">
        <v>32</v>
      </c>
      <c r="AD183" s="11">
        <v>0.55000000000000004</v>
      </c>
      <c r="AE183">
        <v>0.5</v>
      </c>
      <c r="AF183">
        <v>20</v>
      </c>
      <c r="AG183" s="9">
        <v>20</v>
      </c>
      <c r="AH183" s="9">
        <v>0.5</v>
      </c>
      <c r="AI183" s="9">
        <f t="shared" si="8"/>
        <v>100</v>
      </c>
      <c r="AJ183" s="9" t="s">
        <v>3</v>
      </c>
      <c r="AK183" s="12" t="s">
        <v>3</v>
      </c>
      <c r="AL183" s="12">
        <v>0.36499999999999999</v>
      </c>
      <c r="AM183" s="7">
        <v>0.11</v>
      </c>
      <c r="AN183">
        <f t="shared" si="6"/>
        <v>1</v>
      </c>
      <c r="AO183">
        <v>0.29430000000000001</v>
      </c>
      <c r="AP183" t="s">
        <v>3</v>
      </c>
      <c r="AQ183" t="s">
        <v>3</v>
      </c>
      <c r="AR183" t="s">
        <v>3</v>
      </c>
      <c r="AS183">
        <v>27.3</v>
      </c>
      <c r="AT183" t="s">
        <v>3</v>
      </c>
      <c r="AU183" t="s">
        <v>32</v>
      </c>
      <c r="AV183" s="3" t="s">
        <v>82</v>
      </c>
    </row>
    <row r="184" spans="1:48" x14ac:dyDescent="0.3">
      <c r="A184">
        <v>1</v>
      </c>
      <c r="B184">
        <v>2000</v>
      </c>
      <c r="C184">
        <v>534000</v>
      </c>
      <c r="D184" t="s">
        <v>3</v>
      </c>
      <c r="E184" t="s">
        <v>3</v>
      </c>
      <c r="F184" s="2" t="s">
        <v>3</v>
      </c>
      <c r="G184" s="11">
        <v>0.18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1</v>
      </c>
      <c r="X184">
        <v>0</v>
      </c>
      <c r="Y184">
        <v>0</v>
      </c>
      <c r="Z184">
        <v>0</v>
      </c>
      <c r="AA184" s="11">
        <v>0.15</v>
      </c>
      <c r="AB184" s="11">
        <v>0</v>
      </c>
      <c r="AC184">
        <v>32</v>
      </c>
      <c r="AD184" s="11">
        <v>0.55000000000000004</v>
      </c>
      <c r="AE184">
        <v>0.5</v>
      </c>
      <c r="AF184">
        <v>20</v>
      </c>
      <c r="AG184" s="9">
        <v>20</v>
      </c>
      <c r="AH184" s="9">
        <v>0.5</v>
      </c>
      <c r="AI184" s="9">
        <f t="shared" si="8"/>
        <v>100</v>
      </c>
      <c r="AJ184" s="9" t="s">
        <v>3</v>
      </c>
      <c r="AK184" s="12" t="s">
        <v>3</v>
      </c>
      <c r="AL184" s="12">
        <v>0.36499999999999999</v>
      </c>
      <c r="AM184" s="7">
        <v>0.15</v>
      </c>
      <c r="AN184">
        <f t="shared" si="6"/>
        <v>1</v>
      </c>
      <c r="AO184">
        <v>0.39240000000000003</v>
      </c>
      <c r="AP184" t="s">
        <v>3</v>
      </c>
      <c r="AQ184" t="s">
        <v>3</v>
      </c>
      <c r="AR184" t="s">
        <v>3</v>
      </c>
      <c r="AS184">
        <v>28.3</v>
      </c>
      <c r="AT184" t="s">
        <v>3</v>
      </c>
      <c r="AU184" t="s">
        <v>32</v>
      </c>
      <c r="AV184" s="3" t="s">
        <v>82</v>
      </c>
    </row>
    <row r="185" spans="1:48" x14ac:dyDescent="0.3">
      <c r="A185">
        <v>1</v>
      </c>
      <c r="B185">
        <v>2000</v>
      </c>
      <c r="C185">
        <v>534000</v>
      </c>
      <c r="D185" t="s">
        <v>3</v>
      </c>
      <c r="E185" t="s">
        <v>3</v>
      </c>
      <c r="F185" s="2" t="s">
        <v>3</v>
      </c>
      <c r="G185" s="11">
        <v>0.18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0</v>
      </c>
      <c r="Y185">
        <v>0</v>
      </c>
      <c r="Z185">
        <v>0</v>
      </c>
      <c r="AA185" s="11">
        <v>0.15</v>
      </c>
      <c r="AB185" s="11">
        <v>0</v>
      </c>
      <c r="AC185">
        <v>32</v>
      </c>
      <c r="AD185" s="11">
        <v>0.55000000000000004</v>
      </c>
      <c r="AE185">
        <v>0.5</v>
      </c>
      <c r="AF185">
        <v>20</v>
      </c>
      <c r="AG185" s="9">
        <v>20</v>
      </c>
      <c r="AH185" s="9">
        <v>0.5</v>
      </c>
      <c r="AI185" s="9">
        <f t="shared" si="8"/>
        <v>100</v>
      </c>
      <c r="AJ185" s="9" t="s">
        <v>3</v>
      </c>
      <c r="AK185" s="12" t="s">
        <v>3</v>
      </c>
      <c r="AL185" s="12">
        <v>0.36499999999999999</v>
      </c>
      <c r="AM185" s="7">
        <v>0.19</v>
      </c>
      <c r="AN185">
        <f t="shared" si="6"/>
        <v>1</v>
      </c>
      <c r="AO185">
        <v>0.58860000000000001</v>
      </c>
      <c r="AP185" t="s">
        <v>3</v>
      </c>
      <c r="AQ185" t="s">
        <v>3</v>
      </c>
      <c r="AR185" t="s">
        <v>3</v>
      </c>
      <c r="AS185">
        <v>29.3</v>
      </c>
      <c r="AT185" t="s">
        <v>3</v>
      </c>
      <c r="AU185" t="s">
        <v>32</v>
      </c>
      <c r="AV185" s="3" t="s">
        <v>82</v>
      </c>
    </row>
    <row r="186" spans="1:48" x14ac:dyDescent="0.3">
      <c r="A186">
        <v>1</v>
      </c>
      <c r="B186">
        <v>2000</v>
      </c>
      <c r="C186">
        <v>534000</v>
      </c>
      <c r="D186" t="s">
        <v>3</v>
      </c>
      <c r="E186" t="s">
        <v>3</v>
      </c>
      <c r="F186" s="2" t="s">
        <v>3</v>
      </c>
      <c r="G186" s="11">
        <v>0.18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</v>
      </c>
      <c r="X186">
        <v>0</v>
      </c>
      <c r="Y186">
        <v>0</v>
      </c>
      <c r="Z186">
        <v>0</v>
      </c>
      <c r="AA186" s="11">
        <v>0.15</v>
      </c>
      <c r="AB186" s="11">
        <v>0</v>
      </c>
      <c r="AC186">
        <v>32</v>
      </c>
      <c r="AD186" s="11">
        <v>0.55000000000000004</v>
      </c>
      <c r="AE186">
        <v>0.5</v>
      </c>
      <c r="AF186">
        <v>20</v>
      </c>
      <c r="AG186" s="9">
        <v>20</v>
      </c>
      <c r="AH186" s="9">
        <v>0.5</v>
      </c>
      <c r="AI186" s="9">
        <f t="shared" si="8"/>
        <v>100</v>
      </c>
      <c r="AJ186" s="9" t="s">
        <v>3</v>
      </c>
      <c r="AK186" s="12" t="s">
        <v>3</v>
      </c>
      <c r="AL186" s="12">
        <v>0.36499999999999999</v>
      </c>
      <c r="AM186" s="7">
        <v>0.26</v>
      </c>
      <c r="AN186">
        <f t="shared" si="6"/>
        <v>1</v>
      </c>
      <c r="AO186">
        <v>0.78480000000000005</v>
      </c>
      <c r="AP186" t="s">
        <v>3</v>
      </c>
      <c r="AQ186" t="s">
        <v>3</v>
      </c>
      <c r="AR186" t="s">
        <v>3</v>
      </c>
      <c r="AS186">
        <v>30.3</v>
      </c>
      <c r="AT186" t="s">
        <v>3</v>
      </c>
      <c r="AU186" t="s">
        <v>32</v>
      </c>
      <c r="AV186" s="3" t="s">
        <v>82</v>
      </c>
    </row>
    <row r="187" spans="1:48" x14ac:dyDescent="0.3">
      <c r="A187">
        <v>1</v>
      </c>
      <c r="B187">
        <v>2000</v>
      </c>
      <c r="C187">
        <v>534000</v>
      </c>
      <c r="D187" t="s">
        <v>3</v>
      </c>
      <c r="E187" t="s">
        <v>3</v>
      </c>
      <c r="F187" s="2" t="s">
        <v>3</v>
      </c>
      <c r="G187" s="11">
        <v>0.18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  <c r="Y187">
        <v>0</v>
      </c>
      <c r="Z187">
        <v>0</v>
      </c>
      <c r="AA187" s="11">
        <v>0.15</v>
      </c>
      <c r="AB187" s="11">
        <v>0</v>
      </c>
      <c r="AC187">
        <v>32</v>
      </c>
      <c r="AD187" s="11">
        <v>0.55000000000000004</v>
      </c>
      <c r="AE187">
        <v>0.5</v>
      </c>
      <c r="AF187">
        <v>20</v>
      </c>
      <c r="AG187" s="9">
        <v>20</v>
      </c>
      <c r="AH187" s="9">
        <v>0.5</v>
      </c>
      <c r="AI187" s="9">
        <f t="shared" si="8"/>
        <v>100</v>
      </c>
      <c r="AJ187" s="9" t="s">
        <v>3</v>
      </c>
      <c r="AK187" s="12" t="s">
        <v>3</v>
      </c>
      <c r="AL187" s="12">
        <v>0.36499999999999999</v>
      </c>
      <c r="AM187" s="7">
        <v>0.31</v>
      </c>
      <c r="AN187">
        <f t="shared" si="6"/>
        <v>1</v>
      </c>
      <c r="AO187">
        <v>0.98099999999999998</v>
      </c>
      <c r="AP187" t="s">
        <v>3</v>
      </c>
      <c r="AQ187" t="s">
        <v>3</v>
      </c>
      <c r="AR187" t="s">
        <v>3</v>
      </c>
      <c r="AS187">
        <v>31.3</v>
      </c>
      <c r="AT187" t="s">
        <v>3</v>
      </c>
      <c r="AU187" t="s">
        <v>32</v>
      </c>
      <c r="AV187" s="3" t="s">
        <v>82</v>
      </c>
    </row>
    <row r="188" spans="1:48" x14ac:dyDescent="0.3">
      <c r="A188">
        <v>1</v>
      </c>
      <c r="B188">
        <v>2000</v>
      </c>
      <c r="C188">
        <v>534000</v>
      </c>
      <c r="D188" t="s">
        <v>3</v>
      </c>
      <c r="E188" t="s">
        <v>3</v>
      </c>
      <c r="F188" s="2" t="s">
        <v>3</v>
      </c>
      <c r="G188" s="11">
        <v>0.18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0</v>
      </c>
      <c r="Y188">
        <v>0</v>
      </c>
      <c r="Z188">
        <v>0</v>
      </c>
      <c r="AA188" s="11">
        <v>0.2</v>
      </c>
      <c r="AB188" s="11">
        <v>0</v>
      </c>
      <c r="AC188">
        <v>32</v>
      </c>
      <c r="AD188" s="11">
        <v>0.55000000000000004</v>
      </c>
      <c r="AE188">
        <v>0.5</v>
      </c>
      <c r="AF188">
        <v>20</v>
      </c>
      <c r="AG188" s="9">
        <v>20</v>
      </c>
      <c r="AH188" s="9">
        <v>0.5</v>
      </c>
      <c r="AI188" s="9">
        <f t="shared" si="8"/>
        <v>100</v>
      </c>
      <c r="AJ188" s="9">
        <v>210</v>
      </c>
      <c r="AK188" s="12" t="s">
        <v>3</v>
      </c>
      <c r="AL188" s="12">
        <v>0.26600000000000001</v>
      </c>
      <c r="AM188" s="7">
        <v>0.05</v>
      </c>
      <c r="AN188">
        <f t="shared" si="6"/>
        <v>1</v>
      </c>
      <c r="AO188">
        <v>9.8100000000000007E-2</v>
      </c>
      <c r="AP188" t="s">
        <v>3</v>
      </c>
      <c r="AQ188" t="s">
        <v>3</v>
      </c>
      <c r="AR188" t="s">
        <v>3</v>
      </c>
      <c r="AS188">
        <v>32.299999999999997</v>
      </c>
      <c r="AT188" t="s">
        <v>3</v>
      </c>
      <c r="AU188" t="s">
        <v>32</v>
      </c>
      <c r="AV188" s="3" t="s">
        <v>82</v>
      </c>
    </row>
    <row r="189" spans="1:48" x14ac:dyDescent="0.3">
      <c r="A189">
        <v>1</v>
      </c>
      <c r="B189">
        <v>2000</v>
      </c>
      <c r="C189">
        <v>534000</v>
      </c>
      <c r="D189" t="s">
        <v>3</v>
      </c>
      <c r="E189" t="s">
        <v>3</v>
      </c>
      <c r="F189" s="2" t="s">
        <v>3</v>
      </c>
      <c r="G189" s="11">
        <v>0.18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</v>
      </c>
      <c r="X189">
        <v>0</v>
      </c>
      <c r="Y189">
        <v>0</v>
      </c>
      <c r="Z189">
        <v>0</v>
      </c>
      <c r="AA189" s="11">
        <v>0.2</v>
      </c>
      <c r="AB189" s="11">
        <v>0</v>
      </c>
      <c r="AC189">
        <v>32</v>
      </c>
      <c r="AD189" s="11">
        <v>0.55000000000000004</v>
      </c>
      <c r="AE189">
        <v>0.5</v>
      </c>
      <c r="AF189">
        <v>20</v>
      </c>
      <c r="AG189" s="9">
        <v>20</v>
      </c>
      <c r="AH189" s="9">
        <v>0.5</v>
      </c>
      <c r="AI189" s="9">
        <f t="shared" si="8"/>
        <v>100</v>
      </c>
      <c r="AJ189" s="9">
        <v>210</v>
      </c>
      <c r="AK189" s="12" t="s">
        <v>3</v>
      </c>
      <c r="AL189" s="12">
        <v>0.26600000000000001</v>
      </c>
      <c r="AM189" s="7">
        <v>0.08</v>
      </c>
      <c r="AN189">
        <f t="shared" si="6"/>
        <v>1</v>
      </c>
      <c r="AO189">
        <v>0.19620000000000001</v>
      </c>
      <c r="AP189" t="s">
        <v>3</v>
      </c>
      <c r="AQ189" t="s">
        <v>3</v>
      </c>
      <c r="AR189" t="s">
        <v>3</v>
      </c>
      <c r="AS189">
        <v>33.299999999999997</v>
      </c>
      <c r="AT189" t="s">
        <v>3</v>
      </c>
      <c r="AU189" t="s">
        <v>32</v>
      </c>
      <c r="AV189" s="3" t="s">
        <v>82</v>
      </c>
    </row>
    <row r="190" spans="1:48" x14ac:dyDescent="0.3">
      <c r="A190">
        <v>1</v>
      </c>
      <c r="B190">
        <v>2000</v>
      </c>
      <c r="C190">
        <v>534000</v>
      </c>
      <c r="D190" t="s">
        <v>3</v>
      </c>
      <c r="E190" t="s">
        <v>3</v>
      </c>
      <c r="F190" s="2" t="s">
        <v>3</v>
      </c>
      <c r="G190" s="11">
        <v>0.18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</v>
      </c>
      <c r="X190">
        <v>0</v>
      </c>
      <c r="Y190">
        <v>0</v>
      </c>
      <c r="Z190">
        <v>0</v>
      </c>
      <c r="AA190" s="11">
        <v>0.2</v>
      </c>
      <c r="AB190" s="11">
        <v>0</v>
      </c>
      <c r="AC190">
        <v>32</v>
      </c>
      <c r="AD190" s="11">
        <v>0.55000000000000004</v>
      </c>
      <c r="AE190">
        <v>0.5</v>
      </c>
      <c r="AF190">
        <v>20</v>
      </c>
      <c r="AG190" s="9">
        <v>20</v>
      </c>
      <c r="AH190" s="9">
        <v>0.5</v>
      </c>
      <c r="AI190" s="9">
        <f t="shared" si="8"/>
        <v>100</v>
      </c>
      <c r="AJ190" s="9">
        <v>210</v>
      </c>
      <c r="AK190" s="12" t="s">
        <v>3</v>
      </c>
      <c r="AL190" s="12">
        <v>0.26600000000000001</v>
      </c>
      <c r="AM190" s="7">
        <v>0.11</v>
      </c>
      <c r="AN190">
        <f t="shared" si="6"/>
        <v>1</v>
      </c>
      <c r="AO190">
        <v>0.29430000000000001</v>
      </c>
      <c r="AP190" t="s">
        <v>3</v>
      </c>
      <c r="AQ190" t="s">
        <v>3</v>
      </c>
      <c r="AR190" t="s">
        <v>3</v>
      </c>
      <c r="AS190">
        <v>34.299999999999997</v>
      </c>
      <c r="AT190" t="s">
        <v>3</v>
      </c>
      <c r="AU190" t="s">
        <v>32</v>
      </c>
      <c r="AV190" s="3" t="s">
        <v>82</v>
      </c>
    </row>
    <row r="191" spans="1:48" x14ac:dyDescent="0.3">
      <c r="A191">
        <v>1</v>
      </c>
      <c r="B191">
        <v>2000</v>
      </c>
      <c r="C191">
        <v>534000</v>
      </c>
      <c r="D191" t="s">
        <v>3</v>
      </c>
      <c r="E191" t="s">
        <v>3</v>
      </c>
      <c r="F191" s="2" t="s">
        <v>3</v>
      </c>
      <c r="G191" s="11">
        <v>0.18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0</v>
      </c>
      <c r="Y191">
        <v>0</v>
      </c>
      <c r="Z191">
        <v>0</v>
      </c>
      <c r="AA191" s="11">
        <v>0.2</v>
      </c>
      <c r="AB191" s="11">
        <v>0</v>
      </c>
      <c r="AC191">
        <v>32</v>
      </c>
      <c r="AD191" s="11">
        <v>0.55000000000000004</v>
      </c>
      <c r="AE191">
        <v>0.5</v>
      </c>
      <c r="AF191">
        <v>20</v>
      </c>
      <c r="AG191" s="9">
        <v>20</v>
      </c>
      <c r="AH191" s="9">
        <v>0.5</v>
      </c>
      <c r="AI191" s="9">
        <f t="shared" si="8"/>
        <v>100</v>
      </c>
      <c r="AJ191" s="9">
        <v>210</v>
      </c>
      <c r="AK191" s="12" t="s">
        <v>3</v>
      </c>
      <c r="AL191" s="12">
        <v>0.26600000000000001</v>
      </c>
      <c r="AM191" s="7">
        <v>0.18</v>
      </c>
      <c r="AN191">
        <f t="shared" si="6"/>
        <v>1</v>
      </c>
      <c r="AO191">
        <v>0.39240000000000003</v>
      </c>
      <c r="AP191" t="s">
        <v>3</v>
      </c>
      <c r="AQ191" t="s">
        <v>3</v>
      </c>
      <c r="AR191" t="s">
        <v>3</v>
      </c>
      <c r="AS191">
        <v>35.299999999999997</v>
      </c>
      <c r="AT191" t="s">
        <v>3</v>
      </c>
      <c r="AU191" t="s">
        <v>32</v>
      </c>
      <c r="AV191" s="3" t="s">
        <v>82</v>
      </c>
    </row>
    <row r="192" spans="1:48" x14ac:dyDescent="0.3">
      <c r="A192">
        <v>1</v>
      </c>
      <c r="B192">
        <v>2000</v>
      </c>
      <c r="C192">
        <v>534000</v>
      </c>
      <c r="D192" t="s">
        <v>3</v>
      </c>
      <c r="E192" t="s">
        <v>3</v>
      </c>
      <c r="F192" s="2" t="s">
        <v>3</v>
      </c>
      <c r="G192" s="11">
        <v>0.18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0</v>
      </c>
      <c r="Y192">
        <v>0</v>
      </c>
      <c r="Z192">
        <v>0</v>
      </c>
      <c r="AA192" s="11">
        <v>0.2</v>
      </c>
      <c r="AB192" s="11">
        <v>0</v>
      </c>
      <c r="AC192">
        <v>32</v>
      </c>
      <c r="AD192" s="11">
        <v>0.55000000000000004</v>
      </c>
      <c r="AE192">
        <v>0.5</v>
      </c>
      <c r="AF192">
        <v>20</v>
      </c>
      <c r="AG192" s="9">
        <v>20</v>
      </c>
      <c r="AH192" s="9">
        <v>0.5</v>
      </c>
      <c r="AI192" s="9">
        <f t="shared" si="8"/>
        <v>100</v>
      </c>
      <c r="AJ192" s="9">
        <v>210</v>
      </c>
      <c r="AK192" s="12" t="s">
        <v>3</v>
      </c>
      <c r="AL192" s="12">
        <v>0.26600000000000001</v>
      </c>
      <c r="AM192" s="7">
        <v>0.16</v>
      </c>
      <c r="AN192">
        <f t="shared" si="6"/>
        <v>1</v>
      </c>
      <c r="AO192">
        <v>0.58860000000000001</v>
      </c>
      <c r="AP192" t="s">
        <v>3</v>
      </c>
      <c r="AQ192" t="s">
        <v>3</v>
      </c>
      <c r="AR192" t="s">
        <v>3</v>
      </c>
      <c r="AS192">
        <v>36.299999999999997</v>
      </c>
      <c r="AT192" t="s">
        <v>3</v>
      </c>
      <c r="AU192" t="s">
        <v>32</v>
      </c>
      <c r="AV192" s="3" t="s">
        <v>82</v>
      </c>
    </row>
    <row r="193" spans="1:48" x14ac:dyDescent="0.3">
      <c r="A193">
        <v>1</v>
      </c>
      <c r="B193">
        <v>2000</v>
      </c>
      <c r="C193">
        <v>534000</v>
      </c>
      <c r="D193" t="s">
        <v>3</v>
      </c>
      <c r="E193" t="s">
        <v>3</v>
      </c>
      <c r="F193" s="2" t="s">
        <v>3</v>
      </c>
      <c r="G193" s="11">
        <v>0.18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</v>
      </c>
      <c r="X193">
        <v>0</v>
      </c>
      <c r="Y193">
        <v>0</v>
      </c>
      <c r="Z193">
        <v>0</v>
      </c>
      <c r="AA193" s="11">
        <v>0.2</v>
      </c>
      <c r="AB193" s="11">
        <v>0</v>
      </c>
      <c r="AC193">
        <v>32</v>
      </c>
      <c r="AD193" s="11">
        <v>0.55000000000000004</v>
      </c>
      <c r="AE193">
        <v>0.5</v>
      </c>
      <c r="AF193">
        <v>20</v>
      </c>
      <c r="AG193" s="9">
        <v>20</v>
      </c>
      <c r="AH193" s="9">
        <v>0.5</v>
      </c>
      <c r="AI193" s="9">
        <f t="shared" si="8"/>
        <v>100</v>
      </c>
      <c r="AJ193" s="9">
        <v>210</v>
      </c>
      <c r="AK193" s="12" t="s">
        <v>3</v>
      </c>
      <c r="AL193" s="12">
        <v>0.26600000000000001</v>
      </c>
      <c r="AM193" s="7">
        <v>0.16500000000000001</v>
      </c>
      <c r="AN193">
        <f t="shared" si="6"/>
        <v>1</v>
      </c>
      <c r="AO193">
        <v>0.78480000000000005</v>
      </c>
      <c r="AP193" t="s">
        <v>3</v>
      </c>
      <c r="AQ193" t="s">
        <v>3</v>
      </c>
      <c r="AR193" t="s">
        <v>3</v>
      </c>
      <c r="AS193">
        <v>37.299999999999997</v>
      </c>
      <c r="AT193" t="s">
        <v>3</v>
      </c>
      <c r="AU193" t="s">
        <v>32</v>
      </c>
      <c r="AV193" s="3" t="s">
        <v>82</v>
      </c>
    </row>
    <row r="194" spans="1:48" x14ac:dyDescent="0.3">
      <c r="A194">
        <v>1</v>
      </c>
      <c r="B194">
        <v>2000</v>
      </c>
      <c r="C194">
        <v>534000</v>
      </c>
      <c r="D194" t="s">
        <v>3</v>
      </c>
      <c r="E194" t="s">
        <v>3</v>
      </c>
      <c r="F194" s="2" t="s">
        <v>3</v>
      </c>
      <c r="G194" s="11">
        <v>0.18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0</v>
      </c>
      <c r="Y194">
        <v>0</v>
      </c>
      <c r="Z194">
        <v>0</v>
      </c>
      <c r="AA194" s="11">
        <v>0.2</v>
      </c>
      <c r="AB194" s="11">
        <v>0</v>
      </c>
      <c r="AC194">
        <v>32</v>
      </c>
      <c r="AD194" s="11">
        <v>0.55000000000000004</v>
      </c>
      <c r="AE194">
        <v>0.5</v>
      </c>
      <c r="AF194">
        <v>20</v>
      </c>
      <c r="AG194" s="9">
        <v>20</v>
      </c>
      <c r="AH194" s="9">
        <v>0.5</v>
      </c>
      <c r="AI194" s="9">
        <f t="shared" si="8"/>
        <v>100</v>
      </c>
      <c r="AJ194" s="9">
        <v>210</v>
      </c>
      <c r="AK194" s="12" t="s">
        <v>3</v>
      </c>
      <c r="AL194" s="12">
        <v>0.26600000000000001</v>
      </c>
      <c r="AM194" s="7">
        <v>0.06</v>
      </c>
      <c r="AN194">
        <f t="shared" si="6"/>
        <v>1</v>
      </c>
      <c r="AO194">
        <v>0.98099999999999998</v>
      </c>
      <c r="AP194" t="s">
        <v>3</v>
      </c>
      <c r="AQ194" t="s">
        <v>3</v>
      </c>
      <c r="AR194" t="s">
        <v>3</v>
      </c>
      <c r="AS194">
        <v>38.299999999999997</v>
      </c>
      <c r="AT194" t="s">
        <v>3</v>
      </c>
      <c r="AU194" t="s">
        <v>32</v>
      </c>
      <c r="AV194" s="3" t="s">
        <v>82</v>
      </c>
    </row>
    <row r="195" spans="1:48" x14ac:dyDescent="0.3">
      <c r="A195">
        <v>0</v>
      </c>
      <c r="B195">
        <v>500</v>
      </c>
      <c r="C195">
        <v>534000</v>
      </c>
      <c r="D195" t="s">
        <v>17</v>
      </c>
      <c r="E195" t="s">
        <v>5</v>
      </c>
      <c r="F195" s="2" t="s">
        <v>18</v>
      </c>
      <c r="G195" s="11">
        <v>0.16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</v>
      </c>
      <c r="Y195">
        <v>0</v>
      </c>
      <c r="Z195">
        <v>0</v>
      </c>
      <c r="AA195" s="11">
        <v>0.18</v>
      </c>
      <c r="AB195" s="11">
        <v>0</v>
      </c>
      <c r="AC195" t="s">
        <v>3</v>
      </c>
      <c r="AD195" s="11" t="s">
        <v>3</v>
      </c>
      <c r="AE195" t="s">
        <v>3</v>
      </c>
      <c r="AF195">
        <v>15</v>
      </c>
      <c r="AG195" s="9">
        <v>18</v>
      </c>
      <c r="AH195" s="9">
        <v>0.7</v>
      </c>
      <c r="AI195" s="9">
        <f t="shared" si="8"/>
        <v>120</v>
      </c>
      <c r="AJ195" s="9">
        <v>205</v>
      </c>
      <c r="AK195" s="12" t="s">
        <v>3</v>
      </c>
      <c r="AL195" s="12" t="s">
        <v>3</v>
      </c>
      <c r="AM195" s="7">
        <v>0.27</v>
      </c>
      <c r="AN195">
        <f t="shared" ref="AN195:AN242" si="9">IF(AM195&gt;=12,4,IF(AM195&gt;=5,3,IF(AM195&gt;1.8,2,1)))</f>
        <v>1</v>
      </c>
      <c r="AO195">
        <v>0.26600000000000001</v>
      </c>
      <c r="AP195" t="s">
        <v>3</v>
      </c>
      <c r="AQ195" t="s">
        <v>3</v>
      </c>
      <c r="AR195" t="s">
        <v>3</v>
      </c>
      <c r="AS195">
        <v>2.7778</v>
      </c>
      <c r="AT195" t="s">
        <v>3</v>
      </c>
      <c r="AU195" t="s">
        <v>32</v>
      </c>
      <c r="AV195" s="3" t="s">
        <v>84</v>
      </c>
    </row>
    <row r="196" spans="1:48" x14ac:dyDescent="0.3">
      <c r="A196">
        <v>0</v>
      </c>
      <c r="B196">
        <v>500</v>
      </c>
      <c r="C196">
        <v>534000</v>
      </c>
      <c r="D196" t="s">
        <v>17</v>
      </c>
      <c r="E196" t="s">
        <v>5</v>
      </c>
      <c r="F196" s="2" t="s">
        <v>18</v>
      </c>
      <c r="G196" s="11">
        <v>0.16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1</v>
      </c>
      <c r="Y196">
        <v>0</v>
      </c>
      <c r="Z196">
        <v>0</v>
      </c>
      <c r="AA196" s="11">
        <v>0.18</v>
      </c>
      <c r="AB196" s="11">
        <v>0</v>
      </c>
      <c r="AC196" t="s">
        <v>3</v>
      </c>
      <c r="AD196" s="11" t="s">
        <v>3</v>
      </c>
      <c r="AE196" t="s">
        <v>3</v>
      </c>
      <c r="AF196">
        <v>15</v>
      </c>
      <c r="AG196" s="9">
        <v>18</v>
      </c>
      <c r="AH196" s="9">
        <v>0.7</v>
      </c>
      <c r="AI196" s="9">
        <f t="shared" si="8"/>
        <v>120</v>
      </c>
      <c r="AJ196" s="9">
        <v>205</v>
      </c>
      <c r="AK196" s="12" t="s">
        <v>3</v>
      </c>
      <c r="AL196" s="12" t="s">
        <v>3</v>
      </c>
      <c r="AM196" s="7">
        <v>0.36</v>
      </c>
      <c r="AN196">
        <f t="shared" si="9"/>
        <v>1</v>
      </c>
      <c r="AO196">
        <v>0.53100000000000003</v>
      </c>
      <c r="AP196" t="s">
        <v>3</v>
      </c>
      <c r="AQ196" t="s">
        <v>3</v>
      </c>
      <c r="AR196" t="s">
        <v>3</v>
      </c>
      <c r="AS196">
        <v>2.7778</v>
      </c>
      <c r="AT196" t="s">
        <v>3</v>
      </c>
      <c r="AU196" t="s">
        <v>32</v>
      </c>
      <c r="AV196" s="3" t="s">
        <v>84</v>
      </c>
    </row>
    <row r="197" spans="1:48" x14ac:dyDescent="0.3">
      <c r="A197">
        <v>0</v>
      </c>
      <c r="B197">
        <v>500</v>
      </c>
      <c r="C197">
        <v>534000</v>
      </c>
      <c r="D197" t="s">
        <v>17</v>
      </c>
      <c r="E197" t="s">
        <v>5</v>
      </c>
      <c r="F197" s="2" t="s">
        <v>18</v>
      </c>
      <c r="G197" s="11">
        <v>0.16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1</v>
      </c>
      <c r="Y197">
        <v>0</v>
      </c>
      <c r="Z197">
        <v>0</v>
      </c>
      <c r="AA197" s="11">
        <v>0.18</v>
      </c>
      <c r="AB197" s="11">
        <v>0</v>
      </c>
      <c r="AC197" t="s">
        <v>3</v>
      </c>
      <c r="AD197" s="11" t="s">
        <v>3</v>
      </c>
      <c r="AE197" t="s">
        <v>3</v>
      </c>
      <c r="AF197">
        <v>15</v>
      </c>
      <c r="AG197" s="9">
        <v>18</v>
      </c>
      <c r="AH197" s="9">
        <v>0.7</v>
      </c>
      <c r="AI197" s="9">
        <f t="shared" si="8"/>
        <v>120</v>
      </c>
      <c r="AJ197" s="9">
        <v>205</v>
      </c>
      <c r="AK197" s="12" t="s">
        <v>3</v>
      </c>
      <c r="AL197" s="12" t="s">
        <v>3</v>
      </c>
      <c r="AM197" s="7">
        <v>0.62</v>
      </c>
      <c r="AN197">
        <f t="shared" si="9"/>
        <v>1</v>
      </c>
      <c r="AO197">
        <v>0.79700000000000004</v>
      </c>
      <c r="AP197" t="s">
        <v>3</v>
      </c>
      <c r="AQ197" t="s">
        <v>3</v>
      </c>
      <c r="AR197" t="s">
        <v>3</v>
      </c>
      <c r="AS197">
        <v>2.7778</v>
      </c>
      <c r="AT197" t="s">
        <v>3</v>
      </c>
      <c r="AU197" t="s">
        <v>32</v>
      </c>
      <c r="AV197" s="3" t="s">
        <v>84</v>
      </c>
    </row>
    <row r="198" spans="1:48" x14ac:dyDescent="0.3">
      <c r="A198">
        <v>0</v>
      </c>
      <c r="B198">
        <v>500</v>
      </c>
      <c r="C198">
        <v>534000</v>
      </c>
      <c r="D198" t="s">
        <v>17</v>
      </c>
      <c r="E198" t="s">
        <v>5</v>
      </c>
      <c r="F198" s="2" t="s">
        <v>18</v>
      </c>
      <c r="G198" s="11">
        <v>0.16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1</v>
      </c>
      <c r="Y198">
        <v>0</v>
      </c>
      <c r="Z198">
        <v>0</v>
      </c>
      <c r="AA198" s="11">
        <v>0.18</v>
      </c>
      <c r="AB198" s="11">
        <v>0</v>
      </c>
      <c r="AC198" t="s">
        <v>3</v>
      </c>
      <c r="AD198" s="11" t="s">
        <v>3</v>
      </c>
      <c r="AE198" t="s">
        <v>3</v>
      </c>
      <c r="AF198">
        <v>15</v>
      </c>
      <c r="AG198" s="9">
        <v>18</v>
      </c>
      <c r="AH198" s="9">
        <v>0.7</v>
      </c>
      <c r="AI198" s="9">
        <f t="shared" si="8"/>
        <v>120</v>
      </c>
      <c r="AJ198" s="9">
        <v>205</v>
      </c>
      <c r="AK198" s="12" t="s">
        <v>3</v>
      </c>
      <c r="AL198" s="12" t="s">
        <v>3</v>
      </c>
      <c r="AM198" s="7">
        <v>0.8</v>
      </c>
      <c r="AN198">
        <f t="shared" si="9"/>
        <v>1</v>
      </c>
      <c r="AO198">
        <v>1.0629999999999999</v>
      </c>
      <c r="AP198" t="s">
        <v>3</v>
      </c>
      <c r="AQ198" t="s">
        <v>3</v>
      </c>
      <c r="AR198" t="s">
        <v>3</v>
      </c>
      <c r="AS198">
        <v>2.7778</v>
      </c>
      <c r="AT198" t="s">
        <v>3</v>
      </c>
      <c r="AU198" t="s">
        <v>32</v>
      </c>
      <c r="AV198" s="3" t="s">
        <v>84</v>
      </c>
    </row>
    <row r="199" spans="1:48" x14ac:dyDescent="0.3">
      <c r="A199">
        <v>0</v>
      </c>
      <c r="B199">
        <v>500</v>
      </c>
      <c r="C199">
        <v>534000</v>
      </c>
      <c r="D199" t="s">
        <v>17</v>
      </c>
      <c r="E199" t="s">
        <v>5</v>
      </c>
      <c r="F199" s="2" t="s">
        <v>18</v>
      </c>
      <c r="G199" s="11">
        <v>0.16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1</v>
      </c>
      <c r="Y199">
        <v>0</v>
      </c>
      <c r="Z199">
        <v>0</v>
      </c>
      <c r="AA199" s="11">
        <v>0.18</v>
      </c>
      <c r="AB199" s="11">
        <v>0</v>
      </c>
      <c r="AC199" t="s">
        <v>3</v>
      </c>
      <c r="AD199" s="11" t="s">
        <v>3</v>
      </c>
      <c r="AE199" t="s">
        <v>3</v>
      </c>
      <c r="AF199">
        <v>15</v>
      </c>
      <c r="AG199" s="9">
        <v>18</v>
      </c>
      <c r="AH199" s="9">
        <v>0.7</v>
      </c>
      <c r="AI199" s="9">
        <f t="shared" si="8"/>
        <v>120</v>
      </c>
      <c r="AJ199" s="9">
        <v>205</v>
      </c>
      <c r="AK199" s="12" t="s">
        <v>3</v>
      </c>
      <c r="AL199" s="12" t="s">
        <v>3</v>
      </c>
      <c r="AM199" s="7">
        <v>0.39</v>
      </c>
      <c r="AN199">
        <f t="shared" si="9"/>
        <v>1</v>
      </c>
      <c r="AO199">
        <v>0.23200000000000001</v>
      </c>
      <c r="AP199" t="s">
        <v>3</v>
      </c>
      <c r="AQ199" t="s">
        <v>3</v>
      </c>
      <c r="AR199" t="s">
        <v>3</v>
      </c>
      <c r="AS199">
        <v>3.3332999999999999</v>
      </c>
      <c r="AT199" t="s">
        <v>3</v>
      </c>
      <c r="AU199" t="s">
        <v>32</v>
      </c>
      <c r="AV199" s="3" t="s">
        <v>84</v>
      </c>
    </row>
    <row r="200" spans="1:48" x14ac:dyDescent="0.3">
      <c r="A200">
        <v>0</v>
      </c>
      <c r="B200">
        <v>500</v>
      </c>
      <c r="C200">
        <v>534000</v>
      </c>
      <c r="D200" t="s">
        <v>17</v>
      </c>
      <c r="E200" t="s">
        <v>5</v>
      </c>
      <c r="F200" s="2" t="s">
        <v>18</v>
      </c>
      <c r="G200" s="11">
        <v>0.16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1</v>
      </c>
      <c r="Y200">
        <v>0</v>
      </c>
      <c r="Z200">
        <v>0</v>
      </c>
      <c r="AA200" s="11">
        <v>0.18</v>
      </c>
      <c r="AB200" s="11">
        <v>0</v>
      </c>
      <c r="AC200" t="s">
        <v>3</v>
      </c>
      <c r="AD200" s="11" t="s">
        <v>3</v>
      </c>
      <c r="AE200" t="s">
        <v>3</v>
      </c>
      <c r="AF200">
        <v>15</v>
      </c>
      <c r="AG200" s="9">
        <v>18</v>
      </c>
      <c r="AH200" s="9">
        <v>0.7</v>
      </c>
      <c r="AI200" s="9">
        <f t="shared" si="8"/>
        <v>120</v>
      </c>
      <c r="AJ200" s="9">
        <v>205</v>
      </c>
      <c r="AK200" s="12" t="s">
        <v>3</v>
      </c>
      <c r="AL200" s="12" t="s">
        <v>3</v>
      </c>
      <c r="AM200" s="7">
        <v>0.04</v>
      </c>
      <c r="AN200">
        <f t="shared" si="9"/>
        <v>1</v>
      </c>
      <c r="AO200">
        <v>0.53100000000000003</v>
      </c>
      <c r="AP200" t="s">
        <v>3</v>
      </c>
      <c r="AQ200" t="s">
        <v>3</v>
      </c>
      <c r="AR200" t="s">
        <v>3</v>
      </c>
      <c r="AS200">
        <v>1.3889</v>
      </c>
      <c r="AT200" t="s">
        <v>3</v>
      </c>
      <c r="AU200" t="s">
        <v>32</v>
      </c>
      <c r="AV200" s="3" t="s">
        <v>84</v>
      </c>
    </row>
    <row r="201" spans="1:48" x14ac:dyDescent="0.3">
      <c r="A201">
        <v>0</v>
      </c>
      <c r="B201">
        <v>500</v>
      </c>
      <c r="C201">
        <v>534000</v>
      </c>
      <c r="D201" t="s">
        <v>17</v>
      </c>
      <c r="E201" t="s">
        <v>5</v>
      </c>
      <c r="F201" s="2" t="s">
        <v>18</v>
      </c>
      <c r="G201" s="11">
        <v>0.16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</v>
      </c>
      <c r="Y201">
        <v>0</v>
      </c>
      <c r="Z201">
        <v>0</v>
      </c>
      <c r="AA201" s="11">
        <v>0.18</v>
      </c>
      <c r="AB201" s="11">
        <v>0</v>
      </c>
      <c r="AC201" t="s">
        <v>3</v>
      </c>
      <c r="AD201" s="11" t="s">
        <v>3</v>
      </c>
      <c r="AE201" t="s">
        <v>3</v>
      </c>
      <c r="AF201">
        <v>15</v>
      </c>
      <c r="AG201" s="9">
        <v>18</v>
      </c>
      <c r="AH201" s="9">
        <v>0.7</v>
      </c>
      <c r="AI201" s="9">
        <f t="shared" si="8"/>
        <v>120</v>
      </c>
      <c r="AJ201" s="9">
        <v>205</v>
      </c>
      <c r="AK201" s="12" t="s">
        <v>3</v>
      </c>
      <c r="AL201" s="12" t="s">
        <v>3</v>
      </c>
      <c r="AM201" s="7">
        <v>0.03</v>
      </c>
      <c r="AN201">
        <f t="shared" si="9"/>
        <v>1</v>
      </c>
      <c r="AO201">
        <v>0.13300000000000001</v>
      </c>
      <c r="AP201" t="s">
        <v>3</v>
      </c>
      <c r="AQ201" t="s">
        <v>3</v>
      </c>
      <c r="AR201" t="s">
        <v>3</v>
      </c>
      <c r="AS201">
        <v>1.6667000000000001</v>
      </c>
      <c r="AT201" t="s">
        <v>3</v>
      </c>
      <c r="AU201" t="s">
        <v>32</v>
      </c>
      <c r="AV201" s="3" t="s">
        <v>84</v>
      </c>
    </row>
    <row r="202" spans="1:48" x14ac:dyDescent="0.3">
      <c r="A202">
        <v>0</v>
      </c>
      <c r="B202">
        <v>500</v>
      </c>
      <c r="C202">
        <v>534000</v>
      </c>
      <c r="D202" t="s">
        <v>17</v>
      </c>
      <c r="E202" t="s">
        <v>5</v>
      </c>
      <c r="F202" s="2" t="s">
        <v>18</v>
      </c>
      <c r="G202" s="11">
        <v>0.16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1</v>
      </c>
      <c r="Y202">
        <v>0</v>
      </c>
      <c r="Z202">
        <v>0</v>
      </c>
      <c r="AA202" s="11">
        <v>0.18</v>
      </c>
      <c r="AB202" s="11">
        <v>0</v>
      </c>
      <c r="AC202" t="s">
        <v>3</v>
      </c>
      <c r="AD202" s="11" t="s">
        <v>3</v>
      </c>
      <c r="AE202" t="s">
        <v>3</v>
      </c>
      <c r="AF202">
        <v>15</v>
      </c>
      <c r="AG202" s="9">
        <v>18</v>
      </c>
      <c r="AH202" s="9">
        <v>0.7</v>
      </c>
      <c r="AI202" s="9">
        <f t="shared" si="8"/>
        <v>120</v>
      </c>
      <c r="AJ202" s="9">
        <v>205</v>
      </c>
      <c r="AK202" s="12" t="s">
        <v>3</v>
      </c>
      <c r="AL202" s="12" t="s">
        <v>3</v>
      </c>
      <c r="AM202" s="7">
        <v>0.08</v>
      </c>
      <c r="AN202">
        <f t="shared" si="9"/>
        <v>1</v>
      </c>
      <c r="AO202">
        <v>0.26600000000000001</v>
      </c>
      <c r="AP202" t="s">
        <v>3</v>
      </c>
      <c r="AQ202" t="s">
        <v>3</v>
      </c>
      <c r="AR202" t="s">
        <v>3</v>
      </c>
      <c r="AS202">
        <v>1.6667000000000001</v>
      </c>
      <c r="AT202" t="s">
        <v>3</v>
      </c>
      <c r="AU202" t="s">
        <v>32</v>
      </c>
      <c r="AV202" s="3" t="s">
        <v>84</v>
      </c>
    </row>
    <row r="203" spans="1:48" x14ac:dyDescent="0.3">
      <c r="A203">
        <v>0</v>
      </c>
      <c r="B203">
        <v>500</v>
      </c>
      <c r="C203">
        <v>534000</v>
      </c>
      <c r="D203" t="s">
        <v>17</v>
      </c>
      <c r="E203" t="s">
        <v>5</v>
      </c>
      <c r="F203" s="2" t="s">
        <v>18</v>
      </c>
      <c r="G203" s="11">
        <v>0.16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1</v>
      </c>
      <c r="Y203">
        <v>0</v>
      </c>
      <c r="Z203">
        <v>0</v>
      </c>
      <c r="AA203" s="11">
        <v>0.18</v>
      </c>
      <c r="AB203" s="11">
        <v>0</v>
      </c>
      <c r="AC203" t="s">
        <v>3</v>
      </c>
      <c r="AD203" s="11" t="s">
        <v>3</v>
      </c>
      <c r="AE203" t="s">
        <v>3</v>
      </c>
      <c r="AF203">
        <v>15</v>
      </c>
      <c r="AG203" s="9">
        <v>18</v>
      </c>
      <c r="AH203" s="9">
        <v>0.7</v>
      </c>
      <c r="AI203" s="9">
        <f t="shared" si="8"/>
        <v>120</v>
      </c>
      <c r="AJ203" s="9">
        <v>205</v>
      </c>
      <c r="AK203" s="12" t="s">
        <v>3</v>
      </c>
      <c r="AL203" s="12" t="s">
        <v>3</v>
      </c>
      <c r="AM203" s="7">
        <v>1.4</v>
      </c>
      <c r="AN203">
        <f t="shared" si="9"/>
        <v>1</v>
      </c>
      <c r="AO203">
        <v>6.3760000000000003</v>
      </c>
      <c r="AP203" t="s">
        <v>3</v>
      </c>
      <c r="AQ203" t="s">
        <v>3</v>
      </c>
      <c r="AR203" t="s">
        <v>3</v>
      </c>
      <c r="AS203">
        <v>1.9231</v>
      </c>
      <c r="AT203" t="s">
        <v>3</v>
      </c>
      <c r="AU203" t="s">
        <v>32</v>
      </c>
      <c r="AV203" s="3" t="s">
        <v>84</v>
      </c>
    </row>
    <row r="204" spans="1:48" x14ac:dyDescent="0.3">
      <c r="A204">
        <v>0</v>
      </c>
      <c r="B204">
        <v>500</v>
      </c>
      <c r="C204">
        <v>534000</v>
      </c>
      <c r="D204" t="s">
        <v>17</v>
      </c>
      <c r="E204" t="s">
        <v>5</v>
      </c>
      <c r="F204" s="2" t="s">
        <v>18</v>
      </c>
      <c r="G204" s="11">
        <v>0.16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1</v>
      </c>
      <c r="Y204">
        <v>0</v>
      </c>
      <c r="Z204">
        <v>0</v>
      </c>
      <c r="AA204" s="11">
        <v>0.2</v>
      </c>
      <c r="AB204" s="11">
        <v>0.18</v>
      </c>
      <c r="AC204" t="s">
        <v>3</v>
      </c>
      <c r="AD204" s="11" t="s">
        <v>3</v>
      </c>
      <c r="AE204" t="s">
        <v>3</v>
      </c>
      <c r="AF204">
        <v>15</v>
      </c>
      <c r="AG204" s="9">
        <v>18</v>
      </c>
      <c r="AH204" s="9">
        <v>0.7</v>
      </c>
      <c r="AI204" s="9">
        <f t="shared" si="8"/>
        <v>120</v>
      </c>
      <c r="AJ204" s="9">
        <v>120</v>
      </c>
      <c r="AK204" s="12" t="s">
        <v>3</v>
      </c>
      <c r="AL204" s="12" t="s">
        <v>3</v>
      </c>
      <c r="AM204" s="7">
        <v>4.7</v>
      </c>
      <c r="AN204">
        <f t="shared" si="9"/>
        <v>2</v>
      </c>
      <c r="AO204">
        <v>0.53100000000000003</v>
      </c>
      <c r="AP204" t="s">
        <v>3</v>
      </c>
      <c r="AQ204" t="s">
        <v>3</v>
      </c>
      <c r="AR204" t="s">
        <v>3</v>
      </c>
      <c r="AS204">
        <v>2.7778</v>
      </c>
      <c r="AT204" t="s">
        <v>3</v>
      </c>
      <c r="AU204" t="s">
        <v>32</v>
      </c>
      <c r="AV204" s="3" t="s">
        <v>84</v>
      </c>
    </row>
    <row r="205" spans="1:48" x14ac:dyDescent="0.3">
      <c r="A205">
        <v>0</v>
      </c>
      <c r="B205">
        <v>500</v>
      </c>
      <c r="C205">
        <v>534000</v>
      </c>
      <c r="D205" t="s">
        <v>17</v>
      </c>
      <c r="E205" t="s">
        <v>5</v>
      </c>
      <c r="F205" s="2" t="s">
        <v>18</v>
      </c>
      <c r="G205" s="11">
        <v>0.16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1</v>
      </c>
      <c r="Y205">
        <v>0</v>
      </c>
      <c r="Z205">
        <v>0</v>
      </c>
      <c r="AA205" s="11">
        <v>0.2</v>
      </c>
      <c r="AB205" s="11">
        <v>0.18</v>
      </c>
      <c r="AC205" t="s">
        <v>3</v>
      </c>
      <c r="AD205" s="11" t="s">
        <v>3</v>
      </c>
      <c r="AE205" t="s">
        <v>3</v>
      </c>
      <c r="AF205">
        <v>15</v>
      </c>
      <c r="AG205" s="9">
        <v>18</v>
      </c>
      <c r="AH205" s="9">
        <v>0.7</v>
      </c>
      <c r="AI205" s="9">
        <f t="shared" si="8"/>
        <v>120</v>
      </c>
      <c r="AJ205" s="9">
        <v>120</v>
      </c>
      <c r="AK205" s="12" t="s">
        <v>3</v>
      </c>
      <c r="AL205" s="12" t="s">
        <v>3</v>
      </c>
      <c r="AM205" s="7">
        <v>4</v>
      </c>
      <c r="AN205">
        <f t="shared" si="9"/>
        <v>2</v>
      </c>
      <c r="AO205">
        <v>0.26600000000000001</v>
      </c>
      <c r="AP205" t="s">
        <v>3</v>
      </c>
      <c r="AQ205" t="s">
        <v>3</v>
      </c>
      <c r="AR205" t="s">
        <v>3</v>
      </c>
      <c r="AS205">
        <v>2.7778</v>
      </c>
      <c r="AT205" t="s">
        <v>3</v>
      </c>
      <c r="AU205" t="s">
        <v>32</v>
      </c>
      <c r="AV205" s="3" t="s">
        <v>84</v>
      </c>
    </row>
    <row r="206" spans="1:48" x14ac:dyDescent="0.3">
      <c r="A206">
        <v>0</v>
      </c>
      <c r="B206">
        <v>500</v>
      </c>
      <c r="C206">
        <v>534000</v>
      </c>
      <c r="D206" t="s">
        <v>17</v>
      </c>
      <c r="E206" t="s">
        <v>5</v>
      </c>
      <c r="F206" s="2" t="s">
        <v>18</v>
      </c>
      <c r="G206" s="11">
        <v>0.16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</v>
      </c>
      <c r="Y206">
        <v>0</v>
      </c>
      <c r="Z206">
        <v>0</v>
      </c>
      <c r="AA206" s="11">
        <v>0.2</v>
      </c>
      <c r="AB206" s="11">
        <v>0.18</v>
      </c>
      <c r="AC206" t="s">
        <v>3</v>
      </c>
      <c r="AD206" s="11" t="s">
        <v>3</v>
      </c>
      <c r="AE206" t="s">
        <v>3</v>
      </c>
      <c r="AF206">
        <v>15</v>
      </c>
      <c r="AG206" s="9">
        <v>18</v>
      </c>
      <c r="AH206" s="9">
        <v>0.7</v>
      </c>
      <c r="AI206" s="9">
        <f t="shared" si="8"/>
        <v>120</v>
      </c>
      <c r="AJ206" s="9">
        <v>120</v>
      </c>
      <c r="AK206" s="12" t="s">
        <v>3</v>
      </c>
      <c r="AL206" s="12" t="s">
        <v>3</v>
      </c>
      <c r="AM206" s="7">
        <v>5.6</v>
      </c>
      <c r="AN206">
        <f t="shared" si="9"/>
        <v>3</v>
      </c>
      <c r="AO206">
        <v>0.79700000000000004</v>
      </c>
      <c r="AP206" t="s">
        <v>3</v>
      </c>
      <c r="AQ206" t="s">
        <v>3</v>
      </c>
      <c r="AR206" t="s">
        <v>3</v>
      </c>
      <c r="AS206">
        <v>2.7778</v>
      </c>
      <c r="AT206" t="s">
        <v>3</v>
      </c>
      <c r="AU206" t="s">
        <v>32</v>
      </c>
      <c r="AV206" s="3" t="s">
        <v>84</v>
      </c>
    </row>
    <row r="207" spans="1:48" x14ac:dyDescent="0.3">
      <c r="A207">
        <v>0</v>
      </c>
      <c r="B207">
        <v>500</v>
      </c>
      <c r="C207">
        <v>534000</v>
      </c>
      <c r="D207" t="s">
        <v>17</v>
      </c>
      <c r="E207" t="s">
        <v>5</v>
      </c>
      <c r="F207" s="2" t="s">
        <v>18</v>
      </c>
      <c r="G207" s="11">
        <v>0.16</v>
      </c>
      <c r="H207">
        <v>0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1</v>
      </c>
      <c r="Y207">
        <v>0</v>
      </c>
      <c r="Z207">
        <v>0</v>
      </c>
      <c r="AA207" s="11">
        <v>0.2</v>
      </c>
      <c r="AB207" s="11">
        <v>0.18</v>
      </c>
      <c r="AC207" t="s">
        <v>3</v>
      </c>
      <c r="AD207" s="11" t="s">
        <v>3</v>
      </c>
      <c r="AE207" t="s">
        <v>3</v>
      </c>
      <c r="AF207">
        <v>15</v>
      </c>
      <c r="AG207" s="9">
        <v>18</v>
      </c>
      <c r="AH207" s="9">
        <v>0.7</v>
      </c>
      <c r="AI207" s="9">
        <f t="shared" si="8"/>
        <v>120</v>
      </c>
      <c r="AJ207" s="9">
        <v>120</v>
      </c>
      <c r="AK207" s="12" t="s">
        <v>3</v>
      </c>
      <c r="AL207" s="12" t="s">
        <v>3</v>
      </c>
      <c r="AM207" s="7">
        <v>7.6</v>
      </c>
      <c r="AN207">
        <f t="shared" si="9"/>
        <v>3</v>
      </c>
      <c r="AO207">
        <v>1.0629999999999999</v>
      </c>
      <c r="AP207" t="s">
        <v>3</v>
      </c>
      <c r="AQ207" t="s">
        <v>3</v>
      </c>
      <c r="AR207" t="s">
        <v>3</v>
      </c>
      <c r="AS207">
        <v>2.7778</v>
      </c>
      <c r="AT207" t="s">
        <v>3</v>
      </c>
      <c r="AU207" t="s">
        <v>32</v>
      </c>
      <c r="AV207" s="3" t="s">
        <v>84</v>
      </c>
    </row>
    <row r="208" spans="1:48" x14ac:dyDescent="0.3">
      <c r="A208">
        <v>0</v>
      </c>
      <c r="B208">
        <v>500</v>
      </c>
      <c r="C208">
        <v>534000</v>
      </c>
      <c r="D208" t="s">
        <v>17</v>
      </c>
      <c r="E208" t="s">
        <v>5</v>
      </c>
      <c r="F208" s="2" t="s">
        <v>18</v>
      </c>
      <c r="G208" s="11">
        <v>0.16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1</v>
      </c>
      <c r="Y208">
        <v>0</v>
      </c>
      <c r="Z208">
        <v>0</v>
      </c>
      <c r="AA208" s="11">
        <v>0.2</v>
      </c>
      <c r="AB208" s="11">
        <v>0.18</v>
      </c>
      <c r="AC208" t="s">
        <v>3</v>
      </c>
      <c r="AD208" s="11" t="s">
        <v>3</v>
      </c>
      <c r="AE208" t="s">
        <v>3</v>
      </c>
      <c r="AF208">
        <v>15</v>
      </c>
      <c r="AG208" s="9">
        <v>18</v>
      </c>
      <c r="AH208" s="9">
        <v>0.7</v>
      </c>
      <c r="AI208" s="9">
        <f t="shared" si="8"/>
        <v>120</v>
      </c>
      <c r="AJ208" s="9">
        <v>120</v>
      </c>
      <c r="AK208" s="12" t="s">
        <v>3</v>
      </c>
      <c r="AL208" s="12" t="s">
        <v>3</v>
      </c>
      <c r="AM208" s="7">
        <v>8</v>
      </c>
      <c r="AN208">
        <f t="shared" si="9"/>
        <v>3</v>
      </c>
      <c r="AO208">
        <v>1.3280000000000001</v>
      </c>
      <c r="AP208" t="s">
        <v>3</v>
      </c>
      <c r="AQ208" t="s">
        <v>3</v>
      </c>
      <c r="AR208" t="s">
        <v>3</v>
      </c>
      <c r="AS208">
        <v>2.7778</v>
      </c>
      <c r="AT208" t="s">
        <v>3</v>
      </c>
      <c r="AU208" t="s">
        <v>32</v>
      </c>
      <c r="AV208" s="3" t="s">
        <v>84</v>
      </c>
    </row>
    <row r="209" spans="1:48" x14ac:dyDescent="0.3">
      <c r="A209">
        <v>0</v>
      </c>
      <c r="B209">
        <v>500</v>
      </c>
      <c r="C209">
        <v>534000</v>
      </c>
      <c r="D209" t="s">
        <v>17</v>
      </c>
      <c r="E209" t="s">
        <v>5</v>
      </c>
      <c r="F209" s="2" t="s">
        <v>18</v>
      </c>
      <c r="G209" s="11">
        <v>0.16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1</v>
      </c>
      <c r="Y209">
        <v>0</v>
      </c>
      <c r="Z209">
        <v>0</v>
      </c>
      <c r="AA209" s="11">
        <v>0.2</v>
      </c>
      <c r="AB209" s="11">
        <v>0.18</v>
      </c>
      <c r="AC209" t="s">
        <v>3</v>
      </c>
      <c r="AD209" s="11" t="s">
        <v>3</v>
      </c>
      <c r="AE209" t="s">
        <v>3</v>
      </c>
      <c r="AF209">
        <v>15</v>
      </c>
      <c r="AG209" s="9">
        <v>18</v>
      </c>
      <c r="AH209" s="9">
        <v>0.7</v>
      </c>
      <c r="AI209" s="9">
        <f t="shared" si="8"/>
        <v>120</v>
      </c>
      <c r="AJ209" s="9">
        <v>120</v>
      </c>
      <c r="AK209" s="12" t="s">
        <v>3</v>
      </c>
      <c r="AL209" s="12" t="s">
        <v>3</v>
      </c>
      <c r="AM209" s="7">
        <v>9</v>
      </c>
      <c r="AN209">
        <f t="shared" si="9"/>
        <v>3</v>
      </c>
      <c r="AO209">
        <v>1.5940000000000001</v>
      </c>
      <c r="AP209" t="s">
        <v>3</v>
      </c>
      <c r="AQ209" t="s">
        <v>3</v>
      </c>
      <c r="AR209" t="s">
        <v>3</v>
      </c>
      <c r="AS209">
        <v>2.7778</v>
      </c>
      <c r="AT209" t="s">
        <v>3</v>
      </c>
      <c r="AU209" t="s">
        <v>32</v>
      </c>
      <c r="AV209" s="3" t="s">
        <v>84</v>
      </c>
    </row>
    <row r="210" spans="1:48" x14ac:dyDescent="0.3">
      <c r="A210">
        <v>0</v>
      </c>
      <c r="B210">
        <v>500</v>
      </c>
      <c r="C210">
        <v>534000</v>
      </c>
      <c r="D210" t="s">
        <v>17</v>
      </c>
      <c r="E210" t="s">
        <v>5</v>
      </c>
      <c r="F210" s="2" t="s">
        <v>18</v>
      </c>
      <c r="G210" s="11">
        <v>0.16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1</v>
      </c>
      <c r="Y210">
        <v>0</v>
      </c>
      <c r="Z210">
        <v>0</v>
      </c>
      <c r="AA210" s="11">
        <v>0.2</v>
      </c>
      <c r="AB210" s="11">
        <v>0.18</v>
      </c>
      <c r="AC210" t="s">
        <v>3</v>
      </c>
      <c r="AD210" s="11" t="s">
        <v>3</v>
      </c>
      <c r="AE210" t="s">
        <v>3</v>
      </c>
      <c r="AF210">
        <v>15</v>
      </c>
      <c r="AG210" s="9">
        <v>18</v>
      </c>
      <c r="AH210" s="9">
        <v>0.7</v>
      </c>
      <c r="AI210" s="9">
        <f t="shared" si="8"/>
        <v>120</v>
      </c>
      <c r="AJ210" s="9">
        <v>120</v>
      </c>
      <c r="AK210" s="12" t="s">
        <v>3</v>
      </c>
      <c r="AL210" s="12" t="s">
        <v>3</v>
      </c>
      <c r="AM210" s="7">
        <v>12</v>
      </c>
      <c r="AN210">
        <f t="shared" si="9"/>
        <v>4</v>
      </c>
      <c r="AO210">
        <v>1.5940000000000001</v>
      </c>
      <c r="AP210" t="s">
        <v>3</v>
      </c>
      <c r="AQ210" t="s">
        <v>3</v>
      </c>
      <c r="AR210" t="s">
        <v>3</v>
      </c>
      <c r="AS210">
        <v>3.3332999999999999</v>
      </c>
      <c r="AT210" t="s">
        <v>3</v>
      </c>
      <c r="AU210" t="s">
        <v>32</v>
      </c>
      <c r="AV210" s="3" t="s">
        <v>84</v>
      </c>
    </row>
    <row r="211" spans="1:48" x14ac:dyDescent="0.3">
      <c r="A211">
        <v>0</v>
      </c>
      <c r="B211">
        <v>500</v>
      </c>
      <c r="C211">
        <v>534000</v>
      </c>
      <c r="D211" t="s">
        <v>17</v>
      </c>
      <c r="E211" t="s">
        <v>5</v>
      </c>
      <c r="F211" s="2" t="s">
        <v>18</v>
      </c>
      <c r="G211" s="11">
        <v>0.16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1</v>
      </c>
      <c r="Y211">
        <v>0</v>
      </c>
      <c r="Z211">
        <v>0</v>
      </c>
      <c r="AA211" s="11">
        <v>0.2</v>
      </c>
      <c r="AB211" s="11">
        <v>0.18</v>
      </c>
      <c r="AC211" t="s">
        <v>3</v>
      </c>
      <c r="AD211" s="11" t="s">
        <v>3</v>
      </c>
      <c r="AE211" t="s">
        <v>3</v>
      </c>
      <c r="AF211">
        <v>15</v>
      </c>
      <c r="AG211" s="9">
        <v>18</v>
      </c>
      <c r="AH211" s="9">
        <v>0.7</v>
      </c>
      <c r="AI211" s="9">
        <f t="shared" si="8"/>
        <v>120</v>
      </c>
      <c r="AJ211" s="9">
        <v>120</v>
      </c>
      <c r="AK211" s="12" t="s">
        <v>3</v>
      </c>
      <c r="AL211" s="12" t="s">
        <v>3</v>
      </c>
      <c r="AM211" s="7">
        <v>11</v>
      </c>
      <c r="AN211">
        <f t="shared" si="9"/>
        <v>3</v>
      </c>
      <c r="AO211">
        <v>1.3280000000000001</v>
      </c>
      <c r="AP211" t="s">
        <v>3</v>
      </c>
      <c r="AQ211" t="s">
        <v>3</v>
      </c>
      <c r="AR211" t="s">
        <v>3</v>
      </c>
      <c r="AS211">
        <v>3.3332999999999999</v>
      </c>
      <c r="AT211" t="s">
        <v>3</v>
      </c>
      <c r="AU211" t="s">
        <v>32</v>
      </c>
      <c r="AV211" s="3" t="s">
        <v>84</v>
      </c>
    </row>
    <row r="212" spans="1:48" x14ac:dyDescent="0.3">
      <c r="A212">
        <v>0</v>
      </c>
      <c r="B212">
        <v>500</v>
      </c>
      <c r="C212">
        <v>534000</v>
      </c>
      <c r="D212" t="s">
        <v>17</v>
      </c>
      <c r="E212" t="s">
        <v>5</v>
      </c>
      <c r="F212" s="2" t="s">
        <v>18</v>
      </c>
      <c r="G212" s="11">
        <v>0.16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1</v>
      </c>
      <c r="Y212">
        <v>0</v>
      </c>
      <c r="Z212">
        <v>0</v>
      </c>
      <c r="AA212" s="11">
        <v>0.2</v>
      </c>
      <c r="AB212" s="11">
        <v>0.18</v>
      </c>
      <c r="AC212" t="s">
        <v>3</v>
      </c>
      <c r="AD212" s="11" t="s">
        <v>3</v>
      </c>
      <c r="AE212" t="s">
        <v>3</v>
      </c>
      <c r="AF212">
        <v>15</v>
      </c>
      <c r="AG212" s="9">
        <v>18</v>
      </c>
      <c r="AH212" s="9">
        <v>0.7</v>
      </c>
      <c r="AI212" s="9">
        <f t="shared" ref="AI212:AI275" si="10">AG212/AF212*100</f>
        <v>120</v>
      </c>
      <c r="AJ212" s="9">
        <v>120</v>
      </c>
      <c r="AK212" s="12" t="s">
        <v>3</v>
      </c>
      <c r="AL212" s="12" t="s">
        <v>3</v>
      </c>
      <c r="AM212" s="7">
        <v>9</v>
      </c>
      <c r="AN212">
        <f t="shared" si="9"/>
        <v>3</v>
      </c>
      <c r="AO212">
        <v>1.0629999999999999</v>
      </c>
      <c r="AP212" t="s">
        <v>3</v>
      </c>
      <c r="AQ212" t="s">
        <v>3</v>
      </c>
      <c r="AR212" t="s">
        <v>3</v>
      </c>
      <c r="AS212">
        <v>3.3332999999999999</v>
      </c>
      <c r="AT212" t="s">
        <v>3</v>
      </c>
      <c r="AU212" t="s">
        <v>32</v>
      </c>
      <c r="AV212" s="3" t="s">
        <v>84</v>
      </c>
    </row>
    <row r="213" spans="1:48" x14ac:dyDescent="0.3">
      <c r="A213">
        <v>0</v>
      </c>
      <c r="B213">
        <v>500</v>
      </c>
      <c r="C213">
        <v>534000</v>
      </c>
      <c r="D213" t="s">
        <v>17</v>
      </c>
      <c r="E213" t="s">
        <v>5</v>
      </c>
      <c r="F213" s="2" t="s">
        <v>18</v>
      </c>
      <c r="G213" s="11">
        <v>0.16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1</v>
      </c>
      <c r="Y213">
        <v>0</v>
      </c>
      <c r="Z213">
        <v>0</v>
      </c>
      <c r="AA213" s="11">
        <v>0.2</v>
      </c>
      <c r="AB213" s="11">
        <v>0.18</v>
      </c>
      <c r="AC213" t="s">
        <v>3</v>
      </c>
      <c r="AD213" s="11" t="s">
        <v>3</v>
      </c>
      <c r="AE213" t="s">
        <v>3</v>
      </c>
      <c r="AF213">
        <v>15</v>
      </c>
      <c r="AG213" s="9">
        <v>18</v>
      </c>
      <c r="AH213" s="9">
        <v>0.7</v>
      </c>
      <c r="AI213" s="9">
        <f t="shared" si="10"/>
        <v>120</v>
      </c>
      <c r="AJ213" s="9">
        <v>120</v>
      </c>
      <c r="AK213" s="12" t="s">
        <v>3</v>
      </c>
      <c r="AL213" s="12" t="s">
        <v>3</v>
      </c>
      <c r="AM213" s="7">
        <v>4.3</v>
      </c>
      <c r="AN213">
        <f t="shared" si="9"/>
        <v>2</v>
      </c>
      <c r="AO213">
        <v>0.53100000000000003</v>
      </c>
      <c r="AP213" t="s">
        <v>3</v>
      </c>
      <c r="AQ213" t="s">
        <v>3</v>
      </c>
      <c r="AR213" t="s">
        <v>3</v>
      </c>
      <c r="AS213">
        <v>3.3332999999999999</v>
      </c>
      <c r="AT213" t="s">
        <v>3</v>
      </c>
      <c r="AU213" t="s">
        <v>32</v>
      </c>
      <c r="AV213" s="3" t="s">
        <v>84</v>
      </c>
    </row>
    <row r="214" spans="1:48" x14ac:dyDescent="0.3">
      <c r="A214">
        <v>0</v>
      </c>
      <c r="B214">
        <v>500</v>
      </c>
      <c r="C214">
        <v>534000</v>
      </c>
      <c r="D214" t="s">
        <v>17</v>
      </c>
      <c r="E214" t="s">
        <v>5</v>
      </c>
      <c r="F214" s="2" t="s">
        <v>18</v>
      </c>
      <c r="G214" s="11">
        <v>0.16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1</v>
      </c>
      <c r="Y214">
        <v>0</v>
      </c>
      <c r="Z214">
        <v>0</v>
      </c>
      <c r="AA214" s="11">
        <v>0.2</v>
      </c>
      <c r="AB214" s="11">
        <v>0.18</v>
      </c>
      <c r="AC214" t="s">
        <v>3</v>
      </c>
      <c r="AD214" s="11" t="s">
        <v>3</v>
      </c>
      <c r="AE214" t="s">
        <v>3</v>
      </c>
      <c r="AF214">
        <v>15</v>
      </c>
      <c r="AG214" s="9">
        <v>18</v>
      </c>
      <c r="AH214" s="9">
        <v>0.7</v>
      </c>
      <c r="AI214" s="9">
        <f t="shared" si="10"/>
        <v>120</v>
      </c>
      <c r="AJ214" s="9">
        <v>120</v>
      </c>
      <c r="AK214" s="12" t="s">
        <v>3</v>
      </c>
      <c r="AL214" s="12" t="s">
        <v>3</v>
      </c>
      <c r="AM214" s="7">
        <v>6.1</v>
      </c>
      <c r="AN214">
        <f t="shared" si="9"/>
        <v>3</v>
      </c>
      <c r="AO214">
        <v>0.53100000000000003</v>
      </c>
      <c r="AP214" t="s">
        <v>3</v>
      </c>
      <c r="AQ214" t="s">
        <v>3</v>
      </c>
      <c r="AR214" t="s">
        <v>3</v>
      </c>
      <c r="AS214">
        <v>4</v>
      </c>
      <c r="AT214" t="s">
        <v>3</v>
      </c>
      <c r="AU214" t="s">
        <v>32</v>
      </c>
      <c r="AV214" s="3" t="s">
        <v>84</v>
      </c>
    </row>
    <row r="215" spans="1:48" x14ac:dyDescent="0.3">
      <c r="A215">
        <v>0</v>
      </c>
      <c r="B215">
        <v>500</v>
      </c>
      <c r="C215">
        <v>534000</v>
      </c>
      <c r="D215" t="s">
        <v>17</v>
      </c>
      <c r="E215" t="s">
        <v>5</v>
      </c>
      <c r="F215" s="2" t="s">
        <v>18</v>
      </c>
      <c r="G215" s="11">
        <v>0.16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1</v>
      </c>
      <c r="Y215">
        <v>0</v>
      </c>
      <c r="Z215">
        <v>0</v>
      </c>
      <c r="AA215" s="11">
        <v>0.2</v>
      </c>
      <c r="AB215" s="11">
        <v>0.18</v>
      </c>
      <c r="AC215" t="s">
        <v>3</v>
      </c>
      <c r="AD215" s="11" t="s">
        <v>3</v>
      </c>
      <c r="AE215" t="s">
        <v>3</v>
      </c>
      <c r="AF215">
        <v>15</v>
      </c>
      <c r="AG215" s="9">
        <v>18</v>
      </c>
      <c r="AH215" s="9">
        <v>0.7</v>
      </c>
      <c r="AI215" s="9">
        <f t="shared" si="10"/>
        <v>120</v>
      </c>
      <c r="AJ215" s="9">
        <v>120</v>
      </c>
      <c r="AK215" s="12" t="s">
        <v>3</v>
      </c>
      <c r="AL215" s="12" t="s">
        <v>3</v>
      </c>
      <c r="AM215" s="7">
        <v>7.5</v>
      </c>
      <c r="AN215">
        <f t="shared" si="9"/>
        <v>3</v>
      </c>
      <c r="AO215">
        <v>1.0629999999999999</v>
      </c>
      <c r="AP215" t="s">
        <v>3</v>
      </c>
      <c r="AQ215" t="s">
        <v>3</v>
      </c>
      <c r="AR215" t="s">
        <v>3</v>
      </c>
      <c r="AS215">
        <v>4</v>
      </c>
      <c r="AT215" t="s">
        <v>3</v>
      </c>
      <c r="AU215" t="s">
        <v>32</v>
      </c>
      <c r="AV215" s="3" t="s">
        <v>84</v>
      </c>
    </row>
    <row r="216" spans="1:48" x14ac:dyDescent="0.3">
      <c r="A216">
        <v>0</v>
      </c>
      <c r="B216">
        <v>500</v>
      </c>
      <c r="C216">
        <v>534000</v>
      </c>
      <c r="D216" t="s">
        <v>17</v>
      </c>
      <c r="E216" t="s">
        <v>5</v>
      </c>
      <c r="F216" s="2" t="s">
        <v>18</v>
      </c>
      <c r="G216" s="11">
        <v>0.16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1</v>
      </c>
      <c r="Y216">
        <v>0</v>
      </c>
      <c r="Z216">
        <v>0</v>
      </c>
      <c r="AA216" s="11">
        <v>0.2</v>
      </c>
      <c r="AB216" s="11">
        <v>0.18</v>
      </c>
      <c r="AC216" t="s">
        <v>3</v>
      </c>
      <c r="AD216" s="11" t="s">
        <v>3</v>
      </c>
      <c r="AE216" t="s">
        <v>3</v>
      </c>
      <c r="AF216">
        <v>15</v>
      </c>
      <c r="AG216" s="9">
        <v>18</v>
      </c>
      <c r="AH216" s="9">
        <v>0.7</v>
      </c>
      <c r="AI216" s="9">
        <f t="shared" si="10"/>
        <v>120</v>
      </c>
      <c r="AJ216" s="9">
        <v>120</v>
      </c>
      <c r="AK216" s="12" t="s">
        <v>3</v>
      </c>
      <c r="AL216" s="12" t="s">
        <v>3</v>
      </c>
      <c r="AM216" s="7">
        <v>11</v>
      </c>
      <c r="AN216">
        <f t="shared" si="9"/>
        <v>3</v>
      </c>
      <c r="AO216">
        <v>1.3280000000000001</v>
      </c>
      <c r="AP216" t="s">
        <v>3</v>
      </c>
      <c r="AQ216" t="s">
        <v>3</v>
      </c>
      <c r="AR216" t="s">
        <v>3</v>
      </c>
      <c r="AS216">
        <v>4</v>
      </c>
      <c r="AT216" t="s">
        <v>3</v>
      </c>
      <c r="AU216" t="s">
        <v>32</v>
      </c>
      <c r="AV216" s="3" t="s">
        <v>84</v>
      </c>
    </row>
    <row r="217" spans="1:48" x14ac:dyDescent="0.3">
      <c r="A217">
        <v>0</v>
      </c>
      <c r="B217">
        <v>500</v>
      </c>
      <c r="C217">
        <v>534000</v>
      </c>
      <c r="D217" t="s">
        <v>17</v>
      </c>
      <c r="E217" t="s">
        <v>5</v>
      </c>
      <c r="F217" s="2" t="s">
        <v>18</v>
      </c>
      <c r="G217" s="11">
        <v>0.16</v>
      </c>
      <c r="H217">
        <v>0</v>
      </c>
      <c r="I217">
        <v>0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1</v>
      </c>
      <c r="Y217">
        <v>0</v>
      </c>
      <c r="Z217">
        <v>0</v>
      </c>
      <c r="AA217" s="11">
        <v>0.2</v>
      </c>
      <c r="AB217" s="11">
        <v>0.18</v>
      </c>
      <c r="AC217" t="s">
        <v>3</v>
      </c>
      <c r="AD217" s="11" t="s">
        <v>3</v>
      </c>
      <c r="AE217" t="s">
        <v>3</v>
      </c>
      <c r="AF217">
        <v>15</v>
      </c>
      <c r="AG217" s="9">
        <v>18</v>
      </c>
      <c r="AH217" s="9">
        <v>0.7</v>
      </c>
      <c r="AI217" s="9">
        <f t="shared" si="10"/>
        <v>120</v>
      </c>
      <c r="AJ217" s="9">
        <v>120</v>
      </c>
      <c r="AK217" s="12" t="s">
        <v>3</v>
      </c>
      <c r="AL217" s="12" t="s">
        <v>3</v>
      </c>
      <c r="AM217" s="7">
        <v>10.1</v>
      </c>
      <c r="AN217">
        <f t="shared" si="9"/>
        <v>3</v>
      </c>
      <c r="AO217">
        <v>1.0629999999999999</v>
      </c>
      <c r="AP217" t="s">
        <v>3</v>
      </c>
      <c r="AQ217" t="s">
        <v>3</v>
      </c>
      <c r="AR217" t="s">
        <v>3</v>
      </c>
      <c r="AS217">
        <v>4.7618999999999998</v>
      </c>
      <c r="AT217" t="s">
        <v>3</v>
      </c>
      <c r="AU217" t="s">
        <v>32</v>
      </c>
      <c r="AV217" s="3" t="s">
        <v>84</v>
      </c>
    </row>
    <row r="218" spans="1:48" x14ac:dyDescent="0.3">
      <c r="A218">
        <v>0</v>
      </c>
      <c r="B218">
        <v>500</v>
      </c>
      <c r="C218">
        <v>534000</v>
      </c>
      <c r="D218" t="s">
        <v>17</v>
      </c>
      <c r="E218" t="s">
        <v>5</v>
      </c>
      <c r="F218" s="2" t="s">
        <v>18</v>
      </c>
      <c r="G218" s="11">
        <v>0.16</v>
      </c>
      <c r="H218">
        <v>0</v>
      </c>
      <c r="I218">
        <v>0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1</v>
      </c>
      <c r="Y218">
        <v>0</v>
      </c>
      <c r="Z218">
        <v>0</v>
      </c>
      <c r="AA218" s="11">
        <v>0.2</v>
      </c>
      <c r="AB218" s="11">
        <v>0.18</v>
      </c>
      <c r="AC218" t="s">
        <v>3</v>
      </c>
      <c r="AD218" s="11" t="s">
        <v>3</v>
      </c>
      <c r="AE218" t="s">
        <v>3</v>
      </c>
      <c r="AF218">
        <v>15</v>
      </c>
      <c r="AG218" s="9">
        <v>18</v>
      </c>
      <c r="AH218" s="9">
        <v>0.7</v>
      </c>
      <c r="AI218" s="9">
        <f t="shared" si="10"/>
        <v>120</v>
      </c>
      <c r="AJ218" s="9">
        <v>120</v>
      </c>
      <c r="AK218" s="12" t="s">
        <v>3</v>
      </c>
      <c r="AL218" s="12" t="s">
        <v>3</v>
      </c>
      <c r="AM218" s="7">
        <v>11.1</v>
      </c>
      <c r="AN218">
        <f t="shared" si="9"/>
        <v>3</v>
      </c>
      <c r="AO218">
        <v>1.5940000000000001</v>
      </c>
      <c r="AP218" t="s">
        <v>3</v>
      </c>
      <c r="AQ218" t="s">
        <v>3</v>
      </c>
      <c r="AR218" t="s">
        <v>3</v>
      </c>
      <c r="AS218">
        <v>4.7618999999999998</v>
      </c>
      <c r="AT218" t="s">
        <v>3</v>
      </c>
      <c r="AU218" t="s">
        <v>32</v>
      </c>
      <c r="AV218" s="3" t="s">
        <v>84</v>
      </c>
    </row>
    <row r="219" spans="1:48" x14ac:dyDescent="0.3">
      <c r="A219">
        <v>0</v>
      </c>
      <c r="B219">
        <v>500</v>
      </c>
      <c r="C219">
        <v>534000</v>
      </c>
      <c r="D219" t="s">
        <v>17</v>
      </c>
      <c r="E219" t="s">
        <v>5</v>
      </c>
      <c r="F219" s="2" t="s">
        <v>18</v>
      </c>
      <c r="G219" s="11">
        <v>0.16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1</v>
      </c>
      <c r="Y219">
        <v>0</v>
      </c>
      <c r="Z219">
        <v>0</v>
      </c>
      <c r="AA219" s="11">
        <v>0.2</v>
      </c>
      <c r="AB219" s="11">
        <v>0.18</v>
      </c>
      <c r="AC219" t="s">
        <v>3</v>
      </c>
      <c r="AD219" s="11" t="s">
        <v>3</v>
      </c>
      <c r="AE219" t="s">
        <v>3</v>
      </c>
      <c r="AF219">
        <v>15</v>
      </c>
      <c r="AG219" s="9">
        <v>18</v>
      </c>
      <c r="AH219" s="9">
        <v>0.7</v>
      </c>
      <c r="AI219" s="9">
        <f t="shared" si="10"/>
        <v>120</v>
      </c>
      <c r="AJ219" s="9">
        <v>120</v>
      </c>
      <c r="AK219" s="12" t="s">
        <v>3</v>
      </c>
      <c r="AL219" s="12" t="s">
        <v>3</v>
      </c>
      <c r="AM219" s="7">
        <v>11</v>
      </c>
      <c r="AN219">
        <f t="shared" si="9"/>
        <v>3</v>
      </c>
      <c r="AO219">
        <v>1.3280000000000001</v>
      </c>
      <c r="AP219" t="s">
        <v>3</v>
      </c>
      <c r="AQ219" t="s">
        <v>3</v>
      </c>
      <c r="AR219" t="s">
        <v>3</v>
      </c>
      <c r="AS219">
        <v>4.7618999999999998</v>
      </c>
      <c r="AT219" t="s">
        <v>3</v>
      </c>
      <c r="AU219" t="s">
        <v>32</v>
      </c>
      <c r="AV219" s="3" t="s">
        <v>84</v>
      </c>
    </row>
    <row r="220" spans="1:48" x14ac:dyDescent="0.3">
      <c r="A220">
        <v>0</v>
      </c>
      <c r="B220">
        <v>0</v>
      </c>
      <c r="C220">
        <v>600000</v>
      </c>
      <c r="D220" t="s">
        <v>4</v>
      </c>
      <c r="E220" t="s">
        <v>5</v>
      </c>
      <c r="F220" s="2" t="s">
        <v>11</v>
      </c>
      <c r="G220" s="11">
        <v>0.1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1</v>
      </c>
      <c r="AA220" s="11">
        <v>0</v>
      </c>
      <c r="AB220" s="11">
        <v>0</v>
      </c>
      <c r="AC220">
        <v>30</v>
      </c>
      <c r="AD220" s="11">
        <v>0.3</v>
      </c>
      <c r="AE220" t="s">
        <v>3</v>
      </c>
      <c r="AF220">
        <v>15</v>
      </c>
      <c r="AG220" s="9">
        <v>18</v>
      </c>
      <c r="AH220" s="9">
        <v>0.2</v>
      </c>
      <c r="AI220" s="9">
        <f t="shared" si="10"/>
        <v>120</v>
      </c>
      <c r="AJ220" s="9">
        <v>353</v>
      </c>
      <c r="AK220" s="12" t="s">
        <v>3</v>
      </c>
      <c r="AL220" s="12">
        <v>0.752</v>
      </c>
      <c r="AM220" s="7">
        <v>0.2</v>
      </c>
      <c r="AN220">
        <f t="shared" si="9"/>
        <v>1</v>
      </c>
      <c r="AO220">
        <f t="shared" ref="AO220:AO225" si="11">0.15*9.81</f>
        <v>1.4715</v>
      </c>
      <c r="AP220" t="s">
        <v>3</v>
      </c>
      <c r="AQ220" t="s">
        <v>3</v>
      </c>
      <c r="AR220" t="s">
        <v>3</v>
      </c>
      <c r="AS220" t="s">
        <v>3</v>
      </c>
      <c r="AT220">
        <v>15</v>
      </c>
      <c r="AU220" t="s">
        <v>32</v>
      </c>
      <c r="AV220" s="3" t="s">
        <v>87</v>
      </c>
    </row>
    <row r="221" spans="1:48" x14ac:dyDescent="0.3">
      <c r="A221">
        <v>0</v>
      </c>
      <c r="B221">
        <v>0</v>
      </c>
      <c r="C221">
        <v>600000</v>
      </c>
      <c r="D221" t="s">
        <v>4</v>
      </c>
      <c r="E221" t="s">
        <v>5</v>
      </c>
      <c r="F221" s="2" t="s">
        <v>11</v>
      </c>
      <c r="G221" s="11">
        <v>0.1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1</v>
      </c>
      <c r="AA221" s="11">
        <v>0.01</v>
      </c>
      <c r="AB221" s="11">
        <v>0</v>
      </c>
      <c r="AC221">
        <v>30</v>
      </c>
      <c r="AD221" s="11">
        <v>0.3</v>
      </c>
      <c r="AE221" t="s">
        <v>3</v>
      </c>
      <c r="AF221">
        <v>15</v>
      </c>
      <c r="AG221" s="9">
        <v>18</v>
      </c>
      <c r="AH221" s="9">
        <v>0.2</v>
      </c>
      <c r="AI221" s="9">
        <f t="shared" si="10"/>
        <v>120</v>
      </c>
      <c r="AJ221" s="9">
        <v>298</v>
      </c>
      <c r="AK221" s="12" t="s">
        <v>3</v>
      </c>
      <c r="AL221" s="12">
        <v>0.79200000000000004</v>
      </c>
      <c r="AM221" s="7">
        <v>0.3</v>
      </c>
      <c r="AN221">
        <f t="shared" si="9"/>
        <v>1</v>
      </c>
      <c r="AO221">
        <f t="shared" si="11"/>
        <v>1.4715</v>
      </c>
      <c r="AP221" t="s">
        <v>3</v>
      </c>
      <c r="AQ221" t="s">
        <v>3</v>
      </c>
      <c r="AR221" t="s">
        <v>3</v>
      </c>
      <c r="AS221" t="s">
        <v>3</v>
      </c>
      <c r="AT221">
        <v>15</v>
      </c>
      <c r="AU221" t="s">
        <v>32</v>
      </c>
      <c r="AV221" s="3" t="s">
        <v>87</v>
      </c>
    </row>
    <row r="222" spans="1:48" x14ac:dyDescent="0.3">
      <c r="A222">
        <v>0</v>
      </c>
      <c r="B222">
        <v>0</v>
      </c>
      <c r="C222">
        <v>600000</v>
      </c>
      <c r="D222" t="s">
        <v>4</v>
      </c>
      <c r="E222" t="s">
        <v>5</v>
      </c>
      <c r="F222" s="2" t="s">
        <v>11</v>
      </c>
      <c r="G222" s="11">
        <v>0.1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1</v>
      </c>
      <c r="AA222" s="11">
        <v>0.02</v>
      </c>
      <c r="AB222" s="11">
        <v>0</v>
      </c>
      <c r="AC222">
        <v>30</v>
      </c>
      <c r="AD222" s="11">
        <v>0.3</v>
      </c>
      <c r="AE222" t="s">
        <v>3</v>
      </c>
      <c r="AF222">
        <v>15</v>
      </c>
      <c r="AG222" s="9">
        <v>18</v>
      </c>
      <c r="AH222" s="9">
        <v>0.2</v>
      </c>
      <c r="AI222" s="9">
        <f t="shared" si="10"/>
        <v>120</v>
      </c>
      <c r="AJ222" s="9">
        <v>314</v>
      </c>
      <c r="AK222" s="12" t="s">
        <v>3</v>
      </c>
      <c r="AL222" s="12">
        <v>0.80100000000000005</v>
      </c>
      <c r="AM222" s="7">
        <v>1</v>
      </c>
      <c r="AN222">
        <f t="shared" si="9"/>
        <v>1</v>
      </c>
      <c r="AO222">
        <f t="shared" si="11"/>
        <v>1.4715</v>
      </c>
      <c r="AP222" t="s">
        <v>3</v>
      </c>
      <c r="AQ222" t="s">
        <v>3</v>
      </c>
      <c r="AR222" t="s">
        <v>3</v>
      </c>
      <c r="AS222" t="s">
        <v>3</v>
      </c>
      <c r="AT222">
        <v>15</v>
      </c>
      <c r="AU222" t="s">
        <v>32</v>
      </c>
      <c r="AV222" s="3" t="s">
        <v>87</v>
      </c>
    </row>
    <row r="223" spans="1:48" x14ac:dyDescent="0.3">
      <c r="A223">
        <v>0</v>
      </c>
      <c r="B223">
        <v>0</v>
      </c>
      <c r="C223">
        <v>600000</v>
      </c>
      <c r="D223" t="s">
        <v>4</v>
      </c>
      <c r="E223" t="s">
        <v>5</v>
      </c>
      <c r="F223" s="2" t="s">
        <v>11</v>
      </c>
      <c r="G223" s="11">
        <v>0.1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1</v>
      </c>
      <c r="AA223" s="11">
        <v>0.04</v>
      </c>
      <c r="AB223" s="11">
        <v>0</v>
      </c>
      <c r="AC223">
        <v>30</v>
      </c>
      <c r="AD223" s="11">
        <v>0.3</v>
      </c>
      <c r="AE223" t="s">
        <v>3</v>
      </c>
      <c r="AF223">
        <v>15</v>
      </c>
      <c r="AG223" s="9">
        <v>18</v>
      </c>
      <c r="AH223" s="9">
        <v>0.2</v>
      </c>
      <c r="AI223" s="9">
        <f t="shared" si="10"/>
        <v>120</v>
      </c>
      <c r="AJ223" s="9">
        <v>353</v>
      </c>
      <c r="AK223" s="12" t="s">
        <v>3</v>
      </c>
      <c r="AL223" s="12">
        <v>0.78800000000000003</v>
      </c>
      <c r="AM223" s="7">
        <v>0.6</v>
      </c>
      <c r="AN223">
        <f t="shared" si="9"/>
        <v>1</v>
      </c>
      <c r="AO223">
        <f t="shared" si="11"/>
        <v>1.4715</v>
      </c>
      <c r="AP223" t="s">
        <v>3</v>
      </c>
      <c r="AQ223" t="s">
        <v>3</v>
      </c>
      <c r="AR223" t="s">
        <v>3</v>
      </c>
      <c r="AS223" t="s">
        <v>3</v>
      </c>
      <c r="AT223">
        <v>15</v>
      </c>
      <c r="AU223" t="s">
        <v>32</v>
      </c>
      <c r="AV223" s="3" t="s">
        <v>87</v>
      </c>
    </row>
    <row r="224" spans="1:48" x14ac:dyDescent="0.3">
      <c r="A224">
        <v>0</v>
      </c>
      <c r="B224">
        <v>0</v>
      </c>
      <c r="C224">
        <v>600000</v>
      </c>
      <c r="D224" t="s">
        <v>4</v>
      </c>
      <c r="E224" t="s">
        <v>5</v>
      </c>
      <c r="F224" s="2" t="s">
        <v>11</v>
      </c>
      <c r="G224" s="11">
        <v>0.1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1</v>
      </c>
      <c r="AA224" s="11">
        <v>7.0000000000000007E-2</v>
      </c>
      <c r="AB224" s="11">
        <v>0</v>
      </c>
      <c r="AC224">
        <v>30</v>
      </c>
      <c r="AD224" s="11">
        <v>0.3</v>
      </c>
      <c r="AE224" t="s">
        <v>3</v>
      </c>
      <c r="AF224">
        <v>15</v>
      </c>
      <c r="AG224" s="9">
        <v>18</v>
      </c>
      <c r="AH224" s="9">
        <v>0.2</v>
      </c>
      <c r="AI224" s="9">
        <f t="shared" si="10"/>
        <v>120</v>
      </c>
      <c r="AJ224" s="9">
        <v>356</v>
      </c>
      <c r="AK224" s="12" t="s">
        <v>3</v>
      </c>
      <c r="AL224" s="12">
        <v>0.85699999999999998</v>
      </c>
      <c r="AM224" s="7">
        <v>0.3</v>
      </c>
      <c r="AN224">
        <f t="shared" si="9"/>
        <v>1</v>
      </c>
      <c r="AO224">
        <f t="shared" si="11"/>
        <v>1.4715</v>
      </c>
      <c r="AP224" t="s">
        <v>3</v>
      </c>
      <c r="AQ224" t="s">
        <v>3</v>
      </c>
      <c r="AR224" t="s">
        <v>3</v>
      </c>
      <c r="AS224" t="s">
        <v>3</v>
      </c>
      <c r="AT224">
        <v>15</v>
      </c>
      <c r="AU224" t="s">
        <v>32</v>
      </c>
      <c r="AV224" s="3" t="s">
        <v>87</v>
      </c>
    </row>
    <row r="225" spans="1:48" x14ac:dyDescent="0.3">
      <c r="A225">
        <v>0</v>
      </c>
      <c r="B225">
        <v>0</v>
      </c>
      <c r="C225">
        <v>600000</v>
      </c>
      <c r="D225" t="s">
        <v>4</v>
      </c>
      <c r="E225" t="s">
        <v>5</v>
      </c>
      <c r="F225" s="2" t="s">
        <v>11</v>
      </c>
      <c r="G225" s="11">
        <v>0.1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1</v>
      </c>
      <c r="AA225" s="11">
        <v>0.1</v>
      </c>
      <c r="AB225" s="11">
        <v>0</v>
      </c>
      <c r="AC225">
        <v>30</v>
      </c>
      <c r="AD225" s="11">
        <v>0.3</v>
      </c>
      <c r="AE225" t="s">
        <v>3</v>
      </c>
      <c r="AF225">
        <v>15</v>
      </c>
      <c r="AG225" s="9">
        <v>18</v>
      </c>
      <c r="AH225" s="9">
        <v>0.2</v>
      </c>
      <c r="AI225" s="9">
        <f t="shared" si="10"/>
        <v>120</v>
      </c>
      <c r="AJ225" s="9">
        <v>433</v>
      </c>
      <c r="AK225" s="12" t="s">
        <v>3</v>
      </c>
      <c r="AL225" s="12">
        <v>0.81799999999999995</v>
      </c>
      <c r="AM225" s="7">
        <v>0.25</v>
      </c>
      <c r="AN225">
        <f t="shared" si="9"/>
        <v>1</v>
      </c>
      <c r="AO225">
        <f t="shared" si="11"/>
        <v>1.4715</v>
      </c>
      <c r="AP225" t="s">
        <v>3</v>
      </c>
      <c r="AQ225" t="s">
        <v>3</v>
      </c>
      <c r="AR225" t="s">
        <v>3</v>
      </c>
      <c r="AS225" t="s">
        <v>3</v>
      </c>
      <c r="AT225">
        <v>15</v>
      </c>
      <c r="AU225" t="s">
        <v>32</v>
      </c>
      <c r="AV225" s="3" t="s">
        <v>87</v>
      </c>
    </row>
    <row r="226" spans="1:48" x14ac:dyDescent="0.3">
      <c r="A226">
        <v>0</v>
      </c>
      <c r="B226">
        <v>0</v>
      </c>
      <c r="C226">
        <v>534000</v>
      </c>
      <c r="D226" t="s">
        <v>4</v>
      </c>
      <c r="E226" t="s">
        <v>5</v>
      </c>
      <c r="F226" s="2" t="s">
        <v>11</v>
      </c>
      <c r="G226" s="11">
        <v>0.16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1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 s="11">
        <v>5.0000000000000002E-5</v>
      </c>
      <c r="AB226" s="11">
        <v>0</v>
      </c>
      <c r="AC226" t="s">
        <v>3</v>
      </c>
      <c r="AD226" s="11" t="s">
        <v>3</v>
      </c>
      <c r="AE226">
        <v>0.41299999999999998</v>
      </c>
      <c r="AF226">
        <v>20</v>
      </c>
      <c r="AG226" s="9">
        <v>20</v>
      </c>
      <c r="AH226" s="9">
        <v>0.3</v>
      </c>
      <c r="AI226" s="9">
        <f t="shared" si="10"/>
        <v>100</v>
      </c>
      <c r="AJ226" s="9">
        <v>1448</v>
      </c>
      <c r="AK226" s="12" t="s">
        <v>3</v>
      </c>
      <c r="AL226" s="12">
        <v>96.53</v>
      </c>
      <c r="AM226" s="7">
        <v>0.9</v>
      </c>
      <c r="AN226">
        <f t="shared" si="9"/>
        <v>1</v>
      </c>
      <c r="AO226">
        <f>0.012*9.81</f>
        <v>0.11772000000000001</v>
      </c>
      <c r="AP226" t="s">
        <v>3</v>
      </c>
      <c r="AQ226" t="s">
        <v>3</v>
      </c>
      <c r="AR226" t="s">
        <v>3</v>
      </c>
      <c r="AS226" t="s">
        <v>3</v>
      </c>
      <c r="AT226">
        <v>30</v>
      </c>
      <c r="AU226" t="s">
        <v>32</v>
      </c>
      <c r="AV226" s="3" t="s">
        <v>89</v>
      </c>
    </row>
    <row r="227" spans="1:48" x14ac:dyDescent="0.3">
      <c r="A227">
        <v>0</v>
      </c>
      <c r="B227">
        <v>0</v>
      </c>
      <c r="C227">
        <v>534000</v>
      </c>
      <c r="D227" t="s">
        <v>4</v>
      </c>
      <c r="E227" t="s">
        <v>5</v>
      </c>
      <c r="F227" s="2" t="s">
        <v>11</v>
      </c>
      <c r="G227" s="11">
        <v>0.16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 s="11">
        <v>1.33E-5</v>
      </c>
      <c r="AB227" s="11">
        <v>0</v>
      </c>
      <c r="AC227" t="s">
        <v>3</v>
      </c>
      <c r="AD227" s="11" t="s">
        <v>3</v>
      </c>
      <c r="AE227">
        <v>0.41299999999999998</v>
      </c>
      <c r="AF227">
        <v>20</v>
      </c>
      <c r="AG227" s="9">
        <v>20</v>
      </c>
      <c r="AH227" s="9">
        <v>0.3</v>
      </c>
      <c r="AI227" s="9">
        <f t="shared" si="10"/>
        <v>100</v>
      </c>
      <c r="AJ227">
        <v>504</v>
      </c>
      <c r="AK227" s="12" t="s">
        <v>3</v>
      </c>
      <c r="AL227" s="12">
        <v>95</v>
      </c>
      <c r="AM227" s="7">
        <v>0.85</v>
      </c>
      <c r="AN227">
        <f t="shared" si="9"/>
        <v>1</v>
      </c>
      <c r="AO227">
        <f>0.012*9.81</f>
        <v>0.11772000000000001</v>
      </c>
      <c r="AP227" t="s">
        <v>3</v>
      </c>
      <c r="AQ227" t="s">
        <v>3</v>
      </c>
      <c r="AR227" t="s">
        <v>3</v>
      </c>
      <c r="AS227" t="s">
        <v>3</v>
      </c>
      <c r="AT227">
        <v>30</v>
      </c>
      <c r="AU227" t="s">
        <v>32</v>
      </c>
      <c r="AV227" s="3" t="s">
        <v>89</v>
      </c>
    </row>
    <row r="228" spans="1:48" x14ac:dyDescent="0.3">
      <c r="A228">
        <v>0</v>
      </c>
      <c r="B228">
        <v>0</v>
      </c>
      <c r="C228">
        <v>534000</v>
      </c>
      <c r="D228" t="s">
        <v>4</v>
      </c>
      <c r="E228" t="s">
        <v>5</v>
      </c>
      <c r="F228" s="2" t="s">
        <v>11</v>
      </c>
      <c r="G228" s="11">
        <v>0.16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 s="11">
        <v>0</v>
      </c>
      <c r="AB228" s="11">
        <v>0</v>
      </c>
      <c r="AC228" t="s">
        <v>3</v>
      </c>
      <c r="AD228" s="11" t="s">
        <v>3</v>
      </c>
      <c r="AE228">
        <v>0.41299999999999998</v>
      </c>
      <c r="AF228">
        <v>20</v>
      </c>
      <c r="AG228" s="9">
        <v>20</v>
      </c>
      <c r="AH228" s="9">
        <v>0.3</v>
      </c>
      <c r="AI228" s="9">
        <f t="shared" si="10"/>
        <v>100</v>
      </c>
      <c r="AJ228">
        <v>39690</v>
      </c>
      <c r="AK228" s="12" t="s">
        <v>3</v>
      </c>
      <c r="AL228" s="12">
        <v>86.9</v>
      </c>
      <c r="AM228" s="7">
        <v>0.75</v>
      </c>
      <c r="AN228">
        <f t="shared" si="9"/>
        <v>1</v>
      </c>
      <c r="AO228">
        <f>0.012*9.81</f>
        <v>0.11772000000000001</v>
      </c>
      <c r="AP228" t="s">
        <v>3</v>
      </c>
      <c r="AQ228" t="s">
        <v>3</v>
      </c>
      <c r="AR228" t="s">
        <v>3</v>
      </c>
      <c r="AS228" t="s">
        <v>3</v>
      </c>
      <c r="AT228">
        <v>30</v>
      </c>
      <c r="AU228" t="s">
        <v>32</v>
      </c>
      <c r="AV228" s="3" t="s">
        <v>89</v>
      </c>
    </row>
    <row r="229" spans="1:48" x14ac:dyDescent="0.3">
      <c r="A229">
        <v>0</v>
      </c>
      <c r="B229">
        <v>0</v>
      </c>
      <c r="C229">
        <v>534000</v>
      </c>
      <c r="D229" t="s">
        <v>4</v>
      </c>
      <c r="E229" t="s">
        <v>5</v>
      </c>
      <c r="F229" s="2" t="s">
        <v>11</v>
      </c>
      <c r="G229" s="11">
        <v>0.16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1</v>
      </c>
      <c r="Y229">
        <v>0</v>
      </c>
      <c r="Z229">
        <v>0</v>
      </c>
      <c r="AA229" s="11">
        <v>0.18</v>
      </c>
      <c r="AB229" s="11">
        <v>0</v>
      </c>
      <c r="AC229" t="s">
        <v>3</v>
      </c>
      <c r="AD229" s="11" t="s">
        <v>3</v>
      </c>
      <c r="AE229">
        <v>0.41299999999999998</v>
      </c>
      <c r="AF229">
        <v>20</v>
      </c>
      <c r="AG229" s="9">
        <v>20</v>
      </c>
      <c r="AH229" s="9">
        <v>0.3</v>
      </c>
      <c r="AI229" s="9">
        <f t="shared" si="10"/>
        <v>100</v>
      </c>
      <c r="AJ229">
        <v>1424</v>
      </c>
      <c r="AK229" s="12" t="s">
        <v>3</v>
      </c>
      <c r="AL229" s="12">
        <v>81.5</v>
      </c>
      <c r="AM229" s="7">
        <v>0.56000000000000005</v>
      </c>
      <c r="AN229">
        <f t="shared" si="9"/>
        <v>1</v>
      </c>
      <c r="AO229">
        <f>0.012*9.81</f>
        <v>0.11772000000000001</v>
      </c>
      <c r="AP229" t="s">
        <v>3</v>
      </c>
      <c r="AQ229" t="s">
        <v>3</v>
      </c>
      <c r="AR229" t="s">
        <v>3</v>
      </c>
      <c r="AS229" t="s">
        <v>3</v>
      </c>
      <c r="AT229">
        <v>30</v>
      </c>
      <c r="AU229" t="s">
        <v>32</v>
      </c>
      <c r="AV229" s="3" t="s">
        <v>89</v>
      </c>
    </row>
    <row r="230" spans="1:48" x14ac:dyDescent="0.3">
      <c r="A230">
        <v>0</v>
      </c>
      <c r="B230">
        <v>0</v>
      </c>
      <c r="C230">
        <v>534000</v>
      </c>
      <c r="D230" t="s">
        <v>4</v>
      </c>
      <c r="E230" t="s">
        <v>5</v>
      </c>
      <c r="F230" s="2" t="s">
        <v>11</v>
      </c>
      <c r="G230" s="11">
        <v>0.16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 s="11">
        <v>1.0000000000000001E-5</v>
      </c>
      <c r="AB230" s="11">
        <v>0</v>
      </c>
      <c r="AC230" t="s">
        <v>3</v>
      </c>
      <c r="AD230" s="11" t="s">
        <v>3</v>
      </c>
      <c r="AE230">
        <v>0.41299999999999998</v>
      </c>
      <c r="AF230">
        <v>20</v>
      </c>
      <c r="AG230" s="9">
        <v>20</v>
      </c>
      <c r="AH230" s="9">
        <v>0.3</v>
      </c>
      <c r="AI230" s="9">
        <f t="shared" si="10"/>
        <v>100</v>
      </c>
      <c r="AJ230">
        <v>1154</v>
      </c>
      <c r="AK230" s="12" t="s">
        <v>3</v>
      </c>
      <c r="AL230" s="12">
        <v>66.66</v>
      </c>
      <c r="AM230" s="7">
        <v>0.46</v>
      </c>
      <c r="AN230">
        <f t="shared" si="9"/>
        <v>1</v>
      </c>
      <c r="AO230">
        <f>0.012*9.81</f>
        <v>0.11772000000000001</v>
      </c>
      <c r="AP230" t="s">
        <v>3</v>
      </c>
      <c r="AQ230" t="s">
        <v>3</v>
      </c>
      <c r="AR230" t="s">
        <v>3</v>
      </c>
      <c r="AS230" t="s">
        <v>3</v>
      </c>
      <c r="AT230">
        <v>30</v>
      </c>
      <c r="AU230" t="s">
        <v>32</v>
      </c>
      <c r="AV230" s="3" t="s">
        <v>89</v>
      </c>
    </row>
    <row r="231" spans="1:48" x14ac:dyDescent="0.3">
      <c r="A231">
        <v>1</v>
      </c>
      <c r="B231">
        <v>2000</v>
      </c>
      <c r="C231">
        <v>2500000</v>
      </c>
      <c r="D231" t="s">
        <v>4</v>
      </c>
      <c r="E231" t="s">
        <v>5</v>
      </c>
      <c r="F231" s="2" t="s">
        <v>3</v>
      </c>
      <c r="G231" s="11">
        <v>0.05</v>
      </c>
      <c r="H231">
        <v>0</v>
      </c>
      <c r="I231">
        <v>0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 s="11">
        <v>0.1</v>
      </c>
      <c r="AB231" s="11">
        <v>0</v>
      </c>
      <c r="AC231" t="s">
        <v>3</v>
      </c>
      <c r="AD231" s="11" t="s">
        <v>3</v>
      </c>
      <c r="AE231">
        <v>0.8</v>
      </c>
      <c r="AF231">
        <v>20</v>
      </c>
      <c r="AG231" s="9">
        <v>11</v>
      </c>
      <c r="AH231" s="9">
        <v>2</v>
      </c>
      <c r="AI231" s="9">
        <f t="shared" si="10"/>
        <v>55.000000000000007</v>
      </c>
      <c r="AJ231" s="9">
        <v>1240</v>
      </c>
      <c r="AK231" s="12" t="s">
        <v>3</v>
      </c>
      <c r="AL231" s="12">
        <v>0.91</v>
      </c>
      <c r="AM231" s="7">
        <v>0.4</v>
      </c>
      <c r="AN231">
        <f t="shared" si="9"/>
        <v>1</v>
      </c>
      <c r="AO231">
        <f>1/1000*9.81</f>
        <v>9.810000000000001E-3</v>
      </c>
      <c r="AP231" t="s">
        <v>3</v>
      </c>
      <c r="AQ231" t="s">
        <v>3</v>
      </c>
      <c r="AR231" t="s">
        <v>3</v>
      </c>
      <c r="AS231">
        <v>2</v>
      </c>
      <c r="AT231">
        <v>25</v>
      </c>
      <c r="AU231" t="s">
        <v>32</v>
      </c>
      <c r="AV231" s="3" t="s">
        <v>90</v>
      </c>
    </row>
    <row r="232" spans="1:48" x14ac:dyDescent="0.3">
      <c r="A232">
        <v>1</v>
      </c>
      <c r="B232">
        <v>2000</v>
      </c>
      <c r="C232">
        <v>2500000</v>
      </c>
      <c r="D232" t="s">
        <v>4</v>
      </c>
      <c r="E232" t="s">
        <v>5</v>
      </c>
      <c r="F232" s="2" t="s">
        <v>3</v>
      </c>
      <c r="G232" s="11">
        <v>0.05</v>
      </c>
      <c r="H232">
        <v>0</v>
      </c>
      <c r="I232">
        <v>0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 s="11">
        <v>0.1</v>
      </c>
      <c r="AB232" s="11">
        <v>0</v>
      </c>
      <c r="AC232" t="s">
        <v>3</v>
      </c>
      <c r="AD232" s="11" t="s">
        <v>3</v>
      </c>
      <c r="AE232">
        <v>0.8</v>
      </c>
      <c r="AF232">
        <v>20</v>
      </c>
      <c r="AG232" s="9">
        <v>11</v>
      </c>
      <c r="AH232" s="9">
        <v>2</v>
      </c>
      <c r="AI232" s="9">
        <f t="shared" si="10"/>
        <v>55.000000000000007</v>
      </c>
      <c r="AJ232" s="9">
        <v>1240</v>
      </c>
      <c r="AK232" s="12" t="s">
        <v>3</v>
      </c>
      <c r="AL232" s="12">
        <v>0.91</v>
      </c>
      <c r="AM232" s="7">
        <v>0.9</v>
      </c>
      <c r="AN232">
        <f t="shared" si="9"/>
        <v>1</v>
      </c>
      <c r="AO232">
        <f>2/1000*9.81</f>
        <v>1.9620000000000002E-2</v>
      </c>
      <c r="AP232" t="s">
        <v>3</v>
      </c>
      <c r="AQ232" t="s">
        <v>3</v>
      </c>
      <c r="AR232" t="s">
        <v>3</v>
      </c>
      <c r="AS232">
        <v>2</v>
      </c>
      <c r="AT232">
        <v>25</v>
      </c>
      <c r="AU232" t="s">
        <v>32</v>
      </c>
      <c r="AV232" s="3" t="s">
        <v>90</v>
      </c>
    </row>
    <row r="233" spans="1:48" x14ac:dyDescent="0.3">
      <c r="A233">
        <v>1</v>
      </c>
      <c r="B233">
        <v>2000</v>
      </c>
      <c r="C233">
        <v>2500000</v>
      </c>
      <c r="D233" t="s">
        <v>4</v>
      </c>
      <c r="E233" t="s">
        <v>5</v>
      </c>
      <c r="F233" s="2" t="s">
        <v>3</v>
      </c>
      <c r="G233" s="11">
        <v>0.05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 s="11">
        <v>0.1</v>
      </c>
      <c r="AB233" s="11">
        <v>0</v>
      </c>
      <c r="AC233" t="s">
        <v>3</v>
      </c>
      <c r="AD233" s="11" t="s">
        <v>3</v>
      </c>
      <c r="AE233">
        <v>0.8</v>
      </c>
      <c r="AF233">
        <v>20</v>
      </c>
      <c r="AG233" s="9">
        <v>11</v>
      </c>
      <c r="AH233" s="9">
        <v>2</v>
      </c>
      <c r="AI233" s="9">
        <f t="shared" si="10"/>
        <v>55.000000000000007</v>
      </c>
      <c r="AJ233" s="9">
        <v>1240</v>
      </c>
      <c r="AK233" s="12" t="s">
        <v>3</v>
      </c>
      <c r="AL233" s="12">
        <v>0.91</v>
      </c>
      <c r="AM233" s="7">
        <v>1.2</v>
      </c>
      <c r="AN233">
        <f t="shared" si="9"/>
        <v>1</v>
      </c>
      <c r="AO233">
        <f>4/1000*9.81</f>
        <v>3.9240000000000004E-2</v>
      </c>
      <c r="AP233" t="s">
        <v>3</v>
      </c>
      <c r="AQ233" t="s">
        <v>3</v>
      </c>
      <c r="AR233" t="s">
        <v>3</v>
      </c>
      <c r="AS233">
        <v>2</v>
      </c>
      <c r="AT233">
        <v>25</v>
      </c>
      <c r="AU233" t="s">
        <v>32</v>
      </c>
      <c r="AV233" s="3" t="s">
        <v>90</v>
      </c>
    </row>
    <row r="234" spans="1:48" x14ac:dyDescent="0.3">
      <c r="A234">
        <v>1</v>
      </c>
      <c r="B234">
        <v>2000</v>
      </c>
      <c r="C234">
        <v>2500000</v>
      </c>
      <c r="D234" t="s">
        <v>4</v>
      </c>
      <c r="E234" t="s">
        <v>5</v>
      </c>
      <c r="F234" s="2" t="s">
        <v>3</v>
      </c>
      <c r="G234" s="11">
        <v>0.05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 s="11">
        <v>0.1</v>
      </c>
      <c r="AB234" s="11">
        <v>0</v>
      </c>
      <c r="AC234" t="s">
        <v>3</v>
      </c>
      <c r="AD234" s="11" t="s">
        <v>3</v>
      </c>
      <c r="AE234">
        <v>0.8</v>
      </c>
      <c r="AF234">
        <v>20</v>
      </c>
      <c r="AG234" s="9">
        <v>11</v>
      </c>
      <c r="AH234" s="9">
        <v>2</v>
      </c>
      <c r="AI234" s="9">
        <f t="shared" si="10"/>
        <v>55.000000000000007</v>
      </c>
      <c r="AJ234" s="9">
        <v>1240</v>
      </c>
      <c r="AK234" s="12" t="s">
        <v>3</v>
      </c>
      <c r="AL234" s="12">
        <v>0.91</v>
      </c>
      <c r="AM234" s="7">
        <v>1.7</v>
      </c>
      <c r="AN234">
        <f t="shared" si="9"/>
        <v>1</v>
      </c>
      <c r="AO234">
        <f>6/1000*9.81</f>
        <v>5.8860000000000003E-2</v>
      </c>
      <c r="AP234" t="s">
        <v>3</v>
      </c>
      <c r="AQ234" t="s">
        <v>3</v>
      </c>
      <c r="AR234" t="s">
        <v>3</v>
      </c>
      <c r="AS234">
        <v>2</v>
      </c>
      <c r="AT234">
        <v>25</v>
      </c>
      <c r="AU234" t="s">
        <v>32</v>
      </c>
      <c r="AV234" s="3" t="s">
        <v>90</v>
      </c>
    </row>
    <row r="235" spans="1:48" x14ac:dyDescent="0.3">
      <c r="A235">
        <v>1</v>
      </c>
      <c r="B235">
        <v>2000</v>
      </c>
      <c r="C235">
        <v>2500000</v>
      </c>
      <c r="D235" t="s">
        <v>4</v>
      </c>
      <c r="E235" t="s">
        <v>5</v>
      </c>
      <c r="F235" s="2" t="s">
        <v>3</v>
      </c>
      <c r="G235" s="11">
        <v>0.05</v>
      </c>
      <c r="H235">
        <v>0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 s="11">
        <v>0.1</v>
      </c>
      <c r="AB235" s="11">
        <v>0</v>
      </c>
      <c r="AC235" t="s">
        <v>3</v>
      </c>
      <c r="AD235" s="11" t="s">
        <v>3</v>
      </c>
      <c r="AE235">
        <v>0.8</v>
      </c>
      <c r="AF235">
        <v>20</v>
      </c>
      <c r="AG235" s="9">
        <v>11</v>
      </c>
      <c r="AH235" s="9">
        <v>2</v>
      </c>
      <c r="AI235" s="9">
        <f t="shared" si="10"/>
        <v>55.000000000000007</v>
      </c>
      <c r="AJ235" s="9">
        <v>1240</v>
      </c>
      <c r="AK235" s="12" t="s">
        <v>3</v>
      </c>
      <c r="AL235" s="12">
        <v>0.91</v>
      </c>
      <c r="AM235" s="7">
        <v>2</v>
      </c>
      <c r="AN235">
        <f t="shared" si="9"/>
        <v>2</v>
      </c>
      <c r="AO235">
        <f>8/1000*9.81</f>
        <v>7.8480000000000008E-2</v>
      </c>
      <c r="AP235" t="s">
        <v>3</v>
      </c>
      <c r="AQ235" t="s">
        <v>3</v>
      </c>
      <c r="AR235" t="s">
        <v>3</v>
      </c>
      <c r="AS235">
        <v>2</v>
      </c>
      <c r="AT235">
        <v>25</v>
      </c>
      <c r="AU235" t="s">
        <v>32</v>
      </c>
      <c r="AV235" s="3" t="s">
        <v>90</v>
      </c>
    </row>
    <row r="236" spans="1:48" x14ac:dyDescent="0.3">
      <c r="A236">
        <v>1</v>
      </c>
      <c r="B236">
        <v>2000</v>
      </c>
      <c r="C236">
        <v>2500000</v>
      </c>
      <c r="D236" t="s">
        <v>4</v>
      </c>
      <c r="E236" t="s">
        <v>5</v>
      </c>
      <c r="F236" s="2" t="s">
        <v>3</v>
      </c>
      <c r="G236" s="11">
        <v>0.05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 s="11">
        <v>0.1</v>
      </c>
      <c r="AB236" s="11">
        <v>0</v>
      </c>
      <c r="AC236" t="s">
        <v>3</v>
      </c>
      <c r="AD236" s="11" t="s">
        <v>3</v>
      </c>
      <c r="AE236">
        <v>0.8</v>
      </c>
      <c r="AF236">
        <v>20</v>
      </c>
      <c r="AG236" s="9">
        <v>11</v>
      </c>
      <c r="AH236" s="9">
        <v>2</v>
      </c>
      <c r="AI236" s="9">
        <f t="shared" si="10"/>
        <v>55.000000000000007</v>
      </c>
      <c r="AJ236" s="9">
        <v>1240</v>
      </c>
      <c r="AK236" s="12" t="s">
        <v>3</v>
      </c>
      <c r="AL236" s="12">
        <v>0.91</v>
      </c>
      <c r="AM236" s="7">
        <v>2.5</v>
      </c>
      <c r="AN236">
        <f t="shared" si="9"/>
        <v>2</v>
      </c>
      <c r="AO236">
        <f>10/1000*9.81</f>
        <v>9.8100000000000007E-2</v>
      </c>
      <c r="AP236" t="s">
        <v>3</v>
      </c>
      <c r="AQ236" t="s">
        <v>3</v>
      </c>
      <c r="AR236" t="s">
        <v>3</v>
      </c>
      <c r="AS236">
        <v>2</v>
      </c>
      <c r="AT236">
        <v>25</v>
      </c>
      <c r="AU236" t="s">
        <v>32</v>
      </c>
      <c r="AV236" s="3" t="s">
        <v>90</v>
      </c>
    </row>
    <row r="237" spans="1:48" x14ac:dyDescent="0.3">
      <c r="A237">
        <v>1</v>
      </c>
      <c r="B237">
        <v>2000</v>
      </c>
      <c r="C237">
        <v>2500000</v>
      </c>
      <c r="D237" t="s">
        <v>4</v>
      </c>
      <c r="E237" t="s">
        <v>5</v>
      </c>
      <c r="F237" s="2" t="s">
        <v>3</v>
      </c>
      <c r="G237" s="11">
        <v>0.05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 s="11">
        <v>0.1</v>
      </c>
      <c r="AB237" s="11">
        <v>0</v>
      </c>
      <c r="AC237" t="s">
        <v>3</v>
      </c>
      <c r="AD237" s="11" t="s">
        <v>3</v>
      </c>
      <c r="AE237">
        <v>0.8</v>
      </c>
      <c r="AF237">
        <v>20</v>
      </c>
      <c r="AG237" s="9">
        <v>11</v>
      </c>
      <c r="AH237" s="9">
        <v>2</v>
      </c>
      <c r="AI237" s="9">
        <f t="shared" si="10"/>
        <v>55.000000000000007</v>
      </c>
      <c r="AJ237" s="9">
        <v>1240</v>
      </c>
      <c r="AK237" s="12" t="s">
        <v>3</v>
      </c>
      <c r="AL237" s="12">
        <v>0.91</v>
      </c>
      <c r="AM237" s="7">
        <v>2.8</v>
      </c>
      <c r="AN237">
        <f t="shared" si="9"/>
        <v>2</v>
      </c>
      <c r="AO237">
        <f>12/1000*9.81</f>
        <v>0.11772000000000001</v>
      </c>
      <c r="AP237" t="s">
        <v>3</v>
      </c>
      <c r="AQ237" t="s">
        <v>3</v>
      </c>
      <c r="AR237" t="s">
        <v>3</v>
      </c>
      <c r="AS237">
        <v>2</v>
      </c>
      <c r="AT237">
        <v>25</v>
      </c>
      <c r="AU237" t="s">
        <v>32</v>
      </c>
      <c r="AV237" s="3" t="s">
        <v>90</v>
      </c>
    </row>
    <row r="238" spans="1:48" x14ac:dyDescent="0.3">
      <c r="A238">
        <v>1</v>
      </c>
      <c r="B238">
        <v>2000</v>
      </c>
      <c r="C238">
        <v>2500000</v>
      </c>
      <c r="D238" t="s">
        <v>4</v>
      </c>
      <c r="E238" t="s">
        <v>5</v>
      </c>
      <c r="F238" s="2" t="s">
        <v>3</v>
      </c>
      <c r="G238" s="11">
        <v>0.05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 s="11">
        <v>0.1</v>
      </c>
      <c r="AB238" s="11">
        <v>0</v>
      </c>
      <c r="AC238" t="s">
        <v>3</v>
      </c>
      <c r="AD238" s="11" t="s">
        <v>3</v>
      </c>
      <c r="AE238">
        <v>0.8</v>
      </c>
      <c r="AF238">
        <v>20</v>
      </c>
      <c r="AG238" s="9">
        <v>11</v>
      </c>
      <c r="AH238" s="9">
        <v>2</v>
      </c>
      <c r="AI238" s="9">
        <f t="shared" si="10"/>
        <v>55.000000000000007</v>
      </c>
      <c r="AJ238" s="9">
        <v>1240</v>
      </c>
      <c r="AK238" s="12" t="s">
        <v>3</v>
      </c>
      <c r="AL238" s="12">
        <v>0.91</v>
      </c>
      <c r="AM238" s="7">
        <v>3.1</v>
      </c>
      <c r="AN238">
        <f t="shared" si="9"/>
        <v>2</v>
      </c>
      <c r="AO238">
        <f>14/1000*9.81</f>
        <v>0.13734000000000002</v>
      </c>
      <c r="AP238" t="s">
        <v>3</v>
      </c>
      <c r="AQ238" t="s">
        <v>3</v>
      </c>
      <c r="AR238" t="s">
        <v>3</v>
      </c>
      <c r="AS238">
        <v>2</v>
      </c>
      <c r="AT238">
        <v>25</v>
      </c>
      <c r="AU238" t="s">
        <v>32</v>
      </c>
      <c r="AV238" s="3" t="s">
        <v>90</v>
      </c>
    </row>
    <row r="239" spans="1:48" x14ac:dyDescent="0.3">
      <c r="A239">
        <v>1</v>
      </c>
      <c r="B239">
        <v>2000</v>
      </c>
      <c r="C239">
        <v>2500000</v>
      </c>
      <c r="D239" t="s">
        <v>4</v>
      </c>
      <c r="E239" t="s">
        <v>5</v>
      </c>
      <c r="F239" s="2" t="s">
        <v>3</v>
      </c>
      <c r="G239" s="11">
        <v>0.05</v>
      </c>
      <c r="H239">
        <v>0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 s="11">
        <v>0.1</v>
      </c>
      <c r="AB239" s="11">
        <v>0</v>
      </c>
      <c r="AC239" t="s">
        <v>3</v>
      </c>
      <c r="AD239" s="11" t="s">
        <v>3</v>
      </c>
      <c r="AE239">
        <v>0.8</v>
      </c>
      <c r="AF239">
        <v>20</v>
      </c>
      <c r="AG239" s="9">
        <v>11</v>
      </c>
      <c r="AH239" s="9">
        <v>2</v>
      </c>
      <c r="AI239" s="9">
        <f t="shared" si="10"/>
        <v>55.000000000000007</v>
      </c>
      <c r="AJ239" s="9">
        <v>1240</v>
      </c>
      <c r="AK239" s="12" t="s">
        <v>3</v>
      </c>
      <c r="AL239" s="12">
        <v>0.91</v>
      </c>
      <c r="AM239" s="7">
        <v>3.5</v>
      </c>
      <c r="AN239">
        <f t="shared" si="9"/>
        <v>2</v>
      </c>
      <c r="AO239">
        <f>16/1000*9.81</f>
        <v>0.15696000000000002</v>
      </c>
      <c r="AP239" t="s">
        <v>3</v>
      </c>
      <c r="AQ239" t="s">
        <v>3</v>
      </c>
      <c r="AR239" t="s">
        <v>3</v>
      </c>
      <c r="AS239">
        <v>2</v>
      </c>
      <c r="AT239">
        <v>25</v>
      </c>
      <c r="AU239" t="s">
        <v>32</v>
      </c>
      <c r="AV239" s="3" t="s">
        <v>90</v>
      </c>
    </row>
    <row r="240" spans="1:48" x14ac:dyDescent="0.3">
      <c r="A240">
        <v>1</v>
      </c>
      <c r="B240">
        <v>2000</v>
      </c>
      <c r="C240">
        <v>2500000</v>
      </c>
      <c r="D240" t="s">
        <v>4</v>
      </c>
      <c r="E240" t="s">
        <v>5</v>
      </c>
      <c r="F240" s="2" t="s">
        <v>3</v>
      </c>
      <c r="G240" s="11">
        <v>0.05</v>
      </c>
      <c r="H240">
        <v>0</v>
      </c>
      <c r="I240">
        <v>0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 s="11">
        <v>0.1</v>
      </c>
      <c r="AB240" s="11">
        <v>0</v>
      </c>
      <c r="AC240" t="s">
        <v>3</v>
      </c>
      <c r="AD240" s="11" t="s">
        <v>3</v>
      </c>
      <c r="AE240">
        <v>0.8</v>
      </c>
      <c r="AF240">
        <v>20</v>
      </c>
      <c r="AG240" s="9">
        <v>11</v>
      </c>
      <c r="AH240" s="9">
        <v>2</v>
      </c>
      <c r="AI240" s="9">
        <f t="shared" si="10"/>
        <v>55.000000000000007</v>
      </c>
      <c r="AJ240" s="9">
        <v>1240</v>
      </c>
      <c r="AK240" s="12" t="s">
        <v>3</v>
      </c>
      <c r="AL240" s="12">
        <v>0.91</v>
      </c>
      <c r="AM240" s="7">
        <v>3.6</v>
      </c>
      <c r="AN240">
        <f t="shared" si="9"/>
        <v>2</v>
      </c>
      <c r="AO240">
        <f>18/1000*9.81</f>
        <v>0.17657999999999999</v>
      </c>
      <c r="AP240" t="s">
        <v>3</v>
      </c>
      <c r="AQ240" t="s">
        <v>3</v>
      </c>
      <c r="AR240" t="s">
        <v>3</v>
      </c>
      <c r="AS240">
        <v>2</v>
      </c>
      <c r="AT240">
        <v>25</v>
      </c>
      <c r="AU240" t="s">
        <v>32</v>
      </c>
      <c r="AV240" s="3" t="s">
        <v>90</v>
      </c>
    </row>
    <row r="241" spans="1:48" x14ac:dyDescent="0.3">
      <c r="A241">
        <v>1</v>
      </c>
      <c r="B241">
        <v>2000</v>
      </c>
      <c r="C241">
        <v>2500000</v>
      </c>
      <c r="D241" t="s">
        <v>4</v>
      </c>
      <c r="E241" t="s">
        <v>5</v>
      </c>
      <c r="F241" s="2" t="s">
        <v>3</v>
      </c>
      <c r="G241" s="11">
        <v>0.05</v>
      </c>
      <c r="H241">
        <v>0</v>
      </c>
      <c r="I241">
        <v>0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 s="11">
        <v>0.1</v>
      </c>
      <c r="AB241" s="11">
        <v>0</v>
      </c>
      <c r="AC241" t="s">
        <v>3</v>
      </c>
      <c r="AD241" s="11" t="s">
        <v>3</v>
      </c>
      <c r="AE241">
        <v>0.8</v>
      </c>
      <c r="AF241">
        <v>20</v>
      </c>
      <c r="AG241" s="9">
        <v>11</v>
      </c>
      <c r="AH241" s="9">
        <v>2</v>
      </c>
      <c r="AI241" s="9">
        <f t="shared" si="10"/>
        <v>55.000000000000007</v>
      </c>
      <c r="AJ241" s="9">
        <v>1240</v>
      </c>
      <c r="AK241" s="12" t="s">
        <v>3</v>
      </c>
      <c r="AL241" s="12">
        <v>0.91</v>
      </c>
      <c r="AM241" s="7">
        <v>4</v>
      </c>
      <c r="AN241">
        <f t="shared" si="9"/>
        <v>2</v>
      </c>
      <c r="AO241">
        <f>20/1000*9.81</f>
        <v>0.19620000000000001</v>
      </c>
      <c r="AP241" t="s">
        <v>3</v>
      </c>
      <c r="AQ241" t="s">
        <v>3</v>
      </c>
      <c r="AR241" t="s">
        <v>3</v>
      </c>
      <c r="AS241">
        <v>2</v>
      </c>
      <c r="AT241">
        <v>25</v>
      </c>
      <c r="AU241" t="s">
        <v>32</v>
      </c>
      <c r="AV241" s="3" t="s">
        <v>90</v>
      </c>
    </row>
    <row r="242" spans="1:48" x14ac:dyDescent="0.3">
      <c r="A242">
        <v>0</v>
      </c>
      <c r="B242">
        <v>0</v>
      </c>
      <c r="C242">
        <v>57000</v>
      </c>
      <c r="D242" t="s">
        <v>4</v>
      </c>
      <c r="E242" t="s">
        <v>5</v>
      </c>
      <c r="F242" s="2" t="s">
        <v>11</v>
      </c>
      <c r="G242" s="11">
        <v>0.15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 s="11">
        <v>0</v>
      </c>
      <c r="AB242" s="11">
        <v>0</v>
      </c>
      <c r="AC242">
        <v>25</v>
      </c>
      <c r="AD242" s="11">
        <v>0.45</v>
      </c>
      <c r="AE242">
        <v>0.107</v>
      </c>
      <c r="AF242">
        <v>20</v>
      </c>
      <c r="AG242" s="9">
        <v>15</v>
      </c>
      <c r="AH242">
        <v>0.8</v>
      </c>
      <c r="AI242" s="9">
        <f t="shared" si="10"/>
        <v>75</v>
      </c>
      <c r="AJ242" s="9">
        <v>750</v>
      </c>
      <c r="AK242" s="12" t="s">
        <v>3</v>
      </c>
      <c r="AL242" s="12">
        <v>0.7</v>
      </c>
      <c r="AM242" s="7">
        <v>0.35</v>
      </c>
      <c r="AN242">
        <f t="shared" si="9"/>
        <v>1</v>
      </c>
      <c r="AO242">
        <v>10</v>
      </c>
      <c r="AP242" t="s">
        <v>3</v>
      </c>
      <c r="AQ242" t="s">
        <v>3</v>
      </c>
      <c r="AR242" t="s">
        <v>3</v>
      </c>
      <c r="AS242">
        <v>2</v>
      </c>
      <c r="AT242">
        <v>10</v>
      </c>
      <c r="AU242" t="s">
        <v>32</v>
      </c>
      <c r="AV242" s="10" t="s">
        <v>92</v>
      </c>
    </row>
    <row r="243" spans="1:48" x14ac:dyDescent="0.3">
      <c r="A243">
        <v>0</v>
      </c>
      <c r="B243">
        <v>0</v>
      </c>
      <c r="C243">
        <v>600000</v>
      </c>
      <c r="D243" t="s">
        <v>4</v>
      </c>
      <c r="E243" t="s">
        <v>5</v>
      </c>
      <c r="F243" s="2" t="s">
        <v>11</v>
      </c>
      <c r="G243" s="11">
        <v>0.1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 s="11">
        <v>0</v>
      </c>
      <c r="AB243" s="11">
        <v>0</v>
      </c>
      <c r="AC243" t="s">
        <v>3</v>
      </c>
      <c r="AD243" s="11">
        <v>0.35</v>
      </c>
      <c r="AE243" t="s">
        <v>3</v>
      </c>
      <c r="AF243">
        <v>15</v>
      </c>
      <c r="AG243" s="9">
        <v>18</v>
      </c>
      <c r="AH243">
        <v>1</v>
      </c>
      <c r="AI243" s="9">
        <f t="shared" si="10"/>
        <v>120</v>
      </c>
      <c r="AJ243">
        <v>1050</v>
      </c>
      <c r="AK243" s="12" t="s">
        <v>3</v>
      </c>
      <c r="AL243" s="12">
        <v>0.54800000000000004</v>
      </c>
      <c r="AM243" s="7">
        <v>2</v>
      </c>
      <c r="AN243">
        <f>IF(AM243&gt;=12,4,IF(AM243&gt;=5,3,IF(AM243&gt;1.8,2,1)))</f>
        <v>2</v>
      </c>
      <c r="AO243" t="s">
        <v>3</v>
      </c>
      <c r="AP243">
        <v>30</v>
      </c>
      <c r="AQ243" t="s">
        <v>3</v>
      </c>
      <c r="AR243">
        <v>4.4648210385880432E-3</v>
      </c>
      <c r="AS243">
        <v>0.8</v>
      </c>
      <c r="AT243">
        <v>80</v>
      </c>
      <c r="AU243" t="s">
        <v>29</v>
      </c>
      <c r="AV243" s="3" t="s">
        <v>13</v>
      </c>
    </row>
    <row r="244" spans="1:48" x14ac:dyDescent="0.3">
      <c r="A244">
        <v>0</v>
      </c>
      <c r="B244">
        <v>0</v>
      </c>
      <c r="C244">
        <v>600000</v>
      </c>
      <c r="D244" t="s">
        <v>4</v>
      </c>
      <c r="E244" t="s">
        <v>5</v>
      </c>
      <c r="F244" s="2" t="s">
        <v>11</v>
      </c>
      <c r="G244" s="11">
        <v>0.1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 s="11">
        <v>0.03</v>
      </c>
      <c r="AB244" s="11">
        <v>0</v>
      </c>
      <c r="AC244" t="s">
        <v>3</v>
      </c>
      <c r="AD244" s="11">
        <v>0.35</v>
      </c>
      <c r="AE244" t="s">
        <v>3</v>
      </c>
      <c r="AF244">
        <v>15</v>
      </c>
      <c r="AG244" s="9">
        <v>18</v>
      </c>
      <c r="AH244">
        <v>1</v>
      </c>
      <c r="AI244" s="9">
        <f t="shared" si="10"/>
        <v>120</v>
      </c>
      <c r="AJ244">
        <v>750</v>
      </c>
      <c r="AK244" s="12" t="s">
        <v>3</v>
      </c>
      <c r="AL244" s="12">
        <v>0.56799999999999995</v>
      </c>
      <c r="AM244" s="7">
        <v>4</v>
      </c>
      <c r="AN244">
        <f t="shared" ref="AN244:AN307" si="12">IF(AM244&gt;=12,4,IF(AM244&gt;=5,3,IF(AM244&gt;1.8,2,1)))</f>
        <v>2</v>
      </c>
      <c r="AO244" t="s">
        <v>3</v>
      </c>
      <c r="AP244">
        <v>30</v>
      </c>
      <c r="AQ244" t="s">
        <v>3</v>
      </c>
      <c r="AR244">
        <v>4.4648210385880432E-3</v>
      </c>
      <c r="AS244">
        <v>0.8</v>
      </c>
      <c r="AT244">
        <v>80</v>
      </c>
      <c r="AU244" t="s">
        <v>29</v>
      </c>
      <c r="AV244" s="3" t="s">
        <v>13</v>
      </c>
    </row>
    <row r="245" spans="1:48" x14ac:dyDescent="0.3">
      <c r="A245">
        <v>0</v>
      </c>
      <c r="B245">
        <v>0</v>
      </c>
      <c r="C245">
        <v>600000</v>
      </c>
      <c r="D245" t="s">
        <v>4</v>
      </c>
      <c r="E245" t="s">
        <v>5</v>
      </c>
      <c r="F245" s="2" t="s">
        <v>11</v>
      </c>
      <c r="G245" s="11">
        <v>0.1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 s="11">
        <v>0.05</v>
      </c>
      <c r="AB245" s="11">
        <v>0</v>
      </c>
      <c r="AC245" t="s">
        <v>3</v>
      </c>
      <c r="AD245" s="11">
        <v>0.35</v>
      </c>
      <c r="AE245" t="s">
        <v>3</v>
      </c>
      <c r="AF245">
        <v>15</v>
      </c>
      <c r="AG245" s="9">
        <v>18</v>
      </c>
      <c r="AH245">
        <v>1</v>
      </c>
      <c r="AI245" s="9">
        <f t="shared" si="10"/>
        <v>120</v>
      </c>
      <c r="AJ245">
        <v>650</v>
      </c>
      <c r="AK245" s="12" t="s">
        <v>3</v>
      </c>
      <c r="AL245" s="12">
        <v>0.68400000000000005</v>
      </c>
      <c r="AM245" s="7">
        <v>6</v>
      </c>
      <c r="AN245">
        <f t="shared" si="12"/>
        <v>3</v>
      </c>
      <c r="AO245" t="s">
        <v>3</v>
      </c>
      <c r="AP245">
        <v>30</v>
      </c>
      <c r="AQ245" t="s">
        <v>3</v>
      </c>
      <c r="AR245">
        <v>4.4648210385880432E-3</v>
      </c>
      <c r="AS245">
        <v>0.8</v>
      </c>
      <c r="AT245">
        <v>80</v>
      </c>
      <c r="AU245" t="s">
        <v>29</v>
      </c>
      <c r="AV245" s="3" t="s">
        <v>13</v>
      </c>
    </row>
    <row r="246" spans="1:48" x14ac:dyDescent="0.3">
      <c r="A246">
        <v>0</v>
      </c>
      <c r="B246">
        <v>0</v>
      </c>
      <c r="C246">
        <v>600000</v>
      </c>
      <c r="D246" t="s">
        <v>4</v>
      </c>
      <c r="E246" t="s">
        <v>5</v>
      </c>
      <c r="F246" s="2" t="s">
        <v>11</v>
      </c>
      <c r="G246" s="11">
        <v>0.1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 s="11">
        <v>7.0000000000000007E-2</v>
      </c>
      <c r="AB246" s="11">
        <v>0</v>
      </c>
      <c r="AC246" t="s">
        <v>3</v>
      </c>
      <c r="AD246" s="11">
        <v>0.35</v>
      </c>
      <c r="AE246" t="s">
        <v>3</v>
      </c>
      <c r="AF246">
        <v>15</v>
      </c>
      <c r="AG246" s="9">
        <v>18</v>
      </c>
      <c r="AH246">
        <v>1</v>
      </c>
      <c r="AI246" s="9">
        <f t="shared" si="10"/>
        <v>120</v>
      </c>
      <c r="AJ246">
        <v>650</v>
      </c>
      <c r="AK246" s="12" t="s">
        <v>3</v>
      </c>
      <c r="AL246" s="12">
        <v>0.48499999999999999</v>
      </c>
      <c r="AM246" s="7">
        <v>1.5</v>
      </c>
      <c r="AN246">
        <f t="shared" si="12"/>
        <v>1</v>
      </c>
      <c r="AO246" t="s">
        <v>3</v>
      </c>
      <c r="AP246">
        <v>30</v>
      </c>
      <c r="AQ246" t="s">
        <v>3</v>
      </c>
      <c r="AR246">
        <v>4.4648210385880432E-3</v>
      </c>
      <c r="AS246">
        <v>0.8</v>
      </c>
      <c r="AT246">
        <v>80</v>
      </c>
      <c r="AU246" t="s">
        <v>29</v>
      </c>
      <c r="AV246" s="3" t="s">
        <v>13</v>
      </c>
    </row>
    <row r="247" spans="1:48" x14ac:dyDescent="0.3">
      <c r="A247">
        <v>0</v>
      </c>
      <c r="B247">
        <v>0</v>
      </c>
      <c r="C247">
        <v>600000</v>
      </c>
      <c r="D247" t="s">
        <v>4</v>
      </c>
      <c r="E247" t="s">
        <v>5</v>
      </c>
      <c r="F247" s="2" t="s">
        <v>11</v>
      </c>
      <c r="G247" s="11">
        <v>0.1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 s="11">
        <v>0.1</v>
      </c>
      <c r="AB247" s="11">
        <v>0</v>
      </c>
      <c r="AC247" t="s">
        <v>3</v>
      </c>
      <c r="AD247" s="11">
        <v>0.35</v>
      </c>
      <c r="AE247" t="s">
        <v>3</v>
      </c>
      <c r="AF247">
        <v>15</v>
      </c>
      <c r="AG247" s="9">
        <v>18</v>
      </c>
      <c r="AH247">
        <v>1</v>
      </c>
      <c r="AI247" s="9">
        <f t="shared" si="10"/>
        <v>120</v>
      </c>
      <c r="AJ247">
        <v>650</v>
      </c>
      <c r="AK247" s="12" t="s">
        <v>3</v>
      </c>
      <c r="AL247" s="12">
        <v>0.48</v>
      </c>
      <c r="AM247" s="7">
        <v>1</v>
      </c>
      <c r="AN247">
        <f t="shared" si="12"/>
        <v>1</v>
      </c>
      <c r="AO247" t="s">
        <v>3</v>
      </c>
      <c r="AP247">
        <v>30</v>
      </c>
      <c r="AQ247" t="s">
        <v>3</v>
      </c>
      <c r="AR247">
        <v>4.4648210385880432E-3</v>
      </c>
      <c r="AS247">
        <v>0.8</v>
      </c>
      <c r="AT247">
        <v>80</v>
      </c>
      <c r="AU247" t="s">
        <v>29</v>
      </c>
      <c r="AV247" s="3" t="s">
        <v>13</v>
      </c>
    </row>
    <row r="248" spans="1:48" x14ac:dyDescent="0.3">
      <c r="A248">
        <v>1</v>
      </c>
      <c r="B248">
        <v>1500</v>
      </c>
      <c r="C248" t="s">
        <v>3</v>
      </c>
      <c r="D248" t="s">
        <v>4</v>
      </c>
      <c r="E248" t="s">
        <v>5</v>
      </c>
      <c r="F248" s="2" t="s">
        <v>10</v>
      </c>
      <c r="G248" s="11">
        <v>0.2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 s="11">
        <v>0</v>
      </c>
      <c r="AB248" s="11">
        <v>0</v>
      </c>
      <c r="AC248" t="s">
        <v>3</v>
      </c>
      <c r="AD248" s="11" t="s">
        <v>3</v>
      </c>
      <c r="AE248">
        <v>0.33700000000000002</v>
      </c>
      <c r="AF248">
        <v>12</v>
      </c>
      <c r="AG248" s="9">
        <v>12</v>
      </c>
      <c r="AH248">
        <v>0.5</v>
      </c>
      <c r="AI248" s="9">
        <f t="shared" si="10"/>
        <v>100</v>
      </c>
      <c r="AJ248">
        <v>800</v>
      </c>
      <c r="AK248" s="12" t="s">
        <v>3</v>
      </c>
      <c r="AL248" s="12">
        <v>0.77500000000000002</v>
      </c>
      <c r="AM248" s="7">
        <v>2</v>
      </c>
      <c r="AN248">
        <f t="shared" si="12"/>
        <v>2</v>
      </c>
      <c r="AO248" t="s">
        <v>3</v>
      </c>
      <c r="AP248">
        <v>4</v>
      </c>
      <c r="AQ248" t="s">
        <v>3</v>
      </c>
      <c r="AR248">
        <v>3.8269894616468941E-3</v>
      </c>
      <c r="AS248">
        <v>2</v>
      </c>
      <c r="AT248">
        <v>25</v>
      </c>
      <c r="AU248" t="s">
        <v>29</v>
      </c>
      <c r="AV248" s="3" t="s">
        <v>23</v>
      </c>
    </row>
    <row r="249" spans="1:48" x14ac:dyDescent="0.3">
      <c r="A249">
        <v>1</v>
      </c>
      <c r="B249">
        <v>1500</v>
      </c>
      <c r="C249" t="s">
        <v>3</v>
      </c>
      <c r="D249" t="s">
        <v>4</v>
      </c>
      <c r="E249" t="s">
        <v>5</v>
      </c>
      <c r="F249" s="2" t="s">
        <v>10</v>
      </c>
      <c r="G249" s="11">
        <v>0.2</v>
      </c>
      <c r="H249">
        <v>1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 s="11">
        <v>0.15</v>
      </c>
      <c r="AB249" s="11">
        <v>0</v>
      </c>
      <c r="AC249" t="s">
        <v>3</v>
      </c>
      <c r="AD249" s="11" t="s">
        <v>3</v>
      </c>
      <c r="AE249">
        <v>0.33700000000000002</v>
      </c>
      <c r="AF249">
        <v>12</v>
      </c>
      <c r="AG249" s="9">
        <v>12</v>
      </c>
      <c r="AH249">
        <v>0.5</v>
      </c>
      <c r="AI249" s="9">
        <f t="shared" si="10"/>
        <v>100</v>
      </c>
      <c r="AJ249" t="s">
        <v>3</v>
      </c>
      <c r="AK249" s="12" t="s">
        <v>3</v>
      </c>
      <c r="AL249" s="12">
        <v>80</v>
      </c>
      <c r="AM249" s="7">
        <v>5</v>
      </c>
      <c r="AN249">
        <f t="shared" si="12"/>
        <v>3</v>
      </c>
      <c r="AO249" t="s">
        <v>3</v>
      </c>
      <c r="AP249">
        <v>4</v>
      </c>
      <c r="AQ249" t="s">
        <v>3</v>
      </c>
      <c r="AR249">
        <v>3.9067184087645378E-3</v>
      </c>
      <c r="AS249">
        <v>2</v>
      </c>
      <c r="AT249">
        <v>25</v>
      </c>
      <c r="AU249" t="s">
        <v>29</v>
      </c>
      <c r="AV249" s="3" t="s">
        <v>23</v>
      </c>
    </row>
    <row r="250" spans="1:48" x14ac:dyDescent="0.3">
      <c r="A250">
        <v>1</v>
      </c>
      <c r="B250">
        <v>1500</v>
      </c>
      <c r="C250" t="s">
        <v>3</v>
      </c>
      <c r="D250" t="s">
        <v>4</v>
      </c>
      <c r="E250" t="s">
        <v>5</v>
      </c>
      <c r="F250" s="2" t="s">
        <v>10</v>
      </c>
      <c r="G250" s="11">
        <v>0.2</v>
      </c>
      <c r="H250">
        <v>1</v>
      </c>
      <c r="I250">
        <v>0</v>
      </c>
      <c r="J250">
        <v>1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 s="11">
        <v>0.15</v>
      </c>
      <c r="AB250" s="11">
        <v>5.0000000000000001E-4</v>
      </c>
      <c r="AC250" t="s">
        <v>3</v>
      </c>
      <c r="AD250" s="11" t="s">
        <v>3</v>
      </c>
      <c r="AE250">
        <v>0.33700000000000002</v>
      </c>
      <c r="AF250">
        <v>12</v>
      </c>
      <c r="AG250" s="9">
        <v>12</v>
      </c>
      <c r="AH250">
        <v>0.5</v>
      </c>
      <c r="AI250" s="9">
        <f t="shared" si="10"/>
        <v>100</v>
      </c>
      <c r="AJ250" t="s">
        <v>3</v>
      </c>
      <c r="AK250" s="12" t="s">
        <v>3</v>
      </c>
      <c r="AL250" s="12">
        <v>87</v>
      </c>
      <c r="AM250" s="7">
        <v>6</v>
      </c>
      <c r="AN250">
        <f t="shared" si="12"/>
        <v>3</v>
      </c>
      <c r="AO250" t="s">
        <v>3</v>
      </c>
      <c r="AP250">
        <v>4</v>
      </c>
      <c r="AQ250" t="s">
        <v>3</v>
      </c>
      <c r="AR250">
        <v>4.0765757308847354E-3</v>
      </c>
      <c r="AS250">
        <v>2</v>
      </c>
      <c r="AT250">
        <v>25</v>
      </c>
      <c r="AU250" t="s">
        <v>29</v>
      </c>
      <c r="AV250" s="3" t="s">
        <v>23</v>
      </c>
    </row>
    <row r="251" spans="1:48" x14ac:dyDescent="0.3">
      <c r="A251">
        <v>1</v>
      </c>
      <c r="B251">
        <v>1500</v>
      </c>
      <c r="C251" t="s">
        <v>3</v>
      </c>
      <c r="D251" t="s">
        <v>4</v>
      </c>
      <c r="E251" t="s">
        <v>5</v>
      </c>
      <c r="F251" s="2" t="s">
        <v>10</v>
      </c>
      <c r="G251" s="11">
        <v>0.2</v>
      </c>
      <c r="H251">
        <v>1</v>
      </c>
      <c r="I251">
        <v>0</v>
      </c>
      <c r="J251">
        <v>1</v>
      </c>
      <c r="K251">
        <v>1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 s="11">
        <v>0.15</v>
      </c>
      <c r="AB251" s="11">
        <v>1E-3</v>
      </c>
      <c r="AC251" t="s">
        <v>3</v>
      </c>
      <c r="AD251" s="11" t="s">
        <v>3</v>
      </c>
      <c r="AE251">
        <v>0.33700000000000002</v>
      </c>
      <c r="AF251">
        <v>12</v>
      </c>
      <c r="AG251" s="9">
        <v>12</v>
      </c>
      <c r="AH251">
        <v>0.5</v>
      </c>
      <c r="AI251" s="9">
        <f t="shared" si="10"/>
        <v>100</v>
      </c>
      <c r="AJ251" t="s">
        <v>3</v>
      </c>
      <c r="AK251" s="12" t="s">
        <v>3</v>
      </c>
      <c r="AL251" s="12">
        <v>90.5</v>
      </c>
      <c r="AM251" s="7">
        <v>8</v>
      </c>
      <c r="AN251">
        <f t="shared" si="12"/>
        <v>3</v>
      </c>
      <c r="AO251" t="s">
        <v>3</v>
      </c>
      <c r="AP251">
        <v>4</v>
      </c>
      <c r="AQ251" t="s">
        <v>3</v>
      </c>
      <c r="AR251">
        <v>4.2618746277431323E-3</v>
      </c>
      <c r="AS251">
        <v>2</v>
      </c>
      <c r="AT251">
        <v>25</v>
      </c>
      <c r="AU251" t="s">
        <v>29</v>
      </c>
      <c r="AV251" s="3" t="s">
        <v>23</v>
      </c>
    </row>
    <row r="252" spans="1:48" x14ac:dyDescent="0.3">
      <c r="A252">
        <v>1</v>
      </c>
      <c r="B252">
        <v>1500</v>
      </c>
      <c r="C252" t="s">
        <v>3</v>
      </c>
      <c r="D252" t="s">
        <v>4</v>
      </c>
      <c r="E252" t="s">
        <v>5</v>
      </c>
      <c r="F252" s="2" t="s">
        <v>10</v>
      </c>
      <c r="G252" s="11">
        <v>0.2</v>
      </c>
      <c r="H252">
        <v>1</v>
      </c>
      <c r="I252">
        <v>0</v>
      </c>
      <c r="J252">
        <v>1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 s="11">
        <v>0.15</v>
      </c>
      <c r="AB252" s="11">
        <v>1.5E-3</v>
      </c>
      <c r="AC252" t="s">
        <v>3</v>
      </c>
      <c r="AD252" s="11" t="s">
        <v>3</v>
      </c>
      <c r="AE252">
        <v>0.33700000000000002</v>
      </c>
      <c r="AF252">
        <v>12</v>
      </c>
      <c r="AG252" s="9">
        <v>12</v>
      </c>
      <c r="AH252">
        <v>0.5</v>
      </c>
      <c r="AI252" s="9">
        <f t="shared" si="10"/>
        <v>100</v>
      </c>
      <c r="AJ252">
        <v>600</v>
      </c>
      <c r="AK252" s="12" t="s">
        <v>3</v>
      </c>
      <c r="AL252" s="12">
        <v>0.91100000000000003</v>
      </c>
      <c r="AM252" s="7">
        <v>11</v>
      </c>
      <c r="AN252">
        <f t="shared" si="12"/>
        <v>3</v>
      </c>
      <c r="AO252" t="s">
        <v>3</v>
      </c>
      <c r="AP252">
        <v>4</v>
      </c>
      <c r="AQ252" t="s">
        <v>3</v>
      </c>
      <c r="AR252">
        <v>4.4648210385880432E-3</v>
      </c>
      <c r="AS252">
        <v>2</v>
      </c>
      <c r="AT252">
        <v>25</v>
      </c>
      <c r="AU252" t="s">
        <v>29</v>
      </c>
      <c r="AV252" s="3" t="s">
        <v>23</v>
      </c>
    </row>
    <row r="253" spans="1:48" x14ac:dyDescent="0.3">
      <c r="A253">
        <v>1</v>
      </c>
      <c r="B253">
        <v>1500</v>
      </c>
      <c r="C253" t="s">
        <v>3</v>
      </c>
      <c r="D253" t="s">
        <v>4</v>
      </c>
      <c r="E253" t="s">
        <v>5</v>
      </c>
      <c r="F253" s="2" t="s">
        <v>10</v>
      </c>
      <c r="G253" s="11">
        <v>0.2</v>
      </c>
      <c r="H253">
        <v>1</v>
      </c>
      <c r="I253">
        <v>0</v>
      </c>
      <c r="J253">
        <v>1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 s="11">
        <v>0.15</v>
      </c>
      <c r="AB253" s="11">
        <v>1.5E-3</v>
      </c>
      <c r="AC253" t="s">
        <v>3</v>
      </c>
      <c r="AD253" s="11" t="s">
        <v>3</v>
      </c>
      <c r="AE253">
        <v>0.33700000000000002</v>
      </c>
      <c r="AF253">
        <v>12</v>
      </c>
      <c r="AG253" s="9">
        <v>12</v>
      </c>
      <c r="AH253">
        <v>0.5</v>
      </c>
      <c r="AI253" s="9">
        <f t="shared" si="10"/>
        <v>100</v>
      </c>
      <c r="AJ253">
        <v>600</v>
      </c>
      <c r="AK253" s="12" t="s">
        <v>3</v>
      </c>
      <c r="AL253" s="12">
        <v>0.91100000000000003</v>
      </c>
      <c r="AM253" s="7">
        <v>2</v>
      </c>
      <c r="AN253">
        <f t="shared" si="12"/>
        <v>2</v>
      </c>
      <c r="AO253" t="s">
        <v>3</v>
      </c>
      <c r="AP253">
        <v>0.5</v>
      </c>
      <c r="AQ253" t="s">
        <v>3</v>
      </c>
      <c r="AR253">
        <v>4.9348022005446792E-3</v>
      </c>
      <c r="AS253">
        <v>2</v>
      </c>
      <c r="AT253">
        <v>25</v>
      </c>
      <c r="AU253" t="s">
        <v>29</v>
      </c>
      <c r="AV253" s="3" t="s">
        <v>23</v>
      </c>
    </row>
    <row r="254" spans="1:48" x14ac:dyDescent="0.3">
      <c r="A254">
        <v>1</v>
      </c>
      <c r="B254">
        <v>1500</v>
      </c>
      <c r="C254" t="s">
        <v>3</v>
      </c>
      <c r="D254" t="s">
        <v>4</v>
      </c>
      <c r="E254" t="s">
        <v>5</v>
      </c>
      <c r="F254" s="2" t="s">
        <v>10</v>
      </c>
      <c r="G254" s="11">
        <v>0.2</v>
      </c>
      <c r="H254">
        <v>1</v>
      </c>
      <c r="I254">
        <v>0</v>
      </c>
      <c r="J254">
        <v>1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 s="11">
        <v>0.15</v>
      </c>
      <c r="AB254" s="11">
        <v>1.5E-3</v>
      </c>
      <c r="AC254" t="s">
        <v>3</v>
      </c>
      <c r="AD254" s="11" t="s">
        <v>3</v>
      </c>
      <c r="AE254">
        <v>0.33700000000000002</v>
      </c>
      <c r="AF254">
        <v>12</v>
      </c>
      <c r="AG254" s="9">
        <v>12</v>
      </c>
      <c r="AH254">
        <v>0.5</v>
      </c>
      <c r="AI254" s="9">
        <f t="shared" si="10"/>
        <v>100</v>
      </c>
      <c r="AJ254">
        <v>600</v>
      </c>
      <c r="AK254" s="12" t="s">
        <v>3</v>
      </c>
      <c r="AL254" s="12">
        <v>0.91100000000000003</v>
      </c>
      <c r="AM254" s="7">
        <v>3</v>
      </c>
      <c r="AN254">
        <f t="shared" si="12"/>
        <v>2</v>
      </c>
      <c r="AO254" t="s">
        <v>3</v>
      </c>
      <c r="AP254">
        <v>1</v>
      </c>
      <c r="AQ254" t="s">
        <v>3</v>
      </c>
      <c r="AR254">
        <v>5.5153671653146415E-3</v>
      </c>
      <c r="AS254">
        <v>2</v>
      </c>
      <c r="AT254">
        <v>25</v>
      </c>
      <c r="AU254" t="s">
        <v>29</v>
      </c>
      <c r="AV254" s="3" t="s">
        <v>23</v>
      </c>
    </row>
    <row r="255" spans="1:48" x14ac:dyDescent="0.3">
      <c r="A255">
        <v>1</v>
      </c>
      <c r="B255">
        <v>1500</v>
      </c>
      <c r="C255" t="s">
        <v>3</v>
      </c>
      <c r="D255" t="s">
        <v>4</v>
      </c>
      <c r="E255" t="s">
        <v>5</v>
      </c>
      <c r="F255" s="2" t="s">
        <v>10</v>
      </c>
      <c r="G255" s="11">
        <v>0.2</v>
      </c>
      <c r="H255">
        <v>1</v>
      </c>
      <c r="I255">
        <v>0</v>
      </c>
      <c r="J255">
        <v>1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 s="11">
        <v>0.15</v>
      </c>
      <c r="AB255" s="11">
        <v>1.5E-3</v>
      </c>
      <c r="AC255" t="s">
        <v>3</v>
      </c>
      <c r="AD255" s="11" t="s">
        <v>3</v>
      </c>
      <c r="AE255">
        <v>0.33700000000000002</v>
      </c>
      <c r="AF255">
        <v>12</v>
      </c>
      <c r="AG255" s="9">
        <v>12</v>
      </c>
      <c r="AH255">
        <v>0.5</v>
      </c>
      <c r="AI255" s="9">
        <f t="shared" si="10"/>
        <v>100</v>
      </c>
      <c r="AJ255">
        <v>600</v>
      </c>
      <c r="AK255" s="12" t="s">
        <v>3</v>
      </c>
      <c r="AL255" s="12">
        <v>0.91100000000000003</v>
      </c>
      <c r="AM255" s="7">
        <v>6</v>
      </c>
      <c r="AN255">
        <f t="shared" si="12"/>
        <v>3</v>
      </c>
      <c r="AO255" t="s">
        <v>3</v>
      </c>
      <c r="AP255">
        <v>2</v>
      </c>
      <c r="AQ255" t="s">
        <v>3</v>
      </c>
      <c r="AR255">
        <v>6.2507494540232607E-3</v>
      </c>
      <c r="AS255">
        <v>2</v>
      </c>
      <c r="AT255">
        <v>25</v>
      </c>
      <c r="AU255" t="s">
        <v>29</v>
      </c>
      <c r="AV255" s="3" t="s">
        <v>23</v>
      </c>
    </row>
    <row r="256" spans="1:48" x14ac:dyDescent="0.3">
      <c r="A256">
        <v>1</v>
      </c>
      <c r="B256">
        <v>1500</v>
      </c>
      <c r="C256" t="s">
        <v>3</v>
      </c>
      <c r="D256" t="s">
        <v>4</v>
      </c>
      <c r="E256" t="s">
        <v>5</v>
      </c>
      <c r="F256" s="2" t="s">
        <v>10</v>
      </c>
      <c r="G256" s="11">
        <v>0.2</v>
      </c>
      <c r="H256">
        <v>1</v>
      </c>
      <c r="I256">
        <v>0</v>
      </c>
      <c r="J256">
        <v>1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 s="11">
        <v>0.15</v>
      </c>
      <c r="AB256" s="11">
        <v>1.5E-3</v>
      </c>
      <c r="AC256" t="s">
        <v>3</v>
      </c>
      <c r="AD256" s="11" t="s">
        <v>3</v>
      </c>
      <c r="AE256">
        <v>0.33700000000000002</v>
      </c>
      <c r="AF256">
        <v>12</v>
      </c>
      <c r="AG256" s="9">
        <v>12</v>
      </c>
      <c r="AH256">
        <v>0.5</v>
      </c>
      <c r="AI256" s="9">
        <f t="shared" si="10"/>
        <v>100</v>
      </c>
      <c r="AJ256">
        <v>600</v>
      </c>
      <c r="AK256" s="12" t="s">
        <v>3</v>
      </c>
      <c r="AL256" s="12">
        <v>0.91100000000000003</v>
      </c>
      <c r="AM256" s="7">
        <v>8</v>
      </c>
      <c r="AN256">
        <f t="shared" si="12"/>
        <v>3</v>
      </c>
      <c r="AO256" t="s">
        <v>3</v>
      </c>
      <c r="AP256">
        <v>3</v>
      </c>
      <c r="AQ256" t="s">
        <v>3</v>
      </c>
      <c r="AR256">
        <v>4.4648210385880432E-3</v>
      </c>
      <c r="AS256">
        <v>2</v>
      </c>
      <c r="AT256">
        <v>25</v>
      </c>
      <c r="AU256" t="s">
        <v>29</v>
      </c>
      <c r="AV256" s="3" t="s">
        <v>23</v>
      </c>
    </row>
    <row r="257" spans="1:48" x14ac:dyDescent="0.3">
      <c r="A257">
        <v>1</v>
      </c>
      <c r="B257">
        <v>1500</v>
      </c>
      <c r="C257" t="s">
        <v>3</v>
      </c>
      <c r="D257" t="s">
        <v>4</v>
      </c>
      <c r="E257" t="s">
        <v>5</v>
      </c>
      <c r="F257" s="2" t="s">
        <v>10</v>
      </c>
      <c r="G257" s="11">
        <v>0.2</v>
      </c>
      <c r="H257">
        <v>1</v>
      </c>
      <c r="I257">
        <v>0</v>
      </c>
      <c r="J257">
        <v>1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 s="11">
        <v>0.15</v>
      </c>
      <c r="AB257" s="11">
        <v>1.5E-3</v>
      </c>
      <c r="AC257" t="s">
        <v>3</v>
      </c>
      <c r="AD257" s="11" t="s">
        <v>3</v>
      </c>
      <c r="AE257">
        <v>0.33700000000000002</v>
      </c>
      <c r="AF257">
        <v>12</v>
      </c>
      <c r="AG257" s="9">
        <v>12</v>
      </c>
      <c r="AH257">
        <v>0.5</v>
      </c>
      <c r="AI257" s="9">
        <f t="shared" si="10"/>
        <v>100</v>
      </c>
      <c r="AJ257">
        <v>600</v>
      </c>
      <c r="AK257" s="12" t="s">
        <v>3</v>
      </c>
      <c r="AL257" s="12">
        <v>0.91100000000000003</v>
      </c>
      <c r="AM257" s="7">
        <v>10</v>
      </c>
      <c r="AN257">
        <f t="shared" si="12"/>
        <v>3</v>
      </c>
      <c r="AO257" t="s">
        <v>3</v>
      </c>
      <c r="AP257">
        <v>4</v>
      </c>
      <c r="AQ257" t="s">
        <v>3</v>
      </c>
      <c r="AR257">
        <v>4.4648210385880432E-3</v>
      </c>
      <c r="AS257">
        <v>2</v>
      </c>
      <c r="AT257">
        <v>25</v>
      </c>
      <c r="AU257" t="s">
        <v>29</v>
      </c>
      <c r="AV257" s="3" t="s">
        <v>23</v>
      </c>
    </row>
    <row r="258" spans="1:48" x14ac:dyDescent="0.3">
      <c r="A258">
        <v>1</v>
      </c>
      <c r="B258">
        <v>1500</v>
      </c>
      <c r="C258" t="s">
        <v>3</v>
      </c>
      <c r="D258" t="s">
        <v>4</v>
      </c>
      <c r="E258" t="s">
        <v>5</v>
      </c>
      <c r="F258" s="2" t="s">
        <v>10</v>
      </c>
      <c r="G258" s="11">
        <v>0.2</v>
      </c>
      <c r="H258">
        <v>1</v>
      </c>
      <c r="I258">
        <v>0</v>
      </c>
      <c r="J258">
        <v>1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 s="11">
        <v>0.15</v>
      </c>
      <c r="AB258" s="11">
        <v>1.5E-3</v>
      </c>
      <c r="AC258" t="s">
        <v>3</v>
      </c>
      <c r="AD258" s="11" t="s">
        <v>3</v>
      </c>
      <c r="AE258">
        <v>0.33700000000000002</v>
      </c>
      <c r="AF258">
        <v>12</v>
      </c>
      <c r="AG258" s="9">
        <v>12</v>
      </c>
      <c r="AH258">
        <v>0.5</v>
      </c>
      <c r="AI258" s="9">
        <f t="shared" si="10"/>
        <v>100</v>
      </c>
      <c r="AJ258">
        <v>600</v>
      </c>
      <c r="AK258" s="12" t="s">
        <v>3</v>
      </c>
      <c r="AL258" s="12">
        <v>0.91100000000000003</v>
      </c>
      <c r="AM258" s="7">
        <v>10</v>
      </c>
      <c r="AN258">
        <f t="shared" si="12"/>
        <v>3</v>
      </c>
      <c r="AO258" t="s">
        <v>3</v>
      </c>
      <c r="AP258">
        <v>6</v>
      </c>
      <c r="AQ258" t="s">
        <v>3</v>
      </c>
      <c r="AR258">
        <v>4.4648210385880432E-3</v>
      </c>
      <c r="AS258">
        <v>2</v>
      </c>
      <c r="AT258">
        <v>25</v>
      </c>
      <c r="AU258" t="s">
        <v>29</v>
      </c>
      <c r="AV258" s="3" t="s">
        <v>23</v>
      </c>
    </row>
    <row r="259" spans="1:48" x14ac:dyDescent="0.3">
      <c r="A259">
        <v>1</v>
      </c>
      <c r="B259">
        <v>1500</v>
      </c>
      <c r="C259" t="s">
        <v>3</v>
      </c>
      <c r="D259" t="s">
        <v>4</v>
      </c>
      <c r="E259" t="s">
        <v>5</v>
      </c>
      <c r="F259" s="2" t="s">
        <v>10</v>
      </c>
      <c r="G259" s="11">
        <v>0.2</v>
      </c>
      <c r="H259">
        <v>1</v>
      </c>
      <c r="I259">
        <v>0</v>
      </c>
      <c r="J259">
        <v>1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 s="11">
        <v>0.15</v>
      </c>
      <c r="AB259" s="11">
        <v>1.5E-3</v>
      </c>
      <c r="AC259" t="s">
        <v>3</v>
      </c>
      <c r="AD259" s="11" t="s">
        <v>3</v>
      </c>
      <c r="AE259">
        <v>0.33700000000000002</v>
      </c>
      <c r="AF259">
        <v>12</v>
      </c>
      <c r="AG259" s="9">
        <v>12</v>
      </c>
      <c r="AH259">
        <v>0.5</v>
      </c>
      <c r="AI259" s="9">
        <f t="shared" si="10"/>
        <v>100</v>
      </c>
      <c r="AJ259">
        <v>600</v>
      </c>
      <c r="AK259" s="12" t="s">
        <v>3</v>
      </c>
      <c r="AL259" s="12">
        <v>0.91100000000000003</v>
      </c>
      <c r="AM259" s="7">
        <v>9</v>
      </c>
      <c r="AN259">
        <f t="shared" si="12"/>
        <v>3</v>
      </c>
      <c r="AO259" t="s">
        <v>3</v>
      </c>
      <c r="AP259">
        <v>8</v>
      </c>
      <c r="AQ259" t="s">
        <v>3</v>
      </c>
      <c r="AR259">
        <v>4.4648210385880432E-3</v>
      </c>
      <c r="AS259">
        <v>2</v>
      </c>
      <c r="AT259">
        <v>25</v>
      </c>
      <c r="AU259" t="s">
        <v>29</v>
      </c>
      <c r="AV259" s="3" t="s">
        <v>23</v>
      </c>
    </row>
    <row r="260" spans="1:48" x14ac:dyDescent="0.3">
      <c r="A260">
        <v>1</v>
      </c>
      <c r="B260">
        <v>1500</v>
      </c>
      <c r="C260" t="s">
        <v>3</v>
      </c>
      <c r="D260" t="s">
        <v>4</v>
      </c>
      <c r="E260" t="s">
        <v>5</v>
      </c>
      <c r="F260" s="2" t="s">
        <v>10</v>
      </c>
      <c r="G260" s="11">
        <v>0.2</v>
      </c>
      <c r="H260">
        <v>1</v>
      </c>
      <c r="I260">
        <v>0</v>
      </c>
      <c r="J260">
        <v>1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 s="11">
        <v>0.15</v>
      </c>
      <c r="AB260" s="11">
        <v>1.5E-3</v>
      </c>
      <c r="AC260" t="s">
        <v>3</v>
      </c>
      <c r="AD260" s="11" t="s">
        <v>3</v>
      </c>
      <c r="AE260">
        <v>0.33700000000000002</v>
      </c>
      <c r="AF260">
        <v>12</v>
      </c>
      <c r="AG260" s="9">
        <v>12</v>
      </c>
      <c r="AH260">
        <v>0.5</v>
      </c>
      <c r="AI260" s="9">
        <f t="shared" si="10"/>
        <v>100</v>
      </c>
      <c r="AJ260">
        <v>600</v>
      </c>
      <c r="AK260" s="12" t="s">
        <v>3</v>
      </c>
      <c r="AL260" s="12">
        <v>0.91100000000000003</v>
      </c>
      <c r="AM260" s="7">
        <v>8</v>
      </c>
      <c r="AN260">
        <f t="shared" si="12"/>
        <v>3</v>
      </c>
      <c r="AO260" t="s">
        <v>3</v>
      </c>
      <c r="AP260">
        <v>10</v>
      </c>
      <c r="AQ260" t="s">
        <v>3</v>
      </c>
      <c r="AR260">
        <v>4.4648210385880432E-3</v>
      </c>
      <c r="AS260">
        <v>2</v>
      </c>
      <c r="AT260">
        <v>25</v>
      </c>
      <c r="AU260" t="s">
        <v>29</v>
      </c>
      <c r="AV260" s="3" t="s">
        <v>23</v>
      </c>
    </row>
    <row r="261" spans="1:48" x14ac:dyDescent="0.3">
      <c r="A261">
        <v>1</v>
      </c>
      <c r="B261">
        <v>1500</v>
      </c>
      <c r="C261" t="s">
        <v>3</v>
      </c>
      <c r="D261" t="s">
        <v>4</v>
      </c>
      <c r="E261" t="s">
        <v>5</v>
      </c>
      <c r="F261" s="2" t="s">
        <v>10</v>
      </c>
      <c r="G261" s="11">
        <v>0.2</v>
      </c>
      <c r="H261">
        <v>1</v>
      </c>
      <c r="I261">
        <v>0</v>
      </c>
      <c r="J261">
        <v>1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 s="11">
        <v>0.15</v>
      </c>
      <c r="AB261" s="11">
        <v>1.5E-3</v>
      </c>
      <c r="AC261" t="s">
        <v>3</v>
      </c>
      <c r="AD261" s="11" t="s">
        <v>3</v>
      </c>
      <c r="AE261">
        <v>0.33700000000000002</v>
      </c>
      <c r="AF261">
        <v>12</v>
      </c>
      <c r="AG261" s="9">
        <v>12</v>
      </c>
      <c r="AH261">
        <v>0.5</v>
      </c>
      <c r="AI261" s="9">
        <f t="shared" si="10"/>
        <v>100</v>
      </c>
      <c r="AJ261">
        <v>600</v>
      </c>
      <c r="AK261" s="12" t="s">
        <v>3</v>
      </c>
      <c r="AL261" s="12">
        <v>0.91100000000000003</v>
      </c>
      <c r="AM261" s="7">
        <v>1</v>
      </c>
      <c r="AN261">
        <f t="shared" si="12"/>
        <v>1</v>
      </c>
      <c r="AO261" t="s">
        <v>3</v>
      </c>
      <c r="AP261">
        <v>4</v>
      </c>
      <c r="AQ261" t="s">
        <v>3</v>
      </c>
      <c r="AR261">
        <v>4.4648210385880432E-3</v>
      </c>
      <c r="AS261">
        <v>0.25</v>
      </c>
      <c r="AT261">
        <v>25</v>
      </c>
      <c r="AU261" t="s">
        <v>29</v>
      </c>
      <c r="AV261" s="3" t="s">
        <v>23</v>
      </c>
    </row>
    <row r="262" spans="1:48" x14ac:dyDescent="0.3">
      <c r="A262">
        <v>1</v>
      </c>
      <c r="B262">
        <v>1500</v>
      </c>
      <c r="C262" t="s">
        <v>3</v>
      </c>
      <c r="D262" t="s">
        <v>4</v>
      </c>
      <c r="E262" t="s">
        <v>5</v>
      </c>
      <c r="F262" s="2" t="s">
        <v>10</v>
      </c>
      <c r="G262" s="11">
        <v>0.2</v>
      </c>
      <c r="H262">
        <v>1</v>
      </c>
      <c r="I262">
        <v>0</v>
      </c>
      <c r="J262">
        <v>1</v>
      </c>
      <c r="K262">
        <v>1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 s="11">
        <v>0.15</v>
      </c>
      <c r="AB262" s="11">
        <v>1.5E-3</v>
      </c>
      <c r="AC262" t="s">
        <v>3</v>
      </c>
      <c r="AD262" s="11" t="s">
        <v>3</v>
      </c>
      <c r="AE262">
        <v>0.33700000000000002</v>
      </c>
      <c r="AF262">
        <v>12</v>
      </c>
      <c r="AG262" s="9">
        <v>12</v>
      </c>
      <c r="AH262">
        <v>0.5</v>
      </c>
      <c r="AI262" s="9">
        <f t="shared" si="10"/>
        <v>100</v>
      </c>
      <c r="AJ262">
        <v>600</v>
      </c>
      <c r="AK262" s="12" t="s">
        <v>3</v>
      </c>
      <c r="AL262" s="12">
        <v>0.91100000000000003</v>
      </c>
      <c r="AM262" s="7">
        <v>2</v>
      </c>
      <c r="AN262">
        <f t="shared" si="12"/>
        <v>2</v>
      </c>
      <c r="AO262" t="s">
        <v>3</v>
      </c>
      <c r="AP262">
        <v>4</v>
      </c>
      <c r="AQ262" t="s">
        <v>3</v>
      </c>
      <c r="AR262">
        <v>4.4648210385880432E-3</v>
      </c>
      <c r="AS262">
        <v>0.5</v>
      </c>
      <c r="AT262">
        <v>25</v>
      </c>
      <c r="AU262" t="s">
        <v>29</v>
      </c>
      <c r="AV262" s="3" t="s">
        <v>23</v>
      </c>
    </row>
    <row r="263" spans="1:48" x14ac:dyDescent="0.3">
      <c r="A263">
        <v>1</v>
      </c>
      <c r="B263">
        <v>1500</v>
      </c>
      <c r="C263" t="s">
        <v>3</v>
      </c>
      <c r="D263" t="s">
        <v>4</v>
      </c>
      <c r="E263" t="s">
        <v>5</v>
      </c>
      <c r="F263" s="2" t="s">
        <v>10</v>
      </c>
      <c r="G263" s="11">
        <v>0.2</v>
      </c>
      <c r="H263">
        <v>1</v>
      </c>
      <c r="I263">
        <v>0</v>
      </c>
      <c r="J263">
        <v>1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 s="11">
        <v>0.15</v>
      </c>
      <c r="AB263" s="11">
        <v>1.5E-3</v>
      </c>
      <c r="AC263" t="s">
        <v>3</v>
      </c>
      <c r="AD263" s="11" t="s">
        <v>3</v>
      </c>
      <c r="AE263">
        <v>0.33700000000000002</v>
      </c>
      <c r="AF263">
        <v>12</v>
      </c>
      <c r="AG263" s="9">
        <v>12</v>
      </c>
      <c r="AH263">
        <v>0.5</v>
      </c>
      <c r="AI263" s="9">
        <f t="shared" si="10"/>
        <v>100</v>
      </c>
      <c r="AJ263">
        <v>600</v>
      </c>
      <c r="AK263" s="12" t="s">
        <v>3</v>
      </c>
      <c r="AL263" s="12">
        <v>0.91100000000000003</v>
      </c>
      <c r="AM263" s="7">
        <v>3</v>
      </c>
      <c r="AN263">
        <f t="shared" si="12"/>
        <v>2</v>
      </c>
      <c r="AO263" t="s">
        <v>3</v>
      </c>
      <c r="AP263">
        <v>4</v>
      </c>
      <c r="AQ263" t="s">
        <v>3</v>
      </c>
      <c r="AR263">
        <v>4.4648210385880432E-3</v>
      </c>
      <c r="AS263">
        <v>0.75</v>
      </c>
      <c r="AT263">
        <v>25</v>
      </c>
      <c r="AU263" t="s">
        <v>29</v>
      </c>
      <c r="AV263" s="3" t="s">
        <v>23</v>
      </c>
    </row>
    <row r="264" spans="1:48" x14ac:dyDescent="0.3">
      <c r="A264">
        <v>1</v>
      </c>
      <c r="B264">
        <v>1500</v>
      </c>
      <c r="C264" t="s">
        <v>3</v>
      </c>
      <c r="D264" t="s">
        <v>4</v>
      </c>
      <c r="E264" t="s">
        <v>5</v>
      </c>
      <c r="F264" s="2" t="s">
        <v>10</v>
      </c>
      <c r="G264" s="11">
        <v>0.2</v>
      </c>
      <c r="H264">
        <v>1</v>
      </c>
      <c r="I264">
        <v>0</v>
      </c>
      <c r="J264">
        <v>1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 s="11">
        <v>0.15</v>
      </c>
      <c r="AB264" s="11">
        <v>1.5E-3</v>
      </c>
      <c r="AC264" t="s">
        <v>3</v>
      </c>
      <c r="AD264" s="11" t="s">
        <v>3</v>
      </c>
      <c r="AE264">
        <v>0.33700000000000002</v>
      </c>
      <c r="AF264">
        <v>12</v>
      </c>
      <c r="AG264" s="9">
        <v>12</v>
      </c>
      <c r="AH264">
        <v>0.5</v>
      </c>
      <c r="AI264" s="9">
        <f t="shared" si="10"/>
        <v>100</v>
      </c>
      <c r="AJ264">
        <v>600</v>
      </c>
      <c r="AK264" s="12" t="s">
        <v>3</v>
      </c>
      <c r="AL264" s="12">
        <v>0.91100000000000003</v>
      </c>
      <c r="AM264" s="7">
        <v>4</v>
      </c>
      <c r="AN264">
        <f t="shared" si="12"/>
        <v>2</v>
      </c>
      <c r="AO264" t="s">
        <v>3</v>
      </c>
      <c r="AP264">
        <v>4</v>
      </c>
      <c r="AQ264" t="s">
        <v>3</v>
      </c>
      <c r="AR264">
        <v>4.4648210385880432E-3</v>
      </c>
      <c r="AS264">
        <v>1</v>
      </c>
      <c r="AT264">
        <v>25</v>
      </c>
      <c r="AU264" t="s">
        <v>29</v>
      </c>
      <c r="AV264" s="3" t="s">
        <v>23</v>
      </c>
    </row>
    <row r="265" spans="1:48" x14ac:dyDescent="0.3">
      <c r="A265">
        <v>1</v>
      </c>
      <c r="B265">
        <v>1500</v>
      </c>
      <c r="C265" t="s">
        <v>3</v>
      </c>
      <c r="D265" t="s">
        <v>4</v>
      </c>
      <c r="E265" t="s">
        <v>5</v>
      </c>
      <c r="F265" s="2" t="s">
        <v>10</v>
      </c>
      <c r="G265" s="11">
        <v>0.2</v>
      </c>
      <c r="H265">
        <v>1</v>
      </c>
      <c r="I265">
        <v>0</v>
      </c>
      <c r="J265">
        <v>1</v>
      </c>
      <c r="K265">
        <v>1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 s="11">
        <v>0.15</v>
      </c>
      <c r="AB265" s="11">
        <v>1.5E-3</v>
      </c>
      <c r="AC265" t="s">
        <v>3</v>
      </c>
      <c r="AD265" s="11" t="s">
        <v>3</v>
      </c>
      <c r="AE265">
        <v>0.33700000000000002</v>
      </c>
      <c r="AF265">
        <v>12</v>
      </c>
      <c r="AG265" s="9">
        <v>12</v>
      </c>
      <c r="AH265">
        <v>0.5</v>
      </c>
      <c r="AI265" s="9">
        <f t="shared" si="10"/>
        <v>100</v>
      </c>
      <c r="AJ265">
        <v>600</v>
      </c>
      <c r="AK265" s="12" t="s">
        <v>3</v>
      </c>
      <c r="AL265" s="12">
        <v>0.91100000000000003</v>
      </c>
      <c r="AM265" s="7">
        <v>5</v>
      </c>
      <c r="AN265">
        <f t="shared" si="12"/>
        <v>3</v>
      </c>
      <c r="AO265" t="s">
        <v>3</v>
      </c>
      <c r="AP265">
        <v>4</v>
      </c>
      <c r="AQ265" t="s">
        <v>3</v>
      </c>
      <c r="AR265">
        <v>4.4648210385880432E-3</v>
      </c>
      <c r="AS265">
        <v>1.25</v>
      </c>
      <c r="AT265">
        <v>25</v>
      </c>
      <c r="AU265" t="s">
        <v>29</v>
      </c>
      <c r="AV265" s="3" t="s">
        <v>23</v>
      </c>
    </row>
    <row r="266" spans="1:48" x14ac:dyDescent="0.3">
      <c r="A266">
        <v>1</v>
      </c>
      <c r="B266">
        <v>1500</v>
      </c>
      <c r="C266" t="s">
        <v>3</v>
      </c>
      <c r="D266" t="s">
        <v>4</v>
      </c>
      <c r="E266" t="s">
        <v>5</v>
      </c>
      <c r="F266" s="2" t="s">
        <v>10</v>
      </c>
      <c r="G266" s="11">
        <v>0.2</v>
      </c>
      <c r="H266">
        <v>1</v>
      </c>
      <c r="I266">
        <v>0</v>
      </c>
      <c r="J266">
        <v>1</v>
      </c>
      <c r="K266">
        <v>1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 s="11">
        <v>0.15</v>
      </c>
      <c r="AB266" s="11">
        <v>1.5E-3</v>
      </c>
      <c r="AC266" t="s">
        <v>3</v>
      </c>
      <c r="AD266" s="11" t="s">
        <v>3</v>
      </c>
      <c r="AE266">
        <v>0.33700000000000002</v>
      </c>
      <c r="AF266">
        <v>12</v>
      </c>
      <c r="AG266" s="9">
        <v>12</v>
      </c>
      <c r="AH266">
        <v>0.5</v>
      </c>
      <c r="AI266" s="9">
        <f t="shared" si="10"/>
        <v>100</v>
      </c>
      <c r="AJ266">
        <v>600</v>
      </c>
      <c r="AK266" s="12" t="s">
        <v>3</v>
      </c>
      <c r="AL266" s="12">
        <v>0.91100000000000003</v>
      </c>
      <c r="AM266" s="7">
        <v>6</v>
      </c>
      <c r="AN266">
        <f t="shared" si="12"/>
        <v>3</v>
      </c>
      <c r="AO266" t="s">
        <v>3</v>
      </c>
      <c r="AP266">
        <v>4</v>
      </c>
      <c r="AQ266" t="s">
        <v>3</v>
      </c>
      <c r="AR266">
        <v>4.4648210385880432E-3</v>
      </c>
      <c r="AS266">
        <v>1.5</v>
      </c>
      <c r="AT266">
        <v>25</v>
      </c>
      <c r="AU266" t="s">
        <v>29</v>
      </c>
      <c r="AV266" s="3" t="s">
        <v>23</v>
      </c>
    </row>
    <row r="267" spans="1:48" x14ac:dyDescent="0.3">
      <c r="A267">
        <v>1</v>
      </c>
      <c r="B267">
        <v>1500</v>
      </c>
      <c r="C267" t="s">
        <v>3</v>
      </c>
      <c r="D267" t="s">
        <v>4</v>
      </c>
      <c r="E267" t="s">
        <v>5</v>
      </c>
      <c r="F267" s="2" t="s">
        <v>10</v>
      </c>
      <c r="G267" s="11">
        <v>0.2</v>
      </c>
      <c r="H267">
        <v>1</v>
      </c>
      <c r="I267">
        <v>0</v>
      </c>
      <c r="J267">
        <v>1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 s="11">
        <v>0.15</v>
      </c>
      <c r="AB267" s="11">
        <v>1.5E-3</v>
      </c>
      <c r="AC267" t="s">
        <v>3</v>
      </c>
      <c r="AD267" s="11" t="s">
        <v>3</v>
      </c>
      <c r="AE267">
        <v>0.33700000000000002</v>
      </c>
      <c r="AF267">
        <v>12</v>
      </c>
      <c r="AG267" s="9">
        <v>12</v>
      </c>
      <c r="AH267">
        <v>0.5</v>
      </c>
      <c r="AI267" s="9">
        <f t="shared" si="10"/>
        <v>100</v>
      </c>
      <c r="AJ267">
        <v>600</v>
      </c>
      <c r="AK267" s="12" t="s">
        <v>3</v>
      </c>
      <c r="AL267" s="12">
        <v>0.91100000000000003</v>
      </c>
      <c r="AM267" s="7">
        <v>9.5</v>
      </c>
      <c r="AN267">
        <f t="shared" si="12"/>
        <v>3</v>
      </c>
      <c r="AO267" t="s">
        <v>3</v>
      </c>
      <c r="AP267">
        <v>4</v>
      </c>
      <c r="AQ267" t="s">
        <v>3</v>
      </c>
      <c r="AR267">
        <v>4.4648210385880432E-3</v>
      </c>
      <c r="AS267">
        <v>2</v>
      </c>
      <c r="AT267">
        <v>25</v>
      </c>
      <c r="AU267" t="s">
        <v>29</v>
      </c>
      <c r="AV267" s="3" t="s">
        <v>23</v>
      </c>
    </row>
    <row r="268" spans="1:48" x14ac:dyDescent="0.3">
      <c r="A268">
        <v>1</v>
      </c>
      <c r="B268">
        <v>1500</v>
      </c>
      <c r="C268" t="s">
        <v>3</v>
      </c>
      <c r="D268" t="s">
        <v>4</v>
      </c>
      <c r="E268" t="s">
        <v>5</v>
      </c>
      <c r="F268" s="2" t="s">
        <v>10</v>
      </c>
      <c r="G268" s="11">
        <v>0.2</v>
      </c>
      <c r="H268">
        <v>1</v>
      </c>
      <c r="I268">
        <v>0</v>
      </c>
      <c r="J268">
        <v>1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 s="11">
        <v>0.15</v>
      </c>
      <c r="AB268" s="11">
        <v>1.5E-3</v>
      </c>
      <c r="AC268" t="s">
        <v>3</v>
      </c>
      <c r="AD268" s="11" t="s">
        <v>3</v>
      </c>
      <c r="AE268">
        <v>0.33700000000000002</v>
      </c>
      <c r="AF268">
        <v>12</v>
      </c>
      <c r="AG268" s="9">
        <v>12</v>
      </c>
      <c r="AH268">
        <v>0.5</v>
      </c>
      <c r="AI268" s="9">
        <f t="shared" si="10"/>
        <v>100</v>
      </c>
      <c r="AJ268">
        <v>600</v>
      </c>
      <c r="AK268" s="12" t="s">
        <v>3</v>
      </c>
      <c r="AL268" s="12">
        <v>0.91100000000000003</v>
      </c>
      <c r="AM268" s="7">
        <v>9</v>
      </c>
      <c r="AN268">
        <f t="shared" si="12"/>
        <v>3</v>
      </c>
      <c r="AO268" t="s">
        <v>3</v>
      </c>
      <c r="AP268">
        <v>4</v>
      </c>
      <c r="AQ268" t="s">
        <v>3</v>
      </c>
      <c r="AR268">
        <v>4.4648210385880432E-3</v>
      </c>
      <c r="AS268">
        <v>3</v>
      </c>
      <c r="AT268">
        <v>25</v>
      </c>
      <c r="AU268" t="s">
        <v>29</v>
      </c>
      <c r="AV268" s="3" t="s">
        <v>23</v>
      </c>
    </row>
    <row r="269" spans="1:48" x14ac:dyDescent="0.3">
      <c r="A269">
        <v>1</v>
      </c>
      <c r="B269">
        <v>1500</v>
      </c>
      <c r="C269" t="s">
        <v>3</v>
      </c>
      <c r="D269" t="s">
        <v>4</v>
      </c>
      <c r="E269" t="s">
        <v>5</v>
      </c>
      <c r="F269" s="2" t="s">
        <v>10</v>
      </c>
      <c r="G269" s="11">
        <v>0.2</v>
      </c>
      <c r="H269">
        <v>1</v>
      </c>
      <c r="I269">
        <v>0</v>
      </c>
      <c r="J269">
        <v>1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 s="11">
        <v>0.15</v>
      </c>
      <c r="AB269" s="11">
        <v>2E-3</v>
      </c>
      <c r="AC269" t="s">
        <v>3</v>
      </c>
      <c r="AD269" s="11" t="s">
        <v>3</v>
      </c>
      <c r="AE269">
        <v>0.33700000000000002</v>
      </c>
      <c r="AF269">
        <v>12</v>
      </c>
      <c r="AG269" s="9">
        <v>12</v>
      </c>
      <c r="AH269">
        <v>0.5</v>
      </c>
      <c r="AI269" s="9">
        <f t="shared" si="10"/>
        <v>100</v>
      </c>
      <c r="AJ269" t="s">
        <v>3</v>
      </c>
      <c r="AK269" s="12" t="s">
        <v>3</v>
      </c>
      <c r="AL269" s="12">
        <v>0.9</v>
      </c>
      <c r="AM269" s="7">
        <v>9</v>
      </c>
      <c r="AN269">
        <f t="shared" si="12"/>
        <v>3</v>
      </c>
      <c r="AO269" t="s">
        <v>3</v>
      </c>
      <c r="AP269">
        <v>4</v>
      </c>
      <c r="AQ269" t="s">
        <v>3</v>
      </c>
      <c r="AR269">
        <v>4.4648210385880432E-3</v>
      </c>
      <c r="AS269">
        <v>2</v>
      </c>
      <c r="AT269">
        <v>25</v>
      </c>
      <c r="AU269" t="s">
        <v>29</v>
      </c>
      <c r="AV269" s="3" t="s">
        <v>23</v>
      </c>
    </row>
    <row r="270" spans="1:48" x14ac:dyDescent="0.3">
      <c r="A270">
        <v>1</v>
      </c>
      <c r="B270">
        <v>1500</v>
      </c>
      <c r="C270" t="s">
        <v>3</v>
      </c>
      <c r="D270" t="s">
        <v>4</v>
      </c>
      <c r="E270" t="s">
        <v>5</v>
      </c>
      <c r="F270" s="2" t="s">
        <v>10</v>
      </c>
      <c r="G270" s="11">
        <v>0.2</v>
      </c>
      <c r="H270">
        <v>1</v>
      </c>
      <c r="I270">
        <v>0</v>
      </c>
      <c r="J270">
        <v>1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 s="11">
        <v>0.15</v>
      </c>
      <c r="AB270" s="11">
        <v>2.5000000000000001E-3</v>
      </c>
      <c r="AC270" t="s">
        <v>3</v>
      </c>
      <c r="AD270" s="11" t="s">
        <v>3</v>
      </c>
      <c r="AE270">
        <v>0.33700000000000002</v>
      </c>
      <c r="AF270">
        <v>12</v>
      </c>
      <c r="AG270" s="9">
        <v>12</v>
      </c>
      <c r="AH270">
        <v>0.5</v>
      </c>
      <c r="AI270" s="9">
        <f t="shared" si="10"/>
        <v>100</v>
      </c>
      <c r="AJ270" t="s">
        <v>3</v>
      </c>
      <c r="AK270" s="12" t="s">
        <v>3</v>
      </c>
      <c r="AL270" s="12">
        <v>0.87</v>
      </c>
      <c r="AM270" s="7">
        <v>7</v>
      </c>
      <c r="AN270">
        <f t="shared" si="12"/>
        <v>3</v>
      </c>
      <c r="AO270" t="s">
        <v>3</v>
      </c>
      <c r="AP270">
        <v>4</v>
      </c>
      <c r="AQ270" t="s">
        <v>3</v>
      </c>
      <c r="AR270">
        <v>4.4648210385880432E-3</v>
      </c>
      <c r="AS270">
        <v>2</v>
      </c>
      <c r="AT270">
        <v>25</v>
      </c>
      <c r="AU270" t="s">
        <v>29</v>
      </c>
      <c r="AV270" s="3" t="s">
        <v>23</v>
      </c>
    </row>
    <row r="271" spans="1:48" x14ac:dyDescent="0.3">
      <c r="A271">
        <v>1</v>
      </c>
      <c r="B271">
        <v>1500</v>
      </c>
      <c r="C271" t="s">
        <v>3</v>
      </c>
      <c r="D271" t="s">
        <v>4</v>
      </c>
      <c r="E271" t="s">
        <v>5</v>
      </c>
      <c r="F271" s="2" t="s">
        <v>10</v>
      </c>
      <c r="G271" s="11">
        <v>0.2</v>
      </c>
      <c r="H271">
        <v>1</v>
      </c>
      <c r="I271">
        <v>0</v>
      </c>
      <c r="J271">
        <v>1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 s="11">
        <v>0.05</v>
      </c>
      <c r="AB271" s="11">
        <v>0</v>
      </c>
      <c r="AC271" t="s">
        <v>3</v>
      </c>
      <c r="AD271" s="11" t="s">
        <v>3</v>
      </c>
      <c r="AE271">
        <v>0.33700000000000002</v>
      </c>
      <c r="AF271">
        <v>12</v>
      </c>
      <c r="AG271" s="9">
        <v>12</v>
      </c>
      <c r="AH271">
        <v>0.5</v>
      </c>
      <c r="AI271" s="9">
        <f t="shared" si="10"/>
        <v>100</v>
      </c>
      <c r="AJ271" t="s">
        <v>3</v>
      </c>
      <c r="AK271" s="12" t="s">
        <v>3</v>
      </c>
      <c r="AL271" s="12" t="s">
        <v>3</v>
      </c>
      <c r="AM271" s="7">
        <v>2.5</v>
      </c>
      <c r="AN271">
        <f t="shared" si="12"/>
        <v>2</v>
      </c>
      <c r="AO271" t="s">
        <v>3</v>
      </c>
      <c r="AP271">
        <v>4</v>
      </c>
      <c r="AQ271" t="s">
        <v>3</v>
      </c>
      <c r="AR271">
        <v>4.4648210385880432E-3</v>
      </c>
      <c r="AS271">
        <v>2</v>
      </c>
      <c r="AT271">
        <v>25</v>
      </c>
      <c r="AU271" t="s">
        <v>29</v>
      </c>
      <c r="AV271" s="3" t="s">
        <v>23</v>
      </c>
    </row>
    <row r="272" spans="1:48" x14ac:dyDescent="0.3">
      <c r="A272">
        <v>1</v>
      </c>
      <c r="B272">
        <v>1500</v>
      </c>
      <c r="C272" t="s">
        <v>3</v>
      </c>
      <c r="D272" t="s">
        <v>4</v>
      </c>
      <c r="E272" t="s">
        <v>5</v>
      </c>
      <c r="F272" s="2" t="s">
        <v>10</v>
      </c>
      <c r="G272" s="11">
        <v>0.2</v>
      </c>
      <c r="H272">
        <v>1</v>
      </c>
      <c r="I272">
        <v>0</v>
      </c>
      <c r="J272">
        <v>1</v>
      </c>
      <c r="K272">
        <v>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 s="11">
        <v>0.1</v>
      </c>
      <c r="AB272" s="11">
        <v>0</v>
      </c>
      <c r="AC272" t="s">
        <v>3</v>
      </c>
      <c r="AD272" s="11" t="s">
        <v>3</v>
      </c>
      <c r="AE272">
        <v>0.33700000000000002</v>
      </c>
      <c r="AF272">
        <v>12</v>
      </c>
      <c r="AG272" s="9">
        <v>12</v>
      </c>
      <c r="AH272">
        <v>0.5</v>
      </c>
      <c r="AI272" s="9">
        <f t="shared" si="10"/>
        <v>100</v>
      </c>
      <c r="AJ272" t="s">
        <v>3</v>
      </c>
      <c r="AK272" s="12" t="s">
        <v>3</v>
      </c>
      <c r="AL272" s="12" t="s">
        <v>3</v>
      </c>
      <c r="AM272" s="7">
        <v>3.5</v>
      </c>
      <c r="AN272">
        <f t="shared" si="12"/>
        <v>2</v>
      </c>
      <c r="AO272" t="s">
        <v>3</v>
      </c>
      <c r="AP272">
        <v>4</v>
      </c>
      <c r="AQ272" t="s">
        <v>3</v>
      </c>
      <c r="AR272">
        <v>4.4648210385880432E-3</v>
      </c>
      <c r="AS272">
        <v>2</v>
      </c>
      <c r="AT272">
        <v>25</v>
      </c>
      <c r="AU272" t="s">
        <v>29</v>
      </c>
      <c r="AV272" s="3" t="s">
        <v>23</v>
      </c>
    </row>
    <row r="273" spans="1:48" x14ac:dyDescent="0.3">
      <c r="A273">
        <v>1</v>
      </c>
      <c r="B273">
        <v>1500</v>
      </c>
      <c r="C273" t="s">
        <v>3</v>
      </c>
      <c r="D273" t="s">
        <v>4</v>
      </c>
      <c r="E273" t="s">
        <v>5</v>
      </c>
      <c r="F273" s="2" t="s">
        <v>10</v>
      </c>
      <c r="G273" s="11">
        <v>0.2</v>
      </c>
      <c r="H273">
        <v>1</v>
      </c>
      <c r="I273">
        <v>0</v>
      </c>
      <c r="J273">
        <v>1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 s="11">
        <v>0.15</v>
      </c>
      <c r="AB273" s="11">
        <v>0</v>
      </c>
      <c r="AC273" t="s">
        <v>3</v>
      </c>
      <c r="AD273" s="11" t="s">
        <v>3</v>
      </c>
      <c r="AE273">
        <v>0.33700000000000002</v>
      </c>
      <c r="AF273">
        <v>12</v>
      </c>
      <c r="AG273" s="9">
        <v>12</v>
      </c>
      <c r="AH273">
        <v>0.5</v>
      </c>
      <c r="AI273" s="9">
        <f t="shared" si="10"/>
        <v>100</v>
      </c>
      <c r="AJ273" t="s">
        <v>3</v>
      </c>
      <c r="AK273" s="12" t="s">
        <v>3</v>
      </c>
      <c r="AL273" s="12" t="s">
        <v>3</v>
      </c>
      <c r="AM273" s="7">
        <v>5.5</v>
      </c>
      <c r="AN273">
        <f t="shared" si="12"/>
        <v>3</v>
      </c>
      <c r="AO273" t="s">
        <v>3</v>
      </c>
      <c r="AP273">
        <v>4</v>
      </c>
      <c r="AQ273" t="s">
        <v>3</v>
      </c>
      <c r="AR273">
        <v>4.4648210385880432E-3</v>
      </c>
      <c r="AS273">
        <v>2</v>
      </c>
      <c r="AT273">
        <v>25</v>
      </c>
      <c r="AU273" t="s">
        <v>29</v>
      </c>
      <c r="AV273" s="3" t="s">
        <v>23</v>
      </c>
    </row>
    <row r="274" spans="1:48" x14ac:dyDescent="0.3">
      <c r="A274">
        <v>1</v>
      </c>
      <c r="B274">
        <v>1500</v>
      </c>
      <c r="C274" t="s">
        <v>3</v>
      </c>
      <c r="D274" t="s">
        <v>4</v>
      </c>
      <c r="E274" t="s">
        <v>5</v>
      </c>
      <c r="F274" s="2" t="s">
        <v>10</v>
      </c>
      <c r="G274" s="11">
        <v>0.2</v>
      </c>
      <c r="H274">
        <v>1</v>
      </c>
      <c r="I274">
        <v>0</v>
      </c>
      <c r="J274">
        <v>1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 s="11">
        <v>0.2</v>
      </c>
      <c r="AB274" s="11">
        <v>0</v>
      </c>
      <c r="AC274" t="s">
        <v>3</v>
      </c>
      <c r="AD274" s="11" t="s">
        <v>3</v>
      </c>
      <c r="AE274">
        <v>0.33700000000000002</v>
      </c>
      <c r="AF274">
        <v>12</v>
      </c>
      <c r="AG274" s="9">
        <v>12</v>
      </c>
      <c r="AH274">
        <v>0.5</v>
      </c>
      <c r="AI274" s="9">
        <f t="shared" si="10"/>
        <v>100</v>
      </c>
      <c r="AJ274" t="s">
        <v>3</v>
      </c>
      <c r="AK274" s="12" t="s">
        <v>3</v>
      </c>
      <c r="AL274" s="12" t="s">
        <v>3</v>
      </c>
      <c r="AM274" s="7">
        <v>4.5999999999999996</v>
      </c>
      <c r="AN274">
        <f t="shared" si="12"/>
        <v>2</v>
      </c>
      <c r="AO274" t="s">
        <v>3</v>
      </c>
      <c r="AP274">
        <v>4</v>
      </c>
      <c r="AQ274" t="s">
        <v>3</v>
      </c>
      <c r="AR274">
        <v>4.4648210385880432E-3</v>
      </c>
      <c r="AS274">
        <v>2</v>
      </c>
      <c r="AT274">
        <v>25</v>
      </c>
      <c r="AU274" t="s">
        <v>29</v>
      </c>
      <c r="AV274" s="3" t="s">
        <v>23</v>
      </c>
    </row>
    <row r="275" spans="1:48" x14ac:dyDescent="0.3">
      <c r="A275">
        <v>1</v>
      </c>
      <c r="B275">
        <v>1500</v>
      </c>
      <c r="C275" t="s">
        <v>3</v>
      </c>
      <c r="D275" t="s">
        <v>4</v>
      </c>
      <c r="E275" t="s">
        <v>5</v>
      </c>
      <c r="F275" s="2" t="s">
        <v>10</v>
      </c>
      <c r="G275" s="11">
        <v>0.2</v>
      </c>
      <c r="H275">
        <v>1</v>
      </c>
      <c r="I275">
        <v>0</v>
      </c>
      <c r="J275">
        <v>1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 s="11">
        <v>0.25</v>
      </c>
      <c r="AB275" s="11">
        <v>0</v>
      </c>
      <c r="AC275" t="s">
        <v>3</v>
      </c>
      <c r="AD275" s="11" t="s">
        <v>3</v>
      </c>
      <c r="AE275">
        <v>0.33700000000000002</v>
      </c>
      <c r="AF275">
        <v>12</v>
      </c>
      <c r="AG275" s="9">
        <v>12</v>
      </c>
      <c r="AH275">
        <v>0.5</v>
      </c>
      <c r="AI275" s="9">
        <f t="shared" si="10"/>
        <v>100</v>
      </c>
      <c r="AJ275" t="s">
        <v>3</v>
      </c>
      <c r="AK275" s="12" t="s">
        <v>3</v>
      </c>
      <c r="AL275" s="12" t="s">
        <v>3</v>
      </c>
      <c r="AM275" s="7">
        <v>4.5</v>
      </c>
      <c r="AN275">
        <f t="shared" si="12"/>
        <v>2</v>
      </c>
      <c r="AO275" t="s">
        <v>3</v>
      </c>
      <c r="AP275">
        <v>4</v>
      </c>
      <c r="AQ275" t="s">
        <v>3</v>
      </c>
      <c r="AR275">
        <v>4.4648210385880432E-3</v>
      </c>
      <c r="AS275">
        <v>2</v>
      </c>
      <c r="AT275">
        <v>25</v>
      </c>
      <c r="AU275" t="s">
        <v>29</v>
      </c>
      <c r="AV275" s="3" t="s">
        <v>23</v>
      </c>
    </row>
    <row r="276" spans="1:48" x14ac:dyDescent="0.3">
      <c r="A276">
        <v>1</v>
      </c>
      <c r="B276">
        <v>1500</v>
      </c>
      <c r="C276" t="s">
        <v>3</v>
      </c>
      <c r="D276" t="s">
        <v>4</v>
      </c>
      <c r="E276" t="s">
        <v>5</v>
      </c>
      <c r="F276" s="2" t="s">
        <v>10</v>
      </c>
      <c r="G276" s="11">
        <v>0.2</v>
      </c>
      <c r="H276">
        <v>1</v>
      </c>
      <c r="I276">
        <v>0</v>
      </c>
      <c r="J276">
        <v>1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 s="11">
        <v>0</v>
      </c>
      <c r="AB276" s="11">
        <v>5.0000000000000001E-4</v>
      </c>
      <c r="AC276" t="s">
        <v>3</v>
      </c>
      <c r="AD276" s="11" t="s">
        <v>3</v>
      </c>
      <c r="AE276">
        <v>0.33700000000000002</v>
      </c>
      <c r="AF276">
        <v>12</v>
      </c>
      <c r="AG276" s="9">
        <v>12</v>
      </c>
      <c r="AH276">
        <v>0.5</v>
      </c>
      <c r="AI276" s="9">
        <f t="shared" ref="AI276:AI339" si="13">AG276/AF276*100</f>
        <v>100</v>
      </c>
      <c r="AJ276" t="s">
        <v>3</v>
      </c>
      <c r="AK276" s="12" t="s">
        <v>3</v>
      </c>
      <c r="AL276" s="12" t="s">
        <v>3</v>
      </c>
      <c r="AM276" s="7">
        <v>3</v>
      </c>
      <c r="AN276">
        <f t="shared" si="12"/>
        <v>2</v>
      </c>
      <c r="AO276" t="s">
        <v>3</v>
      </c>
      <c r="AP276">
        <v>4</v>
      </c>
      <c r="AQ276" t="s">
        <v>3</v>
      </c>
      <c r="AR276">
        <v>7.5000000000000007E-5</v>
      </c>
      <c r="AS276">
        <v>2</v>
      </c>
      <c r="AT276">
        <v>25</v>
      </c>
      <c r="AU276" t="s">
        <v>29</v>
      </c>
      <c r="AV276" s="3" t="s">
        <v>23</v>
      </c>
    </row>
    <row r="277" spans="1:48" x14ac:dyDescent="0.3">
      <c r="A277">
        <v>1</v>
      </c>
      <c r="B277">
        <v>1500</v>
      </c>
      <c r="C277" t="s">
        <v>3</v>
      </c>
      <c r="D277" t="s">
        <v>4</v>
      </c>
      <c r="E277" t="s">
        <v>5</v>
      </c>
      <c r="F277" s="2" t="s">
        <v>10</v>
      </c>
      <c r="G277" s="11">
        <v>0.2</v>
      </c>
      <c r="H277">
        <v>1</v>
      </c>
      <c r="I277">
        <v>0</v>
      </c>
      <c r="J277">
        <v>1</v>
      </c>
      <c r="K277">
        <v>1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 s="11">
        <v>0</v>
      </c>
      <c r="AB277" s="11">
        <v>1E-3</v>
      </c>
      <c r="AC277" t="s">
        <v>3</v>
      </c>
      <c r="AD277" s="11" t="s">
        <v>3</v>
      </c>
      <c r="AE277">
        <v>0.33700000000000002</v>
      </c>
      <c r="AF277">
        <v>12</v>
      </c>
      <c r="AG277" s="9">
        <v>12</v>
      </c>
      <c r="AH277">
        <v>0.5</v>
      </c>
      <c r="AI277" s="9">
        <f t="shared" si="13"/>
        <v>100</v>
      </c>
      <c r="AJ277" t="s">
        <v>3</v>
      </c>
      <c r="AK277" s="12" t="s">
        <v>3</v>
      </c>
      <c r="AL277" s="12" t="s">
        <v>3</v>
      </c>
      <c r="AM277" s="7">
        <v>3.5</v>
      </c>
      <c r="AN277">
        <f t="shared" si="12"/>
        <v>2</v>
      </c>
      <c r="AO277" t="s">
        <v>3</v>
      </c>
      <c r="AP277">
        <v>4</v>
      </c>
      <c r="AQ277" t="s">
        <v>3</v>
      </c>
      <c r="AR277">
        <v>2.2500000000000002E-4</v>
      </c>
      <c r="AS277">
        <v>2</v>
      </c>
      <c r="AT277">
        <v>25</v>
      </c>
      <c r="AU277" t="s">
        <v>29</v>
      </c>
      <c r="AV277" s="3" t="s">
        <v>23</v>
      </c>
    </row>
    <row r="278" spans="1:48" x14ac:dyDescent="0.3">
      <c r="A278">
        <v>1</v>
      </c>
      <c r="B278">
        <v>1500</v>
      </c>
      <c r="C278" t="s">
        <v>3</v>
      </c>
      <c r="D278" t="s">
        <v>4</v>
      </c>
      <c r="E278" t="s">
        <v>5</v>
      </c>
      <c r="F278" s="2" t="s">
        <v>10</v>
      </c>
      <c r="G278" s="11">
        <v>0.2</v>
      </c>
      <c r="H278">
        <v>1</v>
      </c>
      <c r="I278">
        <v>0</v>
      </c>
      <c r="J278">
        <v>1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 s="11">
        <v>0</v>
      </c>
      <c r="AB278" s="11">
        <v>1.5E-3</v>
      </c>
      <c r="AC278" t="s">
        <v>3</v>
      </c>
      <c r="AD278" s="11" t="s">
        <v>3</v>
      </c>
      <c r="AE278">
        <v>0.33700000000000002</v>
      </c>
      <c r="AF278">
        <v>12</v>
      </c>
      <c r="AG278" s="9">
        <v>12</v>
      </c>
      <c r="AH278">
        <v>0.5</v>
      </c>
      <c r="AI278" s="9">
        <f t="shared" si="13"/>
        <v>100</v>
      </c>
      <c r="AJ278" t="s">
        <v>3</v>
      </c>
      <c r="AK278" s="12" t="s">
        <v>3</v>
      </c>
      <c r="AL278" s="12" t="s">
        <v>3</v>
      </c>
      <c r="AM278" s="7">
        <v>4</v>
      </c>
      <c r="AN278">
        <f t="shared" si="12"/>
        <v>2</v>
      </c>
      <c r="AO278" t="s">
        <v>3</v>
      </c>
      <c r="AP278">
        <v>4</v>
      </c>
      <c r="AQ278" t="s">
        <v>3</v>
      </c>
      <c r="AR278">
        <v>3.7500000000000001E-4</v>
      </c>
      <c r="AS278">
        <v>2</v>
      </c>
      <c r="AT278">
        <v>25</v>
      </c>
      <c r="AU278" t="s">
        <v>29</v>
      </c>
      <c r="AV278" s="3" t="s">
        <v>23</v>
      </c>
    </row>
    <row r="279" spans="1:48" x14ac:dyDescent="0.3">
      <c r="A279">
        <v>1</v>
      </c>
      <c r="B279">
        <v>1500</v>
      </c>
      <c r="C279" t="s">
        <v>3</v>
      </c>
      <c r="D279" t="s">
        <v>4</v>
      </c>
      <c r="E279" t="s">
        <v>5</v>
      </c>
      <c r="F279" s="2" t="s">
        <v>10</v>
      </c>
      <c r="G279" s="11">
        <v>0.2</v>
      </c>
      <c r="H279">
        <v>1</v>
      </c>
      <c r="I279">
        <v>0</v>
      </c>
      <c r="J279">
        <v>1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 s="11">
        <v>0</v>
      </c>
      <c r="AB279" s="11">
        <v>2E-3</v>
      </c>
      <c r="AC279" t="s">
        <v>3</v>
      </c>
      <c r="AD279" s="11" t="s">
        <v>3</v>
      </c>
      <c r="AE279">
        <v>0.33700000000000002</v>
      </c>
      <c r="AF279">
        <v>12</v>
      </c>
      <c r="AG279" s="9">
        <v>12</v>
      </c>
      <c r="AH279">
        <v>0.5</v>
      </c>
      <c r="AI279" s="9">
        <f t="shared" si="13"/>
        <v>100</v>
      </c>
      <c r="AJ279" t="s">
        <v>3</v>
      </c>
      <c r="AK279" s="12" t="s">
        <v>3</v>
      </c>
      <c r="AL279" s="12" t="s">
        <v>3</v>
      </c>
      <c r="AM279" s="7">
        <v>3.2</v>
      </c>
      <c r="AN279">
        <f t="shared" si="12"/>
        <v>2</v>
      </c>
      <c r="AO279" t="s">
        <v>3</v>
      </c>
      <c r="AP279">
        <v>4</v>
      </c>
      <c r="AQ279" t="s">
        <v>3</v>
      </c>
      <c r="AR279">
        <v>3.0000000000000003E-4</v>
      </c>
      <c r="AS279">
        <v>2</v>
      </c>
      <c r="AT279">
        <v>25</v>
      </c>
      <c r="AU279" t="s">
        <v>29</v>
      </c>
      <c r="AV279" s="3" t="s">
        <v>23</v>
      </c>
    </row>
    <row r="280" spans="1:48" x14ac:dyDescent="0.3">
      <c r="A280">
        <v>1</v>
      </c>
      <c r="B280">
        <v>1500</v>
      </c>
      <c r="C280" t="s">
        <v>3</v>
      </c>
      <c r="D280" t="s">
        <v>4</v>
      </c>
      <c r="E280" t="s">
        <v>5</v>
      </c>
      <c r="F280" s="2" t="s">
        <v>10</v>
      </c>
      <c r="G280" s="11">
        <v>0.2</v>
      </c>
      <c r="H280">
        <v>1</v>
      </c>
      <c r="I280">
        <v>0</v>
      </c>
      <c r="J280">
        <v>1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 s="11">
        <v>0</v>
      </c>
      <c r="AB280" s="11">
        <v>2.5000000000000001E-3</v>
      </c>
      <c r="AC280" t="s">
        <v>3</v>
      </c>
      <c r="AD280" s="11" t="s">
        <v>3</v>
      </c>
      <c r="AE280">
        <v>0.33700000000000002</v>
      </c>
      <c r="AF280">
        <v>12</v>
      </c>
      <c r="AG280" s="9">
        <v>12</v>
      </c>
      <c r="AH280">
        <v>0.5</v>
      </c>
      <c r="AI280" s="9">
        <f t="shared" si="13"/>
        <v>100</v>
      </c>
      <c r="AJ280" t="s">
        <v>3</v>
      </c>
      <c r="AK280" s="12" t="s">
        <v>3</v>
      </c>
      <c r="AL280" s="12" t="s">
        <v>3</v>
      </c>
      <c r="AM280" s="7">
        <v>3.2</v>
      </c>
      <c r="AN280">
        <f t="shared" si="12"/>
        <v>2</v>
      </c>
      <c r="AO280" t="s">
        <v>3</v>
      </c>
      <c r="AP280">
        <v>4</v>
      </c>
      <c r="AQ280" t="s">
        <v>3</v>
      </c>
      <c r="AR280">
        <v>9.0000000000000008E-4</v>
      </c>
      <c r="AS280">
        <v>2</v>
      </c>
      <c r="AT280">
        <v>25</v>
      </c>
      <c r="AU280" t="s">
        <v>29</v>
      </c>
      <c r="AV280" s="3" t="s">
        <v>23</v>
      </c>
    </row>
    <row r="281" spans="1:48" x14ac:dyDescent="0.3">
      <c r="A281">
        <v>1</v>
      </c>
      <c r="B281">
        <v>300</v>
      </c>
      <c r="C281">
        <v>543000</v>
      </c>
      <c r="D281" t="s">
        <v>4</v>
      </c>
      <c r="E281" t="s">
        <v>5</v>
      </c>
      <c r="F281" s="2" t="s">
        <v>11</v>
      </c>
      <c r="G281" s="11">
        <v>0.14000000000000001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 s="11">
        <v>0</v>
      </c>
      <c r="AB281" s="11">
        <v>0</v>
      </c>
      <c r="AC281" t="s">
        <v>3</v>
      </c>
      <c r="AD281" s="11" t="s">
        <v>3</v>
      </c>
      <c r="AE281">
        <v>0.60299999999999998</v>
      </c>
      <c r="AF281">
        <v>10</v>
      </c>
      <c r="AG281" s="9">
        <v>16</v>
      </c>
      <c r="AH281" s="9">
        <v>2</v>
      </c>
      <c r="AI281" s="9">
        <f t="shared" si="13"/>
        <v>160</v>
      </c>
      <c r="AJ281" s="9">
        <v>465</v>
      </c>
      <c r="AK281" s="12" t="s">
        <v>3</v>
      </c>
      <c r="AL281" s="12" t="s">
        <v>3</v>
      </c>
      <c r="AM281" s="7">
        <v>0.4</v>
      </c>
      <c r="AN281">
        <f t="shared" si="12"/>
        <v>1</v>
      </c>
      <c r="AO281" t="s">
        <v>3</v>
      </c>
      <c r="AP281" t="s">
        <v>3</v>
      </c>
      <c r="AQ281">
        <v>1</v>
      </c>
      <c r="AR281">
        <v>7.5000000000000007E-5</v>
      </c>
      <c r="AS281" t="s">
        <v>3</v>
      </c>
      <c r="AT281">
        <v>60</v>
      </c>
      <c r="AU281" t="s">
        <v>28</v>
      </c>
      <c r="AV281" s="3" t="s">
        <v>25</v>
      </c>
    </row>
    <row r="282" spans="1:48" x14ac:dyDescent="0.3">
      <c r="A282">
        <v>1</v>
      </c>
      <c r="B282">
        <v>300</v>
      </c>
      <c r="C282">
        <v>543000</v>
      </c>
      <c r="D282" t="s">
        <v>4</v>
      </c>
      <c r="E282" t="s">
        <v>5</v>
      </c>
      <c r="F282" s="2" t="s">
        <v>11</v>
      </c>
      <c r="G282" s="11">
        <v>0.14000000000000001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 s="11">
        <v>0</v>
      </c>
      <c r="AB282" s="11">
        <v>0</v>
      </c>
      <c r="AC282" t="s">
        <v>3</v>
      </c>
      <c r="AD282" s="11" t="s">
        <v>3</v>
      </c>
      <c r="AE282">
        <v>0.60299999999999998</v>
      </c>
      <c r="AF282">
        <v>10</v>
      </c>
      <c r="AG282" s="9">
        <v>16</v>
      </c>
      <c r="AH282" s="9">
        <v>2</v>
      </c>
      <c r="AI282" s="9">
        <f t="shared" si="13"/>
        <v>160</v>
      </c>
      <c r="AJ282" s="9">
        <v>465</v>
      </c>
      <c r="AK282" s="12" t="s">
        <v>3</v>
      </c>
      <c r="AL282" s="12" t="s">
        <v>3</v>
      </c>
      <c r="AM282" s="7">
        <v>0.8</v>
      </c>
      <c r="AN282">
        <f t="shared" si="12"/>
        <v>1</v>
      </c>
      <c r="AO282" t="s">
        <v>3</v>
      </c>
      <c r="AP282" t="s">
        <v>3</v>
      </c>
      <c r="AQ282">
        <v>3</v>
      </c>
      <c r="AR282">
        <v>2.2500000000000002E-4</v>
      </c>
      <c r="AS282" t="s">
        <v>3</v>
      </c>
      <c r="AT282">
        <v>60</v>
      </c>
      <c r="AU282" t="s">
        <v>28</v>
      </c>
      <c r="AV282" s="3" t="s">
        <v>25</v>
      </c>
    </row>
    <row r="283" spans="1:48" x14ac:dyDescent="0.3">
      <c r="A283">
        <v>1</v>
      </c>
      <c r="B283">
        <v>300</v>
      </c>
      <c r="C283">
        <v>543000</v>
      </c>
      <c r="D283" t="s">
        <v>4</v>
      </c>
      <c r="E283" t="s">
        <v>5</v>
      </c>
      <c r="F283" s="2" t="s">
        <v>11</v>
      </c>
      <c r="G283" s="11">
        <v>0.14000000000000001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 s="11">
        <v>0</v>
      </c>
      <c r="AB283" s="11">
        <v>0</v>
      </c>
      <c r="AC283" t="s">
        <v>3</v>
      </c>
      <c r="AD283" s="11" t="s">
        <v>3</v>
      </c>
      <c r="AE283">
        <v>0.60299999999999998</v>
      </c>
      <c r="AF283">
        <v>10</v>
      </c>
      <c r="AG283" s="9">
        <v>16</v>
      </c>
      <c r="AH283" s="9">
        <v>2</v>
      </c>
      <c r="AI283" s="9">
        <f t="shared" si="13"/>
        <v>160</v>
      </c>
      <c r="AJ283" s="9">
        <v>465</v>
      </c>
      <c r="AK283" s="12" t="s">
        <v>3</v>
      </c>
      <c r="AL283" s="12" t="s">
        <v>3</v>
      </c>
      <c r="AM283" s="7">
        <v>1</v>
      </c>
      <c r="AN283">
        <f t="shared" si="12"/>
        <v>1</v>
      </c>
      <c r="AO283" t="s">
        <v>3</v>
      </c>
      <c r="AP283" t="s">
        <v>3</v>
      </c>
      <c r="AQ283">
        <v>5</v>
      </c>
      <c r="AR283">
        <v>3.7500000000000001E-4</v>
      </c>
      <c r="AS283" t="s">
        <v>3</v>
      </c>
      <c r="AT283">
        <v>60</v>
      </c>
      <c r="AU283" t="s">
        <v>28</v>
      </c>
      <c r="AV283" s="3" t="s">
        <v>25</v>
      </c>
    </row>
    <row r="284" spans="1:48" x14ac:dyDescent="0.3">
      <c r="A284">
        <v>1</v>
      </c>
      <c r="B284">
        <v>300</v>
      </c>
      <c r="C284">
        <v>543000</v>
      </c>
      <c r="D284" t="s">
        <v>4</v>
      </c>
      <c r="E284" t="s">
        <v>5</v>
      </c>
      <c r="F284" s="2" t="s">
        <v>11</v>
      </c>
      <c r="G284" s="11">
        <v>0.14000000000000001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 s="11">
        <v>0</v>
      </c>
      <c r="AB284" s="11">
        <v>0</v>
      </c>
      <c r="AC284" t="s">
        <v>3</v>
      </c>
      <c r="AD284" s="11" t="s">
        <v>3</v>
      </c>
      <c r="AE284">
        <v>0.60299999999999998</v>
      </c>
      <c r="AF284">
        <v>10</v>
      </c>
      <c r="AG284" s="9">
        <v>16</v>
      </c>
      <c r="AH284" s="9">
        <v>2</v>
      </c>
      <c r="AI284" s="9">
        <f t="shared" si="13"/>
        <v>160</v>
      </c>
      <c r="AJ284" s="9">
        <v>465</v>
      </c>
      <c r="AK284" s="12" t="s">
        <v>3</v>
      </c>
      <c r="AL284" s="12" t="s">
        <v>3</v>
      </c>
      <c r="AM284" s="7">
        <v>0.5</v>
      </c>
      <c r="AN284">
        <f t="shared" si="12"/>
        <v>1</v>
      </c>
      <c r="AO284" t="s">
        <v>3</v>
      </c>
      <c r="AP284" t="s">
        <v>3</v>
      </c>
      <c r="AQ284">
        <v>1</v>
      </c>
      <c r="AR284">
        <v>3.0000000000000003E-4</v>
      </c>
      <c r="AS284" t="s">
        <v>3</v>
      </c>
      <c r="AT284">
        <v>60</v>
      </c>
      <c r="AU284" t="s">
        <v>27</v>
      </c>
      <c r="AV284" s="3" t="s">
        <v>25</v>
      </c>
    </row>
    <row r="285" spans="1:48" x14ac:dyDescent="0.3">
      <c r="A285">
        <v>1</v>
      </c>
      <c r="B285">
        <v>300</v>
      </c>
      <c r="C285">
        <v>543000</v>
      </c>
      <c r="D285" t="s">
        <v>4</v>
      </c>
      <c r="E285" t="s">
        <v>5</v>
      </c>
      <c r="F285" s="2" t="s">
        <v>11</v>
      </c>
      <c r="G285" s="11">
        <v>0.14000000000000001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 s="11">
        <v>0</v>
      </c>
      <c r="AB285" s="11">
        <v>0</v>
      </c>
      <c r="AC285" t="s">
        <v>3</v>
      </c>
      <c r="AD285" s="11" t="s">
        <v>3</v>
      </c>
      <c r="AE285">
        <v>0.60299999999999998</v>
      </c>
      <c r="AF285">
        <v>10</v>
      </c>
      <c r="AG285" s="9">
        <v>16</v>
      </c>
      <c r="AH285" s="9">
        <v>2</v>
      </c>
      <c r="AI285" s="9">
        <f t="shared" si="13"/>
        <v>160</v>
      </c>
      <c r="AJ285" s="9">
        <v>465</v>
      </c>
      <c r="AK285" s="12" t="s">
        <v>3</v>
      </c>
      <c r="AL285" s="12" t="s">
        <v>3</v>
      </c>
      <c r="AM285" s="7">
        <v>0.8</v>
      </c>
      <c r="AN285">
        <f t="shared" si="12"/>
        <v>1</v>
      </c>
      <c r="AO285" t="s">
        <v>3</v>
      </c>
      <c r="AP285" t="s">
        <v>3</v>
      </c>
      <c r="AQ285">
        <v>3</v>
      </c>
      <c r="AR285">
        <v>9.0000000000000008E-4</v>
      </c>
      <c r="AS285" t="s">
        <v>3</v>
      </c>
      <c r="AT285">
        <v>60</v>
      </c>
      <c r="AU285" t="s">
        <v>27</v>
      </c>
      <c r="AV285" s="3" t="s">
        <v>25</v>
      </c>
    </row>
    <row r="286" spans="1:48" x14ac:dyDescent="0.3">
      <c r="A286">
        <v>1</v>
      </c>
      <c r="B286">
        <v>300</v>
      </c>
      <c r="C286">
        <v>543000</v>
      </c>
      <c r="D286" t="s">
        <v>4</v>
      </c>
      <c r="E286" t="s">
        <v>5</v>
      </c>
      <c r="F286" s="2" t="s">
        <v>11</v>
      </c>
      <c r="G286" s="11">
        <v>0.14000000000000001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 s="11">
        <v>0</v>
      </c>
      <c r="AB286" s="11">
        <v>0</v>
      </c>
      <c r="AC286" t="s">
        <v>3</v>
      </c>
      <c r="AD286" s="11" t="s">
        <v>3</v>
      </c>
      <c r="AE286">
        <v>0.60299999999999998</v>
      </c>
      <c r="AF286">
        <v>10</v>
      </c>
      <c r="AG286" s="9">
        <v>16</v>
      </c>
      <c r="AH286" s="9">
        <v>2</v>
      </c>
      <c r="AI286" s="9">
        <f t="shared" si="13"/>
        <v>160</v>
      </c>
      <c r="AJ286" s="9">
        <v>465</v>
      </c>
      <c r="AK286" s="12" t="s">
        <v>3</v>
      </c>
      <c r="AL286" s="12" t="s">
        <v>3</v>
      </c>
      <c r="AM286" s="7">
        <v>1</v>
      </c>
      <c r="AN286">
        <f t="shared" si="12"/>
        <v>1</v>
      </c>
      <c r="AO286" t="s">
        <v>3</v>
      </c>
      <c r="AP286" t="s">
        <v>3</v>
      </c>
      <c r="AQ286">
        <v>5</v>
      </c>
      <c r="AR286">
        <v>1.5E-3</v>
      </c>
      <c r="AS286" t="s">
        <v>3</v>
      </c>
      <c r="AT286">
        <v>60</v>
      </c>
      <c r="AU286" t="s">
        <v>27</v>
      </c>
      <c r="AV286" s="3" t="s">
        <v>25</v>
      </c>
    </row>
    <row r="287" spans="1:48" x14ac:dyDescent="0.3">
      <c r="A287">
        <v>1</v>
      </c>
      <c r="B287">
        <v>300</v>
      </c>
      <c r="C287">
        <v>543000</v>
      </c>
      <c r="D287" t="s">
        <v>4</v>
      </c>
      <c r="E287" t="s">
        <v>5</v>
      </c>
      <c r="F287" s="2" t="s">
        <v>11</v>
      </c>
      <c r="G287" s="11">
        <v>0.14000000000000001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1</v>
      </c>
      <c r="X287">
        <v>0</v>
      </c>
      <c r="Y287">
        <v>0</v>
      </c>
      <c r="Z287">
        <v>0</v>
      </c>
      <c r="AA287" s="11">
        <v>5.0000000000000001E-4</v>
      </c>
      <c r="AB287" s="11" t="s">
        <v>3</v>
      </c>
      <c r="AC287" t="s">
        <v>3</v>
      </c>
      <c r="AD287" s="11" t="s">
        <v>3</v>
      </c>
      <c r="AE287">
        <v>0.60299999999999998</v>
      </c>
      <c r="AF287">
        <v>10</v>
      </c>
      <c r="AG287" s="9">
        <v>16</v>
      </c>
      <c r="AH287" s="9">
        <v>2</v>
      </c>
      <c r="AI287" s="9">
        <f t="shared" si="13"/>
        <v>160</v>
      </c>
      <c r="AJ287" s="9">
        <v>525</v>
      </c>
      <c r="AK287" s="12" t="s">
        <v>3</v>
      </c>
      <c r="AL287" s="12" t="s">
        <v>3</v>
      </c>
      <c r="AM287" s="7">
        <v>0.65</v>
      </c>
      <c r="AN287">
        <f t="shared" si="12"/>
        <v>1</v>
      </c>
      <c r="AO287" t="s">
        <v>3</v>
      </c>
      <c r="AP287" t="s">
        <v>3</v>
      </c>
      <c r="AQ287">
        <v>1</v>
      </c>
      <c r="AR287">
        <v>7.5000000000000007E-5</v>
      </c>
      <c r="AS287" t="s">
        <v>3</v>
      </c>
      <c r="AT287">
        <v>60</v>
      </c>
      <c r="AU287" t="s">
        <v>28</v>
      </c>
      <c r="AV287" s="3" t="s">
        <v>25</v>
      </c>
    </row>
    <row r="288" spans="1:48" x14ac:dyDescent="0.3">
      <c r="A288">
        <v>1</v>
      </c>
      <c r="B288">
        <v>300</v>
      </c>
      <c r="C288">
        <v>543000</v>
      </c>
      <c r="D288" t="s">
        <v>4</v>
      </c>
      <c r="E288" t="s">
        <v>5</v>
      </c>
      <c r="F288" s="2" t="s">
        <v>11</v>
      </c>
      <c r="G288" s="11">
        <v>0.14000000000000001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1</v>
      </c>
      <c r="X288">
        <v>0</v>
      </c>
      <c r="Y288">
        <v>0</v>
      </c>
      <c r="Z288">
        <v>0</v>
      </c>
      <c r="AA288" s="11">
        <v>5.0000000000000001E-4</v>
      </c>
      <c r="AB288" s="11" t="s">
        <v>3</v>
      </c>
      <c r="AC288" t="s">
        <v>3</v>
      </c>
      <c r="AD288" s="11" t="s">
        <v>3</v>
      </c>
      <c r="AE288">
        <v>0.60299999999999998</v>
      </c>
      <c r="AF288">
        <v>10</v>
      </c>
      <c r="AG288" s="9">
        <v>16</v>
      </c>
      <c r="AH288" s="9">
        <v>2</v>
      </c>
      <c r="AI288" s="9">
        <f t="shared" si="13"/>
        <v>160</v>
      </c>
      <c r="AJ288" s="9">
        <v>525</v>
      </c>
      <c r="AK288" s="12" t="s">
        <v>3</v>
      </c>
      <c r="AL288" s="12" t="s">
        <v>3</v>
      </c>
      <c r="AM288" s="7">
        <v>0.95</v>
      </c>
      <c r="AN288">
        <f t="shared" si="12"/>
        <v>1</v>
      </c>
      <c r="AO288" t="s">
        <v>3</v>
      </c>
      <c r="AP288" t="s">
        <v>3</v>
      </c>
      <c r="AQ288">
        <v>3</v>
      </c>
      <c r="AR288">
        <v>2.2500000000000002E-4</v>
      </c>
      <c r="AS288" t="s">
        <v>3</v>
      </c>
      <c r="AT288">
        <v>60</v>
      </c>
      <c r="AU288" t="s">
        <v>28</v>
      </c>
      <c r="AV288" s="3" t="s">
        <v>25</v>
      </c>
    </row>
    <row r="289" spans="1:48" x14ac:dyDescent="0.3">
      <c r="A289">
        <v>1</v>
      </c>
      <c r="B289">
        <v>300</v>
      </c>
      <c r="C289">
        <v>543000</v>
      </c>
      <c r="D289" t="s">
        <v>4</v>
      </c>
      <c r="E289" t="s">
        <v>5</v>
      </c>
      <c r="F289" s="2" t="s">
        <v>11</v>
      </c>
      <c r="G289" s="11">
        <v>0.14000000000000001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0</v>
      </c>
      <c r="Y289">
        <v>0</v>
      </c>
      <c r="Z289">
        <v>0</v>
      </c>
      <c r="AA289" s="11">
        <v>5.0000000000000001E-4</v>
      </c>
      <c r="AB289" s="11" t="s">
        <v>3</v>
      </c>
      <c r="AC289" t="s">
        <v>3</v>
      </c>
      <c r="AD289" s="11" t="s">
        <v>3</v>
      </c>
      <c r="AE289">
        <v>0.60299999999999998</v>
      </c>
      <c r="AF289">
        <v>10</v>
      </c>
      <c r="AG289" s="9">
        <v>16</v>
      </c>
      <c r="AH289" s="9">
        <v>2</v>
      </c>
      <c r="AI289" s="9">
        <f t="shared" si="13"/>
        <v>160</v>
      </c>
      <c r="AJ289" s="9">
        <v>525</v>
      </c>
      <c r="AK289" s="12" t="s">
        <v>3</v>
      </c>
      <c r="AL289" s="12" t="s">
        <v>3</v>
      </c>
      <c r="AM289" s="7">
        <v>1.25</v>
      </c>
      <c r="AN289">
        <f t="shared" si="12"/>
        <v>1</v>
      </c>
      <c r="AO289" t="s">
        <v>3</v>
      </c>
      <c r="AP289" t="s">
        <v>3</v>
      </c>
      <c r="AQ289">
        <v>5</v>
      </c>
      <c r="AR289">
        <v>3.7500000000000001E-4</v>
      </c>
      <c r="AS289" t="s">
        <v>3</v>
      </c>
      <c r="AT289">
        <v>60</v>
      </c>
      <c r="AU289" t="s">
        <v>28</v>
      </c>
      <c r="AV289" s="3" t="s">
        <v>25</v>
      </c>
    </row>
    <row r="290" spans="1:48" x14ac:dyDescent="0.3">
      <c r="A290">
        <v>1</v>
      </c>
      <c r="B290">
        <v>300</v>
      </c>
      <c r="C290">
        <v>543000</v>
      </c>
      <c r="D290" t="s">
        <v>4</v>
      </c>
      <c r="E290" t="s">
        <v>5</v>
      </c>
      <c r="F290" s="2" t="s">
        <v>11</v>
      </c>
      <c r="G290" s="11">
        <v>0.14000000000000001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1</v>
      </c>
      <c r="X290">
        <v>0</v>
      </c>
      <c r="Y290">
        <v>0</v>
      </c>
      <c r="Z290">
        <v>0</v>
      </c>
      <c r="AA290" s="11">
        <v>4.0000000000000001E-3</v>
      </c>
      <c r="AB290" s="11" t="s">
        <v>3</v>
      </c>
      <c r="AC290" t="s">
        <v>3</v>
      </c>
      <c r="AD290" s="11" t="s">
        <v>3</v>
      </c>
      <c r="AE290">
        <v>0.60299999999999998</v>
      </c>
      <c r="AF290">
        <v>10</v>
      </c>
      <c r="AG290" s="9">
        <v>16</v>
      </c>
      <c r="AH290" s="9">
        <v>2</v>
      </c>
      <c r="AI290" s="9">
        <f t="shared" si="13"/>
        <v>160</v>
      </c>
      <c r="AJ290" s="9">
        <v>540</v>
      </c>
      <c r="AK290" s="12" t="s">
        <v>3</v>
      </c>
      <c r="AL290" s="12" t="s">
        <v>3</v>
      </c>
      <c r="AM290" s="7">
        <v>0.8</v>
      </c>
      <c r="AN290">
        <f t="shared" si="12"/>
        <v>1</v>
      </c>
      <c r="AO290" t="s">
        <v>3</v>
      </c>
      <c r="AP290" t="s">
        <v>3</v>
      </c>
      <c r="AQ290">
        <v>1</v>
      </c>
      <c r="AR290">
        <v>7.5000000000000007E-5</v>
      </c>
      <c r="AS290" t="s">
        <v>3</v>
      </c>
      <c r="AT290">
        <v>60</v>
      </c>
      <c r="AU290" t="s">
        <v>28</v>
      </c>
      <c r="AV290" s="3" t="s">
        <v>25</v>
      </c>
    </row>
    <row r="291" spans="1:48" x14ac:dyDescent="0.3">
      <c r="A291">
        <v>1</v>
      </c>
      <c r="B291">
        <v>300</v>
      </c>
      <c r="C291">
        <v>543000</v>
      </c>
      <c r="D291" t="s">
        <v>4</v>
      </c>
      <c r="E291" t="s">
        <v>5</v>
      </c>
      <c r="F291" s="2" t="s">
        <v>11</v>
      </c>
      <c r="G291" s="11">
        <v>0.14000000000000001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0</v>
      </c>
      <c r="Y291">
        <v>0</v>
      </c>
      <c r="Z291">
        <v>0</v>
      </c>
      <c r="AA291" s="11">
        <v>4.0000000000000001E-3</v>
      </c>
      <c r="AB291" s="11" t="s">
        <v>3</v>
      </c>
      <c r="AC291" t="s">
        <v>3</v>
      </c>
      <c r="AD291" s="11" t="s">
        <v>3</v>
      </c>
      <c r="AE291">
        <v>0.60299999999999998</v>
      </c>
      <c r="AF291">
        <v>10</v>
      </c>
      <c r="AG291" s="9">
        <v>16</v>
      </c>
      <c r="AH291" s="9">
        <v>2</v>
      </c>
      <c r="AI291" s="9">
        <f t="shared" si="13"/>
        <v>160</v>
      </c>
      <c r="AJ291" s="9">
        <v>540</v>
      </c>
      <c r="AK291" s="12" t="s">
        <v>3</v>
      </c>
      <c r="AL291" s="12" t="s">
        <v>3</v>
      </c>
      <c r="AM291" s="7">
        <v>1.2</v>
      </c>
      <c r="AN291">
        <f t="shared" si="12"/>
        <v>1</v>
      </c>
      <c r="AO291" t="s">
        <v>3</v>
      </c>
      <c r="AP291" t="s">
        <v>3</v>
      </c>
      <c r="AQ291">
        <v>3</v>
      </c>
      <c r="AR291">
        <v>2.2500000000000002E-4</v>
      </c>
      <c r="AS291" t="s">
        <v>3</v>
      </c>
      <c r="AT291">
        <v>60</v>
      </c>
      <c r="AU291" t="s">
        <v>28</v>
      </c>
      <c r="AV291" s="3" t="s">
        <v>25</v>
      </c>
    </row>
    <row r="292" spans="1:48" x14ac:dyDescent="0.3">
      <c r="A292">
        <v>1</v>
      </c>
      <c r="B292">
        <v>300</v>
      </c>
      <c r="C292">
        <v>543000</v>
      </c>
      <c r="D292" t="s">
        <v>4</v>
      </c>
      <c r="E292" t="s">
        <v>5</v>
      </c>
      <c r="F292" s="2" t="s">
        <v>11</v>
      </c>
      <c r="G292" s="11">
        <v>0.14000000000000001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0</v>
      </c>
      <c r="Y292">
        <v>0</v>
      </c>
      <c r="Z292">
        <v>0</v>
      </c>
      <c r="AA292" s="11">
        <v>4.0000000000000001E-3</v>
      </c>
      <c r="AB292" s="11" t="s">
        <v>3</v>
      </c>
      <c r="AC292" t="s">
        <v>3</v>
      </c>
      <c r="AD292" s="11" t="s">
        <v>3</v>
      </c>
      <c r="AE292">
        <v>0.60299999999999998</v>
      </c>
      <c r="AF292">
        <v>10</v>
      </c>
      <c r="AG292" s="9">
        <v>16</v>
      </c>
      <c r="AH292" s="9">
        <v>2</v>
      </c>
      <c r="AI292" s="9">
        <f t="shared" si="13"/>
        <v>160</v>
      </c>
      <c r="AJ292" s="9">
        <v>540</v>
      </c>
      <c r="AK292" s="12" t="s">
        <v>3</v>
      </c>
      <c r="AL292" s="12" t="s">
        <v>3</v>
      </c>
      <c r="AM292" s="7">
        <v>1.35</v>
      </c>
      <c r="AN292">
        <f t="shared" si="12"/>
        <v>1</v>
      </c>
      <c r="AO292" t="s">
        <v>3</v>
      </c>
      <c r="AP292" t="s">
        <v>3</v>
      </c>
      <c r="AQ292">
        <v>5</v>
      </c>
      <c r="AR292">
        <v>3.7500000000000001E-4</v>
      </c>
      <c r="AS292" t="s">
        <v>3</v>
      </c>
      <c r="AT292">
        <v>60</v>
      </c>
      <c r="AU292" t="s">
        <v>28</v>
      </c>
      <c r="AV292" s="3" t="s">
        <v>25</v>
      </c>
    </row>
    <row r="293" spans="1:48" x14ac:dyDescent="0.3">
      <c r="A293">
        <v>1</v>
      </c>
      <c r="B293">
        <v>300</v>
      </c>
      <c r="C293">
        <v>543000</v>
      </c>
      <c r="D293" t="s">
        <v>4</v>
      </c>
      <c r="E293" t="s">
        <v>5</v>
      </c>
      <c r="F293" s="2" t="s">
        <v>11</v>
      </c>
      <c r="G293" s="11">
        <v>0.14000000000000001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1</v>
      </c>
      <c r="X293">
        <v>0</v>
      </c>
      <c r="Y293">
        <v>0</v>
      </c>
      <c r="Z293">
        <v>0</v>
      </c>
      <c r="AA293" s="11">
        <v>1.6E-2</v>
      </c>
      <c r="AB293" s="11" t="s">
        <v>3</v>
      </c>
      <c r="AC293" t="s">
        <v>3</v>
      </c>
      <c r="AD293" s="11" t="s">
        <v>3</v>
      </c>
      <c r="AE293">
        <v>0.60299999999999998</v>
      </c>
      <c r="AF293">
        <v>10</v>
      </c>
      <c r="AG293" s="9">
        <v>16</v>
      </c>
      <c r="AH293" s="9">
        <v>2</v>
      </c>
      <c r="AI293" s="9">
        <f t="shared" si="13"/>
        <v>160</v>
      </c>
      <c r="AJ293" s="9">
        <v>600</v>
      </c>
      <c r="AK293" s="12" t="s">
        <v>3</v>
      </c>
      <c r="AL293" s="12" t="s">
        <v>3</v>
      </c>
      <c r="AM293" s="7">
        <v>0.9</v>
      </c>
      <c r="AN293">
        <f t="shared" si="12"/>
        <v>1</v>
      </c>
      <c r="AO293" t="s">
        <v>3</v>
      </c>
      <c r="AP293" t="s">
        <v>3</v>
      </c>
      <c r="AQ293">
        <v>1</v>
      </c>
      <c r="AR293">
        <v>7.5000000000000007E-5</v>
      </c>
      <c r="AS293" t="s">
        <v>3</v>
      </c>
      <c r="AT293">
        <v>60</v>
      </c>
      <c r="AU293" t="s">
        <v>28</v>
      </c>
      <c r="AV293" s="3" t="s">
        <v>25</v>
      </c>
    </row>
    <row r="294" spans="1:48" x14ac:dyDescent="0.3">
      <c r="A294">
        <v>1</v>
      </c>
      <c r="B294">
        <v>300</v>
      </c>
      <c r="C294">
        <v>543000</v>
      </c>
      <c r="D294" t="s">
        <v>4</v>
      </c>
      <c r="E294" t="s">
        <v>5</v>
      </c>
      <c r="F294" s="2" t="s">
        <v>11</v>
      </c>
      <c r="G294" s="11">
        <v>0.14000000000000001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1</v>
      </c>
      <c r="X294">
        <v>0</v>
      </c>
      <c r="Y294">
        <v>0</v>
      </c>
      <c r="Z294">
        <v>0</v>
      </c>
      <c r="AA294" s="11">
        <v>1.6E-2</v>
      </c>
      <c r="AB294" s="11" t="s">
        <v>3</v>
      </c>
      <c r="AC294" t="s">
        <v>3</v>
      </c>
      <c r="AD294" s="11" t="s">
        <v>3</v>
      </c>
      <c r="AE294">
        <v>0.60299999999999998</v>
      </c>
      <c r="AF294">
        <v>10</v>
      </c>
      <c r="AG294" s="9">
        <v>16</v>
      </c>
      <c r="AH294" s="9">
        <v>2</v>
      </c>
      <c r="AI294" s="9">
        <f t="shared" si="13"/>
        <v>160</v>
      </c>
      <c r="AJ294" s="9">
        <v>600</v>
      </c>
      <c r="AK294" s="12" t="s">
        <v>3</v>
      </c>
      <c r="AL294" s="12" t="s">
        <v>3</v>
      </c>
      <c r="AM294" s="7">
        <v>1.3</v>
      </c>
      <c r="AN294">
        <f t="shared" si="12"/>
        <v>1</v>
      </c>
      <c r="AO294" t="s">
        <v>3</v>
      </c>
      <c r="AP294" t="s">
        <v>3</v>
      </c>
      <c r="AQ294">
        <v>3</v>
      </c>
      <c r="AR294">
        <v>2.2500000000000002E-4</v>
      </c>
      <c r="AS294" t="s">
        <v>3</v>
      </c>
      <c r="AT294">
        <v>60</v>
      </c>
      <c r="AU294" t="s">
        <v>28</v>
      </c>
      <c r="AV294" s="3" t="s">
        <v>25</v>
      </c>
    </row>
    <row r="295" spans="1:48" x14ac:dyDescent="0.3">
      <c r="A295">
        <v>1</v>
      </c>
      <c r="B295">
        <v>300</v>
      </c>
      <c r="C295">
        <v>543000</v>
      </c>
      <c r="D295" t="s">
        <v>4</v>
      </c>
      <c r="E295" t="s">
        <v>5</v>
      </c>
      <c r="F295" s="2" t="s">
        <v>11</v>
      </c>
      <c r="G295" s="11">
        <v>0.14000000000000001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1</v>
      </c>
      <c r="X295">
        <v>0</v>
      </c>
      <c r="Y295">
        <v>0</v>
      </c>
      <c r="Z295">
        <v>0</v>
      </c>
      <c r="AA295" s="11">
        <v>1.6E-2</v>
      </c>
      <c r="AB295" s="11" t="s">
        <v>3</v>
      </c>
      <c r="AC295" t="s">
        <v>3</v>
      </c>
      <c r="AD295" s="11" t="s">
        <v>3</v>
      </c>
      <c r="AE295">
        <v>0.60299999999999998</v>
      </c>
      <c r="AF295">
        <v>10</v>
      </c>
      <c r="AG295" s="9">
        <v>16</v>
      </c>
      <c r="AH295" s="9">
        <v>2</v>
      </c>
      <c r="AI295" s="9">
        <f t="shared" si="13"/>
        <v>160</v>
      </c>
      <c r="AJ295" s="9">
        <v>600</v>
      </c>
      <c r="AK295" s="12" t="s">
        <v>3</v>
      </c>
      <c r="AL295" s="12" t="s">
        <v>3</v>
      </c>
      <c r="AM295" s="7">
        <v>1.5</v>
      </c>
      <c r="AN295">
        <f t="shared" si="12"/>
        <v>1</v>
      </c>
      <c r="AO295" t="s">
        <v>3</v>
      </c>
      <c r="AP295" t="s">
        <v>3</v>
      </c>
      <c r="AQ295">
        <v>5</v>
      </c>
      <c r="AR295">
        <v>3.7500000000000001E-4</v>
      </c>
      <c r="AS295" t="s">
        <v>3</v>
      </c>
      <c r="AT295">
        <v>60</v>
      </c>
      <c r="AU295" t="s">
        <v>28</v>
      </c>
      <c r="AV295" s="3" t="s">
        <v>25</v>
      </c>
    </row>
    <row r="296" spans="1:48" x14ac:dyDescent="0.3">
      <c r="A296">
        <v>1</v>
      </c>
      <c r="B296">
        <v>300</v>
      </c>
      <c r="C296">
        <v>543000</v>
      </c>
      <c r="D296" t="s">
        <v>4</v>
      </c>
      <c r="E296" t="s">
        <v>5</v>
      </c>
      <c r="F296" s="2" t="s">
        <v>11</v>
      </c>
      <c r="G296" s="11">
        <v>0.14000000000000001</v>
      </c>
      <c r="H296">
        <v>0</v>
      </c>
      <c r="I296">
        <v>0</v>
      </c>
      <c r="J296">
        <v>0</v>
      </c>
      <c r="K296">
        <v>0</v>
      </c>
      <c r="L296">
        <v>1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 s="11">
        <v>5.0000000000000001E-4</v>
      </c>
      <c r="AB296" s="11" t="s">
        <v>3</v>
      </c>
      <c r="AC296" t="s">
        <v>3</v>
      </c>
      <c r="AD296" s="11" t="s">
        <v>3</v>
      </c>
      <c r="AE296">
        <v>0.60299999999999998</v>
      </c>
      <c r="AF296">
        <v>10</v>
      </c>
      <c r="AG296" s="9">
        <v>16</v>
      </c>
      <c r="AH296" s="9">
        <v>2</v>
      </c>
      <c r="AI296" s="9">
        <f t="shared" si="13"/>
        <v>160</v>
      </c>
      <c r="AJ296" s="9">
        <v>488</v>
      </c>
      <c r="AK296" s="12" t="s">
        <v>3</v>
      </c>
      <c r="AL296" s="12" t="s">
        <v>3</v>
      </c>
      <c r="AM296" s="7">
        <v>0.5</v>
      </c>
      <c r="AN296">
        <f t="shared" si="12"/>
        <v>1</v>
      </c>
      <c r="AO296" t="s">
        <v>3</v>
      </c>
      <c r="AP296" t="s">
        <v>3</v>
      </c>
      <c r="AQ296">
        <v>1</v>
      </c>
      <c r="AR296">
        <v>7.5000000000000007E-5</v>
      </c>
      <c r="AS296" t="s">
        <v>3</v>
      </c>
      <c r="AT296">
        <v>60</v>
      </c>
      <c r="AU296" t="s">
        <v>28</v>
      </c>
      <c r="AV296" s="3" t="s">
        <v>25</v>
      </c>
    </row>
    <row r="297" spans="1:48" x14ac:dyDescent="0.3">
      <c r="A297">
        <v>1</v>
      </c>
      <c r="B297">
        <v>300</v>
      </c>
      <c r="C297">
        <v>543000</v>
      </c>
      <c r="D297" t="s">
        <v>4</v>
      </c>
      <c r="E297" t="s">
        <v>5</v>
      </c>
      <c r="F297" s="2" t="s">
        <v>11</v>
      </c>
      <c r="G297" s="11">
        <v>0.14000000000000001</v>
      </c>
      <c r="H297">
        <v>0</v>
      </c>
      <c r="I297">
        <v>0</v>
      </c>
      <c r="J297">
        <v>0</v>
      </c>
      <c r="K297">
        <v>0</v>
      </c>
      <c r="L297">
        <v>1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 s="11">
        <v>5.0000000000000001E-4</v>
      </c>
      <c r="AB297" s="11" t="s">
        <v>3</v>
      </c>
      <c r="AC297" t="s">
        <v>3</v>
      </c>
      <c r="AD297" s="11" t="s">
        <v>3</v>
      </c>
      <c r="AE297">
        <v>0.60299999999999998</v>
      </c>
      <c r="AF297">
        <v>10</v>
      </c>
      <c r="AG297" s="9">
        <v>16</v>
      </c>
      <c r="AH297" s="9">
        <v>2</v>
      </c>
      <c r="AI297" s="9">
        <f t="shared" si="13"/>
        <v>160</v>
      </c>
      <c r="AJ297" s="9">
        <v>488</v>
      </c>
      <c r="AK297" s="12" t="s">
        <v>3</v>
      </c>
      <c r="AL297" s="12" t="s">
        <v>3</v>
      </c>
      <c r="AM297" s="7">
        <v>0.8</v>
      </c>
      <c r="AN297">
        <f t="shared" si="12"/>
        <v>1</v>
      </c>
      <c r="AO297" t="s">
        <v>3</v>
      </c>
      <c r="AP297" t="s">
        <v>3</v>
      </c>
      <c r="AQ297">
        <v>3</v>
      </c>
      <c r="AR297">
        <v>2.2500000000000002E-4</v>
      </c>
      <c r="AS297" t="s">
        <v>3</v>
      </c>
      <c r="AT297">
        <v>60</v>
      </c>
      <c r="AU297" t="s">
        <v>28</v>
      </c>
      <c r="AV297" s="3" t="s">
        <v>25</v>
      </c>
    </row>
    <row r="298" spans="1:48" x14ac:dyDescent="0.3">
      <c r="A298">
        <v>1</v>
      </c>
      <c r="B298">
        <v>300</v>
      </c>
      <c r="C298">
        <v>543000</v>
      </c>
      <c r="D298" t="s">
        <v>4</v>
      </c>
      <c r="E298" t="s">
        <v>5</v>
      </c>
      <c r="F298" s="2" t="s">
        <v>11</v>
      </c>
      <c r="G298" s="11">
        <v>0.14000000000000001</v>
      </c>
      <c r="H298">
        <v>0</v>
      </c>
      <c r="I298">
        <v>0</v>
      </c>
      <c r="J298">
        <v>0</v>
      </c>
      <c r="K298">
        <v>0</v>
      </c>
      <c r="L298">
        <v>1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 s="11">
        <v>5.0000000000000001E-4</v>
      </c>
      <c r="AB298" s="11" t="s">
        <v>3</v>
      </c>
      <c r="AC298" t="s">
        <v>3</v>
      </c>
      <c r="AD298" s="11" t="s">
        <v>3</v>
      </c>
      <c r="AE298">
        <v>0.60299999999999998</v>
      </c>
      <c r="AF298">
        <v>10</v>
      </c>
      <c r="AG298" s="9">
        <v>16</v>
      </c>
      <c r="AH298" s="9">
        <v>2</v>
      </c>
      <c r="AI298" s="9">
        <f t="shared" si="13"/>
        <v>160</v>
      </c>
      <c r="AJ298" s="9">
        <v>488</v>
      </c>
      <c r="AK298" s="12" t="s">
        <v>3</v>
      </c>
      <c r="AL298" s="12" t="s">
        <v>3</v>
      </c>
      <c r="AM298" s="7">
        <v>1.25</v>
      </c>
      <c r="AN298">
        <f t="shared" si="12"/>
        <v>1</v>
      </c>
      <c r="AO298" t="s">
        <v>3</v>
      </c>
      <c r="AP298" t="s">
        <v>3</v>
      </c>
      <c r="AQ298">
        <v>5</v>
      </c>
      <c r="AR298">
        <v>3.7500000000000001E-4</v>
      </c>
      <c r="AS298" t="s">
        <v>3</v>
      </c>
      <c r="AT298">
        <v>60</v>
      </c>
      <c r="AU298" t="s">
        <v>28</v>
      </c>
      <c r="AV298" s="3" t="s">
        <v>25</v>
      </c>
    </row>
    <row r="299" spans="1:48" x14ac:dyDescent="0.3">
      <c r="A299">
        <v>1</v>
      </c>
      <c r="B299">
        <v>300</v>
      </c>
      <c r="C299">
        <v>543000</v>
      </c>
      <c r="D299" t="s">
        <v>4</v>
      </c>
      <c r="E299" t="s">
        <v>5</v>
      </c>
      <c r="F299" s="2" t="s">
        <v>11</v>
      </c>
      <c r="G299" s="11">
        <v>0.14000000000000001</v>
      </c>
      <c r="H299">
        <v>0</v>
      </c>
      <c r="I299">
        <v>0</v>
      </c>
      <c r="J299">
        <v>0</v>
      </c>
      <c r="K299">
        <v>0</v>
      </c>
      <c r="L299">
        <v>1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 s="11">
        <v>4.0000000000000001E-3</v>
      </c>
      <c r="AB299" s="11" t="s">
        <v>3</v>
      </c>
      <c r="AC299" t="s">
        <v>3</v>
      </c>
      <c r="AD299" s="11" t="s">
        <v>3</v>
      </c>
      <c r="AE299">
        <v>0.60299999999999998</v>
      </c>
      <c r="AF299">
        <v>10</v>
      </c>
      <c r="AG299" s="9">
        <v>16</v>
      </c>
      <c r="AH299" s="9">
        <v>2</v>
      </c>
      <c r="AI299" s="9">
        <f t="shared" si="13"/>
        <v>160</v>
      </c>
      <c r="AJ299" s="9">
        <v>530</v>
      </c>
      <c r="AK299" s="12" t="s">
        <v>3</v>
      </c>
      <c r="AL299" s="12" t="s">
        <v>3</v>
      </c>
      <c r="AM299" s="7">
        <v>1</v>
      </c>
      <c r="AN299">
        <f t="shared" si="12"/>
        <v>1</v>
      </c>
      <c r="AO299" t="s">
        <v>3</v>
      </c>
      <c r="AP299" t="s">
        <v>3</v>
      </c>
      <c r="AQ299">
        <v>1</v>
      </c>
      <c r="AR299">
        <v>7.5000000000000007E-5</v>
      </c>
      <c r="AS299" t="s">
        <v>3</v>
      </c>
      <c r="AT299">
        <v>60</v>
      </c>
      <c r="AU299" t="s">
        <v>28</v>
      </c>
      <c r="AV299" s="3" t="s">
        <v>25</v>
      </c>
    </row>
    <row r="300" spans="1:48" x14ac:dyDescent="0.3">
      <c r="A300">
        <v>1</v>
      </c>
      <c r="B300">
        <v>300</v>
      </c>
      <c r="C300">
        <v>543000</v>
      </c>
      <c r="D300" t="s">
        <v>4</v>
      </c>
      <c r="E300" t="s">
        <v>5</v>
      </c>
      <c r="F300" s="2" t="s">
        <v>11</v>
      </c>
      <c r="G300" s="11">
        <v>0.14000000000000001</v>
      </c>
      <c r="H300">
        <v>0</v>
      </c>
      <c r="I300">
        <v>0</v>
      </c>
      <c r="J300">
        <v>0</v>
      </c>
      <c r="K300">
        <v>0</v>
      </c>
      <c r="L300">
        <v>1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 s="11">
        <v>4.0000000000000001E-3</v>
      </c>
      <c r="AB300" s="11" t="s">
        <v>3</v>
      </c>
      <c r="AC300" t="s">
        <v>3</v>
      </c>
      <c r="AD300" s="11" t="s">
        <v>3</v>
      </c>
      <c r="AE300">
        <v>0.60299999999999998</v>
      </c>
      <c r="AF300">
        <v>10</v>
      </c>
      <c r="AG300" s="9">
        <v>16</v>
      </c>
      <c r="AH300" s="9">
        <v>2</v>
      </c>
      <c r="AI300" s="9">
        <f t="shared" si="13"/>
        <v>160</v>
      </c>
      <c r="AJ300" s="9">
        <v>530</v>
      </c>
      <c r="AK300" s="12" t="s">
        <v>3</v>
      </c>
      <c r="AL300" s="12" t="s">
        <v>3</v>
      </c>
      <c r="AM300" s="7">
        <v>1.2</v>
      </c>
      <c r="AN300">
        <f t="shared" si="12"/>
        <v>1</v>
      </c>
      <c r="AO300" t="s">
        <v>3</v>
      </c>
      <c r="AP300" t="s">
        <v>3</v>
      </c>
      <c r="AQ300">
        <v>3</v>
      </c>
      <c r="AR300">
        <v>2.2500000000000002E-4</v>
      </c>
      <c r="AS300" t="s">
        <v>3</v>
      </c>
      <c r="AT300">
        <v>60</v>
      </c>
      <c r="AU300" t="s">
        <v>28</v>
      </c>
      <c r="AV300" s="3" t="s">
        <v>25</v>
      </c>
    </row>
    <row r="301" spans="1:48" x14ac:dyDescent="0.3">
      <c r="A301">
        <v>1</v>
      </c>
      <c r="B301">
        <v>300</v>
      </c>
      <c r="C301">
        <v>543000</v>
      </c>
      <c r="D301" t="s">
        <v>4</v>
      </c>
      <c r="E301" t="s">
        <v>5</v>
      </c>
      <c r="F301" s="2" t="s">
        <v>11</v>
      </c>
      <c r="G301" s="11">
        <v>0.14000000000000001</v>
      </c>
      <c r="H301">
        <v>0</v>
      </c>
      <c r="I301">
        <v>0</v>
      </c>
      <c r="J301">
        <v>0</v>
      </c>
      <c r="K301">
        <v>0</v>
      </c>
      <c r="L301">
        <v>1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 s="11">
        <v>4.0000000000000001E-3</v>
      </c>
      <c r="AB301" s="11" t="s">
        <v>3</v>
      </c>
      <c r="AC301" t="s">
        <v>3</v>
      </c>
      <c r="AD301" s="11" t="s">
        <v>3</v>
      </c>
      <c r="AE301">
        <v>0.60299999999999998</v>
      </c>
      <c r="AF301">
        <v>10</v>
      </c>
      <c r="AG301" s="9">
        <v>16</v>
      </c>
      <c r="AH301" s="9">
        <v>2</v>
      </c>
      <c r="AI301" s="9">
        <f t="shared" si="13"/>
        <v>160</v>
      </c>
      <c r="AJ301" s="9">
        <v>530</v>
      </c>
      <c r="AK301" s="12" t="s">
        <v>3</v>
      </c>
      <c r="AL301" s="12" t="s">
        <v>3</v>
      </c>
      <c r="AM301" s="7">
        <v>1.5</v>
      </c>
      <c r="AN301">
        <f t="shared" si="12"/>
        <v>1</v>
      </c>
      <c r="AO301" t="s">
        <v>3</v>
      </c>
      <c r="AP301" t="s">
        <v>3</v>
      </c>
      <c r="AQ301">
        <v>5</v>
      </c>
      <c r="AR301">
        <v>3.7500000000000001E-4</v>
      </c>
      <c r="AS301" t="s">
        <v>3</v>
      </c>
      <c r="AT301">
        <v>60</v>
      </c>
      <c r="AU301" t="s">
        <v>28</v>
      </c>
      <c r="AV301" s="3" t="s">
        <v>25</v>
      </c>
    </row>
    <row r="302" spans="1:48" x14ac:dyDescent="0.3">
      <c r="A302">
        <v>1</v>
      </c>
      <c r="B302">
        <v>300</v>
      </c>
      <c r="C302">
        <v>543000</v>
      </c>
      <c r="D302" t="s">
        <v>4</v>
      </c>
      <c r="E302" t="s">
        <v>5</v>
      </c>
      <c r="F302" s="2" t="s">
        <v>11</v>
      </c>
      <c r="G302" s="11">
        <v>0.14000000000000001</v>
      </c>
      <c r="H302">
        <v>0</v>
      </c>
      <c r="I302">
        <v>0</v>
      </c>
      <c r="J302">
        <v>0</v>
      </c>
      <c r="K302">
        <v>0</v>
      </c>
      <c r="L302">
        <v>1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 s="11">
        <v>1.6E-2</v>
      </c>
      <c r="AB302" s="11" t="s">
        <v>3</v>
      </c>
      <c r="AC302" t="s">
        <v>3</v>
      </c>
      <c r="AD302" s="11" t="s">
        <v>3</v>
      </c>
      <c r="AE302">
        <v>0.60299999999999998</v>
      </c>
      <c r="AF302">
        <v>10</v>
      </c>
      <c r="AG302" s="9">
        <v>16</v>
      </c>
      <c r="AH302" s="9">
        <v>2</v>
      </c>
      <c r="AI302" s="9">
        <f t="shared" si="13"/>
        <v>160</v>
      </c>
      <c r="AJ302" s="9">
        <v>600</v>
      </c>
      <c r="AK302" s="12" t="s">
        <v>3</v>
      </c>
      <c r="AL302" s="12" t="s">
        <v>3</v>
      </c>
      <c r="AM302" s="7">
        <v>1.2</v>
      </c>
      <c r="AN302">
        <f t="shared" si="12"/>
        <v>1</v>
      </c>
      <c r="AO302" t="s">
        <v>3</v>
      </c>
      <c r="AP302" t="s">
        <v>3</v>
      </c>
      <c r="AQ302">
        <v>1</v>
      </c>
      <c r="AR302">
        <v>7.5000000000000007E-5</v>
      </c>
      <c r="AS302" t="s">
        <v>3</v>
      </c>
      <c r="AT302">
        <v>60</v>
      </c>
      <c r="AU302" t="s">
        <v>28</v>
      </c>
      <c r="AV302" s="3" t="s">
        <v>25</v>
      </c>
    </row>
    <row r="303" spans="1:48" x14ac:dyDescent="0.3">
      <c r="A303">
        <v>1</v>
      </c>
      <c r="B303">
        <v>300</v>
      </c>
      <c r="C303">
        <v>543000</v>
      </c>
      <c r="D303" t="s">
        <v>4</v>
      </c>
      <c r="E303" t="s">
        <v>5</v>
      </c>
      <c r="F303" s="2" t="s">
        <v>11</v>
      </c>
      <c r="G303" s="11">
        <v>0.14000000000000001</v>
      </c>
      <c r="H303">
        <v>0</v>
      </c>
      <c r="I303">
        <v>0</v>
      </c>
      <c r="J303">
        <v>0</v>
      </c>
      <c r="K303">
        <v>0</v>
      </c>
      <c r="L303">
        <v>1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 s="11">
        <v>1.6E-2</v>
      </c>
      <c r="AB303" s="11" t="s">
        <v>3</v>
      </c>
      <c r="AC303" t="s">
        <v>3</v>
      </c>
      <c r="AD303" s="11" t="s">
        <v>3</v>
      </c>
      <c r="AE303">
        <v>0.60299999999999998</v>
      </c>
      <c r="AF303">
        <v>10</v>
      </c>
      <c r="AG303" s="9">
        <v>16</v>
      </c>
      <c r="AH303" s="9">
        <v>2</v>
      </c>
      <c r="AI303" s="9">
        <f t="shared" si="13"/>
        <v>160</v>
      </c>
      <c r="AJ303" s="9">
        <v>600</v>
      </c>
      <c r="AK303" s="12" t="s">
        <v>3</v>
      </c>
      <c r="AL303" s="12" t="s">
        <v>3</v>
      </c>
      <c r="AM303" s="7">
        <v>1.5</v>
      </c>
      <c r="AN303">
        <f t="shared" si="12"/>
        <v>1</v>
      </c>
      <c r="AO303" t="s">
        <v>3</v>
      </c>
      <c r="AP303" t="s">
        <v>3</v>
      </c>
      <c r="AQ303">
        <v>3</v>
      </c>
      <c r="AR303">
        <v>2.2500000000000002E-4</v>
      </c>
      <c r="AS303" t="s">
        <v>3</v>
      </c>
      <c r="AT303">
        <v>60</v>
      </c>
      <c r="AU303" t="s">
        <v>28</v>
      </c>
      <c r="AV303" s="3" t="s">
        <v>25</v>
      </c>
    </row>
    <row r="304" spans="1:48" x14ac:dyDescent="0.3">
      <c r="A304">
        <v>1</v>
      </c>
      <c r="B304">
        <v>300</v>
      </c>
      <c r="C304">
        <v>543000</v>
      </c>
      <c r="D304" t="s">
        <v>4</v>
      </c>
      <c r="E304" t="s">
        <v>5</v>
      </c>
      <c r="F304" s="2" t="s">
        <v>11</v>
      </c>
      <c r="G304" s="11">
        <v>0.14000000000000001</v>
      </c>
      <c r="H304">
        <v>0</v>
      </c>
      <c r="I304">
        <v>0</v>
      </c>
      <c r="J304">
        <v>0</v>
      </c>
      <c r="K304">
        <v>0</v>
      </c>
      <c r="L304">
        <v>1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 s="11">
        <v>1.6E-2</v>
      </c>
      <c r="AB304" s="11" t="s">
        <v>3</v>
      </c>
      <c r="AC304" t="s">
        <v>3</v>
      </c>
      <c r="AD304" s="11" t="s">
        <v>3</v>
      </c>
      <c r="AE304">
        <v>0.60299999999999998</v>
      </c>
      <c r="AF304">
        <v>10</v>
      </c>
      <c r="AG304" s="9">
        <v>16</v>
      </c>
      <c r="AH304" s="9">
        <v>2</v>
      </c>
      <c r="AI304" s="9">
        <f t="shared" si="13"/>
        <v>160</v>
      </c>
      <c r="AJ304" s="9">
        <v>600</v>
      </c>
      <c r="AK304" s="12" t="s">
        <v>3</v>
      </c>
      <c r="AL304" s="12" t="s">
        <v>3</v>
      </c>
      <c r="AM304" s="7">
        <v>2.1</v>
      </c>
      <c r="AN304">
        <f t="shared" si="12"/>
        <v>2</v>
      </c>
      <c r="AO304" t="s">
        <v>3</v>
      </c>
      <c r="AP304" t="s">
        <v>3</v>
      </c>
      <c r="AQ304">
        <v>5</v>
      </c>
      <c r="AR304">
        <v>3.7500000000000001E-4</v>
      </c>
      <c r="AS304" t="s">
        <v>3</v>
      </c>
      <c r="AT304">
        <v>60</v>
      </c>
      <c r="AU304" t="s">
        <v>28</v>
      </c>
      <c r="AV304" s="3" t="s">
        <v>25</v>
      </c>
    </row>
    <row r="305" spans="1:48" x14ac:dyDescent="0.3">
      <c r="A305">
        <v>1</v>
      </c>
      <c r="B305">
        <v>300</v>
      </c>
      <c r="C305">
        <v>543000</v>
      </c>
      <c r="D305" t="s">
        <v>4</v>
      </c>
      <c r="E305" t="s">
        <v>5</v>
      </c>
      <c r="F305" s="2" t="s">
        <v>11</v>
      </c>
      <c r="G305" s="11">
        <v>0.14000000000000001</v>
      </c>
      <c r="H305">
        <v>0</v>
      </c>
      <c r="I305">
        <v>0</v>
      </c>
      <c r="J305">
        <v>0</v>
      </c>
      <c r="K305">
        <v>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 s="11">
        <v>5.0000000000000001E-4</v>
      </c>
      <c r="AB305" s="11" t="s">
        <v>3</v>
      </c>
      <c r="AC305" t="s">
        <v>3</v>
      </c>
      <c r="AD305" s="11" t="s">
        <v>3</v>
      </c>
      <c r="AE305">
        <v>0.60299999999999998</v>
      </c>
      <c r="AF305">
        <v>10</v>
      </c>
      <c r="AG305" s="9">
        <v>16</v>
      </c>
      <c r="AH305" s="9">
        <v>2</v>
      </c>
      <c r="AI305" s="9">
        <f t="shared" si="13"/>
        <v>160</v>
      </c>
      <c r="AJ305" s="9">
        <v>545</v>
      </c>
      <c r="AK305" s="12" t="s">
        <v>3</v>
      </c>
      <c r="AL305" s="12" t="s">
        <v>3</v>
      </c>
      <c r="AM305" s="7">
        <v>0.4</v>
      </c>
      <c r="AN305">
        <f t="shared" si="12"/>
        <v>1</v>
      </c>
      <c r="AO305" t="s">
        <v>3</v>
      </c>
      <c r="AP305" t="s">
        <v>3</v>
      </c>
      <c r="AQ305">
        <v>1</v>
      </c>
      <c r="AR305">
        <v>7.5000000000000007E-5</v>
      </c>
      <c r="AS305" t="s">
        <v>3</v>
      </c>
      <c r="AT305">
        <v>60</v>
      </c>
      <c r="AU305" t="s">
        <v>28</v>
      </c>
      <c r="AV305" s="3" t="s">
        <v>25</v>
      </c>
    </row>
    <row r="306" spans="1:48" x14ac:dyDescent="0.3">
      <c r="A306">
        <v>1</v>
      </c>
      <c r="B306">
        <v>300</v>
      </c>
      <c r="C306">
        <v>543000</v>
      </c>
      <c r="D306" t="s">
        <v>4</v>
      </c>
      <c r="E306" t="s">
        <v>5</v>
      </c>
      <c r="F306" s="2" t="s">
        <v>11</v>
      </c>
      <c r="G306" s="11">
        <v>0.14000000000000001</v>
      </c>
      <c r="H306">
        <v>0</v>
      </c>
      <c r="I306">
        <v>0</v>
      </c>
      <c r="J306">
        <v>0</v>
      </c>
      <c r="K306">
        <v>1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 s="11">
        <v>5.0000000000000001E-4</v>
      </c>
      <c r="AB306" s="11" t="s">
        <v>3</v>
      </c>
      <c r="AC306" t="s">
        <v>3</v>
      </c>
      <c r="AD306" s="11" t="s">
        <v>3</v>
      </c>
      <c r="AE306">
        <v>0.60299999999999998</v>
      </c>
      <c r="AF306">
        <v>10</v>
      </c>
      <c r="AG306" s="9">
        <v>16</v>
      </c>
      <c r="AH306" s="9">
        <v>2</v>
      </c>
      <c r="AI306" s="9">
        <f t="shared" si="13"/>
        <v>160</v>
      </c>
      <c r="AJ306" s="9">
        <v>545</v>
      </c>
      <c r="AK306" s="12" t="s">
        <v>3</v>
      </c>
      <c r="AL306" s="12" t="s">
        <v>3</v>
      </c>
      <c r="AM306" s="7">
        <v>0.81</v>
      </c>
      <c r="AN306">
        <f t="shared" si="12"/>
        <v>1</v>
      </c>
      <c r="AO306" t="s">
        <v>3</v>
      </c>
      <c r="AP306" t="s">
        <v>3</v>
      </c>
      <c r="AQ306">
        <v>3</v>
      </c>
      <c r="AR306">
        <v>2.2500000000000002E-4</v>
      </c>
      <c r="AS306" t="s">
        <v>3</v>
      </c>
      <c r="AT306">
        <v>60</v>
      </c>
      <c r="AU306" t="s">
        <v>28</v>
      </c>
      <c r="AV306" s="3" t="s">
        <v>25</v>
      </c>
    </row>
    <row r="307" spans="1:48" x14ac:dyDescent="0.3">
      <c r="A307">
        <v>1</v>
      </c>
      <c r="B307">
        <v>300</v>
      </c>
      <c r="C307">
        <v>543000</v>
      </c>
      <c r="D307" t="s">
        <v>4</v>
      </c>
      <c r="E307" t="s">
        <v>5</v>
      </c>
      <c r="F307" s="2" t="s">
        <v>11</v>
      </c>
      <c r="G307" s="11">
        <v>0.14000000000000001</v>
      </c>
      <c r="H307">
        <v>0</v>
      </c>
      <c r="I307">
        <v>0</v>
      </c>
      <c r="J307">
        <v>0</v>
      </c>
      <c r="K307">
        <v>1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 s="11">
        <v>5.0000000000000001E-4</v>
      </c>
      <c r="AB307" s="11" t="s">
        <v>3</v>
      </c>
      <c r="AC307" t="s">
        <v>3</v>
      </c>
      <c r="AD307" s="11" t="s">
        <v>3</v>
      </c>
      <c r="AE307">
        <v>0.60299999999999998</v>
      </c>
      <c r="AF307">
        <v>10</v>
      </c>
      <c r="AG307" s="9">
        <v>16</v>
      </c>
      <c r="AH307" s="9">
        <v>2</v>
      </c>
      <c r="AI307" s="9">
        <f t="shared" si="13"/>
        <v>160</v>
      </c>
      <c r="AJ307" s="9">
        <v>545</v>
      </c>
      <c r="AK307" s="12" t="s">
        <v>3</v>
      </c>
      <c r="AL307" s="12" t="s">
        <v>3</v>
      </c>
      <c r="AM307" s="7">
        <v>1.1000000000000001</v>
      </c>
      <c r="AN307">
        <f t="shared" si="12"/>
        <v>1</v>
      </c>
      <c r="AO307" t="s">
        <v>3</v>
      </c>
      <c r="AP307" t="s">
        <v>3</v>
      </c>
      <c r="AQ307">
        <v>5</v>
      </c>
      <c r="AR307">
        <v>3.7500000000000001E-4</v>
      </c>
      <c r="AS307" t="s">
        <v>3</v>
      </c>
      <c r="AT307">
        <v>60</v>
      </c>
      <c r="AU307" t="s">
        <v>28</v>
      </c>
      <c r="AV307" s="3" t="s">
        <v>25</v>
      </c>
    </row>
    <row r="308" spans="1:48" x14ac:dyDescent="0.3">
      <c r="A308">
        <v>1</v>
      </c>
      <c r="B308">
        <v>300</v>
      </c>
      <c r="C308">
        <v>543000</v>
      </c>
      <c r="D308" t="s">
        <v>4</v>
      </c>
      <c r="E308" t="s">
        <v>5</v>
      </c>
      <c r="F308" s="2" t="s">
        <v>11</v>
      </c>
      <c r="G308" s="11">
        <v>0.14000000000000001</v>
      </c>
      <c r="H308">
        <v>0</v>
      </c>
      <c r="I308">
        <v>0</v>
      </c>
      <c r="J308">
        <v>0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 s="11">
        <v>4.0000000000000001E-3</v>
      </c>
      <c r="AB308" s="11" t="s">
        <v>3</v>
      </c>
      <c r="AC308" t="s">
        <v>3</v>
      </c>
      <c r="AD308" s="11" t="s">
        <v>3</v>
      </c>
      <c r="AE308">
        <v>0.60299999999999998</v>
      </c>
      <c r="AF308">
        <v>10</v>
      </c>
      <c r="AG308" s="9">
        <v>16</v>
      </c>
      <c r="AH308" s="9">
        <v>2</v>
      </c>
      <c r="AI308" s="9">
        <f t="shared" si="13"/>
        <v>160</v>
      </c>
      <c r="AJ308" s="9">
        <v>595</v>
      </c>
      <c r="AK308" s="12" t="s">
        <v>3</v>
      </c>
      <c r="AL308" s="12" t="s">
        <v>3</v>
      </c>
      <c r="AM308" s="7">
        <v>0.45</v>
      </c>
      <c r="AN308">
        <f t="shared" ref="AN308:AN371" si="14">IF(AM308&gt;=12,4,IF(AM308&gt;=5,3,IF(AM308&gt;1.8,2,1)))</f>
        <v>1</v>
      </c>
      <c r="AO308" t="s">
        <v>3</v>
      </c>
      <c r="AP308" t="s">
        <v>3</v>
      </c>
      <c r="AQ308">
        <v>1</v>
      </c>
      <c r="AR308">
        <v>7.5000000000000007E-5</v>
      </c>
      <c r="AS308" t="s">
        <v>3</v>
      </c>
      <c r="AT308">
        <v>60</v>
      </c>
      <c r="AU308" t="s">
        <v>28</v>
      </c>
      <c r="AV308" s="3" t="s">
        <v>25</v>
      </c>
    </row>
    <row r="309" spans="1:48" x14ac:dyDescent="0.3">
      <c r="A309">
        <v>1</v>
      </c>
      <c r="B309">
        <v>300</v>
      </c>
      <c r="C309">
        <v>543000</v>
      </c>
      <c r="D309" t="s">
        <v>4</v>
      </c>
      <c r="E309" t="s">
        <v>5</v>
      </c>
      <c r="F309" s="2" t="s">
        <v>11</v>
      </c>
      <c r="G309" s="11">
        <v>0.14000000000000001</v>
      </c>
      <c r="H309">
        <v>0</v>
      </c>
      <c r="I309">
        <v>0</v>
      </c>
      <c r="J309">
        <v>0</v>
      </c>
      <c r="K309">
        <v>1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 s="11">
        <v>4.0000000000000001E-3</v>
      </c>
      <c r="AB309" s="11" t="s">
        <v>3</v>
      </c>
      <c r="AC309" t="s">
        <v>3</v>
      </c>
      <c r="AD309" s="11" t="s">
        <v>3</v>
      </c>
      <c r="AE309">
        <v>0.60299999999999998</v>
      </c>
      <c r="AF309">
        <v>10</v>
      </c>
      <c r="AG309" s="9">
        <v>16</v>
      </c>
      <c r="AH309" s="9">
        <v>2</v>
      </c>
      <c r="AI309" s="9">
        <f t="shared" si="13"/>
        <v>160</v>
      </c>
      <c r="AJ309" s="9">
        <v>595</v>
      </c>
      <c r="AK309" s="12" t="s">
        <v>3</v>
      </c>
      <c r="AL309" s="12" t="s">
        <v>3</v>
      </c>
      <c r="AM309" s="7">
        <v>1.1000000000000001</v>
      </c>
      <c r="AN309">
        <f t="shared" si="14"/>
        <v>1</v>
      </c>
      <c r="AO309" t="s">
        <v>3</v>
      </c>
      <c r="AP309" t="s">
        <v>3</v>
      </c>
      <c r="AQ309">
        <v>3</v>
      </c>
      <c r="AR309">
        <v>2.2500000000000002E-4</v>
      </c>
      <c r="AS309" t="s">
        <v>3</v>
      </c>
      <c r="AT309">
        <v>60</v>
      </c>
      <c r="AU309" t="s">
        <v>28</v>
      </c>
      <c r="AV309" s="3" t="s">
        <v>25</v>
      </c>
    </row>
    <row r="310" spans="1:48" x14ac:dyDescent="0.3">
      <c r="A310">
        <v>1</v>
      </c>
      <c r="B310">
        <v>300</v>
      </c>
      <c r="C310">
        <v>543000</v>
      </c>
      <c r="D310" t="s">
        <v>4</v>
      </c>
      <c r="E310" t="s">
        <v>5</v>
      </c>
      <c r="F310" s="2" t="s">
        <v>11</v>
      </c>
      <c r="G310" s="11">
        <v>0.14000000000000001</v>
      </c>
      <c r="H310">
        <v>0</v>
      </c>
      <c r="I310">
        <v>0</v>
      </c>
      <c r="J310">
        <v>0</v>
      </c>
      <c r="K310">
        <v>1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 s="11">
        <v>4.0000000000000001E-3</v>
      </c>
      <c r="AB310" s="11" t="s">
        <v>3</v>
      </c>
      <c r="AC310" t="s">
        <v>3</v>
      </c>
      <c r="AD310" s="11" t="s">
        <v>3</v>
      </c>
      <c r="AE310">
        <v>0.60299999999999998</v>
      </c>
      <c r="AF310">
        <v>10</v>
      </c>
      <c r="AG310" s="9">
        <v>16</v>
      </c>
      <c r="AH310" s="9">
        <v>2</v>
      </c>
      <c r="AI310" s="9">
        <f t="shared" si="13"/>
        <v>160</v>
      </c>
      <c r="AJ310" s="9">
        <v>595</v>
      </c>
      <c r="AK310" s="12" t="s">
        <v>3</v>
      </c>
      <c r="AL310" s="12" t="s">
        <v>3</v>
      </c>
      <c r="AM310" s="7">
        <v>1.1499999999999999</v>
      </c>
      <c r="AN310">
        <f t="shared" si="14"/>
        <v>1</v>
      </c>
      <c r="AO310" t="s">
        <v>3</v>
      </c>
      <c r="AP310" t="s">
        <v>3</v>
      </c>
      <c r="AQ310">
        <v>5</v>
      </c>
      <c r="AR310">
        <v>3.7500000000000001E-4</v>
      </c>
      <c r="AS310" t="s">
        <v>3</v>
      </c>
      <c r="AT310">
        <v>60</v>
      </c>
      <c r="AU310" t="s">
        <v>28</v>
      </c>
      <c r="AV310" s="3" t="s">
        <v>25</v>
      </c>
    </row>
    <row r="311" spans="1:48" x14ac:dyDescent="0.3">
      <c r="A311">
        <v>1</v>
      </c>
      <c r="B311">
        <v>300</v>
      </c>
      <c r="C311">
        <v>543000</v>
      </c>
      <c r="D311" t="s">
        <v>4</v>
      </c>
      <c r="E311" t="s">
        <v>5</v>
      </c>
      <c r="F311" s="2" t="s">
        <v>11</v>
      </c>
      <c r="G311" s="11">
        <v>0.14000000000000001</v>
      </c>
      <c r="H311">
        <v>0</v>
      </c>
      <c r="I311">
        <v>0</v>
      </c>
      <c r="J311">
        <v>0</v>
      </c>
      <c r="K311">
        <v>1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 s="11">
        <v>1.6E-2</v>
      </c>
      <c r="AB311" s="11" t="s">
        <v>3</v>
      </c>
      <c r="AC311" t="s">
        <v>3</v>
      </c>
      <c r="AD311" s="11" t="s">
        <v>3</v>
      </c>
      <c r="AE311">
        <v>0.60299999999999998</v>
      </c>
      <c r="AF311">
        <v>10</v>
      </c>
      <c r="AG311" s="9">
        <v>16</v>
      </c>
      <c r="AH311" s="9">
        <v>2</v>
      </c>
      <c r="AI311" s="9">
        <f t="shared" si="13"/>
        <v>160</v>
      </c>
      <c r="AJ311" s="9">
        <v>720</v>
      </c>
      <c r="AK311" s="12" t="s">
        <v>3</v>
      </c>
      <c r="AL311" s="12" t="s">
        <v>3</v>
      </c>
      <c r="AM311" s="7">
        <v>0.5</v>
      </c>
      <c r="AN311">
        <f t="shared" si="14"/>
        <v>1</v>
      </c>
      <c r="AO311" t="s">
        <v>3</v>
      </c>
      <c r="AP311" t="s">
        <v>3</v>
      </c>
      <c r="AQ311">
        <v>1</v>
      </c>
      <c r="AR311">
        <v>7.5000000000000007E-5</v>
      </c>
      <c r="AS311" t="s">
        <v>3</v>
      </c>
      <c r="AT311">
        <v>60</v>
      </c>
      <c r="AU311" t="s">
        <v>28</v>
      </c>
      <c r="AV311" s="3" t="s">
        <v>25</v>
      </c>
    </row>
    <row r="312" spans="1:48" x14ac:dyDescent="0.3">
      <c r="A312">
        <v>1</v>
      </c>
      <c r="B312">
        <v>300</v>
      </c>
      <c r="C312">
        <v>543000</v>
      </c>
      <c r="D312" t="s">
        <v>4</v>
      </c>
      <c r="E312" t="s">
        <v>5</v>
      </c>
      <c r="F312" s="2" t="s">
        <v>11</v>
      </c>
      <c r="G312" s="11">
        <v>0.14000000000000001</v>
      </c>
      <c r="H312">
        <v>0</v>
      </c>
      <c r="I312">
        <v>0</v>
      </c>
      <c r="J312">
        <v>0</v>
      </c>
      <c r="K312">
        <v>1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 s="11">
        <v>1.6E-2</v>
      </c>
      <c r="AB312" s="11" t="s">
        <v>3</v>
      </c>
      <c r="AC312" t="s">
        <v>3</v>
      </c>
      <c r="AD312" s="11" t="s">
        <v>3</v>
      </c>
      <c r="AE312">
        <v>0.60299999999999998</v>
      </c>
      <c r="AF312">
        <v>10</v>
      </c>
      <c r="AG312" s="9">
        <v>16</v>
      </c>
      <c r="AH312" s="9">
        <v>2</v>
      </c>
      <c r="AI312" s="9">
        <f t="shared" si="13"/>
        <v>160</v>
      </c>
      <c r="AJ312" s="9">
        <v>720</v>
      </c>
      <c r="AK312" s="12" t="s">
        <v>3</v>
      </c>
      <c r="AL312" s="12" t="s">
        <v>3</v>
      </c>
      <c r="AM312" s="7">
        <v>1.1000000000000001</v>
      </c>
      <c r="AN312">
        <f t="shared" si="14"/>
        <v>1</v>
      </c>
      <c r="AO312" t="s">
        <v>3</v>
      </c>
      <c r="AP312" t="s">
        <v>3</v>
      </c>
      <c r="AQ312">
        <v>3</v>
      </c>
      <c r="AR312">
        <v>2.2500000000000002E-4</v>
      </c>
      <c r="AS312" t="s">
        <v>3</v>
      </c>
      <c r="AT312">
        <v>60</v>
      </c>
      <c r="AU312" t="s">
        <v>28</v>
      </c>
      <c r="AV312" s="3" t="s">
        <v>25</v>
      </c>
    </row>
    <row r="313" spans="1:48" x14ac:dyDescent="0.3">
      <c r="A313">
        <v>1</v>
      </c>
      <c r="B313">
        <v>300</v>
      </c>
      <c r="C313">
        <v>543000</v>
      </c>
      <c r="D313" t="s">
        <v>4</v>
      </c>
      <c r="E313" t="s">
        <v>5</v>
      </c>
      <c r="F313" s="2" t="s">
        <v>11</v>
      </c>
      <c r="G313" s="11">
        <v>0.14000000000000001</v>
      </c>
      <c r="H313">
        <v>0</v>
      </c>
      <c r="I313">
        <v>0</v>
      </c>
      <c r="J313">
        <v>0</v>
      </c>
      <c r="K313">
        <v>1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 s="11">
        <v>1.6E-2</v>
      </c>
      <c r="AB313" s="11" t="s">
        <v>3</v>
      </c>
      <c r="AC313" t="s">
        <v>3</v>
      </c>
      <c r="AD313" s="11" t="s">
        <v>3</v>
      </c>
      <c r="AE313">
        <v>0.60299999999999998</v>
      </c>
      <c r="AF313">
        <v>10</v>
      </c>
      <c r="AG313" s="9">
        <v>16</v>
      </c>
      <c r="AH313" s="9">
        <v>2</v>
      </c>
      <c r="AI313" s="9">
        <f t="shared" si="13"/>
        <v>160</v>
      </c>
      <c r="AJ313" s="9">
        <v>720</v>
      </c>
      <c r="AK313" s="12" t="s">
        <v>3</v>
      </c>
      <c r="AL313" s="12" t="s">
        <v>3</v>
      </c>
      <c r="AM313" s="7">
        <v>1.25</v>
      </c>
      <c r="AN313">
        <f t="shared" si="14"/>
        <v>1</v>
      </c>
      <c r="AO313" t="s">
        <v>3</v>
      </c>
      <c r="AP313" t="s">
        <v>3</v>
      </c>
      <c r="AQ313">
        <v>5</v>
      </c>
      <c r="AR313">
        <v>3.7500000000000001E-4</v>
      </c>
      <c r="AS313" t="s">
        <v>3</v>
      </c>
      <c r="AT313">
        <v>60</v>
      </c>
      <c r="AU313" t="s">
        <v>28</v>
      </c>
      <c r="AV313" s="3" t="s">
        <v>25</v>
      </c>
    </row>
    <row r="314" spans="1:48" x14ac:dyDescent="0.3">
      <c r="A314">
        <v>1</v>
      </c>
      <c r="B314">
        <v>300</v>
      </c>
      <c r="C314">
        <v>543000</v>
      </c>
      <c r="D314" t="s">
        <v>4</v>
      </c>
      <c r="E314" t="s">
        <v>5</v>
      </c>
      <c r="F314" s="2" t="s">
        <v>11</v>
      </c>
      <c r="G314" s="11">
        <v>0.14000000000000001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1</v>
      </c>
      <c r="X314">
        <v>0</v>
      </c>
      <c r="Y314">
        <v>0</v>
      </c>
      <c r="Z314">
        <v>0</v>
      </c>
      <c r="AA314" s="11">
        <v>5.0000000000000001E-4</v>
      </c>
      <c r="AB314" s="11" t="s">
        <v>3</v>
      </c>
      <c r="AC314" t="s">
        <v>3</v>
      </c>
      <c r="AD314" s="11" t="s">
        <v>3</v>
      </c>
      <c r="AE314">
        <v>0.60299999999999998</v>
      </c>
      <c r="AF314">
        <v>10</v>
      </c>
      <c r="AG314" s="9">
        <v>16</v>
      </c>
      <c r="AH314" s="9">
        <v>2</v>
      </c>
      <c r="AI314" s="9">
        <f t="shared" si="13"/>
        <v>160</v>
      </c>
      <c r="AJ314" s="9">
        <v>525</v>
      </c>
      <c r="AK314" s="12" t="s">
        <v>3</v>
      </c>
      <c r="AL314" s="12" t="s">
        <v>3</v>
      </c>
      <c r="AM314" s="7">
        <v>0.7</v>
      </c>
      <c r="AN314">
        <f t="shared" si="14"/>
        <v>1</v>
      </c>
      <c r="AO314" t="s">
        <v>3</v>
      </c>
      <c r="AP314" t="s">
        <v>3</v>
      </c>
      <c r="AQ314">
        <v>1</v>
      </c>
      <c r="AR314">
        <v>7.5000000000000007E-5</v>
      </c>
      <c r="AS314" t="s">
        <v>3</v>
      </c>
      <c r="AT314">
        <v>60</v>
      </c>
      <c r="AU314" t="s">
        <v>28</v>
      </c>
      <c r="AV314" s="3" t="s">
        <v>25</v>
      </c>
    </row>
    <row r="315" spans="1:48" x14ac:dyDescent="0.3">
      <c r="A315">
        <v>1</v>
      </c>
      <c r="B315">
        <v>300</v>
      </c>
      <c r="C315">
        <v>543000</v>
      </c>
      <c r="D315" t="s">
        <v>4</v>
      </c>
      <c r="E315" t="s">
        <v>5</v>
      </c>
      <c r="F315" s="2" t="s">
        <v>11</v>
      </c>
      <c r="G315" s="11">
        <v>0.14000000000000001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1</v>
      </c>
      <c r="X315">
        <v>0</v>
      </c>
      <c r="Y315">
        <v>0</v>
      </c>
      <c r="Z315">
        <v>0</v>
      </c>
      <c r="AA315" s="11">
        <v>5.0000000000000001E-4</v>
      </c>
      <c r="AB315" s="11" t="s">
        <v>3</v>
      </c>
      <c r="AC315" t="s">
        <v>3</v>
      </c>
      <c r="AD315" s="11" t="s">
        <v>3</v>
      </c>
      <c r="AE315">
        <v>0.60299999999999998</v>
      </c>
      <c r="AF315">
        <v>10</v>
      </c>
      <c r="AG315" s="9">
        <v>16</v>
      </c>
      <c r="AH315" s="9">
        <v>2</v>
      </c>
      <c r="AI315" s="9">
        <f t="shared" si="13"/>
        <v>160</v>
      </c>
      <c r="AJ315" s="9">
        <v>525</v>
      </c>
      <c r="AK315" s="12" t="s">
        <v>3</v>
      </c>
      <c r="AL315" s="12" t="s">
        <v>3</v>
      </c>
      <c r="AM315" s="7">
        <v>1</v>
      </c>
      <c r="AN315">
        <f t="shared" si="14"/>
        <v>1</v>
      </c>
      <c r="AO315" t="s">
        <v>3</v>
      </c>
      <c r="AP315" t="s">
        <v>3</v>
      </c>
      <c r="AQ315">
        <v>3</v>
      </c>
      <c r="AR315">
        <v>2.2500000000000002E-4</v>
      </c>
      <c r="AS315" t="s">
        <v>3</v>
      </c>
      <c r="AT315">
        <v>60</v>
      </c>
      <c r="AU315" t="s">
        <v>28</v>
      </c>
      <c r="AV315" s="3" t="s">
        <v>25</v>
      </c>
    </row>
    <row r="316" spans="1:48" x14ac:dyDescent="0.3">
      <c r="A316">
        <v>1</v>
      </c>
      <c r="B316">
        <v>300</v>
      </c>
      <c r="C316">
        <v>543000</v>
      </c>
      <c r="D316" t="s">
        <v>4</v>
      </c>
      <c r="E316" t="s">
        <v>5</v>
      </c>
      <c r="F316" s="2" t="s">
        <v>11</v>
      </c>
      <c r="G316" s="11">
        <v>0.14000000000000001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1</v>
      </c>
      <c r="X316">
        <v>0</v>
      </c>
      <c r="Y316">
        <v>0</v>
      </c>
      <c r="Z316">
        <v>0</v>
      </c>
      <c r="AA316" s="11">
        <v>5.0000000000000001E-4</v>
      </c>
      <c r="AB316" s="11" t="s">
        <v>3</v>
      </c>
      <c r="AC316" t="s">
        <v>3</v>
      </c>
      <c r="AD316" s="11" t="s">
        <v>3</v>
      </c>
      <c r="AE316">
        <v>0.60299999999999998</v>
      </c>
      <c r="AF316">
        <v>10</v>
      </c>
      <c r="AG316" s="9">
        <v>16</v>
      </c>
      <c r="AH316" s="9">
        <v>2</v>
      </c>
      <c r="AI316" s="9">
        <f t="shared" si="13"/>
        <v>160</v>
      </c>
      <c r="AJ316" s="9">
        <v>525</v>
      </c>
      <c r="AK316" s="12" t="s">
        <v>3</v>
      </c>
      <c r="AL316" s="12" t="s">
        <v>3</v>
      </c>
      <c r="AM316" s="7">
        <v>1.3</v>
      </c>
      <c r="AN316">
        <f t="shared" si="14"/>
        <v>1</v>
      </c>
      <c r="AO316" t="s">
        <v>3</v>
      </c>
      <c r="AP316" t="s">
        <v>3</v>
      </c>
      <c r="AQ316">
        <v>5</v>
      </c>
      <c r="AR316">
        <v>3.7500000000000001E-4</v>
      </c>
      <c r="AS316" t="s">
        <v>3</v>
      </c>
      <c r="AT316">
        <v>60</v>
      </c>
      <c r="AU316" t="s">
        <v>28</v>
      </c>
      <c r="AV316" s="3" t="s">
        <v>25</v>
      </c>
    </row>
    <row r="317" spans="1:48" x14ac:dyDescent="0.3">
      <c r="A317">
        <v>1</v>
      </c>
      <c r="B317">
        <v>300</v>
      </c>
      <c r="C317">
        <v>543000</v>
      </c>
      <c r="D317" t="s">
        <v>4</v>
      </c>
      <c r="E317" t="s">
        <v>5</v>
      </c>
      <c r="F317" s="2" t="s">
        <v>11</v>
      </c>
      <c r="G317" s="11">
        <v>0.14000000000000001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1</v>
      </c>
      <c r="X317">
        <v>0</v>
      </c>
      <c r="Y317">
        <v>0</v>
      </c>
      <c r="Z317">
        <v>0</v>
      </c>
      <c r="AA317" s="11">
        <v>4.0000000000000001E-3</v>
      </c>
      <c r="AB317" s="11" t="s">
        <v>3</v>
      </c>
      <c r="AC317" t="s">
        <v>3</v>
      </c>
      <c r="AD317" s="11" t="s">
        <v>3</v>
      </c>
      <c r="AE317">
        <v>0.60299999999999998</v>
      </c>
      <c r="AF317">
        <v>10</v>
      </c>
      <c r="AG317" s="9">
        <v>16</v>
      </c>
      <c r="AH317" s="9">
        <v>2</v>
      </c>
      <c r="AI317" s="9">
        <f t="shared" si="13"/>
        <v>160</v>
      </c>
      <c r="AJ317" s="9">
        <v>540</v>
      </c>
      <c r="AK317" s="12" t="s">
        <v>3</v>
      </c>
      <c r="AL317" s="12" t="s">
        <v>3</v>
      </c>
      <c r="AM317" s="7">
        <v>0.8</v>
      </c>
      <c r="AN317">
        <f t="shared" si="14"/>
        <v>1</v>
      </c>
      <c r="AO317" t="s">
        <v>3</v>
      </c>
      <c r="AP317" t="s">
        <v>3</v>
      </c>
      <c r="AQ317">
        <v>1</v>
      </c>
      <c r="AR317">
        <v>7.5000000000000007E-5</v>
      </c>
      <c r="AS317" t="s">
        <v>3</v>
      </c>
      <c r="AT317">
        <v>60</v>
      </c>
      <c r="AU317" t="s">
        <v>28</v>
      </c>
      <c r="AV317" s="3" t="s">
        <v>25</v>
      </c>
    </row>
    <row r="318" spans="1:48" x14ac:dyDescent="0.3">
      <c r="A318">
        <v>1</v>
      </c>
      <c r="B318">
        <v>300</v>
      </c>
      <c r="C318">
        <v>543000</v>
      </c>
      <c r="D318" t="s">
        <v>4</v>
      </c>
      <c r="E318" t="s">
        <v>5</v>
      </c>
      <c r="F318" s="2" t="s">
        <v>11</v>
      </c>
      <c r="G318" s="11">
        <v>0.14000000000000001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1</v>
      </c>
      <c r="X318">
        <v>0</v>
      </c>
      <c r="Y318">
        <v>0</v>
      </c>
      <c r="Z318">
        <v>0</v>
      </c>
      <c r="AA318" s="11">
        <v>4.0000000000000001E-3</v>
      </c>
      <c r="AB318" s="11" t="s">
        <v>3</v>
      </c>
      <c r="AC318" t="s">
        <v>3</v>
      </c>
      <c r="AD318" s="11" t="s">
        <v>3</v>
      </c>
      <c r="AE318">
        <v>0.60299999999999998</v>
      </c>
      <c r="AF318">
        <v>10</v>
      </c>
      <c r="AG318" s="9">
        <v>16</v>
      </c>
      <c r="AH318" s="9">
        <v>2</v>
      </c>
      <c r="AI318" s="9">
        <f t="shared" si="13"/>
        <v>160</v>
      </c>
      <c r="AJ318" s="9">
        <v>540</v>
      </c>
      <c r="AK318" s="12" t="s">
        <v>3</v>
      </c>
      <c r="AL318" s="12" t="s">
        <v>3</v>
      </c>
      <c r="AM318" s="7">
        <v>1.25</v>
      </c>
      <c r="AN318">
        <f t="shared" si="14"/>
        <v>1</v>
      </c>
      <c r="AO318" t="s">
        <v>3</v>
      </c>
      <c r="AP318" t="s">
        <v>3</v>
      </c>
      <c r="AQ318">
        <v>3</v>
      </c>
      <c r="AR318">
        <v>2.2500000000000002E-4</v>
      </c>
      <c r="AS318" t="s">
        <v>3</v>
      </c>
      <c r="AT318">
        <v>60</v>
      </c>
      <c r="AU318" t="s">
        <v>28</v>
      </c>
      <c r="AV318" s="3" t="s">
        <v>25</v>
      </c>
    </row>
    <row r="319" spans="1:48" x14ac:dyDescent="0.3">
      <c r="A319">
        <v>1</v>
      </c>
      <c r="B319">
        <v>300</v>
      </c>
      <c r="C319">
        <v>543000</v>
      </c>
      <c r="D319" t="s">
        <v>4</v>
      </c>
      <c r="E319" t="s">
        <v>5</v>
      </c>
      <c r="F319" s="2" t="s">
        <v>11</v>
      </c>
      <c r="G319" s="11">
        <v>0.14000000000000001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1</v>
      </c>
      <c r="X319">
        <v>0</v>
      </c>
      <c r="Y319">
        <v>0</v>
      </c>
      <c r="Z319">
        <v>0</v>
      </c>
      <c r="AA319" s="11">
        <v>4.0000000000000001E-3</v>
      </c>
      <c r="AB319" s="11" t="s">
        <v>3</v>
      </c>
      <c r="AC319" t="s">
        <v>3</v>
      </c>
      <c r="AD319" s="11" t="s">
        <v>3</v>
      </c>
      <c r="AE319">
        <v>0.60299999999999998</v>
      </c>
      <c r="AF319">
        <v>10</v>
      </c>
      <c r="AG319" s="9">
        <v>16</v>
      </c>
      <c r="AH319" s="9">
        <v>2</v>
      </c>
      <c r="AI319" s="9">
        <f t="shared" si="13"/>
        <v>160</v>
      </c>
      <c r="AJ319" s="9">
        <v>540</v>
      </c>
      <c r="AK319" s="12" t="s">
        <v>3</v>
      </c>
      <c r="AL319" s="12" t="s">
        <v>3</v>
      </c>
      <c r="AM319" s="7">
        <v>1.5</v>
      </c>
      <c r="AN319">
        <f t="shared" si="14"/>
        <v>1</v>
      </c>
      <c r="AO319" t="s">
        <v>3</v>
      </c>
      <c r="AP319" t="s">
        <v>3</v>
      </c>
      <c r="AQ319">
        <v>5</v>
      </c>
      <c r="AR319">
        <v>3.7500000000000001E-4</v>
      </c>
      <c r="AS319" t="s">
        <v>3</v>
      </c>
      <c r="AT319">
        <v>60</v>
      </c>
      <c r="AU319" t="s">
        <v>28</v>
      </c>
      <c r="AV319" s="3" t="s">
        <v>25</v>
      </c>
    </row>
    <row r="320" spans="1:48" x14ac:dyDescent="0.3">
      <c r="A320">
        <v>1</v>
      </c>
      <c r="B320">
        <v>300</v>
      </c>
      <c r="C320">
        <v>543000</v>
      </c>
      <c r="D320" t="s">
        <v>4</v>
      </c>
      <c r="E320" t="s">
        <v>5</v>
      </c>
      <c r="F320" s="2" t="s">
        <v>11</v>
      </c>
      <c r="G320" s="11">
        <v>0.14000000000000001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1</v>
      </c>
      <c r="X320">
        <v>0</v>
      </c>
      <c r="Y320">
        <v>0</v>
      </c>
      <c r="Z320">
        <v>0</v>
      </c>
      <c r="AA320" s="11">
        <v>1.6E-2</v>
      </c>
      <c r="AB320" s="11" t="s">
        <v>3</v>
      </c>
      <c r="AC320" t="s">
        <v>3</v>
      </c>
      <c r="AD320" s="11" t="s">
        <v>3</v>
      </c>
      <c r="AE320">
        <v>0.60299999999999998</v>
      </c>
      <c r="AF320">
        <v>10</v>
      </c>
      <c r="AG320" s="9">
        <v>16</v>
      </c>
      <c r="AH320" s="9">
        <v>2</v>
      </c>
      <c r="AI320" s="9">
        <f t="shared" si="13"/>
        <v>160</v>
      </c>
      <c r="AJ320" s="9">
        <v>600</v>
      </c>
      <c r="AK320" s="12" t="s">
        <v>3</v>
      </c>
      <c r="AL320" s="12" t="s">
        <v>3</v>
      </c>
      <c r="AM320" s="7">
        <v>1</v>
      </c>
      <c r="AN320">
        <f t="shared" si="14"/>
        <v>1</v>
      </c>
      <c r="AO320" t="s">
        <v>3</v>
      </c>
      <c r="AP320" t="s">
        <v>3</v>
      </c>
      <c r="AQ320">
        <v>1</v>
      </c>
      <c r="AR320">
        <v>7.5000000000000007E-5</v>
      </c>
      <c r="AS320" t="s">
        <v>3</v>
      </c>
      <c r="AT320">
        <v>60</v>
      </c>
      <c r="AU320" t="s">
        <v>28</v>
      </c>
      <c r="AV320" s="3" t="s">
        <v>25</v>
      </c>
    </row>
    <row r="321" spans="1:48" x14ac:dyDescent="0.3">
      <c r="A321">
        <v>1</v>
      </c>
      <c r="B321">
        <v>300</v>
      </c>
      <c r="C321">
        <v>543000</v>
      </c>
      <c r="D321" t="s">
        <v>4</v>
      </c>
      <c r="E321" t="s">
        <v>5</v>
      </c>
      <c r="F321" s="2" t="s">
        <v>11</v>
      </c>
      <c r="G321" s="11">
        <v>0.14000000000000001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1</v>
      </c>
      <c r="X321">
        <v>0</v>
      </c>
      <c r="Y321">
        <v>0</v>
      </c>
      <c r="Z321">
        <v>0</v>
      </c>
      <c r="AA321" s="11">
        <v>1.6E-2</v>
      </c>
      <c r="AB321" s="11" t="s">
        <v>3</v>
      </c>
      <c r="AC321" t="s">
        <v>3</v>
      </c>
      <c r="AD321" s="11" t="s">
        <v>3</v>
      </c>
      <c r="AE321">
        <v>0.60299999999999998</v>
      </c>
      <c r="AF321">
        <v>10</v>
      </c>
      <c r="AG321" s="9">
        <v>16</v>
      </c>
      <c r="AH321" s="9">
        <v>2</v>
      </c>
      <c r="AI321" s="9">
        <f t="shared" si="13"/>
        <v>160</v>
      </c>
      <c r="AJ321" s="9">
        <v>600</v>
      </c>
      <c r="AK321" s="12" t="s">
        <v>3</v>
      </c>
      <c r="AL321" s="12" t="s">
        <v>3</v>
      </c>
      <c r="AM321" s="7">
        <v>1.4</v>
      </c>
      <c r="AN321">
        <f t="shared" si="14"/>
        <v>1</v>
      </c>
      <c r="AO321" t="s">
        <v>3</v>
      </c>
      <c r="AP321" t="s">
        <v>3</v>
      </c>
      <c r="AQ321">
        <v>3</v>
      </c>
      <c r="AR321">
        <v>2.2500000000000002E-4</v>
      </c>
      <c r="AS321" t="s">
        <v>3</v>
      </c>
      <c r="AT321">
        <v>60</v>
      </c>
      <c r="AU321" t="s">
        <v>28</v>
      </c>
      <c r="AV321" s="3" t="s">
        <v>25</v>
      </c>
    </row>
    <row r="322" spans="1:48" x14ac:dyDescent="0.3">
      <c r="A322">
        <v>1</v>
      </c>
      <c r="B322">
        <v>300</v>
      </c>
      <c r="C322">
        <v>543000</v>
      </c>
      <c r="D322" t="s">
        <v>4</v>
      </c>
      <c r="E322" t="s">
        <v>5</v>
      </c>
      <c r="F322" s="2" t="s">
        <v>11</v>
      </c>
      <c r="G322" s="11">
        <v>0.14000000000000001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1</v>
      </c>
      <c r="X322">
        <v>0</v>
      </c>
      <c r="Y322">
        <v>0</v>
      </c>
      <c r="Z322">
        <v>0</v>
      </c>
      <c r="AA322" s="11">
        <v>1.6E-2</v>
      </c>
      <c r="AB322" s="11" t="s">
        <v>3</v>
      </c>
      <c r="AC322" t="s">
        <v>3</v>
      </c>
      <c r="AD322" s="11" t="s">
        <v>3</v>
      </c>
      <c r="AE322">
        <v>0.60299999999999998</v>
      </c>
      <c r="AF322">
        <v>10</v>
      </c>
      <c r="AG322" s="9">
        <v>16</v>
      </c>
      <c r="AH322" s="9">
        <v>2</v>
      </c>
      <c r="AI322" s="9">
        <f t="shared" si="13"/>
        <v>160</v>
      </c>
      <c r="AJ322" s="9">
        <v>600</v>
      </c>
      <c r="AK322" s="12" t="s">
        <v>3</v>
      </c>
      <c r="AL322" s="12" t="s">
        <v>3</v>
      </c>
      <c r="AM322" s="7">
        <v>1.7</v>
      </c>
      <c r="AN322">
        <f t="shared" si="14"/>
        <v>1</v>
      </c>
      <c r="AO322" t="s">
        <v>3</v>
      </c>
      <c r="AP322" t="s">
        <v>3</v>
      </c>
      <c r="AQ322">
        <v>5</v>
      </c>
      <c r="AR322">
        <v>3.7500000000000001E-4</v>
      </c>
      <c r="AS322" t="s">
        <v>3</v>
      </c>
      <c r="AT322">
        <v>60</v>
      </c>
      <c r="AU322" t="s">
        <v>28</v>
      </c>
      <c r="AV322" s="3" t="s">
        <v>25</v>
      </c>
    </row>
    <row r="323" spans="1:48" x14ac:dyDescent="0.3">
      <c r="A323">
        <v>1</v>
      </c>
      <c r="B323">
        <v>300</v>
      </c>
      <c r="C323">
        <v>543000</v>
      </c>
      <c r="D323" t="s">
        <v>4</v>
      </c>
      <c r="E323" t="s">
        <v>5</v>
      </c>
      <c r="F323" s="2" t="s">
        <v>11</v>
      </c>
      <c r="G323" s="11">
        <v>0.14000000000000001</v>
      </c>
      <c r="H323">
        <v>0</v>
      </c>
      <c r="I323">
        <v>0</v>
      </c>
      <c r="J323">
        <v>0</v>
      </c>
      <c r="K323">
        <v>0</v>
      </c>
      <c r="L323">
        <v>1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 s="11">
        <v>5.0000000000000001E-4</v>
      </c>
      <c r="AB323" s="11" t="s">
        <v>3</v>
      </c>
      <c r="AC323" t="s">
        <v>3</v>
      </c>
      <c r="AD323" s="11" t="s">
        <v>3</v>
      </c>
      <c r="AE323">
        <v>0.60299999999999998</v>
      </c>
      <c r="AF323">
        <v>10</v>
      </c>
      <c r="AG323" s="9">
        <v>16</v>
      </c>
      <c r="AH323" s="9">
        <v>2</v>
      </c>
      <c r="AI323" s="9">
        <f t="shared" si="13"/>
        <v>160</v>
      </c>
      <c r="AJ323" s="9">
        <v>488</v>
      </c>
      <c r="AK323" s="12" t="s">
        <v>3</v>
      </c>
      <c r="AL323" s="12" t="s">
        <v>3</v>
      </c>
      <c r="AM323" s="7">
        <v>0.6</v>
      </c>
      <c r="AN323">
        <f t="shared" si="14"/>
        <v>1</v>
      </c>
      <c r="AO323" t="s">
        <v>3</v>
      </c>
      <c r="AP323" t="s">
        <v>3</v>
      </c>
      <c r="AQ323">
        <v>1</v>
      </c>
      <c r="AR323">
        <v>7.5000000000000007E-5</v>
      </c>
      <c r="AS323" t="s">
        <v>3</v>
      </c>
      <c r="AT323">
        <v>60</v>
      </c>
      <c r="AU323" t="s">
        <v>28</v>
      </c>
      <c r="AV323" s="3" t="s">
        <v>25</v>
      </c>
    </row>
    <row r="324" spans="1:48" x14ac:dyDescent="0.3">
      <c r="A324">
        <v>1</v>
      </c>
      <c r="B324">
        <v>300</v>
      </c>
      <c r="C324">
        <v>543000</v>
      </c>
      <c r="D324" t="s">
        <v>4</v>
      </c>
      <c r="E324" t="s">
        <v>5</v>
      </c>
      <c r="F324" s="2" t="s">
        <v>11</v>
      </c>
      <c r="G324" s="11">
        <v>0.14000000000000001</v>
      </c>
      <c r="H324">
        <v>0</v>
      </c>
      <c r="I324">
        <v>0</v>
      </c>
      <c r="J324">
        <v>0</v>
      </c>
      <c r="K324">
        <v>0</v>
      </c>
      <c r="L324">
        <v>1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 s="11">
        <v>5.0000000000000001E-4</v>
      </c>
      <c r="AB324" s="11" t="s">
        <v>3</v>
      </c>
      <c r="AC324" t="s">
        <v>3</v>
      </c>
      <c r="AD324" s="11" t="s">
        <v>3</v>
      </c>
      <c r="AE324">
        <v>0.60299999999999998</v>
      </c>
      <c r="AF324">
        <v>10</v>
      </c>
      <c r="AG324" s="9">
        <v>16</v>
      </c>
      <c r="AH324" s="9">
        <v>2</v>
      </c>
      <c r="AI324" s="9">
        <f t="shared" si="13"/>
        <v>160</v>
      </c>
      <c r="AJ324" s="9">
        <v>488</v>
      </c>
      <c r="AK324" s="12" t="s">
        <v>3</v>
      </c>
      <c r="AL324" s="12" t="s">
        <v>3</v>
      </c>
      <c r="AM324" s="7">
        <v>1.1000000000000001</v>
      </c>
      <c r="AN324">
        <f t="shared" si="14"/>
        <v>1</v>
      </c>
      <c r="AO324" t="s">
        <v>3</v>
      </c>
      <c r="AP324" t="s">
        <v>3</v>
      </c>
      <c r="AQ324">
        <v>3</v>
      </c>
      <c r="AR324">
        <v>2.2500000000000002E-4</v>
      </c>
      <c r="AS324" t="s">
        <v>3</v>
      </c>
      <c r="AT324">
        <v>60</v>
      </c>
      <c r="AU324" t="s">
        <v>28</v>
      </c>
      <c r="AV324" s="3" t="s">
        <v>25</v>
      </c>
    </row>
    <row r="325" spans="1:48" x14ac:dyDescent="0.3">
      <c r="A325">
        <v>1</v>
      </c>
      <c r="B325">
        <v>300</v>
      </c>
      <c r="C325">
        <v>543000</v>
      </c>
      <c r="D325" t="s">
        <v>4</v>
      </c>
      <c r="E325" t="s">
        <v>5</v>
      </c>
      <c r="F325" s="2" t="s">
        <v>11</v>
      </c>
      <c r="G325" s="11">
        <v>0.14000000000000001</v>
      </c>
      <c r="H325">
        <v>0</v>
      </c>
      <c r="I325">
        <v>0</v>
      </c>
      <c r="J325">
        <v>0</v>
      </c>
      <c r="K325">
        <v>0</v>
      </c>
      <c r="L325">
        <v>1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 s="11">
        <v>5.0000000000000001E-4</v>
      </c>
      <c r="AB325" s="11" t="s">
        <v>3</v>
      </c>
      <c r="AC325" t="s">
        <v>3</v>
      </c>
      <c r="AD325" s="11" t="s">
        <v>3</v>
      </c>
      <c r="AE325">
        <v>0.60299999999999998</v>
      </c>
      <c r="AF325">
        <v>10</v>
      </c>
      <c r="AG325" s="9">
        <v>16</v>
      </c>
      <c r="AH325" s="9">
        <v>2</v>
      </c>
      <c r="AI325" s="9">
        <f t="shared" si="13"/>
        <v>160</v>
      </c>
      <c r="AJ325" s="9">
        <v>488</v>
      </c>
      <c r="AK325" s="12" t="s">
        <v>3</v>
      </c>
      <c r="AL325" s="12" t="s">
        <v>3</v>
      </c>
      <c r="AM325" s="7">
        <v>1.5</v>
      </c>
      <c r="AN325">
        <f t="shared" si="14"/>
        <v>1</v>
      </c>
      <c r="AO325" t="s">
        <v>3</v>
      </c>
      <c r="AP325" t="s">
        <v>3</v>
      </c>
      <c r="AQ325">
        <v>5</v>
      </c>
      <c r="AR325">
        <v>3.7500000000000001E-4</v>
      </c>
      <c r="AS325" t="s">
        <v>3</v>
      </c>
      <c r="AT325">
        <v>60</v>
      </c>
      <c r="AU325" t="s">
        <v>28</v>
      </c>
      <c r="AV325" s="3" t="s">
        <v>25</v>
      </c>
    </row>
    <row r="326" spans="1:48" x14ac:dyDescent="0.3">
      <c r="A326">
        <v>1</v>
      </c>
      <c r="B326">
        <v>300</v>
      </c>
      <c r="C326">
        <v>543000</v>
      </c>
      <c r="D326" t="s">
        <v>4</v>
      </c>
      <c r="E326" t="s">
        <v>5</v>
      </c>
      <c r="F326" s="2" t="s">
        <v>11</v>
      </c>
      <c r="G326" s="11">
        <v>0.14000000000000001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 s="11">
        <v>4.0000000000000001E-3</v>
      </c>
      <c r="AB326" s="11" t="s">
        <v>3</v>
      </c>
      <c r="AC326" t="s">
        <v>3</v>
      </c>
      <c r="AD326" s="11" t="s">
        <v>3</v>
      </c>
      <c r="AE326">
        <v>0.60299999999999998</v>
      </c>
      <c r="AF326">
        <v>10</v>
      </c>
      <c r="AG326" s="9">
        <v>16</v>
      </c>
      <c r="AH326" s="9">
        <v>2</v>
      </c>
      <c r="AI326" s="9">
        <f t="shared" si="13"/>
        <v>160</v>
      </c>
      <c r="AJ326" s="9">
        <v>530</v>
      </c>
      <c r="AK326" s="12" t="s">
        <v>3</v>
      </c>
      <c r="AL326" s="12" t="s">
        <v>3</v>
      </c>
      <c r="AM326" s="7">
        <v>1.1000000000000001</v>
      </c>
      <c r="AN326">
        <f t="shared" si="14"/>
        <v>1</v>
      </c>
      <c r="AO326" t="s">
        <v>3</v>
      </c>
      <c r="AP326" t="s">
        <v>3</v>
      </c>
      <c r="AQ326">
        <v>1</v>
      </c>
      <c r="AR326">
        <v>7.5000000000000007E-5</v>
      </c>
      <c r="AS326" t="s">
        <v>3</v>
      </c>
      <c r="AT326">
        <v>60</v>
      </c>
      <c r="AU326" t="s">
        <v>28</v>
      </c>
      <c r="AV326" s="3" t="s">
        <v>25</v>
      </c>
    </row>
    <row r="327" spans="1:48" x14ac:dyDescent="0.3">
      <c r="A327">
        <v>1</v>
      </c>
      <c r="B327">
        <v>300</v>
      </c>
      <c r="C327">
        <v>543000</v>
      </c>
      <c r="D327" t="s">
        <v>4</v>
      </c>
      <c r="E327" t="s">
        <v>5</v>
      </c>
      <c r="F327" s="2" t="s">
        <v>11</v>
      </c>
      <c r="G327" s="11">
        <v>0.14000000000000001</v>
      </c>
      <c r="H327">
        <v>0</v>
      </c>
      <c r="I327">
        <v>0</v>
      </c>
      <c r="J327">
        <v>0</v>
      </c>
      <c r="K327">
        <v>0</v>
      </c>
      <c r="L327">
        <v>1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 s="11">
        <v>4.0000000000000001E-3</v>
      </c>
      <c r="AB327" s="11" t="s">
        <v>3</v>
      </c>
      <c r="AC327" t="s">
        <v>3</v>
      </c>
      <c r="AD327" s="11" t="s">
        <v>3</v>
      </c>
      <c r="AE327">
        <v>0.60299999999999998</v>
      </c>
      <c r="AF327">
        <v>10</v>
      </c>
      <c r="AG327" s="9">
        <v>16</v>
      </c>
      <c r="AH327" s="9">
        <v>2</v>
      </c>
      <c r="AI327" s="9">
        <f t="shared" si="13"/>
        <v>160</v>
      </c>
      <c r="AJ327" s="9">
        <v>530</v>
      </c>
      <c r="AK327" s="12" t="s">
        <v>3</v>
      </c>
      <c r="AL327" s="12" t="s">
        <v>3</v>
      </c>
      <c r="AM327" s="7">
        <v>1.5</v>
      </c>
      <c r="AN327">
        <f t="shared" si="14"/>
        <v>1</v>
      </c>
      <c r="AO327" t="s">
        <v>3</v>
      </c>
      <c r="AP327" t="s">
        <v>3</v>
      </c>
      <c r="AQ327">
        <v>3</v>
      </c>
      <c r="AR327">
        <v>2.2500000000000002E-4</v>
      </c>
      <c r="AS327" t="s">
        <v>3</v>
      </c>
      <c r="AT327">
        <v>60</v>
      </c>
      <c r="AU327" t="s">
        <v>28</v>
      </c>
      <c r="AV327" s="3" t="s">
        <v>25</v>
      </c>
    </row>
    <row r="328" spans="1:48" x14ac:dyDescent="0.3">
      <c r="A328">
        <v>1</v>
      </c>
      <c r="B328">
        <v>300</v>
      </c>
      <c r="C328">
        <v>543000</v>
      </c>
      <c r="D328" t="s">
        <v>4</v>
      </c>
      <c r="E328" t="s">
        <v>5</v>
      </c>
      <c r="F328" s="2" t="s">
        <v>11</v>
      </c>
      <c r="G328" s="11">
        <v>0.14000000000000001</v>
      </c>
      <c r="H328">
        <v>0</v>
      </c>
      <c r="I328">
        <v>0</v>
      </c>
      <c r="J328">
        <v>0</v>
      </c>
      <c r="K328">
        <v>0</v>
      </c>
      <c r="L328">
        <v>1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 s="11">
        <v>4.0000000000000001E-3</v>
      </c>
      <c r="AB328" s="11" t="s">
        <v>3</v>
      </c>
      <c r="AC328" t="s">
        <v>3</v>
      </c>
      <c r="AD328" s="11" t="s">
        <v>3</v>
      </c>
      <c r="AE328">
        <v>0.60299999999999998</v>
      </c>
      <c r="AF328">
        <v>10</v>
      </c>
      <c r="AG328" s="9">
        <v>16</v>
      </c>
      <c r="AH328" s="9">
        <v>2</v>
      </c>
      <c r="AI328" s="9">
        <f t="shared" si="13"/>
        <v>160</v>
      </c>
      <c r="AJ328" s="9">
        <v>530</v>
      </c>
      <c r="AK328" s="12" t="s">
        <v>3</v>
      </c>
      <c r="AL328" s="12" t="s">
        <v>3</v>
      </c>
      <c r="AM328" s="7">
        <v>1.6</v>
      </c>
      <c r="AN328">
        <f t="shared" si="14"/>
        <v>1</v>
      </c>
      <c r="AO328" t="s">
        <v>3</v>
      </c>
      <c r="AP328" t="s">
        <v>3</v>
      </c>
      <c r="AQ328">
        <v>5</v>
      </c>
      <c r="AR328">
        <v>3.7500000000000001E-4</v>
      </c>
      <c r="AS328" t="s">
        <v>3</v>
      </c>
      <c r="AT328">
        <v>60</v>
      </c>
      <c r="AU328" t="s">
        <v>28</v>
      </c>
      <c r="AV328" s="3" t="s">
        <v>25</v>
      </c>
    </row>
    <row r="329" spans="1:48" x14ac:dyDescent="0.3">
      <c r="A329">
        <v>1</v>
      </c>
      <c r="B329">
        <v>300</v>
      </c>
      <c r="C329">
        <v>543000</v>
      </c>
      <c r="D329" t="s">
        <v>4</v>
      </c>
      <c r="E329" t="s">
        <v>5</v>
      </c>
      <c r="F329" s="2" t="s">
        <v>11</v>
      </c>
      <c r="G329" s="11">
        <v>0.14000000000000001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 s="11">
        <v>1.6E-2</v>
      </c>
      <c r="AB329" s="11" t="s">
        <v>3</v>
      </c>
      <c r="AC329" t="s">
        <v>3</v>
      </c>
      <c r="AD329" s="11" t="s">
        <v>3</v>
      </c>
      <c r="AE329">
        <v>0.60299999999999998</v>
      </c>
      <c r="AF329">
        <v>10</v>
      </c>
      <c r="AG329" s="9">
        <v>16</v>
      </c>
      <c r="AH329" s="9">
        <v>2</v>
      </c>
      <c r="AI329" s="9">
        <f t="shared" si="13"/>
        <v>160</v>
      </c>
      <c r="AJ329" s="9">
        <v>600</v>
      </c>
      <c r="AK329" s="12" t="s">
        <v>3</v>
      </c>
      <c r="AL329" s="12" t="s">
        <v>3</v>
      </c>
      <c r="AM329" s="7">
        <v>1.4</v>
      </c>
      <c r="AN329">
        <f t="shared" si="14"/>
        <v>1</v>
      </c>
      <c r="AO329" t="s">
        <v>3</v>
      </c>
      <c r="AP329" t="s">
        <v>3</v>
      </c>
      <c r="AQ329">
        <v>1</v>
      </c>
      <c r="AR329">
        <v>7.5000000000000007E-5</v>
      </c>
      <c r="AS329" t="s">
        <v>3</v>
      </c>
      <c r="AT329">
        <v>60</v>
      </c>
      <c r="AU329" t="s">
        <v>28</v>
      </c>
      <c r="AV329" s="3" t="s">
        <v>25</v>
      </c>
    </row>
    <row r="330" spans="1:48" x14ac:dyDescent="0.3">
      <c r="A330">
        <v>1</v>
      </c>
      <c r="B330">
        <v>300</v>
      </c>
      <c r="C330">
        <v>543000</v>
      </c>
      <c r="D330" t="s">
        <v>4</v>
      </c>
      <c r="E330" t="s">
        <v>5</v>
      </c>
      <c r="F330" s="2" t="s">
        <v>11</v>
      </c>
      <c r="G330" s="11">
        <v>0.14000000000000001</v>
      </c>
      <c r="H330">
        <v>0</v>
      </c>
      <c r="I330">
        <v>0</v>
      </c>
      <c r="J330">
        <v>0</v>
      </c>
      <c r="K330">
        <v>0</v>
      </c>
      <c r="L330">
        <v>1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 s="11">
        <v>1.6E-2</v>
      </c>
      <c r="AB330" s="11" t="s">
        <v>3</v>
      </c>
      <c r="AC330" t="s">
        <v>3</v>
      </c>
      <c r="AD330" s="11" t="s">
        <v>3</v>
      </c>
      <c r="AE330">
        <v>0.60299999999999998</v>
      </c>
      <c r="AF330">
        <v>10</v>
      </c>
      <c r="AG330" s="9">
        <v>16</v>
      </c>
      <c r="AH330" s="9">
        <v>2</v>
      </c>
      <c r="AI330" s="9">
        <f t="shared" si="13"/>
        <v>160</v>
      </c>
      <c r="AJ330" s="9">
        <v>600</v>
      </c>
      <c r="AK330" s="12" t="s">
        <v>3</v>
      </c>
      <c r="AL330" s="12" t="s">
        <v>3</v>
      </c>
      <c r="AM330" s="7">
        <v>1.8</v>
      </c>
      <c r="AN330">
        <f t="shared" si="14"/>
        <v>1</v>
      </c>
      <c r="AO330" t="s">
        <v>3</v>
      </c>
      <c r="AP330" t="s">
        <v>3</v>
      </c>
      <c r="AQ330">
        <v>3</v>
      </c>
      <c r="AR330">
        <v>2.2500000000000002E-4</v>
      </c>
      <c r="AS330" t="s">
        <v>3</v>
      </c>
      <c r="AT330">
        <v>60</v>
      </c>
      <c r="AU330" t="s">
        <v>28</v>
      </c>
      <c r="AV330" s="3" t="s">
        <v>25</v>
      </c>
    </row>
    <row r="331" spans="1:48" x14ac:dyDescent="0.3">
      <c r="A331">
        <v>1</v>
      </c>
      <c r="B331">
        <v>300</v>
      </c>
      <c r="C331">
        <v>543000</v>
      </c>
      <c r="D331" t="s">
        <v>4</v>
      </c>
      <c r="E331" t="s">
        <v>5</v>
      </c>
      <c r="F331" s="2" t="s">
        <v>11</v>
      </c>
      <c r="G331" s="11">
        <v>0.14000000000000001</v>
      </c>
      <c r="H331">
        <v>0</v>
      </c>
      <c r="I331">
        <v>0</v>
      </c>
      <c r="J331">
        <v>0</v>
      </c>
      <c r="K331">
        <v>0</v>
      </c>
      <c r="L331">
        <v>1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 s="11">
        <v>1.6E-2</v>
      </c>
      <c r="AB331" s="11" t="s">
        <v>3</v>
      </c>
      <c r="AC331" t="s">
        <v>3</v>
      </c>
      <c r="AD331" s="11" t="s">
        <v>3</v>
      </c>
      <c r="AE331">
        <v>0.60299999999999998</v>
      </c>
      <c r="AF331">
        <v>10</v>
      </c>
      <c r="AG331" s="9">
        <v>16</v>
      </c>
      <c r="AH331" s="9">
        <v>2</v>
      </c>
      <c r="AI331" s="9">
        <f t="shared" si="13"/>
        <v>160</v>
      </c>
      <c r="AJ331" s="9">
        <v>600</v>
      </c>
      <c r="AK331" s="12" t="s">
        <v>3</v>
      </c>
      <c r="AL331" s="12" t="s">
        <v>3</v>
      </c>
      <c r="AM331" s="7">
        <v>2.2999999999999998</v>
      </c>
      <c r="AN331">
        <f t="shared" si="14"/>
        <v>2</v>
      </c>
      <c r="AO331" t="s">
        <v>3</v>
      </c>
      <c r="AP331" t="s">
        <v>3</v>
      </c>
      <c r="AQ331">
        <v>5</v>
      </c>
      <c r="AR331">
        <v>3.7500000000000001E-4</v>
      </c>
      <c r="AS331" t="s">
        <v>3</v>
      </c>
      <c r="AT331">
        <v>60</v>
      </c>
      <c r="AU331" t="s">
        <v>28</v>
      </c>
      <c r="AV331" s="3" t="s">
        <v>25</v>
      </c>
    </row>
    <row r="332" spans="1:48" x14ac:dyDescent="0.3">
      <c r="A332">
        <v>1</v>
      </c>
      <c r="B332">
        <v>300</v>
      </c>
      <c r="C332">
        <v>543000</v>
      </c>
      <c r="D332" t="s">
        <v>4</v>
      </c>
      <c r="E332" t="s">
        <v>5</v>
      </c>
      <c r="F332" s="2" t="s">
        <v>11</v>
      </c>
      <c r="G332" s="11">
        <v>0.14000000000000001</v>
      </c>
      <c r="H332">
        <v>0</v>
      </c>
      <c r="I332">
        <v>0</v>
      </c>
      <c r="J332">
        <v>0</v>
      </c>
      <c r="K332">
        <v>1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 s="11">
        <v>5.0000000000000001E-4</v>
      </c>
      <c r="AB332" s="11" t="s">
        <v>3</v>
      </c>
      <c r="AC332" t="s">
        <v>3</v>
      </c>
      <c r="AD332" s="11" t="s">
        <v>3</v>
      </c>
      <c r="AE332">
        <v>0.60299999999999998</v>
      </c>
      <c r="AF332">
        <v>10</v>
      </c>
      <c r="AG332" s="9">
        <v>16</v>
      </c>
      <c r="AH332" s="9">
        <v>2</v>
      </c>
      <c r="AI332" s="9">
        <f t="shared" si="13"/>
        <v>160</v>
      </c>
      <c r="AJ332" s="9">
        <v>545</v>
      </c>
      <c r="AK332" s="12" t="s">
        <v>3</v>
      </c>
      <c r="AL332" s="12" t="s">
        <v>3</v>
      </c>
      <c r="AM332" s="7">
        <v>0.55000000000000004</v>
      </c>
      <c r="AN332">
        <f t="shared" si="14"/>
        <v>1</v>
      </c>
      <c r="AO332" t="s">
        <v>3</v>
      </c>
      <c r="AP332" t="s">
        <v>3</v>
      </c>
      <c r="AQ332">
        <v>1</v>
      </c>
      <c r="AR332">
        <v>7.5000000000000007E-5</v>
      </c>
      <c r="AS332" t="s">
        <v>3</v>
      </c>
      <c r="AT332">
        <v>60</v>
      </c>
      <c r="AU332" t="s">
        <v>28</v>
      </c>
      <c r="AV332" s="3" t="s">
        <v>25</v>
      </c>
    </row>
    <row r="333" spans="1:48" x14ac:dyDescent="0.3">
      <c r="A333">
        <v>1</v>
      </c>
      <c r="B333">
        <v>300</v>
      </c>
      <c r="C333">
        <v>543000</v>
      </c>
      <c r="D333" t="s">
        <v>4</v>
      </c>
      <c r="E333" t="s">
        <v>5</v>
      </c>
      <c r="F333" s="2" t="s">
        <v>11</v>
      </c>
      <c r="G333" s="11">
        <v>0.14000000000000001</v>
      </c>
      <c r="H333">
        <v>0</v>
      </c>
      <c r="I333">
        <v>0</v>
      </c>
      <c r="J333">
        <v>0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 s="11">
        <v>5.0000000000000001E-4</v>
      </c>
      <c r="AB333" s="11" t="s">
        <v>3</v>
      </c>
      <c r="AC333" t="s">
        <v>3</v>
      </c>
      <c r="AD333" s="11" t="s">
        <v>3</v>
      </c>
      <c r="AE333">
        <v>0.60299999999999998</v>
      </c>
      <c r="AF333">
        <v>10</v>
      </c>
      <c r="AG333" s="9">
        <v>16</v>
      </c>
      <c r="AH333" s="9">
        <v>2</v>
      </c>
      <c r="AI333" s="9">
        <f t="shared" si="13"/>
        <v>160</v>
      </c>
      <c r="AJ333" s="9">
        <v>545</v>
      </c>
      <c r="AK333" s="12" t="s">
        <v>3</v>
      </c>
      <c r="AL333" s="12" t="s">
        <v>3</v>
      </c>
      <c r="AM333" s="7">
        <v>0.8</v>
      </c>
      <c r="AN333">
        <f t="shared" si="14"/>
        <v>1</v>
      </c>
      <c r="AO333" t="s">
        <v>3</v>
      </c>
      <c r="AP333" t="s">
        <v>3</v>
      </c>
      <c r="AQ333">
        <v>3</v>
      </c>
      <c r="AR333">
        <v>2.2500000000000002E-4</v>
      </c>
      <c r="AS333" t="s">
        <v>3</v>
      </c>
      <c r="AT333">
        <v>60</v>
      </c>
      <c r="AU333" t="s">
        <v>28</v>
      </c>
      <c r="AV333" s="3" t="s">
        <v>25</v>
      </c>
    </row>
    <row r="334" spans="1:48" x14ac:dyDescent="0.3">
      <c r="A334">
        <v>1</v>
      </c>
      <c r="B334">
        <v>300</v>
      </c>
      <c r="C334">
        <v>543000</v>
      </c>
      <c r="D334" t="s">
        <v>4</v>
      </c>
      <c r="E334" t="s">
        <v>5</v>
      </c>
      <c r="F334" s="2" t="s">
        <v>11</v>
      </c>
      <c r="G334" s="11">
        <v>0.14000000000000001</v>
      </c>
      <c r="H334">
        <v>0</v>
      </c>
      <c r="I334">
        <v>0</v>
      </c>
      <c r="J334">
        <v>0</v>
      </c>
      <c r="K334">
        <v>1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 s="11">
        <v>5.0000000000000001E-4</v>
      </c>
      <c r="AB334" s="11" t="s">
        <v>3</v>
      </c>
      <c r="AC334" t="s">
        <v>3</v>
      </c>
      <c r="AD334" s="11" t="s">
        <v>3</v>
      </c>
      <c r="AE334">
        <v>0.60299999999999998</v>
      </c>
      <c r="AF334">
        <v>10</v>
      </c>
      <c r="AG334" s="9">
        <v>16</v>
      </c>
      <c r="AH334" s="9">
        <v>2</v>
      </c>
      <c r="AI334" s="9">
        <f t="shared" si="13"/>
        <v>160</v>
      </c>
      <c r="AJ334" s="9">
        <v>545</v>
      </c>
      <c r="AK334" s="12" t="s">
        <v>3</v>
      </c>
      <c r="AL334" s="12" t="s">
        <v>3</v>
      </c>
      <c r="AM334" s="7">
        <v>1</v>
      </c>
      <c r="AN334">
        <f t="shared" si="14"/>
        <v>1</v>
      </c>
      <c r="AO334" t="s">
        <v>3</v>
      </c>
      <c r="AP334" t="s">
        <v>3</v>
      </c>
      <c r="AQ334">
        <v>5</v>
      </c>
      <c r="AR334">
        <v>3.7500000000000001E-4</v>
      </c>
      <c r="AS334" t="s">
        <v>3</v>
      </c>
      <c r="AT334">
        <v>60</v>
      </c>
      <c r="AU334" t="s">
        <v>28</v>
      </c>
      <c r="AV334" s="3" t="s">
        <v>25</v>
      </c>
    </row>
    <row r="335" spans="1:48" x14ac:dyDescent="0.3">
      <c r="A335">
        <v>1</v>
      </c>
      <c r="B335">
        <v>300</v>
      </c>
      <c r="C335">
        <v>543000</v>
      </c>
      <c r="D335" t="s">
        <v>4</v>
      </c>
      <c r="E335" t="s">
        <v>5</v>
      </c>
      <c r="F335" s="2" t="s">
        <v>11</v>
      </c>
      <c r="G335" s="11">
        <v>0.14000000000000001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 s="11">
        <v>4.0000000000000001E-3</v>
      </c>
      <c r="AB335" s="11" t="s">
        <v>3</v>
      </c>
      <c r="AC335" t="s">
        <v>3</v>
      </c>
      <c r="AD335" s="11" t="s">
        <v>3</v>
      </c>
      <c r="AE335">
        <v>0.60299999999999998</v>
      </c>
      <c r="AF335">
        <v>10</v>
      </c>
      <c r="AG335" s="9">
        <v>16</v>
      </c>
      <c r="AH335" s="9">
        <v>2</v>
      </c>
      <c r="AI335" s="9">
        <f t="shared" si="13"/>
        <v>160</v>
      </c>
      <c r="AJ335" s="9">
        <v>595</v>
      </c>
      <c r="AK335" s="12" t="s">
        <v>3</v>
      </c>
      <c r="AL335" s="12" t="s">
        <v>3</v>
      </c>
      <c r="AM335" s="7">
        <v>0.7</v>
      </c>
      <c r="AN335">
        <f t="shared" si="14"/>
        <v>1</v>
      </c>
      <c r="AO335" t="s">
        <v>3</v>
      </c>
      <c r="AP335" t="s">
        <v>3</v>
      </c>
      <c r="AQ335">
        <v>1</v>
      </c>
      <c r="AR335">
        <v>7.5000000000000007E-5</v>
      </c>
      <c r="AS335" t="s">
        <v>3</v>
      </c>
      <c r="AT335">
        <v>60</v>
      </c>
      <c r="AU335" t="s">
        <v>28</v>
      </c>
      <c r="AV335" s="3" t="s">
        <v>25</v>
      </c>
    </row>
    <row r="336" spans="1:48" x14ac:dyDescent="0.3">
      <c r="A336">
        <v>1</v>
      </c>
      <c r="B336">
        <v>300</v>
      </c>
      <c r="C336">
        <v>543000</v>
      </c>
      <c r="D336" t="s">
        <v>4</v>
      </c>
      <c r="E336" t="s">
        <v>5</v>
      </c>
      <c r="F336" s="2" t="s">
        <v>11</v>
      </c>
      <c r="G336" s="11">
        <v>0.14000000000000001</v>
      </c>
      <c r="H336">
        <v>0</v>
      </c>
      <c r="I336">
        <v>0</v>
      </c>
      <c r="J336">
        <v>0</v>
      </c>
      <c r="K336">
        <v>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 s="11">
        <v>4.0000000000000001E-3</v>
      </c>
      <c r="AB336" s="11" t="s">
        <v>3</v>
      </c>
      <c r="AC336" t="s">
        <v>3</v>
      </c>
      <c r="AD336" s="11" t="s">
        <v>3</v>
      </c>
      <c r="AE336">
        <v>0.60299999999999998</v>
      </c>
      <c r="AF336">
        <v>10</v>
      </c>
      <c r="AG336" s="9">
        <v>16</v>
      </c>
      <c r="AH336" s="9">
        <v>2</v>
      </c>
      <c r="AI336" s="9">
        <f t="shared" si="13"/>
        <v>160</v>
      </c>
      <c r="AJ336" s="9">
        <v>595</v>
      </c>
      <c r="AK336" s="12" t="s">
        <v>3</v>
      </c>
      <c r="AL336" s="12" t="s">
        <v>3</v>
      </c>
      <c r="AM336" s="7">
        <v>1.2</v>
      </c>
      <c r="AN336">
        <f t="shared" si="14"/>
        <v>1</v>
      </c>
      <c r="AO336" t="s">
        <v>3</v>
      </c>
      <c r="AP336" t="s">
        <v>3</v>
      </c>
      <c r="AQ336">
        <v>3</v>
      </c>
      <c r="AR336">
        <v>2.2500000000000002E-4</v>
      </c>
      <c r="AS336" t="s">
        <v>3</v>
      </c>
      <c r="AT336">
        <v>60</v>
      </c>
      <c r="AU336" t="s">
        <v>28</v>
      </c>
      <c r="AV336" s="3" t="s">
        <v>25</v>
      </c>
    </row>
    <row r="337" spans="1:48" x14ac:dyDescent="0.3">
      <c r="A337">
        <v>1</v>
      </c>
      <c r="B337">
        <v>300</v>
      </c>
      <c r="C337">
        <v>543000</v>
      </c>
      <c r="D337" t="s">
        <v>4</v>
      </c>
      <c r="E337" t="s">
        <v>5</v>
      </c>
      <c r="F337" s="2" t="s">
        <v>11</v>
      </c>
      <c r="G337" s="11">
        <v>0.14000000000000001</v>
      </c>
      <c r="H337">
        <v>0</v>
      </c>
      <c r="I337">
        <v>0</v>
      </c>
      <c r="J337">
        <v>0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 s="11">
        <v>4.0000000000000001E-3</v>
      </c>
      <c r="AB337" s="11" t="s">
        <v>3</v>
      </c>
      <c r="AC337" t="s">
        <v>3</v>
      </c>
      <c r="AD337" s="11" t="s">
        <v>3</v>
      </c>
      <c r="AE337">
        <v>0.60299999999999998</v>
      </c>
      <c r="AF337">
        <v>10</v>
      </c>
      <c r="AG337" s="9">
        <v>16</v>
      </c>
      <c r="AH337" s="9">
        <v>2</v>
      </c>
      <c r="AI337" s="9">
        <f t="shared" si="13"/>
        <v>160</v>
      </c>
      <c r="AJ337" s="9">
        <v>595</v>
      </c>
      <c r="AK337" s="12" t="s">
        <v>3</v>
      </c>
      <c r="AL337" s="12" t="s">
        <v>3</v>
      </c>
      <c r="AM337" s="7">
        <v>1.3</v>
      </c>
      <c r="AN337">
        <f t="shared" si="14"/>
        <v>1</v>
      </c>
      <c r="AO337" t="s">
        <v>3</v>
      </c>
      <c r="AP337" t="s">
        <v>3</v>
      </c>
      <c r="AQ337">
        <v>5</v>
      </c>
      <c r="AR337">
        <v>3.7500000000000001E-4</v>
      </c>
      <c r="AS337" t="s">
        <v>3</v>
      </c>
      <c r="AT337">
        <v>60</v>
      </c>
      <c r="AU337" t="s">
        <v>28</v>
      </c>
      <c r="AV337" s="3" t="s">
        <v>25</v>
      </c>
    </row>
    <row r="338" spans="1:48" x14ac:dyDescent="0.3">
      <c r="A338">
        <v>1</v>
      </c>
      <c r="B338">
        <v>300</v>
      </c>
      <c r="C338">
        <v>543000</v>
      </c>
      <c r="D338" t="s">
        <v>4</v>
      </c>
      <c r="E338" t="s">
        <v>5</v>
      </c>
      <c r="F338" s="2" t="s">
        <v>11</v>
      </c>
      <c r="G338" s="11">
        <v>0.14000000000000001</v>
      </c>
      <c r="H338">
        <v>0</v>
      </c>
      <c r="I338">
        <v>0</v>
      </c>
      <c r="J338">
        <v>0</v>
      </c>
      <c r="K338">
        <v>1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 s="11">
        <v>1.6E-2</v>
      </c>
      <c r="AB338" s="11" t="s">
        <v>3</v>
      </c>
      <c r="AC338" t="s">
        <v>3</v>
      </c>
      <c r="AD338" s="11" t="s">
        <v>3</v>
      </c>
      <c r="AE338">
        <v>0.60299999999999998</v>
      </c>
      <c r="AF338">
        <v>10</v>
      </c>
      <c r="AG338" s="9">
        <v>16</v>
      </c>
      <c r="AH338" s="9">
        <v>2</v>
      </c>
      <c r="AI338" s="9">
        <f t="shared" si="13"/>
        <v>160</v>
      </c>
      <c r="AJ338" s="9">
        <v>720</v>
      </c>
      <c r="AK338" s="12" t="s">
        <v>3</v>
      </c>
      <c r="AL338" s="12" t="s">
        <v>3</v>
      </c>
      <c r="AM338" s="7">
        <v>0.75</v>
      </c>
      <c r="AN338">
        <f t="shared" si="14"/>
        <v>1</v>
      </c>
      <c r="AO338" t="s">
        <v>3</v>
      </c>
      <c r="AP338" t="s">
        <v>3</v>
      </c>
      <c r="AQ338">
        <v>1</v>
      </c>
      <c r="AR338">
        <v>7.5000000000000007E-5</v>
      </c>
      <c r="AS338" t="s">
        <v>3</v>
      </c>
      <c r="AT338">
        <v>60</v>
      </c>
      <c r="AU338" t="s">
        <v>28</v>
      </c>
      <c r="AV338" s="3" t="s">
        <v>25</v>
      </c>
    </row>
    <row r="339" spans="1:48" x14ac:dyDescent="0.3">
      <c r="A339">
        <v>1</v>
      </c>
      <c r="B339">
        <v>300</v>
      </c>
      <c r="C339">
        <v>543000</v>
      </c>
      <c r="D339" t="s">
        <v>4</v>
      </c>
      <c r="E339" t="s">
        <v>5</v>
      </c>
      <c r="F339" s="2" t="s">
        <v>11</v>
      </c>
      <c r="G339" s="11">
        <v>0.14000000000000001</v>
      </c>
      <c r="H339">
        <v>0</v>
      </c>
      <c r="I339">
        <v>0</v>
      </c>
      <c r="J339">
        <v>0</v>
      </c>
      <c r="K339">
        <v>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 s="11">
        <v>1.6E-2</v>
      </c>
      <c r="AB339" s="11" t="s">
        <v>3</v>
      </c>
      <c r="AC339" t="s">
        <v>3</v>
      </c>
      <c r="AD339" s="11" t="s">
        <v>3</v>
      </c>
      <c r="AE339">
        <v>0.60299999999999998</v>
      </c>
      <c r="AF339">
        <v>10</v>
      </c>
      <c r="AG339" s="9">
        <v>16</v>
      </c>
      <c r="AH339" s="9">
        <v>2</v>
      </c>
      <c r="AI339" s="9">
        <f t="shared" si="13"/>
        <v>160</v>
      </c>
      <c r="AJ339" s="9">
        <v>720</v>
      </c>
      <c r="AK339" s="12" t="s">
        <v>3</v>
      </c>
      <c r="AL339" s="12" t="s">
        <v>3</v>
      </c>
      <c r="AM339" s="7">
        <v>1.25</v>
      </c>
      <c r="AN339">
        <f t="shared" si="14"/>
        <v>1</v>
      </c>
      <c r="AO339" t="s">
        <v>3</v>
      </c>
      <c r="AP339" t="s">
        <v>3</v>
      </c>
      <c r="AQ339">
        <v>3</v>
      </c>
      <c r="AR339">
        <v>2.2500000000000002E-4</v>
      </c>
      <c r="AS339" t="s">
        <v>3</v>
      </c>
      <c r="AT339">
        <v>60</v>
      </c>
      <c r="AU339" t="s">
        <v>28</v>
      </c>
      <c r="AV339" s="3" t="s">
        <v>25</v>
      </c>
    </row>
    <row r="340" spans="1:48" x14ac:dyDescent="0.3">
      <c r="A340">
        <v>1</v>
      </c>
      <c r="B340">
        <v>300</v>
      </c>
      <c r="C340">
        <v>543000</v>
      </c>
      <c r="D340" t="s">
        <v>4</v>
      </c>
      <c r="E340" t="s">
        <v>5</v>
      </c>
      <c r="F340" s="2" t="s">
        <v>11</v>
      </c>
      <c r="G340" s="11">
        <v>0.14000000000000001</v>
      </c>
      <c r="H340">
        <v>0</v>
      </c>
      <c r="I340">
        <v>0</v>
      </c>
      <c r="J340">
        <v>0</v>
      </c>
      <c r="K340">
        <v>1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 s="11">
        <v>1.6E-2</v>
      </c>
      <c r="AB340" s="11" t="s">
        <v>3</v>
      </c>
      <c r="AC340" t="s">
        <v>3</v>
      </c>
      <c r="AD340" s="11" t="s">
        <v>3</v>
      </c>
      <c r="AE340">
        <v>0.60299999999999998</v>
      </c>
      <c r="AF340">
        <v>10</v>
      </c>
      <c r="AG340" s="9">
        <v>16</v>
      </c>
      <c r="AH340" s="9">
        <v>2</v>
      </c>
      <c r="AI340" s="9">
        <f t="shared" ref="AI340:AI343" si="15">AG340/AF340*100</f>
        <v>160</v>
      </c>
      <c r="AJ340" s="9">
        <v>720</v>
      </c>
      <c r="AK340" s="12" t="s">
        <v>3</v>
      </c>
      <c r="AL340" s="12" t="s">
        <v>3</v>
      </c>
      <c r="AM340" s="7">
        <v>1.3</v>
      </c>
      <c r="AN340">
        <f t="shared" si="14"/>
        <v>1</v>
      </c>
      <c r="AO340" t="s">
        <v>3</v>
      </c>
      <c r="AP340" t="s">
        <v>3</v>
      </c>
      <c r="AQ340">
        <v>5</v>
      </c>
      <c r="AR340">
        <v>3.7500000000000001E-4</v>
      </c>
      <c r="AS340" t="s">
        <v>3</v>
      </c>
      <c r="AT340">
        <v>60</v>
      </c>
      <c r="AU340" t="s">
        <v>28</v>
      </c>
      <c r="AV340" s="3" t="s">
        <v>25</v>
      </c>
    </row>
    <row r="341" spans="1:48" x14ac:dyDescent="0.3">
      <c r="A341">
        <v>1</v>
      </c>
      <c r="B341">
        <v>300</v>
      </c>
      <c r="C341">
        <v>543000</v>
      </c>
      <c r="D341" t="s">
        <v>4</v>
      </c>
      <c r="E341" t="s">
        <v>5</v>
      </c>
      <c r="F341" s="2" t="s">
        <v>11</v>
      </c>
      <c r="G341" s="11">
        <v>0.14000000000000001</v>
      </c>
      <c r="H341">
        <v>0</v>
      </c>
      <c r="I341">
        <v>0</v>
      </c>
      <c r="J341">
        <v>0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 s="11">
        <v>1.6E-2</v>
      </c>
      <c r="AB341" s="11" t="s">
        <v>3</v>
      </c>
      <c r="AC341" t="s">
        <v>3</v>
      </c>
      <c r="AD341" s="11" t="s">
        <v>3</v>
      </c>
      <c r="AE341">
        <v>0.60299999999999998</v>
      </c>
      <c r="AF341">
        <v>10</v>
      </c>
      <c r="AG341" s="9">
        <v>16</v>
      </c>
      <c r="AH341" s="9">
        <v>2</v>
      </c>
      <c r="AI341" s="9">
        <f t="shared" si="15"/>
        <v>160</v>
      </c>
      <c r="AJ341" s="9">
        <v>720</v>
      </c>
      <c r="AK341" s="12" t="s">
        <v>3</v>
      </c>
      <c r="AL341" s="12" t="s">
        <v>3</v>
      </c>
      <c r="AM341" s="7">
        <v>0.75</v>
      </c>
      <c r="AN341">
        <f t="shared" si="14"/>
        <v>1</v>
      </c>
      <c r="AO341" t="s">
        <v>3</v>
      </c>
      <c r="AP341" t="s">
        <v>3</v>
      </c>
      <c r="AQ341">
        <v>1</v>
      </c>
      <c r="AR341">
        <v>7.5000000000000007E-5</v>
      </c>
      <c r="AS341" t="s">
        <v>3</v>
      </c>
      <c r="AT341">
        <v>60</v>
      </c>
      <c r="AU341" t="s">
        <v>28</v>
      </c>
      <c r="AV341" s="3" t="s">
        <v>25</v>
      </c>
    </row>
    <row r="342" spans="1:48" x14ac:dyDescent="0.3">
      <c r="A342">
        <v>1</v>
      </c>
      <c r="B342">
        <v>300</v>
      </c>
      <c r="C342">
        <v>543000</v>
      </c>
      <c r="D342" t="s">
        <v>4</v>
      </c>
      <c r="E342" t="s">
        <v>5</v>
      </c>
      <c r="F342" s="2" t="s">
        <v>11</v>
      </c>
      <c r="G342" s="11">
        <v>0.14000000000000001</v>
      </c>
      <c r="H342">
        <v>0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 s="11">
        <v>1.6E-2</v>
      </c>
      <c r="AB342" s="11" t="s">
        <v>3</v>
      </c>
      <c r="AC342" t="s">
        <v>3</v>
      </c>
      <c r="AD342" s="11" t="s">
        <v>3</v>
      </c>
      <c r="AE342">
        <v>0.60299999999999998</v>
      </c>
      <c r="AF342">
        <v>10</v>
      </c>
      <c r="AG342" s="9">
        <v>16</v>
      </c>
      <c r="AH342" s="9">
        <v>2</v>
      </c>
      <c r="AI342" s="9">
        <f t="shared" si="15"/>
        <v>160</v>
      </c>
      <c r="AJ342" s="9">
        <v>720</v>
      </c>
      <c r="AK342" s="12" t="s">
        <v>3</v>
      </c>
      <c r="AL342" s="12" t="s">
        <v>3</v>
      </c>
      <c r="AM342" s="7">
        <v>1.25</v>
      </c>
      <c r="AN342">
        <f t="shared" si="14"/>
        <v>1</v>
      </c>
      <c r="AO342" t="s">
        <v>3</v>
      </c>
      <c r="AP342" t="s">
        <v>3</v>
      </c>
      <c r="AQ342">
        <v>3</v>
      </c>
      <c r="AR342">
        <v>2.2500000000000002E-4</v>
      </c>
      <c r="AS342" t="s">
        <v>3</v>
      </c>
      <c r="AT342">
        <v>60</v>
      </c>
      <c r="AU342" t="s">
        <v>28</v>
      </c>
      <c r="AV342" s="3" t="s">
        <v>25</v>
      </c>
    </row>
    <row r="343" spans="1:48" x14ac:dyDescent="0.3">
      <c r="A343">
        <v>1</v>
      </c>
      <c r="B343">
        <v>300</v>
      </c>
      <c r="C343">
        <v>543000</v>
      </c>
      <c r="D343" t="s">
        <v>4</v>
      </c>
      <c r="E343" t="s">
        <v>5</v>
      </c>
      <c r="F343" s="2" t="s">
        <v>11</v>
      </c>
      <c r="G343" s="11">
        <v>0.14000000000000001</v>
      </c>
      <c r="H343">
        <v>0</v>
      </c>
      <c r="I343">
        <v>0</v>
      </c>
      <c r="J343">
        <v>0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 s="11">
        <v>1.6E-2</v>
      </c>
      <c r="AB343" s="11" t="s">
        <v>3</v>
      </c>
      <c r="AC343" t="s">
        <v>3</v>
      </c>
      <c r="AD343" s="11" t="s">
        <v>3</v>
      </c>
      <c r="AE343">
        <v>0.60299999999999998</v>
      </c>
      <c r="AF343">
        <v>10</v>
      </c>
      <c r="AG343" s="9">
        <v>16</v>
      </c>
      <c r="AH343" s="9">
        <v>2</v>
      </c>
      <c r="AI343" s="9">
        <f t="shared" si="15"/>
        <v>160</v>
      </c>
      <c r="AJ343" s="9">
        <v>720</v>
      </c>
      <c r="AK343" s="12" t="s">
        <v>3</v>
      </c>
      <c r="AL343" s="12" t="s">
        <v>3</v>
      </c>
      <c r="AM343" s="7">
        <v>1.3</v>
      </c>
      <c r="AN343">
        <f t="shared" si="14"/>
        <v>1</v>
      </c>
      <c r="AO343" t="s">
        <v>3</v>
      </c>
      <c r="AP343" t="s">
        <v>3</v>
      </c>
      <c r="AQ343">
        <v>5</v>
      </c>
      <c r="AR343">
        <v>3.7500000000000001E-4</v>
      </c>
      <c r="AS343" t="s">
        <v>3</v>
      </c>
      <c r="AT343">
        <v>60</v>
      </c>
      <c r="AU343" t="s">
        <v>28</v>
      </c>
      <c r="AV343" s="3" t="s">
        <v>25</v>
      </c>
    </row>
    <row r="344" spans="1:48" x14ac:dyDescent="0.3">
      <c r="A344">
        <v>1</v>
      </c>
      <c r="B344" t="s">
        <v>3</v>
      </c>
      <c r="C344">
        <v>534000</v>
      </c>
      <c r="D344" t="s">
        <v>4</v>
      </c>
      <c r="E344" t="s">
        <v>5</v>
      </c>
      <c r="F344" s="2" t="s">
        <v>11</v>
      </c>
      <c r="G344" s="11">
        <v>0.18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1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 s="11">
        <v>0.03</v>
      </c>
      <c r="AB344" s="11" t="s">
        <v>3</v>
      </c>
      <c r="AC344" t="s">
        <v>3</v>
      </c>
      <c r="AD344" s="11" t="s">
        <v>3</v>
      </c>
      <c r="AE344" t="s">
        <v>3</v>
      </c>
      <c r="AF344" t="s">
        <v>3</v>
      </c>
      <c r="AG344" s="9" t="s">
        <v>3</v>
      </c>
      <c r="AH344" s="9" t="s">
        <v>3</v>
      </c>
      <c r="AI344" s="9">
        <v>10000</v>
      </c>
      <c r="AJ344" s="9">
        <v>3500</v>
      </c>
      <c r="AK344" s="12" t="s">
        <v>3</v>
      </c>
      <c r="AL344" s="12" t="s">
        <v>3</v>
      </c>
      <c r="AM344" s="7">
        <v>7.4999999999999997E-3</v>
      </c>
      <c r="AN344">
        <f t="shared" si="14"/>
        <v>1</v>
      </c>
      <c r="AO344" t="s">
        <v>3</v>
      </c>
      <c r="AP344" t="s">
        <v>3</v>
      </c>
      <c r="AQ344" t="s">
        <v>3</v>
      </c>
      <c r="AR344">
        <v>8.4999999999999995E-4</v>
      </c>
      <c r="AS344">
        <v>0.5</v>
      </c>
      <c r="AT344" t="s">
        <v>3</v>
      </c>
      <c r="AU344" t="s">
        <v>44</v>
      </c>
      <c r="AV344" s="3" t="s">
        <v>42</v>
      </c>
    </row>
    <row r="345" spans="1:48" x14ac:dyDescent="0.3">
      <c r="A345">
        <v>1</v>
      </c>
      <c r="B345" t="s">
        <v>3</v>
      </c>
      <c r="C345">
        <v>534000</v>
      </c>
      <c r="D345" t="s">
        <v>4</v>
      </c>
      <c r="E345" t="s">
        <v>5</v>
      </c>
      <c r="F345" s="2" t="s">
        <v>11</v>
      </c>
      <c r="G345" s="11">
        <v>0.18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1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 s="11">
        <v>0.03</v>
      </c>
      <c r="AB345" s="11" t="s">
        <v>3</v>
      </c>
      <c r="AC345" t="s">
        <v>3</v>
      </c>
      <c r="AD345" s="11" t="s">
        <v>3</v>
      </c>
      <c r="AE345" t="s">
        <v>3</v>
      </c>
      <c r="AF345" t="s">
        <v>3</v>
      </c>
      <c r="AG345" s="9" t="s">
        <v>3</v>
      </c>
      <c r="AH345" s="9" t="s">
        <v>3</v>
      </c>
      <c r="AI345" s="9">
        <v>10000</v>
      </c>
      <c r="AJ345" s="9">
        <v>3500</v>
      </c>
      <c r="AK345" s="12" t="s">
        <v>3</v>
      </c>
      <c r="AL345" s="12" t="s">
        <v>3</v>
      </c>
      <c r="AM345" s="7">
        <v>7.0000000000000001E-3</v>
      </c>
      <c r="AN345">
        <f t="shared" si="14"/>
        <v>1</v>
      </c>
      <c r="AO345" t="s">
        <v>3</v>
      </c>
      <c r="AP345" t="s">
        <v>3</v>
      </c>
      <c r="AQ345" t="s">
        <v>3</v>
      </c>
      <c r="AR345">
        <v>8.4999999999999995E-4</v>
      </c>
      <c r="AS345">
        <v>2</v>
      </c>
      <c r="AT345" t="s">
        <v>3</v>
      </c>
      <c r="AU345" t="s">
        <v>44</v>
      </c>
      <c r="AV345" s="3" t="s">
        <v>42</v>
      </c>
    </row>
    <row r="346" spans="1:48" x14ac:dyDescent="0.3">
      <c r="A346">
        <v>1</v>
      </c>
      <c r="B346" t="s">
        <v>3</v>
      </c>
      <c r="C346">
        <v>534000</v>
      </c>
      <c r="D346" t="s">
        <v>4</v>
      </c>
      <c r="E346" t="s">
        <v>5</v>
      </c>
      <c r="F346" s="2" t="s">
        <v>11</v>
      </c>
      <c r="G346" s="11">
        <v>0.18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1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 s="11">
        <v>0.03</v>
      </c>
      <c r="AB346" s="11" t="s">
        <v>3</v>
      </c>
      <c r="AC346" t="s">
        <v>3</v>
      </c>
      <c r="AD346" s="11" t="s">
        <v>3</v>
      </c>
      <c r="AE346" t="s">
        <v>3</v>
      </c>
      <c r="AF346" t="s">
        <v>3</v>
      </c>
      <c r="AG346" s="9" t="s">
        <v>3</v>
      </c>
      <c r="AH346" s="9" t="s">
        <v>3</v>
      </c>
      <c r="AI346" s="9">
        <v>10000</v>
      </c>
      <c r="AJ346" s="9">
        <v>3500</v>
      </c>
      <c r="AK346" s="12" t="s">
        <v>3</v>
      </c>
      <c r="AL346" s="12" t="s">
        <v>3</v>
      </c>
      <c r="AM346" s="7">
        <v>8.9999999999999993E-3</v>
      </c>
      <c r="AN346">
        <f t="shared" si="14"/>
        <v>1</v>
      </c>
      <c r="AO346" t="s">
        <v>3</v>
      </c>
      <c r="AP346" t="s">
        <v>3</v>
      </c>
      <c r="AQ346" t="s">
        <v>3</v>
      </c>
      <c r="AR346">
        <v>8.4999999999999995E-4</v>
      </c>
      <c r="AS346">
        <v>3</v>
      </c>
      <c r="AT346" t="s">
        <v>3</v>
      </c>
      <c r="AU346" t="s">
        <v>44</v>
      </c>
      <c r="AV346" s="3" t="s">
        <v>42</v>
      </c>
    </row>
    <row r="347" spans="1:48" x14ac:dyDescent="0.3">
      <c r="A347">
        <v>1</v>
      </c>
      <c r="B347" t="s">
        <v>3</v>
      </c>
      <c r="C347">
        <v>534000</v>
      </c>
      <c r="D347" t="s">
        <v>4</v>
      </c>
      <c r="E347" t="s">
        <v>5</v>
      </c>
      <c r="F347" s="2" t="s">
        <v>11</v>
      </c>
      <c r="G347" s="11">
        <v>0.18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1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 s="11">
        <v>0.03</v>
      </c>
      <c r="AB347" s="11" t="s">
        <v>3</v>
      </c>
      <c r="AC347" t="s">
        <v>3</v>
      </c>
      <c r="AD347" s="11" t="s">
        <v>3</v>
      </c>
      <c r="AE347" t="s">
        <v>3</v>
      </c>
      <c r="AF347" t="s">
        <v>3</v>
      </c>
      <c r="AG347" s="9" t="s">
        <v>3</v>
      </c>
      <c r="AH347" s="9" t="s">
        <v>3</v>
      </c>
      <c r="AI347" s="9">
        <v>10000</v>
      </c>
      <c r="AJ347" s="9">
        <v>3500</v>
      </c>
      <c r="AK347" s="12" t="s">
        <v>3</v>
      </c>
      <c r="AL347" s="12" t="s">
        <v>3</v>
      </c>
      <c r="AM347" s="7">
        <v>1.2E-2</v>
      </c>
      <c r="AN347">
        <f t="shared" si="14"/>
        <v>1</v>
      </c>
      <c r="AO347" t="s">
        <v>3</v>
      </c>
      <c r="AP347" t="s">
        <v>3</v>
      </c>
      <c r="AQ347" t="s">
        <v>3</v>
      </c>
      <c r="AR347">
        <v>8.4999999999999995E-4</v>
      </c>
      <c r="AS347">
        <v>4</v>
      </c>
      <c r="AT347" t="s">
        <v>3</v>
      </c>
      <c r="AU347" t="s">
        <v>44</v>
      </c>
      <c r="AV347" s="3" t="s">
        <v>42</v>
      </c>
    </row>
    <row r="348" spans="1:48" x14ac:dyDescent="0.3">
      <c r="A348">
        <v>0</v>
      </c>
      <c r="B348" t="s">
        <v>3</v>
      </c>
      <c r="C348">
        <v>263000</v>
      </c>
      <c r="D348" t="s">
        <v>4</v>
      </c>
      <c r="E348" t="s">
        <v>5</v>
      </c>
      <c r="F348" s="2" t="s">
        <v>11</v>
      </c>
      <c r="G348" s="11">
        <v>0.18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 s="11">
        <v>0</v>
      </c>
      <c r="AB348" s="11">
        <v>0</v>
      </c>
      <c r="AC348" t="s">
        <v>3</v>
      </c>
      <c r="AD348" s="11" t="s">
        <v>3</v>
      </c>
      <c r="AE348">
        <v>0.108</v>
      </c>
      <c r="AF348" t="s">
        <v>3</v>
      </c>
      <c r="AG348" s="9" t="s">
        <v>3</v>
      </c>
      <c r="AH348" s="9" t="s">
        <v>3</v>
      </c>
      <c r="AI348" s="9" t="s">
        <v>3</v>
      </c>
      <c r="AJ348" s="9">
        <v>155</v>
      </c>
      <c r="AK348" s="12" t="s">
        <v>3</v>
      </c>
      <c r="AL348" s="12">
        <v>0.79</v>
      </c>
      <c r="AM348" s="7">
        <f>0.1/1000</f>
        <v>1E-4</v>
      </c>
      <c r="AN348">
        <f t="shared" si="14"/>
        <v>1</v>
      </c>
      <c r="AO348" t="s">
        <v>3</v>
      </c>
      <c r="AP348" t="s">
        <v>3</v>
      </c>
      <c r="AQ348" t="s">
        <v>3</v>
      </c>
      <c r="AR348">
        <v>0.04</v>
      </c>
      <c r="AS348">
        <v>1</v>
      </c>
      <c r="AT348">
        <v>30</v>
      </c>
      <c r="AU348" t="s">
        <v>44</v>
      </c>
      <c r="AV348" s="3" t="s">
        <v>45</v>
      </c>
    </row>
    <row r="349" spans="1:48" x14ac:dyDescent="0.3">
      <c r="A349">
        <v>0</v>
      </c>
      <c r="B349" t="s">
        <v>3</v>
      </c>
      <c r="C349">
        <v>263000</v>
      </c>
      <c r="D349" t="s">
        <v>4</v>
      </c>
      <c r="E349" t="s">
        <v>5</v>
      </c>
      <c r="F349" s="2" t="s">
        <v>11</v>
      </c>
      <c r="G349" s="11">
        <v>0.18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 s="11">
        <v>0</v>
      </c>
      <c r="AB349" s="11">
        <v>0</v>
      </c>
      <c r="AC349" t="s">
        <v>3</v>
      </c>
      <c r="AD349" s="11" t="s">
        <v>3</v>
      </c>
      <c r="AE349">
        <v>0.108</v>
      </c>
      <c r="AF349" t="s">
        <v>3</v>
      </c>
      <c r="AG349" s="9" t="s">
        <v>3</v>
      </c>
      <c r="AH349" s="9" t="s">
        <v>3</v>
      </c>
      <c r="AI349" s="9" t="s">
        <v>3</v>
      </c>
      <c r="AJ349" s="9">
        <v>155</v>
      </c>
      <c r="AK349" s="12" t="s">
        <v>3</v>
      </c>
      <c r="AL349" s="12">
        <v>0.79</v>
      </c>
      <c r="AM349" s="7">
        <f>2.1/1000</f>
        <v>2.1000000000000003E-3</v>
      </c>
      <c r="AN349">
        <f t="shared" si="14"/>
        <v>1</v>
      </c>
      <c r="AO349" t="s">
        <v>3</v>
      </c>
      <c r="AP349" t="s">
        <v>3</v>
      </c>
      <c r="AQ349" t="s">
        <v>3</v>
      </c>
      <c r="AR349">
        <v>0.06</v>
      </c>
      <c r="AS349">
        <v>1</v>
      </c>
      <c r="AT349">
        <v>30</v>
      </c>
      <c r="AU349" t="s">
        <v>44</v>
      </c>
      <c r="AV349" s="3" t="s">
        <v>45</v>
      </c>
    </row>
    <row r="350" spans="1:48" x14ac:dyDescent="0.3">
      <c r="A350">
        <v>0</v>
      </c>
      <c r="B350" t="s">
        <v>3</v>
      </c>
      <c r="C350">
        <v>263000</v>
      </c>
      <c r="D350" t="s">
        <v>4</v>
      </c>
      <c r="E350" t="s">
        <v>5</v>
      </c>
      <c r="F350" s="2" t="s">
        <v>11</v>
      </c>
      <c r="G350" s="11">
        <v>0.18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 s="11">
        <v>0</v>
      </c>
      <c r="AB350" s="11">
        <v>0</v>
      </c>
      <c r="AC350" t="s">
        <v>3</v>
      </c>
      <c r="AD350" s="11" t="s">
        <v>3</v>
      </c>
      <c r="AE350">
        <v>0.108</v>
      </c>
      <c r="AF350" t="s">
        <v>3</v>
      </c>
      <c r="AG350" s="9" t="s">
        <v>3</v>
      </c>
      <c r="AH350" s="9" t="s">
        <v>3</v>
      </c>
      <c r="AI350" s="9" t="s">
        <v>3</v>
      </c>
      <c r="AJ350" s="9">
        <v>155</v>
      </c>
      <c r="AK350" s="12" t="s">
        <v>3</v>
      </c>
      <c r="AL350" s="12">
        <v>0.79</v>
      </c>
      <c r="AM350" s="7">
        <f>4.2/1000</f>
        <v>4.2000000000000006E-3</v>
      </c>
      <c r="AN350">
        <f t="shared" si="14"/>
        <v>1</v>
      </c>
      <c r="AO350" t="s">
        <v>3</v>
      </c>
      <c r="AP350" t="s">
        <v>3</v>
      </c>
      <c r="AQ350" t="s">
        <v>3</v>
      </c>
      <c r="AR350">
        <v>0.08</v>
      </c>
      <c r="AS350">
        <v>1</v>
      </c>
      <c r="AT350">
        <v>30</v>
      </c>
      <c r="AU350" t="s">
        <v>44</v>
      </c>
      <c r="AV350" s="3" t="s">
        <v>45</v>
      </c>
    </row>
    <row r="351" spans="1:48" x14ac:dyDescent="0.3">
      <c r="A351">
        <v>0</v>
      </c>
      <c r="B351" t="s">
        <v>3</v>
      </c>
      <c r="C351">
        <v>263000</v>
      </c>
      <c r="D351" t="s">
        <v>4</v>
      </c>
      <c r="E351" t="s">
        <v>5</v>
      </c>
      <c r="F351" s="2" t="s">
        <v>11</v>
      </c>
      <c r="G351" s="11">
        <v>0.18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 s="11">
        <v>0</v>
      </c>
      <c r="AB351" s="11">
        <v>0</v>
      </c>
      <c r="AC351" t="s">
        <v>3</v>
      </c>
      <c r="AD351" s="11" t="s">
        <v>3</v>
      </c>
      <c r="AE351">
        <v>0.108</v>
      </c>
      <c r="AF351" t="s">
        <v>3</v>
      </c>
      <c r="AG351" s="9" t="s">
        <v>3</v>
      </c>
      <c r="AH351" s="9" t="s">
        <v>3</v>
      </c>
      <c r="AI351" s="9" t="s">
        <v>3</v>
      </c>
      <c r="AJ351" s="9">
        <v>155</v>
      </c>
      <c r="AK351" s="12" t="s">
        <v>3</v>
      </c>
      <c r="AL351" s="12">
        <v>0.79</v>
      </c>
      <c r="AM351" s="7">
        <f>7.5/1000</f>
        <v>7.4999999999999997E-3</v>
      </c>
      <c r="AN351">
        <f t="shared" si="14"/>
        <v>1</v>
      </c>
      <c r="AO351" t="s">
        <v>3</v>
      </c>
      <c r="AP351" t="s">
        <v>3</v>
      </c>
      <c r="AQ351" t="s">
        <v>3</v>
      </c>
      <c r="AR351">
        <v>0.1</v>
      </c>
      <c r="AS351">
        <v>1</v>
      </c>
      <c r="AT351">
        <v>30</v>
      </c>
      <c r="AU351" t="s">
        <v>44</v>
      </c>
      <c r="AV351" s="3" t="s">
        <v>45</v>
      </c>
    </row>
    <row r="352" spans="1:48" x14ac:dyDescent="0.3">
      <c r="A352">
        <v>1</v>
      </c>
      <c r="B352" t="s">
        <v>3</v>
      </c>
      <c r="C352">
        <v>263000</v>
      </c>
      <c r="D352" t="s">
        <v>4</v>
      </c>
      <c r="E352" t="s">
        <v>5</v>
      </c>
      <c r="F352" s="2" t="s">
        <v>11</v>
      </c>
      <c r="G352" s="11">
        <v>0.18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 s="11">
        <v>0</v>
      </c>
      <c r="AB352" s="11">
        <v>0</v>
      </c>
      <c r="AC352" t="s">
        <v>3</v>
      </c>
      <c r="AD352" s="11" t="s">
        <v>3</v>
      </c>
      <c r="AE352">
        <v>0.108</v>
      </c>
      <c r="AF352" t="s">
        <v>3</v>
      </c>
      <c r="AG352" s="9" t="s">
        <v>3</v>
      </c>
      <c r="AH352" s="9" t="s">
        <v>3</v>
      </c>
      <c r="AI352" s="9" t="s">
        <v>3</v>
      </c>
      <c r="AJ352" s="9">
        <v>118</v>
      </c>
      <c r="AK352" s="12" t="s">
        <v>3</v>
      </c>
      <c r="AL352" s="12">
        <v>0.88</v>
      </c>
      <c r="AM352" s="7">
        <f>0.14/1000</f>
        <v>1.4000000000000001E-4</v>
      </c>
      <c r="AN352">
        <f t="shared" si="14"/>
        <v>1</v>
      </c>
      <c r="AO352" t="s">
        <v>3</v>
      </c>
      <c r="AP352" t="s">
        <v>3</v>
      </c>
      <c r="AQ352" t="s">
        <v>3</v>
      </c>
      <c r="AR352">
        <v>0.04</v>
      </c>
      <c r="AS352">
        <v>1</v>
      </c>
      <c r="AT352">
        <v>30</v>
      </c>
      <c r="AU352" t="s">
        <v>44</v>
      </c>
      <c r="AV352" s="3" t="s">
        <v>45</v>
      </c>
    </row>
    <row r="353" spans="1:48" x14ac:dyDescent="0.3">
      <c r="A353">
        <v>1</v>
      </c>
      <c r="B353" t="s">
        <v>3</v>
      </c>
      <c r="C353">
        <v>263000</v>
      </c>
      <c r="D353" t="s">
        <v>4</v>
      </c>
      <c r="E353" t="s">
        <v>5</v>
      </c>
      <c r="F353" s="2" t="s">
        <v>11</v>
      </c>
      <c r="G353" s="11">
        <v>0.18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 s="11">
        <v>0</v>
      </c>
      <c r="AB353" s="11">
        <v>0</v>
      </c>
      <c r="AC353" t="s">
        <v>3</v>
      </c>
      <c r="AD353" s="11" t="s">
        <v>3</v>
      </c>
      <c r="AE353">
        <v>0.108</v>
      </c>
      <c r="AF353" t="s">
        <v>3</v>
      </c>
      <c r="AG353" s="9" t="s">
        <v>3</v>
      </c>
      <c r="AH353" s="9" t="s">
        <v>3</v>
      </c>
      <c r="AI353" s="9" t="s">
        <v>3</v>
      </c>
      <c r="AJ353" s="9">
        <v>118</v>
      </c>
      <c r="AK353" s="12" t="s">
        <v>3</v>
      </c>
      <c r="AL353" s="12">
        <v>0.88</v>
      </c>
      <c r="AM353" s="7">
        <f>6/1000</f>
        <v>6.0000000000000001E-3</v>
      </c>
      <c r="AN353">
        <f t="shared" si="14"/>
        <v>1</v>
      </c>
      <c r="AO353" t="s">
        <v>3</v>
      </c>
      <c r="AP353" t="s">
        <v>3</v>
      </c>
      <c r="AQ353" t="s">
        <v>3</v>
      </c>
      <c r="AR353">
        <v>0.06</v>
      </c>
      <c r="AS353">
        <v>1</v>
      </c>
      <c r="AT353">
        <v>30</v>
      </c>
      <c r="AU353" t="s">
        <v>44</v>
      </c>
      <c r="AV353" s="3" t="s">
        <v>45</v>
      </c>
    </row>
    <row r="354" spans="1:48" x14ac:dyDescent="0.3">
      <c r="A354">
        <v>1</v>
      </c>
      <c r="B354" t="s">
        <v>3</v>
      </c>
      <c r="C354">
        <v>263000</v>
      </c>
      <c r="D354" t="s">
        <v>4</v>
      </c>
      <c r="E354" t="s">
        <v>5</v>
      </c>
      <c r="F354" s="2" t="s">
        <v>11</v>
      </c>
      <c r="G354" s="11">
        <v>0.18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 s="11">
        <v>0</v>
      </c>
      <c r="AB354" s="11">
        <v>0</v>
      </c>
      <c r="AC354" t="s">
        <v>3</v>
      </c>
      <c r="AD354" s="11" t="s">
        <v>3</v>
      </c>
      <c r="AE354">
        <v>0.108</v>
      </c>
      <c r="AF354" t="s">
        <v>3</v>
      </c>
      <c r="AG354" s="9" t="s">
        <v>3</v>
      </c>
      <c r="AH354" s="9" t="s">
        <v>3</v>
      </c>
      <c r="AI354" s="9" t="s">
        <v>3</v>
      </c>
      <c r="AJ354" s="9">
        <v>118</v>
      </c>
      <c r="AK354" s="12" t="s">
        <v>3</v>
      </c>
      <c r="AL354" s="12">
        <v>0.88</v>
      </c>
      <c r="AM354" s="7">
        <f>13/1000</f>
        <v>1.2999999999999999E-2</v>
      </c>
      <c r="AN354">
        <f t="shared" si="14"/>
        <v>1</v>
      </c>
      <c r="AO354" t="s">
        <v>3</v>
      </c>
      <c r="AP354" t="s">
        <v>3</v>
      </c>
      <c r="AQ354" t="s">
        <v>3</v>
      </c>
      <c r="AR354">
        <v>0.08</v>
      </c>
      <c r="AS354">
        <v>1</v>
      </c>
      <c r="AT354">
        <v>30</v>
      </c>
      <c r="AU354" t="s">
        <v>44</v>
      </c>
      <c r="AV354" s="3" t="s">
        <v>45</v>
      </c>
    </row>
    <row r="355" spans="1:48" x14ac:dyDescent="0.3">
      <c r="A355">
        <v>1</v>
      </c>
      <c r="B355" t="s">
        <v>3</v>
      </c>
      <c r="C355">
        <v>263000</v>
      </c>
      <c r="D355" t="s">
        <v>4</v>
      </c>
      <c r="E355" t="s">
        <v>5</v>
      </c>
      <c r="F355" s="2" t="s">
        <v>11</v>
      </c>
      <c r="G355" s="11">
        <v>0.18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 s="11">
        <v>0</v>
      </c>
      <c r="AB355" s="11">
        <v>0</v>
      </c>
      <c r="AC355" t="s">
        <v>3</v>
      </c>
      <c r="AD355" s="11" t="s">
        <v>3</v>
      </c>
      <c r="AE355">
        <v>0.108</v>
      </c>
      <c r="AF355" t="s">
        <v>3</v>
      </c>
      <c r="AG355" s="9" t="s">
        <v>3</v>
      </c>
      <c r="AH355" s="9" t="s">
        <v>3</v>
      </c>
      <c r="AI355" s="9" t="s">
        <v>3</v>
      </c>
      <c r="AJ355" s="9">
        <v>118</v>
      </c>
      <c r="AK355" s="12" t="s">
        <v>3</v>
      </c>
      <c r="AL355" s="12">
        <v>0.88</v>
      </c>
      <c r="AM355" s="7">
        <f>21/1000</f>
        <v>2.1000000000000001E-2</v>
      </c>
      <c r="AN355">
        <f t="shared" si="14"/>
        <v>1</v>
      </c>
      <c r="AO355" t="s">
        <v>3</v>
      </c>
      <c r="AP355" t="s">
        <v>3</v>
      </c>
      <c r="AQ355" t="s">
        <v>3</v>
      </c>
      <c r="AR355">
        <v>0.1</v>
      </c>
      <c r="AS355">
        <v>1</v>
      </c>
      <c r="AT355">
        <v>30</v>
      </c>
      <c r="AU355" t="s">
        <v>44</v>
      </c>
      <c r="AV355" s="3" t="s">
        <v>45</v>
      </c>
    </row>
    <row r="356" spans="1:48" x14ac:dyDescent="0.3">
      <c r="A356">
        <v>1</v>
      </c>
      <c r="B356" t="s">
        <v>3</v>
      </c>
      <c r="C356">
        <v>263000</v>
      </c>
      <c r="D356" t="s">
        <v>4</v>
      </c>
      <c r="E356" t="s">
        <v>5</v>
      </c>
      <c r="F356" s="2" t="s">
        <v>11</v>
      </c>
      <c r="G356" s="11">
        <v>0.18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1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 s="11">
        <v>2E-3</v>
      </c>
      <c r="AB356" s="11">
        <v>0</v>
      </c>
      <c r="AC356" t="s">
        <v>3</v>
      </c>
      <c r="AD356" s="11" t="s">
        <v>3</v>
      </c>
      <c r="AE356">
        <v>0.108</v>
      </c>
      <c r="AF356" t="s">
        <v>3</v>
      </c>
      <c r="AG356" s="9" t="s">
        <v>3</v>
      </c>
      <c r="AH356" s="9" t="s">
        <v>3</v>
      </c>
      <c r="AI356" s="9" t="s">
        <v>3</v>
      </c>
      <c r="AJ356" s="9">
        <v>116</v>
      </c>
      <c r="AK356" s="12" t="s">
        <v>3</v>
      </c>
      <c r="AL356" s="12">
        <v>0.89</v>
      </c>
      <c r="AM356" s="7">
        <f>0.16/1000</f>
        <v>1.6000000000000001E-4</v>
      </c>
      <c r="AN356">
        <f t="shared" si="14"/>
        <v>1</v>
      </c>
      <c r="AO356" t="s">
        <v>3</v>
      </c>
      <c r="AP356" t="s">
        <v>3</v>
      </c>
      <c r="AQ356" t="s">
        <v>3</v>
      </c>
      <c r="AR356">
        <v>0.04</v>
      </c>
      <c r="AS356">
        <v>1</v>
      </c>
      <c r="AT356">
        <v>30</v>
      </c>
      <c r="AU356" t="s">
        <v>44</v>
      </c>
      <c r="AV356" s="3" t="s">
        <v>45</v>
      </c>
    </row>
    <row r="357" spans="1:48" x14ac:dyDescent="0.3">
      <c r="A357">
        <v>1</v>
      </c>
      <c r="B357" t="s">
        <v>3</v>
      </c>
      <c r="C357">
        <v>263000</v>
      </c>
      <c r="D357" t="s">
        <v>4</v>
      </c>
      <c r="E357" t="s">
        <v>5</v>
      </c>
      <c r="F357" s="2" t="s">
        <v>11</v>
      </c>
      <c r="G357" s="11">
        <v>0.18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1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 s="11">
        <v>2E-3</v>
      </c>
      <c r="AB357" s="11">
        <v>0</v>
      </c>
      <c r="AC357" t="s">
        <v>3</v>
      </c>
      <c r="AD357" s="11" t="s">
        <v>3</v>
      </c>
      <c r="AE357">
        <v>0.108</v>
      </c>
      <c r="AF357" t="s">
        <v>3</v>
      </c>
      <c r="AG357" s="9" t="s">
        <v>3</v>
      </c>
      <c r="AH357" s="9" t="s">
        <v>3</v>
      </c>
      <c r="AI357" s="9" t="s">
        <v>3</v>
      </c>
      <c r="AJ357" s="9">
        <v>116</v>
      </c>
      <c r="AK357" s="12" t="s">
        <v>3</v>
      </c>
      <c r="AL357" s="12">
        <v>0.89</v>
      </c>
      <c r="AM357" s="7">
        <f>7/1000</f>
        <v>7.0000000000000001E-3</v>
      </c>
      <c r="AN357">
        <f t="shared" si="14"/>
        <v>1</v>
      </c>
      <c r="AO357" t="s">
        <v>3</v>
      </c>
      <c r="AP357" t="s">
        <v>3</v>
      </c>
      <c r="AQ357" t="s">
        <v>3</v>
      </c>
      <c r="AR357">
        <v>0.06</v>
      </c>
      <c r="AS357">
        <v>1</v>
      </c>
      <c r="AT357">
        <v>30</v>
      </c>
      <c r="AU357" t="s">
        <v>44</v>
      </c>
      <c r="AV357" s="3" t="s">
        <v>45</v>
      </c>
    </row>
    <row r="358" spans="1:48" x14ac:dyDescent="0.3">
      <c r="A358">
        <v>1</v>
      </c>
      <c r="B358" t="s">
        <v>3</v>
      </c>
      <c r="C358">
        <v>263000</v>
      </c>
      <c r="D358" t="s">
        <v>4</v>
      </c>
      <c r="E358" t="s">
        <v>5</v>
      </c>
      <c r="F358" s="2" t="s">
        <v>11</v>
      </c>
      <c r="G358" s="11">
        <v>0.18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1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 s="11">
        <v>2E-3</v>
      </c>
      <c r="AB358" s="11">
        <v>0</v>
      </c>
      <c r="AC358" t="s">
        <v>3</v>
      </c>
      <c r="AD358" s="11" t="s">
        <v>3</v>
      </c>
      <c r="AE358">
        <v>0.108</v>
      </c>
      <c r="AF358" t="s">
        <v>3</v>
      </c>
      <c r="AG358" s="9" t="s">
        <v>3</v>
      </c>
      <c r="AH358" s="9" t="s">
        <v>3</v>
      </c>
      <c r="AI358" s="9" t="s">
        <v>3</v>
      </c>
      <c r="AJ358" s="9">
        <v>116</v>
      </c>
      <c r="AK358" s="12" t="s">
        <v>3</v>
      </c>
      <c r="AL358" s="12">
        <v>0.89</v>
      </c>
      <c r="AM358" s="7">
        <f>16/1000</f>
        <v>1.6E-2</v>
      </c>
      <c r="AN358">
        <f t="shared" si="14"/>
        <v>1</v>
      </c>
      <c r="AO358" t="s">
        <v>3</v>
      </c>
      <c r="AP358" t="s">
        <v>3</v>
      </c>
      <c r="AQ358" t="s">
        <v>3</v>
      </c>
      <c r="AR358">
        <v>0.08</v>
      </c>
      <c r="AS358">
        <v>1</v>
      </c>
      <c r="AT358">
        <v>30</v>
      </c>
      <c r="AU358" t="s">
        <v>44</v>
      </c>
      <c r="AV358" s="3" t="s">
        <v>45</v>
      </c>
    </row>
    <row r="359" spans="1:48" x14ac:dyDescent="0.3">
      <c r="A359">
        <v>1</v>
      </c>
      <c r="B359" t="s">
        <v>3</v>
      </c>
      <c r="C359">
        <v>263000</v>
      </c>
      <c r="D359" t="s">
        <v>4</v>
      </c>
      <c r="E359" t="s">
        <v>5</v>
      </c>
      <c r="F359" s="2" t="s">
        <v>11</v>
      </c>
      <c r="G359" s="11">
        <v>0.18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1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 s="11">
        <v>2E-3</v>
      </c>
      <c r="AB359" s="11">
        <v>0</v>
      </c>
      <c r="AC359" t="s">
        <v>3</v>
      </c>
      <c r="AD359" s="11" t="s">
        <v>3</v>
      </c>
      <c r="AE359">
        <v>0.108</v>
      </c>
      <c r="AF359" t="s">
        <v>3</v>
      </c>
      <c r="AG359" s="9" t="s">
        <v>3</v>
      </c>
      <c r="AH359" s="9" t="s">
        <v>3</v>
      </c>
      <c r="AI359" s="9" t="s">
        <v>3</v>
      </c>
      <c r="AJ359" s="9">
        <v>116</v>
      </c>
      <c r="AK359" s="12" t="s">
        <v>3</v>
      </c>
      <c r="AL359" s="12">
        <v>0.89</v>
      </c>
      <c r="AM359" s="7">
        <f>26/1000</f>
        <v>2.5999999999999999E-2</v>
      </c>
      <c r="AN359">
        <f t="shared" si="14"/>
        <v>1</v>
      </c>
      <c r="AO359" t="s">
        <v>3</v>
      </c>
      <c r="AP359" t="s">
        <v>3</v>
      </c>
      <c r="AQ359" t="s">
        <v>3</v>
      </c>
      <c r="AR359">
        <v>0.1</v>
      </c>
      <c r="AS359">
        <v>1</v>
      </c>
      <c r="AT359">
        <v>30</v>
      </c>
      <c r="AU359" t="s">
        <v>44</v>
      </c>
      <c r="AV359" s="3" t="s">
        <v>45</v>
      </c>
    </row>
    <row r="360" spans="1:48" x14ac:dyDescent="0.3">
      <c r="A360">
        <v>1</v>
      </c>
      <c r="B360">
        <v>2000</v>
      </c>
      <c r="C360">
        <v>275000</v>
      </c>
      <c r="D360" t="s">
        <v>4</v>
      </c>
      <c r="E360" t="s">
        <v>5</v>
      </c>
      <c r="F360" s="2" t="s">
        <v>55</v>
      </c>
      <c r="G360" s="11">
        <v>0.12</v>
      </c>
      <c r="H360">
        <v>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1</v>
      </c>
      <c r="V360">
        <v>0</v>
      </c>
      <c r="W360">
        <v>0</v>
      </c>
      <c r="X360">
        <v>0</v>
      </c>
      <c r="Y360">
        <v>0</v>
      </c>
      <c r="Z360">
        <v>0</v>
      </c>
      <c r="AA360" s="11">
        <v>1.4999999999999999E-2</v>
      </c>
      <c r="AB360" s="11">
        <v>0</v>
      </c>
      <c r="AC360" t="s">
        <v>3</v>
      </c>
      <c r="AD360" s="11" t="s">
        <v>3</v>
      </c>
      <c r="AE360">
        <v>0.41299999999999998</v>
      </c>
      <c r="AF360" t="s">
        <v>3</v>
      </c>
      <c r="AG360" t="s">
        <v>3</v>
      </c>
      <c r="AH360" s="9">
        <v>1.2</v>
      </c>
      <c r="AI360" s="9">
        <v>150</v>
      </c>
      <c r="AJ360" s="9">
        <v>600</v>
      </c>
      <c r="AK360" s="12" t="s">
        <v>3</v>
      </c>
      <c r="AL360" s="12">
        <v>0.95899999999999996</v>
      </c>
      <c r="AM360" s="7">
        <v>0.4</v>
      </c>
      <c r="AN360">
        <f t="shared" si="14"/>
        <v>1</v>
      </c>
      <c r="AO360" t="s">
        <v>3</v>
      </c>
      <c r="AP360" t="s">
        <v>3</v>
      </c>
      <c r="AQ360">
        <v>15</v>
      </c>
      <c r="AR360">
        <v>1.9E-3</v>
      </c>
      <c r="AS360" t="s">
        <v>3</v>
      </c>
      <c r="AT360">
        <v>70</v>
      </c>
      <c r="AU360" t="s">
        <v>57</v>
      </c>
      <c r="AV360" s="3" t="s">
        <v>54</v>
      </c>
    </row>
    <row r="361" spans="1:48" x14ac:dyDescent="0.3">
      <c r="A361">
        <v>0</v>
      </c>
      <c r="B361">
        <v>0</v>
      </c>
      <c r="C361">
        <v>100000</v>
      </c>
      <c r="D361" t="s">
        <v>3</v>
      </c>
      <c r="E361" t="s">
        <v>3</v>
      </c>
      <c r="F361" s="2" t="s">
        <v>3</v>
      </c>
      <c r="G361" s="11">
        <v>0.25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 s="11">
        <v>0</v>
      </c>
      <c r="AB361" s="11">
        <v>0</v>
      </c>
      <c r="AC361" t="s">
        <v>40</v>
      </c>
      <c r="AD361" s="11">
        <v>0.6</v>
      </c>
      <c r="AE361" t="s">
        <v>3</v>
      </c>
      <c r="AF361">
        <v>15</v>
      </c>
      <c r="AG361" s="9">
        <v>15</v>
      </c>
      <c r="AH361" s="9">
        <v>0.9</v>
      </c>
      <c r="AI361" s="9">
        <f t="shared" ref="AI361:AI407" si="16">AG361/AF361*100</f>
        <v>100</v>
      </c>
      <c r="AJ361" s="9">
        <v>170</v>
      </c>
      <c r="AK361" s="12" t="s">
        <v>3</v>
      </c>
      <c r="AL361" s="12">
        <v>0.64</v>
      </c>
      <c r="AM361" s="7">
        <v>0.05</v>
      </c>
      <c r="AN361">
        <f t="shared" si="14"/>
        <v>1</v>
      </c>
      <c r="AO361" t="s">
        <v>3</v>
      </c>
      <c r="AP361" t="s">
        <v>3</v>
      </c>
      <c r="AQ361" t="s">
        <v>3</v>
      </c>
      <c r="AR361">
        <v>3.5E-4</v>
      </c>
      <c r="AS361" t="s">
        <v>3</v>
      </c>
      <c r="AT361">
        <v>10</v>
      </c>
      <c r="AU361" t="s">
        <v>27</v>
      </c>
      <c r="AV361" s="3" t="s">
        <v>86</v>
      </c>
    </row>
    <row r="362" spans="1:48" x14ac:dyDescent="0.3">
      <c r="A362">
        <v>0</v>
      </c>
      <c r="B362">
        <v>0</v>
      </c>
      <c r="C362">
        <v>100000</v>
      </c>
      <c r="D362" t="s">
        <v>3</v>
      </c>
      <c r="E362" t="s">
        <v>3</v>
      </c>
      <c r="F362" s="2" t="s">
        <v>3</v>
      </c>
      <c r="G362" s="11">
        <v>0.25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 s="11">
        <v>0</v>
      </c>
      <c r="AB362" s="11">
        <v>0</v>
      </c>
      <c r="AC362" t="s">
        <v>40</v>
      </c>
      <c r="AD362" s="11">
        <v>0.6</v>
      </c>
      <c r="AE362" t="s">
        <v>3</v>
      </c>
      <c r="AF362">
        <v>15</v>
      </c>
      <c r="AG362" s="9">
        <v>15</v>
      </c>
      <c r="AH362" s="9">
        <v>0.9</v>
      </c>
      <c r="AI362" s="9">
        <f t="shared" si="16"/>
        <v>100</v>
      </c>
      <c r="AJ362" s="9">
        <v>170</v>
      </c>
      <c r="AK362" s="12" t="s">
        <v>3</v>
      </c>
      <c r="AL362" s="12">
        <v>0.64</v>
      </c>
      <c r="AM362" s="7">
        <v>5.1999999999999998E-2</v>
      </c>
      <c r="AN362">
        <f t="shared" si="14"/>
        <v>1</v>
      </c>
      <c r="AO362" t="s">
        <v>3</v>
      </c>
      <c r="AP362" t="s">
        <v>3</v>
      </c>
      <c r="AQ362" t="s">
        <v>3</v>
      </c>
      <c r="AR362">
        <v>4.2000000000000002E-4</v>
      </c>
      <c r="AS362" t="s">
        <v>3</v>
      </c>
      <c r="AT362">
        <v>10</v>
      </c>
      <c r="AU362" t="s">
        <v>27</v>
      </c>
      <c r="AV362" s="3" t="s">
        <v>86</v>
      </c>
    </row>
    <row r="363" spans="1:48" x14ac:dyDescent="0.3">
      <c r="A363">
        <v>0</v>
      </c>
      <c r="B363">
        <v>0</v>
      </c>
      <c r="C363">
        <v>100000</v>
      </c>
      <c r="D363" t="s">
        <v>3</v>
      </c>
      <c r="E363" t="s">
        <v>3</v>
      </c>
      <c r="F363" s="2" t="s">
        <v>3</v>
      </c>
      <c r="G363" s="11">
        <v>0.25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 s="11">
        <v>0</v>
      </c>
      <c r="AB363" s="11">
        <v>0</v>
      </c>
      <c r="AC363" t="s">
        <v>40</v>
      </c>
      <c r="AD363" s="11">
        <v>0.6</v>
      </c>
      <c r="AE363" t="s">
        <v>3</v>
      </c>
      <c r="AF363">
        <v>15</v>
      </c>
      <c r="AG363" s="9">
        <v>15</v>
      </c>
      <c r="AH363" s="9">
        <v>0.9</v>
      </c>
      <c r="AI363" s="9">
        <f t="shared" si="16"/>
        <v>100</v>
      </c>
      <c r="AJ363" s="9">
        <v>170</v>
      </c>
      <c r="AK363" s="12" t="s">
        <v>3</v>
      </c>
      <c r="AL363" s="12">
        <v>0.64</v>
      </c>
      <c r="AM363" s="7">
        <v>5.3999999999999999E-2</v>
      </c>
      <c r="AN363">
        <f t="shared" si="14"/>
        <v>1</v>
      </c>
      <c r="AO363" t="s">
        <v>3</v>
      </c>
      <c r="AP363" t="s">
        <v>3</v>
      </c>
      <c r="AQ363" t="s">
        <v>3</v>
      </c>
      <c r="AR363">
        <v>4.6999999999999999E-4</v>
      </c>
      <c r="AS363" t="s">
        <v>3</v>
      </c>
      <c r="AT363">
        <v>10</v>
      </c>
      <c r="AU363" t="s">
        <v>27</v>
      </c>
      <c r="AV363" s="3" t="s">
        <v>86</v>
      </c>
    </row>
    <row r="364" spans="1:48" x14ac:dyDescent="0.3">
      <c r="A364">
        <v>0</v>
      </c>
      <c r="B364">
        <v>0</v>
      </c>
      <c r="C364">
        <v>100000</v>
      </c>
      <c r="D364" t="s">
        <v>3</v>
      </c>
      <c r="E364" t="s">
        <v>3</v>
      </c>
      <c r="F364" s="2" t="s">
        <v>3</v>
      </c>
      <c r="G364" s="11">
        <v>0.25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 s="11">
        <v>0</v>
      </c>
      <c r="AB364" s="11">
        <v>0</v>
      </c>
      <c r="AC364" t="s">
        <v>40</v>
      </c>
      <c r="AD364" s="11">
        <v>0.6</v>
      </c>
      <c r="AE364" t="s">
        <v>3</v>
      </c>
      <c r="AF364">
        <v>15</v>
      </c>
      <c r="AG364" s="9">
        <v>15</v>
      </c>
      <c r="AH364" s="9">
        <v>0.9</v>
      </c>
      <c r="AI364" s="9">
        <f t="shared" si="16"/>
        <v>100</v>
      </c>
      <c r="AJ364" s="9">
        <v>170</v>
      </c>
      <c r="AK364" s="12" t="s">
        <v>3</v>
      </c>
      <c r="AL364" s="12">
        <v>0.64</v>
      </c>
      <c r="AM364" s="7">
        <v>5.5E-2</v>
      </c>
      <c r="AN364">
        <f t="shared" si="14"/>
        <v>1</v>
      </c>
      <c r="AO364" t="s">
        <v>3</v>
      </c>
      <c r="AP364" t="s">
        <v>3</v>
      </c>
      <c r="AQ364" t="s">
        <v>3</v>
      </c>
      <c r="AR364">
        <v>5.1999999999999995E-4</v>
      </c>
      <c r="AS364" t="s">
        <v>3</v>
      </c>
      <c r="AT364">
        <v>10</v>
      </c>
      <c r="AU364" t="s">
        <v>27</v>
      </c>
      <c r="AV364" s="3" t="s">
        <v>86</v>
      </c>
    </row>
    <row r="365" spans="1:48" x14ac:dyDescent="0.3">
      <c r="A365">
        <v>0</v>
      </c>
      <c r="B365">
        <v>0</v>
      </c>
      <c r="C365">
        <v>100000</v>
      </c>
      <c r="D365" t="s">
        <v>3</v>
      </c>
      <c r="E365" t="s">
        <v>3</v>
      </c>
      <c r="F365" s="2" t="s">
        <v>3</v>
      </c>
      <c r="G365" s="11">
        <v>0.25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 s="11">
        <v>0</v>
      </c>
      <c r="AB365" s="11">
        <v>0</v>
      </c>
      <c r="AC365" t="s">
        <v>40</v>
      </c>
      <c r="AD365" s="11">
        <v>0.6</v>
      </c>
      <c r="AE365" t="s">
        <v>3</v>
      </c>
      <c r="AF365">
        <v>15</v>
      </c>
      <c r="AG365" s="9">
        <v>15</v>
      </c>
      <c r="AH365" s="9">
        <v>0.9</v>
      </c>
      <c r="AI365" s="9">
        <f t="shared" si="16"/>
        <v>100</v>
      </c>
      <c r="AJ365" s="9">
        <v>170</v>
      </c>
      <c r="AK365" s="12" t="s">
        <v>3</v>
      </c>
      <c r="AL365" s="12">
        <v>0.64</v>
      </c>
      <c r="AM365" s="7">
        <v>7.0000000000000007E-2</v>
      </c>
      <c r="AN365">
        <f t="shared" si="14"/>
        <v>1</v>
      </c>
      <c r="AO365" t="s">
        <v>3</v>
      </c>
      <c r="AP365" t="s">
        <v>3</v>
      </c>
      <c r="AQ365" t="s">
        <v>3</v>
      </c>
      <c r="AR365">
        <v>5.2999999999999998E-4</v>
      </c>
      <c r="AS365" t="s">
        <v>3</v>
      </c>
      <c r="AT365">
        <v>10</v>
      </c>
      <c r="AU365" t="s">
        <v>27</v>
      </c>
      <c r="AV365" s="3" t="s">
        <v>86</v>
      </c>
    </row>
    <row r="366" spans="1:48" x14ac:dyDescent="0.3">
      <c r="A366">
        <v>0</v>
      </c>
      <c r="B366">
        <v>0</v>
      </c>
      <c r="C366">
        <v>100000</v>
      </c>
      <c r="D366" t="s">
        <v>3</v>
      </c>
      <c r="E366" t="s">
        <v>3</v>
      </c>
      <c r="F366" s="2" t="s">
        <v>3</v>
      </c>
      <c r="G366" s="11">
        <v>0.25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 s="11">
        <v>0</v>
      </c>
      <c r="AB366" s="11">
        <v>0</v>
      </c>
      <c r="AC366" t="s">
        <v>40</v>
      </c>
      <c r="AD366" s="11">
        <v>0.6</v>
      </c>
      <c r="AE366" t="s">
        <v>3</v>
      </c>
      <c r="AF366">
        <v>15</v>
      </c>
      <c r="AG366" s="9">
        <v>15</v>
      </c>
      <c r="AH366" s="9">
        <v>0.9</v>
      </c>
      <c r="AI366" s="9">
        <f t="shared" si="16"/>
        <v>100</v>
      </c>
      <c r="AJ366" s="9">
        <v>170</v>
      </c>
      <c r="AK366" s="12" t="s">
        <v>3</v>
      </c>
      <c r="AL366" s="12">
        <v>0.64</v>
      </c>
      <c r="AM366" s="7">
        <v>7.4999999999999997E-2</v>
      </c>
      <c r="AN366">
        <f t="shared" si="14"/>
        <v>1</v>
      </c>
      <c r="AO366" t="s">
        <v>3</v>
      </c>
      <c r="AP366" t="s">
        <v>3</v>
      </c>
      <c r="AQ366" t="s">
        <v>3</v>
      </c>
      <c r="AR366">
        <v>5.9000000000000003E-4</v>
      </c>
      <c r="AS366" t="s">
        <v>3</v>
      </c>
      <c r="AT366">
        <v>10</v>
      </c>
      <c r="AU366" t="s">
        <v>27</v>
      </c>
      <c r="AV366" s="3" t="s">
        <v>86</v>
      </c>
    </row>
    <row r="367" spans="1:48" x14ac:dyDescent="0.3">
      <c r="A367">
        <v>0</v>
      </c>
      <c r="B367">
        <v>0</v>
      </c>
      <c r="C367">
        <v>100000</v>
      </c>
      <c r="D367" t="s">
        <v>3</v>
      </c>
      <c r="E367" t="s">
        <v>3</v>
      </c>
      <c r="F367" s="2" t="s">
        <v>3</v>
      </c>
      <c r="G367" s="11">
        <v>0.25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 s="11">
        <v>0</v>
      </c>
      <c r="AB367" s="11">
        <v>0</v>
      </c>
      <c r="AC367" t="s">
        <v>40</v>
      </c>
      <c r="AD367" s="11">
        <v>0.6</v>
      </c>
      <c r="AE367" t="s">
        <v>3</v>
      </c>
      <c r="AF367">
        <v>15</v>
      </c>
      <c r="AG367" s="9">
        <v>15</v>
      </c>
      <c r="AH367" s="9">
        <v>0.9</v>
      </c>
      <c r="AI367" s="9">
        <f t="shared" si="16"/>
        <v>100</v>
      </c>
      <c r="AJ367" s="9">
        <v>170</v>
      </c>
      <c r="AK367" s="12" t="s">
        <v>3</v>
      </c>
      <c r="AL367" s="12">
        <v>0.64</v>
      </c>
      <c r="AM367" s="7">
        <v>7.2999999999999995E-2</v>
      </c>
      <c r="AN367">
        <f t="shared" si="14"/>
        <v>1</v>
      </c>
      <c r="AO367" t="s">
        <v>3</v>
      </c>
      <c r="AP367" t="s">
        <v>3</v>
      </c>
      <c r="AQ367" t="s">
        <v>3</v>
      </c>
      <c r="AR367">
        <v>7.6000000000000004E-4</v>
      </c>
      <c r="AS367" t="s">
        <v>3</v>
      </c>
      <c r="AT367">
        <v>10</v>
      </c>
      <c r="AU367" t="s">
        <v>27</v>
      </c>
      <c r="AV367" s="3" t="s">
        <v>86</v>
      </c>
    </row>
    <row r="368" spans="1:48" x14ac:dyDescent="0.3">
      <c r="A368">
        <v>0</v>
      </c>
      <c r="B368">
        <v>0</v>
      </c>
      <c r="C368">
        <v>100000</v>
      </c>
      <c r="D368" t="s">
        <v>3</v>
      </c>
      <c r="E368" t="s">
        <v>3</v>
      </c>
      <c r="F368" s="2" t="s">
        <v>3</v>
      </c>
      <c r="G368" s="11">
        <v>0.25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 s="11">
        <v>0</v>
      </c>
      <c r="AB368" s="11">
        <v>0</v>
      </c>
      <c r="AC368" t="s">
        <v>40</v>
      </c>
      <c r="AD368" s="11">
        <v>0.6</v>
      </c>
      <c r="AE368" t="s">
        <v>3</v>
      </c>
      <c r="AF368">
        <v>15</v>
      </c>
      <c r="AG368" s="9">
        <v>15</v>
      </c>
      <c r="AH368" s="9">
        <v>0.9</v>
      </c>
      <c r="AI368" s="9">
        <f t="shared" si="16"/>
        <v>100</v>
      </c>
      <c r="AJ368" s="9">
        <v>170</v>
      </c>
      <c r="AK368" s="12" t="s">
        <v>3</v>
      </c>
      <c r="AL368" s="12">
        <v>0.64</v>
      </c>
      <c r="AM368" s="7">
        <v>0.09</v>
      </c>
      <c r="AN368">
        <f t="shared" si="14"/>
        <v>1</v>
      </c>
      <c r="AO368" t="s">
        <v>3</v>
      </c>
      <c r="AP368" t="s">
        <v>3</v>
      </c>
      <c r="AQ368" t="s">
        <v>3</v>
      </c>
      <c r="AR368">
        <v>8.1999999999999998E-4</v>
      </c>
      <c r="AS368" t="s">
        <v>3</v>
      </c>
      <c r="AT368">
        <v>10</v>
      </c>
      <c r="AU368" t="s">
        <v>27</v>
      </c>
      <c r="AV368" s="3" t="s">
        <v>86</v>
      </c>
    </row>
    <row r="369" spans="1:48" x14ac:dyDescent="0.3">
      <c r="A369">
        <v>0</v>
      </c>
      <c r="B369">
        <v>0</v>
      </c>
      <c r="C369">
        <v>100000</v>
      </c>
      <c r="D369" t="s">
        <v>3</v>
      </c>
      <c r="E369" t="s">
        <v>3</v>
      </c>
      <c r="F369" s="2" t="s">
        <v>3</v>
      </c>
      <c r="G369" s="11">
        <v>0.25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 s="11">
        <v>0</v>
      </c>
      <c r="AB369" s="11">
        <v>0</v>
      </c>
      <c r="AC369" t="s">
        <v>40</v>
      </c>
      <c r="AD369" s="11">
        <v>0.6</v>
      </c>
      <c r="AE369" t="s">
        <v>3</v>
      </c>
      <c r="AF369">
        <v>15</v>
      </c>
      <c r="AG369" s="9">
        <v>15</v>
      </c>
      <c r="AH369" s="9">
        <v>0.9</v>
      </c>
      <c r="AI369" s="9">
        <f t="shared" si="16"/>
        <v>100</v>
      </c>
      <c r="AJ369" s="9">
        <v>170</v>
      </c>
      <c r="AK369" s="12" t="s">
        <v>3</v>
      </c>
      <c r="AL369" s="12">
        <v>0.64</v>
      </c>
      <c r="AM369" s="7">
        <v>0.15</v>
      </c>
      <c r="AN369">
        <f t="shared" si="14"/>
        <v>1</v>
      </c>
      <c r="AO369" t="s">
        <v>3</v>
      </c>
      <c r="AP369" t="s">
        <v>3</v>
      </c>
      <c r="AQ369" t="s">
        <v>3</v>
      </c>
      <c r="AR369">
        <v>1.1999999999999999E-3</v>
      </c>
      <c r="AS369" t="s">
        <v>3</v>
      </c>
      <c r="AT369">
        <v>10</v>
      </c>
      <c r="AU369" t="s">
        <v>27</v>
      </c>
      <c r="AV369" s="3" t="s">
        <v>86</v>
      </c>
    </row>
    <row r="370" spans="1:48" x14ac:dyDescent="0.3">
      <c r="A370">
        <v>0</v>
      </c>
      <c r="B370">
        <v>0</v>
      </c>
      <c r="C370">
        <v>100000</v>
      </c>
      <c r="D370" t="s">
        <v>3</v>
      </c>
      <c r="E370" t="s">
        <v>3</v>
      </c>
      <c r="F370" s="2" t="s">
        <v>3</v>
      </c>
      <c r="G370" s="11">
        <v>0.25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1</v>
      </c>
      <c r="Z370">
        <v>0</v>
      </c>
      <c r="AA370" s="11">
        <v>5.0000000000000001E-3</v>
      </c>
      <c r="AB370" s="11">
        <v>0</v>
      </c>
      <c r="AC370" t="s">
        <v>40</v>
      </c>
      <c r="AD370" s="11">
        <v>0.6</v>
      </c>
      <c r="AE370" t="s">
        <v>3</v>
      </c>
      <c r="AF370">
        <v>15</v>
      </c>
      <c r="AG370" s="9">
        <v>15</v>
      </c>
      <c r="AH370" s="9">
        <v>0.9</v>
      </c>
      <c r="AI370" s="9">
        <f t="shared" si="16"/>
        <v>100</v>
      </c>
      <c r="AJ370" s="9">
        <v>110</v>
      </c>
      <c r="AK370" s="12" t="s">
        <v>3</v>
      </c>
      <c r="AL370" s="12">
        <v>0.92</v>
      </c>
      <c r="AM370" s="7">
        <v>2.5000000000000001E-2</v>
      </c>
      <c r="AN370">
        <f t="shared" si="14"/>
        <v>1</v>
      </c>
      <c r="AO370" t="s">
        <v>3</v>
      </c>
      <c r="AP370" t="s">
        <v>3</v>
      </c>
      <c r="AQ370" t="s">
        <v>3</v>
      </c>
      <c r="AR370">
        <v>3.8000000000000002E-4</v>
      </c>
      <c r="AS370" t="s">
        <v>3</v>
      </c>
      <c r="AT370">
        <v>10</v>
      </c>
      <c r="AU370" t="s">
        <v>27</v>
      </c>
      <c r="AV370" s="3" t="s">
        <v>86</v>
      </c>
    </row>
    <row r="371" spans="1:48" x14ac:dyDescent="0.3">
      <c r="A371">
        <v>0</v>
      </c>
      <c r="B371">
        <v>0</v>
      </c>
      <c r="C371">
        <v>100000</v>
      </c>
      <c r="D371" t="s">
        <v>3</v>
      </c>
      <c r="E371" t="s">
        <v>3</v>
      </c>
      <c r="F371" s="2" t="s">
        <v>3</v>
      </c>
      <c r="G371" s="11">
        <v>0.25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1</v>
      </c>
      <c r="Z371">
        <v>0</v>
      </c>
      <c r="AA371" s="11">
        <v>5.0000000000000001E-3</v>
      </c>
      <c r="AB371" s="11">
        <v>0</v>
      </c>
      <c r="AC371" t="s">
        <v>40</v>
      </c>
      <c r="AD371" s="11">
        <v>0.6</v>
      </c>
      <c r="AE371" t="s">
        <v>3</v>
      </c>
      <c r="AF371">
        <v>15</v>
      </c>
      <c r="AG371" s="9">
        <v>15</v>
      </c>
      <c r="AH371" s="9">
        <v>0.9</v>
      </c>
      <c r="AI371" s="9">
        <f t="shared" si="16"/>
        <v>100</v>
      </c>
      <c r="AJ371" s="9">
        <v>110</v>
      </c>
      <c r="AK371" s="12" t="s">
        <v>3</v>
      </c>
      <c r="AL371" s="12">
        <v>0.92</v>
      </c>
      <c r="AM371" s="7">
        <v>0.03</v>
      </c>
      <c r="AN371">
        <f t="shared" si="14"/>
        <v>1</v>
      </c>
      <c r="AO371" t="s">
        <v>3</v>
      </c>
      <c r="AP371" t="s">
        <v>3</v>
      </c>
      <c r="AQ371" t="s">
        <v>3</v>
      </c>
      <c r="AR371">
        <v>4.55E-4</v>
      </c>
      <c r="AS371" t="s">
        <v>3</v>
      </c>
      <c r="AT371">
        <v>10</v>
      </c>
      <c r="AU371" t="s">
        <v>27</v>
      </c>
      <c r="AV371" s="3" t="s">
        <v>86</v>
      </c>
    </row>
    <row r="372" spans="1:48" x14ac:dyDescent="0.3">
      <c r="A372">
        <v>0</v>
      </c>
      <c r="B372">
        <v>0</v>
      </c>
      <c r="C372">
        <v>100000</v>
      </c>
      <c r="D372" t="s">
        <v>3</v>
      </c>
      <c r="E372" t="s">
        <v>3</v>
      </c>
      <c r="F372" s="2" t="s">
        <v>3</v>
      </c>
      <c r="G372" s="11">
        <v>0.25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1</v>
      </c>
      <c r="Z372">
        <v>0</v>
      </c>
      <c r="AA372" s="11">
        <v>5.0000000000000001E-3</v>
      </c>
      <c r="AB372" s="11">
        <v>0</v>
      </c>
      <c r="AC372" t="s">
        <v>40</v>
      </c>
      <c r="AD372" s="11">
        <v>0.6</v>
      </c>
      <c r="AE372" t="s">
        <v>3</v>
      </c>
      <c r="AF372">
        <v>15</v>
      </c>
      <c r="AG372" s="9">
        <v>15</v>
      </c>
      <c r="AH372" s="9">
        <v>0.9</v>
      </c>
      <c r="AI372" s="9">
        <f t="shared" si="16"/>
        <v>100</v>
      </c>
      <c r="AJ372" s="9">
        <v>110</v>
      </c>
      <c r="AK372" s="12" t="s">
        <v>3</v>
      </c>
      <c r="AL372" s="12">
        <v>0.92</v>
      </c>
      <c r="AM372" s="7">
        <v>0.06</v>
      </c>
      <c r="AN372">
        <f t="shared" ref="AN372:AN379" si="17">IF(AM372&gt;=12,4,IF(AM372&gt;=5,3,IF(AM372&gt;1.8,2,1)))</f>
        <v>1</v>
      </c>
      <c r="AO372" t="s">
        <v>3</v>
      </c>
      <c r="AP372" t="s">
        <v>3</v>
      </c>
      <c r="AQ372" t="s">
        <v>3</v>
      </c>
      <c r="AR372">
        <v>5.0000000000000001E-4</v>
      </c>
      <c r="AS372" t="s">
        <v>3</v>
      </c>
      <c r="AT372">
        <v>10</v>
      </c>
      <c r="AU372" t="s">
        <v>27</v>
      </c>
      <c r="AV372" s="3" t="s">
        <v>86</v>
      </c>
    </row>
    <row r="373" spans="1:48" x14ac:dyDescent="0.3">
      <c r="A373">
        <v>0</v>
      </c>
      <c r="B373">
        <v>0</v>
      </c>
      <c r="C373">
        <v>100000</v>
      </c>
      <c r="D373" t="s">
        <v>3</v>
      </c>
      <c r="E373" t="s">
        <v>3</v>
      </c>
      <c r="F373" s="2" t="s">
        <v>3</v>
      </c>
      <c r="G373" s="11">
        <v>0.25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1</v>
      </c>
      <c r="Z373">
        <v>0</v>
      </c>
      <c r="AA373" s="11">
        <v>5.0000000000000001E-3</v>
      </c>
      <c r="AB373" s="11">
        <v>0</v>
      </c>
      <c r="AC373" t="s">
        <v>40</v>
      </c>
      <c r="AD373" s="11">
        <v>0.6</v>
      </c>
      <c r="AE373" t="s">
        <v>3</v>
      </c>
      <c r="AF373">
        <v>15</v>
      </c>
      <c r="AG373" s="9">
        <v>15</v>
      </c>
      <c r="AH373" s="9">
        <v>0.9</v>
      </c>
      <c r="AI373" s="9">
        <f t="shared" si="16"/>
        <v>100</v>
      </c>
      <c r="AJ373" s="9">
        <v>110</v>
      </c>
      <c r="AK373" s="12" t="s">
        <v>3</v>
      </c>
      <c r="AL373" s="12">
        <v>0.92</v>
      </c>
      <c r="AM373" s="7">
        <v>7.4999999999999997E-2</v>
      </c>
      <c r="AN373">
        <f t="shared" si="17"/>
        <v>1</v>
      </c>
      <c r="AO373" t="s">
        <v>3</v>
      </c>
      <c r="AP373" t="s">
        <v>3</v>
      </c>
      <c r="AQ373" t="s">
        <v>3</v>
      </c>
      <c r="AR373">
        <v>5.5999999999999995E-4</v>
      </c>
      <c r="AS373" t="s">
        <v>3</v>
      </c>
      <c r="AT373">
        <v>10</v>
      </c>
      <c r="AU373" t="s">
        <v>27</v>
      </c>
      <c r="AV373" s="3" t="s">
        <v>86</v>
      </c>
    </row>
    <row r="374" spans="1:48" x14ac:dyDescent="0.3">
      <c r="A374">
        <v>0</v>
      </c>
      <c r="B374">
        <v>0</v>
      </c>
      <c r="C374">
        <v>100000</v>
      </c>
      <c r="D374" t="s">
        <v>3</v>
      </c>
      <c r="E374" t="s">
        <v>3</v>
      </c>
      <c r="F374" s="2" t="s">
        <v>3</v>
      </c>
      <c r="G374" s="11">
        <v>0.25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1</v>
      </c>
      <c r="Z374">
        <v>0</v>
      </c>
      <c r="AA374" s="11">
        <v>5.0000000000000001E-3</v>
      </c>
      <c r="AB374" s="11">
        <v>0</v>
      </c>
      <c r="AC374" t="s">
        <v>40</v>
      </c>
      <c r="AD374" s="11">
        <v>0.6</v>
      </c>
      <c r="AE374" t="s">
        <v>3</v>
      </c>
      <c r="AF374">
        <v>15</v>
      </c>
      <c r="AG374" s="9">
        <v>15</v>
      </c>
      <c r="AH374" s="9">
        <v>0.9</v>
      </c>
      <c r="AI374" s="9">
        <f t="shared" si="16"/>
        <v>100</v>
      </c>
      <c r="AJ374" s="9">
        <v>110</v>
      </c>
      <c r="AK374" s="12" t="s">
        <v>3</v>
      </c>
      <c r="AL374" s="12">
        <v>0.92</v>
      </c>
      <c r="AM374" s="7">
        <v>0.1</v>
      </c>
      <c r="AN374">
        <f t="shared" si="17"/>
        <v>1</v>
      </c>
      <c r="AO374" t="s">
        <v>3</v>
      </c>
      <c r="AP374" t="s">
        <v>3</v>
      </c>
      <c r="AQ374" t="s">
        <v>3</v>
      </c>
      <c r="AR374">
        <v>6.2E-4</v>
      </c>
      <c r="AS374" t="s">
        <v>3</v>
      </c>
      <c r="AT374">
        <v>10</v>
      </c>
      <c r="AU374" t="s">
        <v>27</v>
      </c>
      <c r="AV374" s="3" t="s">
        <v>86</v>
      </c>
    </row>
    <row r="375" spans="1:48" x14ac:dyDescent="0.3">
      <c r="A375">
        <v>0</v>
      </c>
      <c r="B375">
        <v>0</v>
      </c>
      <c r="C375">
        <v>100000</v>
      </c>
      <c r="D375" t="s">
        <v>3</v>
      </c>
      <c r="E375" t="s">
        <v>3</v>
      </c>
      <c r="F375" s="2" t="s">
        <v>3</v>
      </c>
      <c r="G375" s="11">
        <v>0.25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1</v>
      </c>
      <c r="Z375">
        <v>0</v>
      </c>
      <c r="AA375" s="11">
        <v>5.0000000000000001E-3</v>
      </c>
      <c r="AB375" s="11">
        <v>0</v>
      </c>
      <c r="AC375" t="s">
        <v>40</v>
      </c>
      <c r="AD375" s="11">
        <v>0.6</v>
      </c>
      <c r="AE375" t="s">
        <v>3</v>
      </c>
      <c r="AF375">
        <v>15</v>
      </c>
      <c r="AG375" s="9">
        <v>15</v>
      </c>
      <c r="AH375" s="9">
        <v>0.9</v>
      </c>
      <c r="AI375" s="9">
        <f t="shared" si="16"/>
        <v>100</v>
      </c>
      <c r="AJ375" s="9">
        <v>110</v>
      </c>
      <c r="AK375" s="12" t="s">
        <v>3</v>
      </c>
      <c r="AL375" s="12">
        <v>0.92</v>
      </c>
      <c r="AM375" s="7">
        <v>0.14499999999999999</v>
      </c>
      <c r="AN375">
        <f t="shared" si="17"/>
        <v>1</v>
      </c>
      <c r="AO375" t="s">
        <v>3</v>
      </c>
      <c r="AP375" t="s">
        <v>3</v>
      </c>
      <c r="AQ375" t="s">
        <v>3</v>
      </c>
      <c r="AR375">
        <v>7.2999999999999996E-4</v>
      </c>
      <c r="AS375" t="s">
        <v>3</v>
      </c>
      <c r="AT375">
        <v>10</v>
      </c>
      <c r="AU375" t="s">
        <v>27</v>
      </c>
      <c r="AV375" s="3" t="s">
        <v>86</v>
      </c>
    </row>
    <row r="376" spans="1:48" x14ac:dyDescent="0.3">
      <c r="A376">
        <v>0</v>
      </c>
      <c r="B376">
        <v>0</v>
      </c>
      <c r="C376">
        <v>100000</v>
      </c>
      <c r="D376" t="s">
        <v>3</v>
      </c>
      <c r="E376" t="s">
        <v>3</v>
      </c>
      <c r="F376" s="2" t="s">
        <v>3</v>
      </c>
      <c r="G376" s="11">
        <v>0.25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1</v>
      </c>
      <c r="Z376">
        <v>0</v>
      </c>
      <c r="AA376" s="11">
        <v>5.0000000000000001E-3</v>
      </c>
      <c r="AB376" s="11">
        <v>0</v>
      </c>
      <c r="AC376" t="s">
        <v>40</v>
      </c>
      <c r="AD376" s="11">
        <v>0.6</v>
      </c>
      <c r="AE376" t="s">
        <v>3</v>
      </c>
      <c r="AF376">
        <v>15</v>
      </c>
      <c r="AG376" s="9">
        <v>15</v>
      </c>
      <c r="AH376" s="9">
        <v>0.9</v>
      </c>
      <c r="AI376" s="9">
        <f t="shared" si="16"/>
        <v>100</v>
      </c>
      <c r="AJ376" s="9">
        <v>110</v>
      </c>
      <c r="AK376" s="12" t="s">
        <v>3</v>
      </c>
      <c r="AL376" s="12">
        <v>0.92</v>
      </c>
      <c r="AM376" s="7">
        <v>0.18</v>
      </c>
      <c r="AN376">
        <f t="shared" si="17"/>
        <v>1</v>
      </c>
      <c r="AO376" t="s">
        <v>3</v>
      </c>
      <c r="AP376" t="s">
        <v>3</v>
      </c>
      <c r="AQ376" t="s">
        <v>3</v>
      </c>
      <c r="AR376">
        <v>7.9000000000000001E-4</v>
      </c>
      <c r="AS376" t="s">
        <v>3</v>
      </c>
      <c r="AT376">
        <v>10</v>
      </c>
      <c r="AU376" t="s">
        <v>27</v>
      </c>
      <c r="AV376" s="3" t="s">
        <v>86</v>
      </c>
    </row>
    <row r="377" spans="1:48" x14ac:dyDescent="0.3">
      <c r="A377">
        <v>0</v>
      </c>
      <c r="B377">
        <v>0</v>
      </c>
      <c r="C377">
        <v>100000</v>
      </c>
      <c r="D377" t="s">
        <v>3</v>
      </c>
      <c r="E377" t="s">
        <v>3</v>
      </c>
      <c r="F377" s="2" t="s">
        <v>3</v>
      </c>
      <c r="G377" s="11">
        <v>0.25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1</v>
      </c>
      <c r="Z377">
        <v>0</v>
      </c>
      <c r="AA377" s="11">
        <v>5.0000000000000001E-3</v>
      </c>
      <c r="AB377" s="11">
        <v>0</v>
      </c>
      <c r="AC377" t="s">
        <v>40</v>
      </c>
      <c r="AD377" s="11">
        <v>0.6</v>
      </c>
      <c r="AE377" t="s">
        <v>3</v>
      </c>
      <c r="AF377">
        <v>15</v>
      </c>
      <c r="AG377" s="9">
        <v>15</v>
      </c>
      <c r="AH377" s="9">
        <v>0.9</v>
      </c>
      <c r="AI377" s="9">
        <f t="shared" si="16"/>
        <v>100</v>
      </c>
      <c r="AJ377" s="9">
        <v>110</v>
      </c>
      <c r="AK377" s="12" t="s">
        <v>3</v>
      </c>
      <c r="AL377" s="12">
        <v>0.92</v>
      </c>
      <c r="AM377" s="7">
        <v>0.27</v>
      </c>
      <c r="AN377">
        <f t="shared" si="17"/>
        <v>1</v>
      </c>
      <c r="AO377" t="s">
        <v>3</v>
      </c>
      <c r="AP377" t="s">
        <v>3</v>
      </c>
      <c r="AQ377" t="s">
        <v>3</v>
      </c>
      <c r="AR377">
        <v>9.2000000000000003E-4</v>
      </c>
      <c r="AS377" t="s">
        <v>3</v>
      </c>
      <c r="AT377">
        <v>10</v>
      </c>
      <c r="AU377" t="s">
        <v>27</v>
      </c>
      <c r="AV377" s="3" t="s">
        <v>86</v>
      </c>
    </row>
    <row r="378" spans="1:48" x14ac:dyDescent="0.3">
      <c r="A378">
        <v>0</v>
      </c>
      <c r="B378">
        <v>0</v>
      </c>
      <c r="C378">
        <v>100000</v>
      </c>
      <c r="D378" t="s">
        <v>3</v>
      </c>
      <c r="E378" t="s">
        <v>3</v>
      </c>
      <c r="F378" s="2" t="s">
        <v>3</v>
      </c>
      <c r="G378" s="11">
        <v>0.25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1</v>
      </c>
      <c r="Z378">
        <v>0</v>
      </c>
      <c r="AA378" s="11">
        <v>5.0000000000000001E-3</v>
      </c>
      <c r="AB378" s="11">
        <v>0</v>
      </c>
      <c r="AC378" t="s">
        <v>40</v>
      </c>
      <c r="AD378" s="11">
        <v>0.6</v>
      </c>
      <c r="AE378" t="s">
        <v>3</v>
      </c>
      <c r="AF378">
        <v>15</v>
      </c>
      <c r="AG378" s="9">
        <v>15</v>
      </c>
      <c r="AH378" s="9">
        <v>0.9</v>
      </c>
      <c r="AI378" s="9">
        <f t="shared" si="16"/>
        <v>100</v>
      </c>
      <c r="AJ378" s="9">
        <v>110</v>
      </c>
      <c r="AK378" s="12" t="s">
        <v>3</v>
      </c>
      <c r="AL378" s="12">
        <v>0.92</v>
      </c>
      <c r="AM378" s="7">
        <v>0.38</v>
      </c>
      <c r="AN378">
        <f t="shared" si="17"/>
        <v>1</v>
      </c>
      <c r="AO378" t="s">
        <v>3</v>
      </c>
      <c r="AP378" t="s">
        <v>3</v>
      </c>
      <c r="AQ378" t="s">
        <v>3</v>
      </c>
      <c r="AR378">
        <v>1.1000000000000001E-3</v>
      </c>
      <c r="AS378" t="s">
        <v>3</v>
      </c>
      <c r="AT378">
        <v>10</v>
      </c>
      <c r="AU378" t="s">
        <v>27</v>
      </c>
      <c r="AV378" s="3" t="s">
        <v>86</v>
      </c>
    </row>
    <row r="379" spans="1:48" x14ac:dyDescent="0.3">
      <c r="A379">
        <v>1</v>
      </c>
      <c r="B379">
        <v>1900</v>
      </c>
      <c r="C379">
        <v>534000</v>
      </c>
      <c r="D379" t="s">
        <v>17</v>
      </c>
      <c r="E379" t="s">
        <v>5</v>
      </c>
      <c r="F379" s="2" t="s">
        <v>20</v>
      </c>
      <c r="G379" s="11">
        <v>0.18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 s="11">
        <v>0</v>
      </c>
      <c r="AB379" s="11">
        <v>0</v>
      </c>
      <c r="AC379" t="s">
        <v>40</v>
      </c>
      <c r="AD379" s="11" t="s">
        <v>3</v>
      </c>
      <c r="AE379">
        <v>0.38100000000000001</v>
      </c>
      <c r="AF379">
        <v>0.05</v>
      </c>
      <c r="AG379" s="9">
        <v>14</v>
      </c>
      <c r="AH379" t="s">
        <v>3</v>
      </c>
      <c r="AI379" s="9">
        <f t="shared" si="16"/>
        <v>28000</v>
      </c>
      <c r="AJ379" s="9">
        <v>600</v>
      </c>
      <c r="AK379" s="12" t="s">
        <v>3</v>
      </c>
      <c r="AL379" s="12" t="s">
        <v>3</v>
      </c>
      <c r="AM379" s="7">
        <v>7.5999999999999998E-2</v>
      </c>
      <c r="AN379">
        <f t="shared" si="17"/>
        <v>1</v>
      </c>
      <c r="AO379" t="s">
        <v>3</v>
      </c>
      <c r="AP379" t="s">
        <v>3</v>
      </c>
      <c r="AQ379" t="s">
        <v>3</v>
      </c>
      <c r="AR379">
        <v>5.0000000000000001E-4</v>
      </c>
      <c r="AS379">
        <v>7</v>
      </c>
      <c r="AT379">
        <v>1</v>
      </c>
      <c r="AU379" t="s">
        <v>27</v>
      </c>
      <c r="AV379" s="3" t="s">
        <v>91</v>
      </c>
    </row>
    <row r="380" spans="1:48" x14ac:dyDescent="0.3">
      <c r="A380">
        <v>1</v>
      </c>
      <c r="B380">
        <v>1800</v>
      </c>
      <c r="C380">
        <v>534000</v>
      </c>
      <c r="D380" t="s">
        <v>4</v>
      </c>
      <c r="E380" t="s">
        <v>5</v>
      </c>
      <c r="F380" s="2" t="s">
        <v>11</v>
      </c>
      <c r="G380" s="11">
        <v>0.13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 s="11">
        <v>0</v>
      </c>
      <c r="AB380" s="11">
        <v>0</v>
      </c>
      <c r="AC380" t="s">
        <v>3</v>
      </c>
      <c r="AD380" s="1" t="s">
        <v>3</v>
      </c>
      <c r="AE380">
        <v>0.41299999999999998</v>
      </c>
      <c r="AF380">
        <v>10</v>
      </c>
      <c r="AG380" s="9">
        <v>8</v>
      </c>
      <c r="AH380" s="9">
        <v>2</v>
      </c>
      <c r="AI380" s="9">
        <f t="shared" si="16"/>
        <v>80</v>
      </c>
      <c r="AJ380" s="9">
        <v>300</v>
      </c>
      <c r="AK380" s="12" t="s">
        <v>3</v>
      </c>
      <c r="AL380" s="12">
        <v>0.755</v>
      </c>
      <c r="AM380" s="7">
        <v>0.5</v>
      </c>
      <c r="AN380">
        <f>IF(AM380&gt;=12,4,IF(AM380&gt;=5,3,IF(AM380&gt;1.8,2,1)))</f>
        <v>1</v>
      </c>
      <c r="AO380" t="s">
        <v>3</v>
      </c>
      <c r="AP380" t="s">
        <v>3</v>
      </c>
      <c r="AQ380" t="s">
        <v>3</v>
      </c>
      <c r="AR380" t="s">
        <v>3</v>
      </c>
      <c r="AS380">
        <v>15</v>
      </c>
      <c r="AT380" t="s">
        <v>3</v>
      </c>
      <c r="AU380" t="s">
        <v>47</v>
      </c>
      <c r="AV380" s="3" t="s">
        <v>49</v>
      </c>
    </row>
    <row r="381" spans="1:48" x14ac:dyDescent="0.3">
      <c r="A381">
        <v>1</v>
      </c>
      <c r="B381">
        <v>1800</v>
      </c>
      <c r="C381">
        <v>534000</v>
      </c>
      <c r="D381" t="s">
        <v>4</v>
      </c>
      <c r="E381" t="s">
        <v>5</v>
      </c>
      <c r="F381" s="2" t="s">
        <v>11</v>
      </c>
      <c r="G381" s="11">
        <v>0.13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 s="11">
        <v>0</v>
      </c>
      <c r="AB381" s="11">
        <v>0</v>
      </c>
      <c r="AC381" t="s">
        <v>3</v>
      </c>
      <c r="AD381" s="1" t="s">
        <v>3</v>
      </c>
      <c r="AE381">
        <v>0.41299999999999998</v>
      </c>
      <c r="AF381">
        <v>10</v>
      </c>
      <c r="AG381" s="9">
        <v>8</v>
      </c>
      <c r="AH381" s="9">
        <v>2</v>
      </c>
      <c r="AI381" s="9">
        <f t="shared" si="16"/>
        <v>80</v>
      </c>
      <c r="AJ381" s="9">
        <v>300</v>
      </c>
      <c r="AK381" s="12" t="s">
        <v>3</v>
      </c>
      <c r="AL381" s="12">
        <v>0.755</v>
      </c>
      <c r="AM381" s="7">
        <v>0.8</v>
      </c>
      <c r="AN381">
        <f t="shared" ref="AN381:AN407" si="18">IF(AM381&gt;=12,4,IF(AM381&gt;=5,3,IF(AM381&gt;1.8,2,1)))</f>
        <v>1</v>
      </c>
      <c r="AO381" t="s">
        <v>3</v>
      </c>
      <c r="AP381" t="s">
        <v>3</v>
      </c>
      <c r="AQ381" t="s">
        <v>3</v>
      </c>
      <c r="AR381" t="s">
        <v>3</v>
      </c>
      <c r="AS381">
        <v>20</v>
      </c>
      <c r="AT381" t="s">
        <v>3</v>
      </c>
      <c r="AU381" t="s">
        <v>47</v>
      </c>
      <c r="AV381" s="3" t="s">
        <v>49</v>
      </c>
    </row>
    <row r="382" spans="1:48" x14ac:dyDescent="0.3">
      <c r="A382">
        <v>1</v>
      </c>
      <c r="B382">
        <v>1800</v>
      </c>
      <c r="C382">
        <v>534000</v>
      </c>
      <c r="D382" t="s">
        <v>4</v>
      </c>
      <c r="E382" t="s">
        <v>5</v>
      </c>
      <c r="F382" s="2" t="s">
        <v>11</v>
      </c>
      <c r="G382" s="11">
        <v>0.13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 s="11">
        <v>0</v>
      </c>
      <c r="AB382" s="11">
        <v>0</v>
      </c>
      <c r="AC382" t="s">
        <v>3</v>
      </c>
      <c r="AD382" s="1" t="s">
        <v>3</v>
      </c>
      <c r="AE382">
        <v>0.41299999999999998</v>
      </c>
      <c r="AF382">
        <v>10</v>
      </c>
      <c r="AG382" s="9">
        <v>8</v>
      </c>
      <c r="AH382" s="9">
        <v>2</v>
      </c>
      <c r="AI382" s="9">
        <f t="shared" si="16"/>
        <v>80</v>
      </c>
      <c r="AJ382" s="9">
        <v>300</v>
      </c>
      <c r="AK382" s="12" t="s">
        <v>3</v>
      </c>
      <c r="AL382" s="12">
        <v>0.755</v>
      </c>
      <c r="AM382" s="7">
        <v>0.8</v>
      </c>
      <c r="AN382">
        <f t="shared" si="18"/>
        <v>1</v>
      </c>
      <c r="AO382" t="s">
        <v>3</v>
      </c>
      <c r="AP382" t="s">
        <v>3</v>
      </c>
      <c r="AQ382" t="s">
        <v>3</v>
      </c>
      <c r="AR382" t="s">
        <v>3</v>
      </c>
      <c r="AS382">
        <v>25</v>
      </c>
      <c r="AT382" t="s">
        <v>3</v>
      </c>
      <c r="AU382" t="s">
        <v>47</v>
      </c>
      <c r="AV382" s="3" t="s">
        <v>49</v>
      </c>
    </row>
    <row r="383" spans="1:48" x14ac:dyDescent="0.3">
      <c r="A383">
        <v>1</v>
      </c>
      <c r="B383">
        <v>1800</v>
      </c>
      <c r="C383">
        <v>534000</v>
      </c>
      <c r="D383" t="s">
        <v>4</v>
      </c>
      <c r="E383" t="s">
        <v>5</v>
      </c>
      <c r="F383" s="2" t="s">
        <v>11</v>
      </c>
      <c r="G383" s="11">
        <v>0.13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 s="11">
        <v>0</v>
      </c>
      <c r="AB383" s="11">
        <v>0</v>
      </c>
      <c r="AC383" t="s">
        <v>3</v>
      </c>
      <c r="AD383" s="1" t="s">
        <v>3</v>
      </c>
      <c r="AE383">
        <v>0.41299999999999998</v>
      </c>
      <c r="AF383">
        <v>10</v>
      </c>
      <c r="AG383" s="9">
        <v>8</v>
      </c>
      <c r="AH383" s="9">
        <v>2</v>
      </c>
      <c r="AI383" s="9">
        <f t="shared" si="16"/>
        <v>80</v>
      </c>
      <c r="AJ383" s="9">
        <v>300</v>
      </c>
      <c r="AK383" s="12" t="s">
        <v>3</v>
      </c>
      <c r="AL383" s="12">
        <v>0.755</v>
      </c>
      <c r="AM383" s="7">
        <v>0.1</v>
      </c>
      <c r="AN383">
        <f t="shared" si="18"/>
        <v>1</v>
      </c>
      <c r="AO383" t="s">
        <v>3</v>
      </c>
      <c r="AP383" t="s">
        <v>3</v>
      </c>
      <c r="AQ383" t="s">
        <v>3</v>
      </c>
      <c r="AR383" t="s">
        <v>3</v>
      </c>
      <c r="AS383">
        <v>30</v>
      </c>
      <c r="AT383" t="s">
        <v>3</v>
      </c>
      <c r="AU383" t="s">
        <v>47</v>
      </c>
      <c r="AV383" s="3" t="s">
        <v>49</v>
      </c>
    </row>
    <row r="384" spans="1:48" x14ac:dyDescent="0.3">
      <c r="A384">
        <v>1</v>
      </c>
      <c r="B384">
        <v>1800</v>
      </c>
      <c r="C384">
        <v>534000</v>
      </c>
      <c r="D384" t="s">
        <v>4</v>
      </c>
      <c r="E384" t="s">
        <v>5</v>
      </c>
      <c r="F384" s="2" t="s">
        <v>11</v>
      </c>
      <c r="G384" s="11">
        <v>0.13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 s="11">
        <v>0</v>
      </c>
      <c r="AB384" s="11">
        <v>0</v>
      </c>
      <c r="AC384" t="s">
        <v>3</v>
      </c>
      <c r="AD384" s="1" t="s">
        <v>3</v>
      </c>
      <c r="AE384">
        <v>0.41299999999999998</v>
      </c>
      <c r="AF384">
        <v>10</v>
      </c>
      <c r="AG384" s="9">
        <v>8</v>
      </c>
      <c r="AH384" s="9">
        <v>2</v>
      </c>
      <c r="AI384" s="9">
        <f t="shared" si="16"/>
        <v>80</v>
      </c>
      <c r="AJ384" s="9">
        <v>300</v>
      </c>
      <c r="AK384" s="12" t="s">
        <v>3</v>
      </c>
      <c r="AL384" s="12">
        <v>0.755</v>
      </c>
      <c r="AM384" s="7">
        <v>0.15</v>
      </c>
      <c r="AN384">
        <f t="shared" si="18"/>
        <v>1</v>
      </c>
      <c r="AO384" t="s">
        <v>3</v>
      </c>
      <c r="AP384" t="s">
        <v>3</v>
      </c>
      <c r="AQ384" t="s">
        <v>3</v>
      </c>
      <c r="AR384" t="s">
        <v>3</v>
      </c>
      <c r="AS384">
        <v>35</v>
      </c>
      <c r="AT384" t="s">
        <v>3</v>
      </c>
      <c r="AU384" t="s">
        <v>47</v>
      </c>
      <c r="AV384" s="3" t="s">
        <v>49</v>
      </c>
    </row>
    <row r="385" spans="1:48" x14ac:dyDescent="0.3">
      <c r="A385">
        <v>1</v>
      </c>
      <c r="B385">
        <v>1800</v>
      </c>
      <c r="C385">
        <v>534000</v>
      </c>
      <c r="D385" t="s">
        <v>4</v>
      </c>
      <c r="E385" t="s">
        <v>5</v>
      </c>
      <c r="F385" s="2" t="s">
        <v>11</v>
      </c>
      <c r="G385" s="11">
        <v>0.13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 s="11">
        <v>0</v>
      </c>
      <c r="AB385" s="11">
        <v>0</v>
      </c>
      <c r="AC385" t="s">
        <v>3</v>
      </c>
      <c r="AD385" s="1" t="s">
        <v>3</v>
      </c>
      <c r="AE385">
        <v>0.41299999999999998</v>
      </c>
      <c r="AF385">
        <v>10</v>
      </c>
      <c r="AG385" s="9">
        <v>8</v>
      </c>
      <c r="AH385" s="9">
        <v>2</v>
      </c>
      <c r="AI385" s="9">
        <f t="shared" si="16"/>
        <v>80</v>
      </c>
      <c r="AJ385" s="9">
        <v>300</v>
      </c>
      <c r="AK385" s="12" t="s">
        <v>3</v>
      </c>
      <c r="AL385" s="12">
        <v>0.755</v>
      </c>
      <c r="AM385" s="7">
        <v>0.1</v>
      </c>
      <c r="AN385">
        <f t="shared" si="18"/>
        <v>1</v>
      </c>
      <c r="AO385" t="s">
        <v>3</v>
      </c>
      <c r="AP385" t="s">
        <v>3</v>
      </c>
      <c r="AQ385" t="s">
        <v>3</v>
      </c>
      <c r="AR385" t="s">
        <v>3</v>
      </c>
      <c r="AS385">
        <v>40</v>
      </c>
      <c r="AT385" t="s">
        <v>3</v>
      </c>
      <c r="AU385" t="s">
        <v>47</v>
      </c>
      <c r="AV385" s="3" t="s">
        <v>49</v>
      </c>
    </row>
    <row r="386" spans="1:48" x14ac:dyDescent="0.3">
      <c r="A386">
        <v>1</v>
      </c>
      <c r="B386">
        <v>1800</v>
      </c>
      <c r="C386">
        <v>534000</v>
      </c>
      <c r="D386" t="s">
        <v>4</v>
      </c>
      <c r="E386" t="s">
        <v>5</v>
      </c>
      <c r="F386" s="2" t="s">
        <v>11</v>
      </c>
      <c r="G386" s="11">
        <v>0.13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 s="11">
        <v>0</v>
      </c>
      <c r="AB386" s="11">
        <v>0</v>
      </c>
      <c r="AC386" t="s">
        <v>3</v>
      </c>
      <c r="AD386" s="1" t="s">
        <v>3</v>
      </c>
      <c r="AE386">
        <v>0.41299999999999998</v>
      </c>
      <c r="AF386">
        <v>10</v>
      </c>
      <c r="AG386" s="9">
        <v>8</v>
      </c>
      <c r="AH386" s="9">
        <v>2</v>
      </c>
      <c r="AI386" s="9">
        <f t="shared" si="16"/>
        <v>80</v>
      </c>
      <c r="AJ386" s="9">
        <v>300</v>
      </c>
      <c r="AK386" s="12" t="s">
        <v>3</v>
      </c>
      <c r="AL386" s="12">
        <v>0.755</v>
      </c>
      <c r="AM386" s="7">
        <v>0.12</v>
      </c>
      <c r="AN386">
        <f t="shared" si="18"/>
        <v>1</v>
      </c>
      <c r="AO386" t="s">
        <v>3</v>
      </c>
      <c r="AP386" t="s">
        <v>3</v>
      </c>
      <c r="AQ386" t="s">
        <v>3</v>
      </c>
      <c r="AR386" t="s">
        <v>3</v>
      </c>
      <c r="AS386">
        <v>45</v>
      </c>
      <c r="AT386" t="s">
        <v>3</v>
      </c>
      <c r="AU386" t="s">
        <v>47</v>
      </c>
      <c r="AV386" s="3" t="s">
        <v>49</v>
      </c>
    </row>
    <row r="387" spans="1:48" x14ac:dyDescent="0.3">
      <c r="A387">
        <v>1</v>
      </c>
      <c r="B387">
        <v>1800</v>
      </c>
      <c r="C387">
        <v>534000</v>
      </c>
      <c r="D387" t="s">
        <v>4</v>
      </c>
      <c r="E387" t="s">
        <v>5</v>
      </c>
      <c r="F387" s="2" t="s">
        <v>11</v>
      </c>
      <c r="G387" s="11">
        <v>0.13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1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 s="11">
        <v>2E-3</v>
      </c>
      <c r="AB387" s="11">
        <v>0</v>
      </c>
      <c r="AC387" t="s">
        <v>3</v>
      </c>
      <c r="AD387" s="1" t="s">
        <v>3</v>
      </c>
      <c r="AE387">
        <v>0.41299999999999998</v>
      </c>
      <c r="AF387">
        <v>10</v>
      </c>
      <c r="AG387" s="9">
        <v>8</v>
      </c>
      <c r="AH387" s="9">
        <v>2</v>
      </c>
      <c r="AI387" s="9">
        <f t="shared" si="16"/>
        <v>80</v>
      </c>
      <c r="AJ387" s="9">
        <v>400</v>
      </c>
      <c r="AK387" s="12" t="s">
        <v>3</v>
      </c>
      <c r="AL387" s="12">
        <v>0.77200000000000002</v>
      </c>
      <c r="AM387" s="7">
        <v>0.15</v>
      </c>
      <c r="AN387">
        <f t="shared" si="18"/>
        <v>1</v>
      </c>
      <c r="AO387" t="s">
        <v>3</v>
      </c>
      <c r="AP387" t="s">
        <v>3</v>
      </c>
      <c r="AQ387" t="s">
        <v>3</v>
      </c>
      <c r="AR387" t="s">
        <v>3</v>
      </c>
      <c r="AS387">
        <v>15</v>
      </c>
      <c r="AT387" t="s">
        <v>3</v>
      </c>
      <c r="AU387" t="s">
        <v>47</v>
      </c>
      <c r="AV387" s="3" t="s">
        <v>49</v>
      </c>
    </row>
    <row r="388" spans="1:48" x14ac:dyDescent="0.3">
      <c r="A388">
        <v>1</v>
      </c>
      <c r="B388">
        <v>1800</v>
      </c>
      <c r="C388">
        <v>534000</v>
      </c>
      <c r="D388" t="s">
        <v>4</v>
      </c>
      <c r="E388" t="s">
        <v>5</v>
      </c>
      <c r="F388" s="2" t="s">
        <v>11</v>
      </c>
      <c r="G388" s="11">
        <v>0.13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1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 s="11">
        <v>2E-3</v>
      </c>
      <c r="AB388" s="11">
        <v>0</v>
      </c>
      <c r="AC388" t="s">
        <v>3</v>
      </c>
      <c r="AD388" s="1" t="s">
        <v>3</v>
      </c>
      <c r="AE388">
        <v>0.41299999999999998</v>
      </c>
      <c r="AF388">
        <v>10</v>
      </c>
      <c r="AG388" s="9">
        <v>8</v>
      </c>
      <c r="AH388" s="9">
        <v>2</v>
      </c>
      <c r="AI388" s="9">
        <f t="shared" si="16"/>
        <v>80</v>
      </c>
      <c r="AJ388" s="9">
        <v>400</v>
      </c>
      <c r="AK388" s="12" t="s">
        <v>3</v>
      </c>
      <c r="AL388" s="12">
        <v>0.77200000000000002</v>
      </c>
      <c r="AM388" s="7">
        <v>0.25</v>
      </c>
      <c r="AN388">
        <f t="shared" si="18"/>
        <v>1</v>
      </c>
      <c r="AO388" t="s">
        <v>3</v>
      </c>
      <c r="AP388" t="s">
        <v>3</v>
      </c>
      <c r="AQ388" t="s">
        <v>3</v>
      </c>
      <c r="AR388" t="s">
        <v>3</v>
      </c>
      <c r="AS388">
        <v>20</v>
      </c>
      <c r="AT388" t="s">
        <v>3</v>
      </c>
      <c r="AU388" t="s">
        <v>47</v>
      </c>
      <c r="AV388" s="3" t="s">
        <v>49</v>
      </c>
    </row>
    <row r="389" spans="1:48" x14ac:dyDescent="0.3">
      <c r="A389">
        <v>1</v>
      </c>
      <c r="B389">
        <v>1800</v>
      </c>
      <c r="C389">
        <v>534000</v>
      </c>
      <c r="D389" t="s">
        <v>4</v>
      </c>
      <c r="E389" t="s">
        <v>5</v>
      </c>
      <c r="F389" s="2" t="s">
        <v>11</v>
      </c>
      <c r="G389" s="11">
        <v>0.13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1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 s="11">
        <v>2E-3</v>
      </c>
      <c r="AB389" s="11">
        <v>0</v>
      </c>
      <c r="AC389" t="s">
        <v>3</v>
      </c>
      <c r="AD389" s="1" t="s">
        <v>3</v>
      </c>
      <c r="AE389">
        <v>0.41299999999999998</v>
      </c>
      <c r="AF389">
        <v>10</v>
      </c>
      <c r="AG389" s="9">
        <v>8</v>
      </c>
      <c r="AH389" s="9">
        <v>2</v>
      </c>
      <c r="AI389" s="9">
        <f t="shared" si="16"/>
        <v>80</v>
      </c>
      <c r="AJ389" s="9">
        <v>400</v>
      </c>
      <c r="AK389" s="12" t="s">
        <v>3</v>
      </c>
      <c r="AL389" s="12">
        <v>0.77200000000000002</v>
      </c>
      <c r="AM389" s="7">
        <v>0.6</v>
      </c>
      <c r="AN389">
        <f t="shared" si="18"/>
        <v>1</v>
      </c>
      <c r="AO389" t="s">
        <v>3</v>
      </c>
      <c r="AP389" t="s">
        <v>3</v>
      </c>
      <c r="AQ389" t="s">
        <v>3</v>
      </c>
      <c r="AR389" t="s">
        <v>3</v>
      </c>
      <c r="AS389">
        <v>25</v>
      </c>
      <c r="AT389" t="s">
        <v>3</v>
      </c>
      <c r="AU389" t="s">
        <v>47</v>
      </c>
      <c r="AV389" s="3" t="s">
        <v>49</v>
      </c>
    </row>
    <row r="390" spans="1:48" x14ac:dyDescent="0.3">
      <c r="A390">
        <v>1</v>
      </c>
      <c r="B390">
        <v>1800</v>
      </c>
      <c r="C390">
        <v>534000</v>
      </c>
      <c r="D390" t="s">
        <v>4</v>
      </c>
      <c r="E390" t="s">
        <v>5</v>
      </c>
      <c r="F390" s="2" t="s">
        <v>11</v>
      </c>
      <c r="G390" s="11">
        <v>0.13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1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 s="11">
        <v>2E-3</v>
      </c>
      <c r="AB390" s="11">
        <v>0</v>
      </c>
      <c r="AC390" t="s">
        <v>3</v>
      </c>
      <c r="AD390" s="1" t="s">
        <v>3</v>
      </c>
      <c r="AE390">
        <v>0.41299999999999998</v>
      </c>
      <c r="AF390">
        <v>10</v>
      </c>
      <c r="AG390" s="9">
        <v>8</v>
      </c>
      <c r="AH390" s="9">
        <v>2</v>
      </c>
      <c r="AI390" s="9">
        <f t="shared" si="16"/>
        <v>80</v>
      </c>
      <c r="AJ390" s="9">
        <v>400</v>
      </c>
      <c r="AK390" s="12" t="s">
        <v>3</v>
      </c>
      <c r="AL390" s="12">
        <v>0.77200000000000002</v>
      </c>
      <c r="AM390" s="7">
        <v>0.6</v>
      </c>
      <c r="AN390">
        <f t="shared" si="18"/>
        <v>1</v>
      </c>
      <c r="AO390" t="s">
        <v>3</v>
      </c>
      <c r="AP390" t="s">
        <v>3</v>
      </c>
      <c r="AQ390" t="s">
        <v>3</v>
      </c>
      <c r="AR390" t="s">
        <v>3</v>
      </c>
      <c r="AS390">
        <v>30</v>
      </c>
      <c r="AT390" t="s">
        <v>3</v>
      </c>
      <c r="AU390" t="s">
        <v>47</v>
      </c>
      <c r="AV390" s="3" t="s">
        <v>49</v>
      </c>
    </row>
    <row r="391" spans="1:48" x14ac:dyDescent="0.3">
      <c r="A391">
        <v>1</v>
      </c>
      <c r="B391">
        <v>1800</v>
      </c>
      <c r="C391">
        <v>534000</v>
      </c>
      <c r="D391" t="s">
        <v>4</v>
      </c>
      <c r="E391" t="s">
        <v>5</v>
      </c>
      <c r="F391" s="2" t="s">
        <v>11</v>
      </c>
      <c r="G391" s="11">
        <v>0.13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1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 s="11">
        <v>2E-3</v>
      </c>
      <c r="AB391" s="11">
        <v>0</v>
      </c>
      <c r="AC391" t="s">
        <v>3</v>
      </c>
      <c r="AD391" s="1" t="s">
        <v>3</v>
      </c>
      <c r="AE391">
        <v>0.41299999999999998</v>
      </c>
      <c r="AF391">
        <v>10</v>
      </c>
      <c r="AG391" s="9">
        <v>8</v>
      </c>
      <c r="AH391" s="9">
        <v>2</v>
      </c>
      <c r="AI391" s="9">
        <f t="shared" si="16"/>
        <v>80</v>
      </c>
      <c r="AJ391" s="9">
        <v>400</v>
      </c>
      <c r="AK391" s="12" t="s">
        <v>3</v>
      </c>
      <c r="AL391" s="12">
        <v>0.77200000000000002</v>
      </c>
      <c r="AM391" s="7">
        <v>0.35</v>
      </c>
      <c r="AN391">
        <f t="shared" si="18"/>
        <v>1</v>
      </c>
      <c r="AO391" t="s">
        <v>3</v>
      </c>
      <c r="AP391" t="s">
        <v>3</v>
      </c>
      <c r="AQ391" t="s">
        <v>3</v>
      </c>
      <c r="AR391" t="s">
        <v>3</v>
      </c>
      <c r="AS391">
        <v>35</v>
      </c>
      <c r="AT391" t="s">
        <v>3</v>
      </c>
      <c r="AU391" t="s">
        <v>47</v>
      </c>
      <c r="AV391" s="3" t="s">
        <v>49</v>
      </c>
    </row>
    <row r="392" spans="1:48" x14ac:dyDescent="0.3">
      <c r="A392">
        <v>1</v>
      </c>
      <c r="B392">
        <v>1800</v>
      </c>
      <c r="C392">
        <v>534000</v>
      </c>
      <c r="D392" t="s">
        <v>4</v>
      </c>
      <c r="E392" t="s">
        <v>5</v>
      </c>
      <c r="F392" s="2" t="s">
        <v>11</v>
      </c>
      <c r="G392" s="11">
        <v>0.13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1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 s="11">
        <v>2E-3</v>
      </c>
      <c r="AB392" s="11">
        <v>0</v>
      </c>
      <c r="AC392" t="s">
        <v>3</v>
      </c>
      <c r="AD392" s="1" t="s">
        <v>3</v>
      </c>
      <c r="AE392">
        <v>0.41299999999999998</v>
      </c>
      <c r="AF392">
        <v>10</v>
      </c>
      <c r="AG392" s="9">
        <v>8</v>
      </c>
      <c r="AH392" s="9">
        <v>2</v>
      </c>
      <c r="AI392" s="9">
        <f t="shared" si="16"/>
        <v>80</v>
      </c>
      <c r="AJ392" s="9">
        <v>400</v>
      </c>
      <c r="AK392" s="12" t="s">
        <v>3</v>
      </c>
      <c r="AL392" s="12">
        <v>0.77200000000000002</v>
      </c>
      <c r="AM392" s="7">
        <v>0.3</v>
      </c>
      <c r="AN392">
        <f t="shared" si="18"/>
        <v>1</v>
      </c>
      <c r="AO392" t="s">
        <v>3</v>
      </c>
      <c r="AP392" t="s">
        <v>3</v>
      </c>
      <c r="AQ392" t="s">
        <v>3</v>
      </c>
      <c r="AR392" t="s">
        <v>3</v>
      </c>
      <c r="AS392">
        <v>40</v>
      </c>
      <c r="AT392" t="s">
        <v>3</v>
      </c>
      <c r="AU392" t="s">
        <v>47</v>
      </c>
      <c r="AV392" s="3" t="s">
        <v>49</v>
      </c>
    </row>
    <row r="393" spans="1:48" x14ac:dyDescent="0.3">
      <c r="A393">
        <v>1</v>
      </c>
      <c r="B393">
        <v>1800</v>
      </c>
      <c r="C393">
        <v>534000</v>
      </c>
      <c r="D393" t="s">
        <v>4</v>
      </c>
      <c r="E393" t="s">
        <v>5</v>
      </c>
      <c r="F393" s="2" t="s">
        <v>11</v>
      </c>
      <c r="G393" s="11">
        <v>0.13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1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 s="11">
        <v>2E-3</v>
      </c>
      <c r="AB393" s="11">
        <v>0</v>
      </c>
      <c r="AC393" t="s">
        <v>3</v>
      </c>
      <c r="AD393" s="1" t="s">
        <v>3</v>
      </c>
      <c r="AE393">
        <v>0.41299999999999998</v>
      </c>
      <c r="AF393">
        <v>10</v>
      </c>
      <c r="AG393" s="9">
        <v>8</v>
      </c>
      <c r="AH393" s="9">
        <v>2</v>
      </c>
      <c r="AI393" s="9">
        <f t="shared" si="16"/>
        <v>80</v>
      </c>
      <c r="AJ393" s="9">
        <v>400</v>
      </c>
      <c r="AK393" s="12" t="s">
        <v>3</v>
      </c>
      <c r="AL393" s="12">
        <v>0.77200000000000002</v>
      </c>
      <c r="AM393" s="7">
        <v>0.25</v>
      </c>
      <c r="AN393">
        <f t="shared" si="18"/>
        <v>1</v>
      </c>
      <c r="AO393" t="s">
        <v>3</v>
      </c>
      <c r="AP393" t="s">
        <v>3</v>
      </c>
      <c r="AQ393" t="s">
        <v>3</v>
      </c>
      <c r="AR393" t="s">
        <v>3</v>
      </c>
      <c r="AS393">
        <v>45</v>
      </c>
      <c r="AT393" t="s">
        <v>3</v>
      </c>
      <c r="AU393" t="s">
        <v>47</v>
      </c>
      <c r="AV393" s="3" t="s">
        <v>49</v>
      </c>
    </row>
    <row r="394" spans="1:48" x14ac:dyDescent="0.3">
      <c r="A394">
        <v>1</v>
      </c>
      <c r="B394">
        <v>1800</v>
      </c>
      <c r="C394">
        <v>534000</v>
      </c>
      <c r="D394" t="s">
        <v>4</v>
      </c>
      <c r="E394" t="s">
        <v>5</v>
      </c>
      <c r="F394" s="2" t="s">
        <v>11</v>
      </c>
      <c r="G394" s="11">
        <v>0.13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1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 s="11">
        <v>4.0000000000000001E-3</v>
      </c>
      <c r="AB394" s="11">
        <v>0</v>
      </c>
      <c r="AC394" t="s">
        <v>3</v>
      </c>
      <c r="AD394" s="1" t="s">
        <v>3</v>
      </c>
      <c r="AE394">
        <v>0.41299999999999998</v>
      </c>
      <c r="AF394">
        <v>10</v>
      </c>
      <c r="AG394" s="9">
        <v>8</v>
      </c>
      <c r="AH394" s="9">
        <v>2</v>
      </c>
      <c r="AI394" s="9">
        <f t="shared" si="16"/>
        <v>80</v>
      </c>
      <c r="AJ394" s="9">
        <v>400</v>
      </c>
      <c r="AK394" s="12" t="s">
        <v>3</v>
      </c>
      <c r="AL394" s="12">
        <v>0.80300000000000005</v>
      </c>
      <c r="AM394" s="7">
        <v>0.4</v>
      </c>
      <c r="AN394">
        <f t="shared" si="18"/>
        <v>1</v>
      </c>
      <c r="AO394" t="s">
        <v>3</v>
      </c>
      <c r="AP394" t="s">
        <v>3</v>
      </c>
      <c r="AQ394" t="s">
        <v>3</v>
      </c>
      <c r="AR394" t="s">
        <v>3</v>
      </c>
      <c r="AS394">
        <v>15</v>
      </c>
      <c r="AT394" t="s">
        <v>3</v>
      </c>
      <c r="AU394" t="s">
        <v>47</v>
      </c>
      <c r="AV394" s="3" t="s">
        <v>49</v>
      </c>
    </row>
    <row r="395" spans="1:48" x14ac:dyDescent="0.3">
      <c r="A395">
        <v>1</v>
      </c>
      <c r="B395">
        <v>1800</v>
      </c>
      <c r="C395">
        <v>534000</v>
      </c>
      <c r="D395" t="s">
        <v>4</v>
      </c>
      <c r="E395" t="s">
        <v>5</v>
      </c>
      <c r="F395" s="2" t="s">
        <v>11</v>
      </c>
      <c r="G395" s="11">
        <v>0.13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1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 s="11">
        <v>4.0000000000000001E-3</v>
      </c>
      <c r="AB395" s="11">
        <v>0</v>
      </c>
      <c r="AC395" t="s">
        <v>3</v>
      </c>
      <c r="AD395" s="1" t="s">
        <v>3</v>
      </c>
      <c r="AE395">
        <v>0.41299999999999998</v>
      </c>
      <c r="AF395">
        <v>10</v>
      </c>
      <c r="AG395" s="9">
        <v>8</v>
      </c>
      <c r="AH395" s="9">
        <v>2</v>
      </c>
      <c r="AI395" s="9">
        <f t="shared" si="16"/>
        <v>80</v>
      </c>
      <c r="AJ395" s="9">
        <v>400</v>
      </c>
      <c r="AK395" s="12" t="s">
        <v>3</v>
      </c>
      <c r="AL395" s="12">
        <v>0.80300000000000005</v>
      </c>
      <c r="AM395" s="7">
        <v>0.6</v>
      </c>
      <c r="AN395">
        <f t="shared" si="18"/>
        <v>1</v>
      </c>
      <c r="AO395" t="s">
        <v>3</v>
      </c>
      <c r="AP395" t="s">
        <v>3</v>
      </c>
      <c r="AQ395" t="s">
        <v>3</v>
      </c>
      <c r="AR395" t="s">
        <v>3</v>
      </c>
      <c r="AS395">
        <v>20</v>
      </c>
      <c r="AT395" t="s">
        <v>3</v>
      </c>
      <c r="AU395" t="s">
        <v>47</v>
      </c>
      <c r="AV395" s="3" t="s">
        <v>49</v>
      </c>
    </row>
    <row r="396" spans="1:48" x14ac:dyDescent="0.3">
      <c r="A396">
        <v>1</v>
      </c>
      <c r="B396">
        <v>1800</v>
      </c>
      <c r="C396">
        <v>534000</v>
      </c>
      <c r="D396" t="s">
        <v>4</v>
      </c>
      <c r="E396" t="s">
        <v>5</v>
      </c>
      <c r="F396" s="2" t="s">
        <v>11</v>
      </c>
      <c r="G396" s="11">
        <v>0.13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1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 s="11">
        <v>4.0000000000000001E-3</v>
      </c>
      <c r="AB396" s="11">
        <v>0</v>
      </c>
      <c r="AC396" t="s">
        <v>3</v>
      </c>
      <c r="AD396" s="1" t="s">
        <v>3</v>
      </c>
      <c r="AE396">
        <v>0.41299999999999998</v>
      </c>
      <c r="AF396">
        <v>10</v>
      </c>
      <c r="AG396" s="9">
        <v>8</v>
      </c>
      <c r="AH396" s="9">
        <v>2</v>
      </c>
      <c r="AI396" s="9">
        <f t="shared" si="16"/>
        <v>80</v>
      </c>
      <c r="AJ396" s="9">
        <v>400</v>
      </c>
      <c r="AK396" s="12" t="s">
        <v>3</v>
      </c>
      <c r="AL396" s="12">
        <v>0.80300000000000005</v>
      </c>
      <c r="AM396" s="7">
        <v>1.5</v>
      </c>
      <c r="AN396">
        <f t="shared" si="18"/>
        <v>1</v>
      </c>
      <c r="AO396" t="s">
        <v>3</v>
      </c>
      <c r="AP396" t="s">
        <v>3</v>
      </c>
      <c r="AQ396" t="s">
        <v>3</v>
      </c>
      <c r="AR396" t="s">
        <v>3</v>
      </c>
      <c r="AS396">
        <v>25</v>
      </c>
      <c r="AT396" t="s">
        <v>3</v>
      </c>
      <c r="AU396" t="s">
        <v>47</v>
      </c>
      <c r="AV396" s="3" t="s">
        <v>49</v>
      </c>
    </row>
    <row r="397" spans="1:48" x14ac:dyDescent="0.3">
      <c r="A397">
        <v>1</v>
      </c>
      <c r="B397">
        <v>1800</v>
      </c>
      <c r="C397">
        <v>534000</v>
      </c>
      <c r="D397" t="s">
        <v>4</v>
      </c>
      <c r="E397" t="s">
        <v>5</v>
      </c>
      <c r="F397" s="2" t="s">
        <v>11</v>
      </c>
      <c r="G397" s="11">
        <v>0.13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1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 s="11">
        <v>4.0000000000000001E-3</v>
      </c>
      <c r="AB397" s="11">
        <v>0</v>
      </c>
      <c r="AC397" t="s">
        <v>3</v>
      </c>
      <c r="AD397" s="1" t="s">
        <v>3</v>
      </c>
      <c r="AE397">
        <v>0.41299999999999998</v>
      </c>
      <c r="AF397">
        <v>10</v>
      </c>
      <c r="AG397" s="9">
        <v>8</v>
      </c>
      <c r="AH397" s="9">
        <v>2</v>
      </c>
      <c r="AI397" s="9">
        <f t="shared" si="16"/>
        <v>80</v>
      </c>
      <c r="AJ397" s="9">
        <v>400</v>
      </c>
      <c r="AK397" s="12" t="s">
        <v>3</v>
      </c>
      <c r="AL397" s="12">
        <v>0.80300000000000005</v>
      </c>
      <c r="AM397" s="7">
        <v>2</v>
      </c>
      <c r="AN397">
        <f t="shared" si="18"/>
        <v>2</v>
      </c>
      <c r="AO397" t="s">
        <v>3</v>
      </c>
      <c r="AP397" t="s">
        <v>3</v>
      </c>
      <c r="AQ397" t="s">
        <v>3</v>
      </c>
      <c r="AR397" t="s">
        <v>3</v>
      </c>
      <c r="AS397">
        <v>30</v>
      </c>
      <c r="AT397" t="s">
        <v>3</v>
      </c>
      <c r="AU397" t="s">
        <v>47</v>
      </c>
      <c r="AV397" s="3" t="s">
        <v>49</v>
      </c>
    </row>
    <row r="398" spans="1:48" x14ac:dyDescent="0.3">
      <c r="A398">
        <v>1</v>
      </c>
      <c r="B398">
        <v>1800</v>
      </c>
      <c r="C398">
        <v>534000</v>
      </c>
      <c r="D398" t="s">
        <v>4</v>
      </c>
      <c r="E398" t="s">
        <v>5</v>
      </c>
      <c r="F398" s="2" t="s">
        <v>11</v>
      </c>
      <c r="G398" s="11">
        <v>0.13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1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 s="11">
        <v>4.0000000000000001E-3</v>
      </c>
      <c r="AB398" s="11">
        <v>0</v>
      </c>
      <c r="AC398" t="s">
        <v>3</v>
      </c>
      <c r="AD398" s="1" t="s">
        <v>3</v>
      </c>
      <c r="AE398">
        <v>0.41299999999999998</v>
      </c>
      <c r="AF398">
        <v>10</v>
      </c>
      <c r="AG398" s="9">
        <v>8</v>
      </c>
      <c r="AH398" s="9">
        <v>2</v>
      </c>
      <c r="AI398" s="9">
        <f t="shared" si="16"/>
        <v>80</v>
      </c>
      <c r="AJ398" s="9">
        <v>400</v>
      </c>
      <c r="AK398" s="12" t="s">
        <v>3</v>
      </c>
      <c r="AL398" s="12">
        <v>0.80300000000000005</v>
      </c>
      <c r="AM398" s="7">
        <v>1.5</v>
      </c>
      <c r="AN398">
        <f t="shared" si="18"/>
        <v>1</v>
      </c>
      <c r="AO398" t="s">
        <v>3</v>
      </c>
      <c r="AP398" t="s">
        <v>3</v>
      </c>
      <c r="AQ398" t="s">
        <v>3</v>
      </c>
      <c r="AR398" t="s">
        <v>3</v>
      </c>
      <c r="AS398">
        <v>35</v>
      </c>
      <c r="AT398" t="s">
        <v>3</v>
      </c>
      <c r="AU398" t="s">
        <v>47</v>
      </c>
      <c r="AV398" s="3" t="s">
        <v>49</v>
      </c>
    </row>
    <row r="399" spans="1:48" x14ac:dyDescent="0.3">
      <c r="A399">
        <v>1</v>
      </c>
      <c r="B399">
        <v>1800</v>
      </c>
      <c r="C399">
        <v>534000</v>
      </c>
      <c r="D399" t="s">
        <v>4</v>
      </c>
      <c r="E399" t="s">
        <v>5</v>
      </c>
      <c r="F399" s="2" t="s">
        <v>11</v>
      </c>
      <c r="G399" s="11">
        <v>0.13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1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 s="11">
        <v>4.0000000000000001E-3</v>
      </c>
      <c r="AB399" s="11">
        <v>0</v>
      </c>
      <c r="AC399" t="s">
        <v>3</v>
      </c>
      <c r="AD399" s="1" t="s">
        <v>3</v>
      </c>
      <c r="AE399">
        <v>0.41299999999999998</v>
      </c>
      <c r="AF399">
        <v>10</v>
      </c>
      <c r="AG399" s="9">
        <v>8</v>
      </c>
      <c r="AH399" s="9">
        <v>2</v>
      </c>
      <c r="AI399" s="9">
        <f t="shared" si="16"/>
        <v>80</v>
      </c>
      <c r="AJ399" s="9">
        <v>400</v>
      </c>
      <c r="AK399" s="12" t="s">
        <v>3</v>
      </c>
      <c r="AL399" s="12">
        <v>0.80300000000000005</v>
      </c>
      <c r="AM399" s="7">
        <v>1.2</v>
      </c>
      <c r="AN399">
        <f t="shared" si="18"/>
        <v>1</v>
      </c>
      <c r="AO399" t="s">
        <v>3</v>
      </c>
      <c r="AP399" t="s">
        <v>3</v>
      </c>
      <c r="AQ399" t="s">
        <v>3</v>
      </c>
      <c r="AR399" t="s">
        <v>3</v>
      </c>
      <c r="AS399">
        <v>40</v>
      </c>
      <c r="AT399" t="s">
        <v>3</v>
      </c>
      <c r="AU399" t="s">
        <v>47</v>
      </c>
      <c r="AV399" s="3" t="s">
        <v>49</v>
      </c>
    </row>
    <row r="400" spans="1:48" x14ac:dyDescent="0.3">
      <c r="A400">
        <v>1</v>
      </c>
      <c r="B400">
        <v>1800</v>
      </c>
      <c r="C400">
        <v>534000</v>
      </c>
      <c r="D400" t="s">
        <v>4</v>
      </c>
      <c r="E400" t="s">
        <v>5</v>
      </c>
      <c r="F400" s="2" t="s">
        <v>11</v>
      </c>
      <c r="G400" s="11">
        <v>0.13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1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 s="11">
        <v>4.0000000000000001E-3</v>
      </c>
      <c r="AB400" s="11">
        <v>0</v>
      </c>
      <c r="AC400" t="s">
        <v>3</v>
      </c>
      <c r="AD400" s="1" t="s">
        <v>3</v>
      </c>
      <c r="AE400">
        <v>0.41299999999999998</v>
      </c>
      <c r="AF400">
        <v>10</v>
      </c>
      <c r="AG400" s="9">
        <v>8</v>
      </c>
      <c r="AH400" s="9">
        <v>2</v>
      </c>
      <c r="AI400" s="9">
        <f t="shared" si="16"/>
        <v>80</v>
      </c>
      <c r="AJ400" s="9">
        <v>400</v>
      </c>
      <c r="AK400" s="12" t="s">
        <v>3</v>
      </c>
      <c r="AL400" s="12">
        <v>0.80300000000000005</v>
      </c>
      <c r="AM400" s="7">
        <v>0.7</v>
      </c>
      <c r="AN400">
        <f t="shared" si="18"/>
        <v>1</v>
      </c>
      <c r="AO400" t="s">
        <v>3</v>
      </c>
      <c r="AP400" t="s">
        <v>3</v>
      </c>
      <c r="AQ400" t="s">
        <v>3</v>
      </c>
      <c r="AR400" t="s">
        <v>3</v>
      </c>
      <c r="AS400">
        <v>45</v>
      </c>
      <c r="AT400" t="s">
        <v>3</v>
      </c>
      <c r="AU400" t="s">
        <v>47</v>
      </c>
      <c r="AV400" s="3" t="s">
        <v>49</v>
      </c>
    </row>
    <row r="401" spans="1:48" x14ac:dyDescent="0.3">
      <c r="A401">
        <v>1</v>
      </c>
      <c r="B401">
        <v>1800</v>
      </c>
      <c r="C401">
        <v>534000</v>
      </c>
      <c r="D401" t="s">
        <v>4</v>
      </c>
      <c r="E401" t="s">
        <v>5</v>
      </c>
      <c r="F401" s="2" t="s">
        <v>11</v>
      </c>
      <c r="G401" s="11">
        <v>0.13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1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 s="11">
        <v>6.0000000000000001E-3</v>
      </c>
      <c r="AB401" s="11">
        <v>0</v>
      </c>
      <c r="AC401" t="s">
        <v>3</v>
      </c>
      <c r="AD401" s="1" t="s">
        <v>3</v>
      </c>
      <c r="AE401">
        <v>0.41299999999999998</v>
      </c>
      <c r="AF401">
        <v>10</v>
      </c>
      <c r="AG401" s="9">
        <v>8</v>
      </c>
      <c r="AH401" s="9">
        <v>2</v>
      </c>
      <c r="AI401" s="9">
        <f t="shared" si="16"/>
        <v>80</v>
      </c>
      <c r="AJ401" s="9">
        <v>300</v>
      </c>
      <c r="AK401" s="12" t="s">
        <v>3</v>
      </c>
      <c r="AL401" s="12">
        <v>0.81</v>
      </c>
      <c r="AM401" s="7">
        <v>0.14000000000000001</v>
      </c>
      <c r="AN401">
        <f t="shared" si="18"/>
        <v>1</v>
      </c>
      <c r="AO401" t="s">
        <v>3</v>
      </c>
      <c r="AP401" t="s">
        <v>3</v>
      </c>
      <c r="AQ401" t="s">
        <v>3</v>
      </c>
      <c r="AR401" t="s">
        <v>3</v>
      </c>
      <c r="AS401">
        <v>15</v>
      </c>
      <c r="AT401" t="s">
        <v>3</v>
      </c>
      <c r="AU401" t="s">
        <v>47</v>
      </c>
      <c r="AV401" s="3" t="s">
        <v>49</v>
      </c>
    </row>
    <row r="402" spans="1:48" x14ac:dyDescent="0.3">
      <c r="A402">
        <v>1</v>
      </c>
      <c r="B402">
        <v>1800</v>
      </c>
      <c r="C402">
        <v>534000</v>
      </c>
      <c r="D402" t="s">
        <v>4</v>
      </c>
      <c r="E402" t="s">
        <v>5</v>
      </c>
      <c r="F402" s="2" t="s">
        <v>11</v>
      </c>
      <c r="G402" s="11">
        <v>0.13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1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 s="11">
        <v>6.0000000000000001E-3</v>
      </c>
      <c r="AB402" s="11">
        <v>0</v>
      </c>
      <c r="AC402" t="s">
        <v>3</v>
      </c>
      <c r="AD402" s="1" t="s">
        <v>3</v>
      </c>
      <c r="AE402">
        <v>0.41299999999999998</v>
      </c>
      <c r="AF402">
        <v>10</v>
      </c>
      <c r="AG402" s="9">
        <v>8</v>
      </c>
      <c r="AH402" s="9">
        <v>2</v>
      </c>
      <c r="AI402" s="9">
        <f t="shared" si="16"/>
        <v>80</v>
      </c>
      <c r="AJ402" s="9">
        <v>300</v>
      </c>
      <c r="AK402" s="12" t="s">
        <v>3</v>
      </c>
      <c r="AL402" s="12">
        <v>0.81</v>
      </c>
      <c r="AM402" s="7">
        <v>0.15</v>
      </c>
      <c r="AN402">
        <f t="shared" si="18"/>
        <v>1</v>
      </c>
      <c r="AO402" t="s">
        <v>3</v>
      </c>
      <c r="AP402" t="s">
        <v>3</v>
      </c>
      <c r="AQ402" t="s">
        <v>3</v>
      </c>
      <c r="AR402" t="s">
        <v>3</v>
      </c>
      <c r="AS402">
        <v>20</v>
      </c>
      <c r="AT402" t="s">
        <v>3</v>
      </c>
      <c r="AU402" t="s">
        <v>47</v>
      </c>
      <c r="AV402" s="3" t="s">
        <v>49</v>
      </c>
    </row>
    <row r="403" spans="1:48" x14ac:dyDescent="0.3">
      <c r="A403">
        <v>1</v>
      </c>
      <c r="B403">
        <v>1800</v>
      </c>
      <c r="C403">
        <v>534000</v>
      </c>
      <c r="D403" t="s">
        <v>4</v>
      </c>
      <c r="E403" t="s">
        <v>5</v>
      </c>
      <c r="F403" s="2" t="s">
        <v>11</v>
      </c>
      <c r="G403" s="11">
        <v>0.13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1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 s="11">
        <v>6.0000000000000001E-3</v>
      </c>
      <c r="AB403" s="11">
        <v>0</v>
      </c>
      <c r="AC403" t="s">
        <v>3</v>
      </c>
      <c r="AD403" s="1" t="s">
        <v>3</v>
      </c>
      <c r="AE403">
        <v>0.41299999999999998</v>
      </c>
      <c r="AF403">
        <v>10</v>
      </c>
      <c r="AG403" s="9">
        <v>8</v>
      </c>
      <c r="AH403" s="9">
        <v>2</v>
      </c>
      <c r="AI403" s="9">
        <f t="shared" si="16"/>
        <v>80</v>
      </c>
      <c r="AJ403" s="9">
        <v>300</v>
      </c>
      <c r="AK403" s="12" t="s">
        <v>3</v>
      </c>
      <c r="AL403" s="12">
        <v>0.81</v>
      </c>
      <c r="AM403" s="7">
        <v>0.34</v>
      </c>
      <c r="AN403">
        <f t="shared" si="18"/>
        <v>1</v>
      </c>
      <c r="AO403" t="s">
        <v>3</v>
      </c>
      <c r="AP403" t="s">
        <v>3</v>
      </c>
      <c r="AQ403" t="s">
        <v>3</v>
      </c>
      <c r="AR403" t="s">
        <v>3</v>
      </c>
      <c r="AS403">
        <v>25</v>
      </c>
      <c r="AT403" t="s">
        <v>3</v>
      </c>
      <c r="AU403" t="s">
        <v>47</v>
      </c>
      <c r="AV403" s="3" t="s">
        <v>49</v>
      </c>
    </row>
    <row r="404" spans="1:48" x14ac:dyDescent="0.3">
      <c r="A404">
        <v>1</v>
      </c>
      <c r="B404">
        <v>1800</v>
      </c>
      <c r="C404">
        <v>534000</v>
      </c>
      <c r="D404" t="s">
        <v>4</v>
      </c>
      <c r="E404" t="s">
        <v>5</v>
      </c>
      <c r="F404" s="2" t="s">
        <v>11</v>
      </c>
      <c r="G404" s="11">
        <v>0.13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1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 s="11">
        <v>6.0000000000000001E-3</v>
      </c>
      <c r="AB404" s="11">
        <v>0</v>
      </c>
      <c r="AC404" t="s">
        <v>3</v>
      </c>
      <c r="AD404" s="1" t="s">
        <v>3</v>
      </c>
      <c r="AE404">
        <v>0.41299999999999998</v>
      </c>
      <c r="AF404">
        <v>10</v>
      </c>
      <c r="AG404" s="9">
        <v>8</v>
      </c>
      <c r="AH404" s="9">
        <v>2</v>
      </c>
      <c r="AI404" s="9">
        <f t="shared" si="16"/>
        <v>80</v>
      </c>
      <c r="AJ404" s="9">
        <v>300</v>
      </c>
      <c r="AK404" s="12" t="s">
        <v>3</v>
      </c>
      <c r="AL404" s="12">
        <v>0.81</v>
      </c>
      <c r="AM404" s="7">
        <v>0.6</v>
      </c>
      <c r="AN404">
        <f t="shared" si="18"/>
        <v>1</v>
      </c>
      <c r="AO404" t="s">
        <v>3</v>
      </c>
      <c r="AP404" t="s">
        <v>3</v>
      </c>
      <c r="AQ404" t="s">
        <v>3</v>
      </c>
      <c r="AR404" t="s">
        <v>3</v>
      </c>
      <c r="AS404">
        <v>30</v>
      </c>
      <c r="AT404" t="s">
        <v>3</v>
      </c>
      <c r="AU404" t="s">
        <v>47</v>
      </c>
      <c r="AV404" s="3" t="s">
        <v>49</v>
      </c>
    </row>
    <row r="405" spans="1:48" x14ac:dyDescent="0.3">
      <c r="A405">
        <v>1</v>
      </c>
      <c r="B405">
        <v>1800</v>
      </c>
      <c r="C405">
        <v>534000</v>
      </c>
      <c r="D405" t="s">
        <v>4</v>
      </c>
      <c r="E405" t="s">
        <v>5</v>
      </c>
      <c r="F405" s="2" t="s">
        <v>11</v>
      </c>
      <c r="G405" s="11">
        <v>0.13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1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 s="11">
        <v>6.0000000000000001E-3</v>
      </c>
      <c r="AB405" s="11">
        <v>0</v>
      </c>
      <c r="AC405" t="s">
        <v>3</v>
      </c>
      <c r="AD405" s="1" t="s">
        <v>3</v>
      </c>
      <c r="AE405">
        <v>0.41299999999999998</v>
      </c>
      <c r="AF405">
        <v>10</v>
      </c>
      <c r="AG405" s="9">
        <v>8</v>
      </c>
      <c r="AH405" s="9">
        <v>2</v>
      </c>
      <c r="AI405" s="9">
        <f t="shared" si="16"/>
        <v>80</v>
      </c>
      <c r="AJ405" s="9">
        <v>300</v>
      </c>
      <c r="AK405" s="12" t="s">
        <v>3</v>
      </c>
      <c r="AL405" s="12">
        <v>0.81</v>
      </c>
      <c r="AM405" s="7">
        <v>0.4</v>
      </c>
      <c r="AN405">
        <f t="shared" si="18"/>
        <v>1</v>
      </c>
      <c r="AO405" t="s">
        <v>3</v>
      </c>
      <c r="AP405" t="s">
        <v>3</v>
      </c>
      <c r="AQ405" t="s">
        <v>3</v>
      </c>
      <c r="AR405" t="s">
        <v>3</v>
      </c>
      <c r="AS405">
        <v>35</v>
      </c>
      <c r="AT405" t="s">
        <v>3</v>
      </c>
      <c r="AU405" t="s">
        <v>47</v>
      </c>
      <c r="AV405" s="3" t="s">
        <v>49</v>
      </c>
    </row>
    <row r="406" spans="1:48" x14ac:dyDescent="0.3">
      <c r="A406">
        <v>1</v>
      </c>
      <c r="B406">
        <v>1800</v>
      </c>
      <c r="C406">
        <v>534000</v>
      </c>
      <c r="D406" t="s">
        <v>4</v>
      </c>
      <c r="E406" t="s">
        <v>5</v>
      </c>
      <c r="F406" s="2" t="s">
        <v>11</v>
      </c>
      <c r="G406" s="11">
        <v>0.13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1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 s="11">
        <v>6.0000000000000001E-3</v>
      </c>
      <c r="AB406" s="11">
        <v>0</v>
      </c>
      <c r="AC406" t="s">
        <v>3</v>
      </c>
      <c r="AD406" s="1" t="s">
        <v>3</v>
      </c>
      <c r="AE406">
        <v>0.41299999999999998</v>
      </c>
      <c r="AF406">
        <v>10</v>
      </c>
      <c r="AG406" s="9">
        <v>8</v>
      </c>
      <c r="AH406" s="9">
        <v>2</v>
      </c>
      <c r="AI406" s="9">
        <f t="shared" si="16"/>
        <v>80</v>
      </c>
      <c r="AJ406" s="9">
        <v>300</v>
      </c>
      <c r="AK406" s="12" t="s">
        <v>3</v>
      </c>
      <c r="AL406" s="12">
        <v>0.81</v>
      </c>
      <c r="AM406" s="7">
        <v>0.25</v>
      </c>
      <c r="AN406">
        <f t="shared" si="18"/>
        <v>1</v>
      </c>
      <c r="AO406" t="s">
        <v>3</v>
      </c>
      <c r="AP406" t="s">
        <v>3</v>
      </c>
      <c r="AQ406" t="s">
        <v>3</v>
      </c>
      <c r="AR406" t="s">
        <v>3</v>
      </c>
      <c r="AS406">
        <v>40</v>
      </c>
      <c r="AT406" t="s">
        <v>3</v>
      </c>
      <c r="AU406" t="s">
        <v>47</v>
      </c>
      <c r="AV406" s="3" t="s">
        <v>49</v>
      </c>
    </row>
    <row r="407" spans="1:48" x14ac:dyDescent="0.3">
      <c r="A407">
        <v>1</v>
      </c>
      <c r="B407">
        <v>1800</v>
      </c>
      <c r="C407">
        <v>534000</v>
      </c>
      <c r="D407" t="s">
        <v>4</v>
      </c>
      <c r="E407" t="s">
        <v>5</v>
      </c>
      <c r="F407" s="2" t="s">
        <v>11</v>
      </c>
      <c r="G407" s="11">
        <v>0.13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1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 s="11">
        <v>6.0000000000000001E-3</v>
      </c>
      <c r="AB407" s="11">
        <v>0</v>
      </c>
      <c r="AC407" t="s">
        <v>3</v>
      </c>
      <c r="AD407" s="1" t="s">
        <v>3</v>
      </c>
      <c r="AE407">
        <v>0.41299999999999998</v>
      </c>
      <c r="AF407">
        <v>10</v>
      </c>
      <c r="AG407" s="9">
        <v>8</v>
      </c>
      <c r="AH407" s="9">
        <v>2</v>
      </c>
      <c r="AI407" s="9">
        <f t="shared" si="16"/>
        <v>80</v>
      </c>
      <c r="AJ407" s="9">
        <v>300</v>
      </c>
      <c r="AK407" s="12" t="s">
        <v>3</v>
      </c>
      <c r="AL407" s="12">
        <v>0.81</v>
      </c>
      <c r="AM407" s="7">
        <v>0.14000000000000001</v>
      </c>
      <c r="AN407">
        <f t="shared" si="18"/>
        <v>1</v>
      </c>
      <c r="AO407" t="s">
        <v>3</v>
      </c>
      <c r="AP407" t="s">
        <v>3</v>
      </c>
      <c r="AQ407" t="s">
        <v>3</v>
      </c>
      <c r="AR407" t="s">
        <v>3</v>
      </c>
      <c r="AS407">
        <v>45</v>
      </c>
      <c r="AT407" t="s">
        <v>3</v>
      </c>
      <c r="AU407" t="s">
        <v>47</v>
      </c>
      <c r="AV407" s="3" t="s">
        <v>49</v>
      </c>
    </row>
  </sheetData>
  <phoneticPr fontId="1" type="noConversion"/>
  <pageMargins left="0.7" right="0.7" top="0.75" bottom="0.75" header="0.3" footer="0.3"/>
  <pageSetup orientation="portrait" horizontalDpi="4294967293" r:id="rId1"/>
  <ignoredErrors>
    <ignoredError sqref="F75 F76:F110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Chen</dc:creator>
  <cp:lastModifiedBy>Jiawei Chen</cp:lastModifiedBy>
  <dcterms:created xsi:type="dcterms:W3CDTF">2015-06-05T18:17:20Z</dcterms:created>
  <dcterms:modified xsi:type="dcterms:W3CDTF">2022-01-22T19:16:12Z</dcterms:modified>
</cp:coreProperties>
</file>