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ownloads\Microusina\Florianópolis\"/>
    </mc:Choice>
  </mc:AlternateContent>
  <bookViews>
    <workbookView xWindow="0" yWindow="0" windowWidth="20490" windowHeight="9510" tabRatio="666"/>
  </bookViews>
  <sheets>
    <sheet name="Dimensionamento" sheetId="9" r:id="rId1"/>
    <sheet name="Dados" sheetId="8" r:id="rId2"/>
  </sheets>
  <definedNames>
    <definedName name="solver_adj" localSheetId="0" hidden="1">Dimensionamento!$C$10:$D$10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Dimensionamento!$C$10:$D$10</definedName>
    <definedName name="solver_lhs2" localSheetId="0" hidden="1">Dimensionamento!$E$17</definedName>
    <definedName name="solver_lhs3" localSheetId="0" hidden="1">Dimensionamento!$E$18</definedName>
    <definedName name="solver_lhs4" localSheetId="0" hidden="1">Dimensionamento!$E$19</definedName>
    <definedName name="solver_lhs5" localSheetId="0" hidden="1">Dimensionamento!$E$20</definedName>
    <definedName name="solver_lhs6" localSheetId="0" hidden="1">Dimensionamento!$E$21</definedName>
    <definedName name="solver_lhs7" localSheetId="0" hidden="1">Dimensionamento!$E$22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Dimensionamento!$C$12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hs1" localSheetId="0" hidden="1">número inteiro</definedName>
    <definedName name="solver_rhs2" localSheetId="0" hidden="1">Dimensionamento!$G$17</definedName>
    <definedName name="solver_rhs3" localSheetId="0" hidden="1">Dimensionamento!$G$18</definedName>
    <definedName name="solver_rhs4" localSheetId="0" hidden="1">Dimensionamento!$G$19</definedName>
    <definedName name="solver_rhs5" localSheetId="0" hidden="1">Dimensionamento!$G$20</definedName>
    <definedName name="solver_rhs6" localSheetId="0" hidden="1">Dimensionamento!$G$21</definedName>
    <definedName name="solver_rhs7" localSheetId="0" hidden="1">Dimensionamento!$G$22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9" l="1"/>
  <c r="I3" i="9"/>
  <c r="H3" i="9"/>
  <c r="G3" i="9"/>
  <c r="F3" i="9"/>
  <c r="E3" i="9"/>
  <c r="D3" i="9"/>
  <c r="D6" i="9" l="1"/>
  <c r="G13" i="9" s="1"/>
  <c r="G6" i="9"/>
  <c r="C20" i="9" s="1"/>
  <c r="F6" i="9"/>
  <c r="E6" i="9"/>
  <c r="C18" i="9" s="1"/>
  <c r="D20" i="9"/>
  <c r="D19" i="9"/>
  <c r="D18" i="9"/>
  <c r="D17" i="9"/>
  <c r="C13" i="9"/>
  <c r="G21" i="9"/>
  <c r="G22" i="9"/>
  <c r="G18" i="9"/>
  <c r="G20" i="9"/>
  <c r="G17" i="9"/>
  <c r="C8" i="8"/>
  <c r="B8" i="8" s="1"/>
  <c r="C17" i="9" l="1"/>
  <c r="E17" i="9" s="1"/>
  <c r="E18" i="9"/>
  <c r="E22" i="9"/>
  <c r="E20" i="9"/>
  <c r="G12" i="9"/>
  <c r="G19" i="9"/>
  <c r="C12" i="9"/>
  <c r="C19" i="9"/>
  <c r="E19" i="9" s="1"/>
  <c r="E21" i="9"/>
</calcChain>
</file>

<file path=xl/sharedStrings.xml><?xml version="1.0" encoding="utf-8"?>
<sst xmlns="http://schemas.openxmlformats.org/spreadsheetml/2006/main" count="97" uniqueCount="76">
  <si>
    <t>Restrições</t>
  </si>
  <si>
    <t>Dados do inversor:</t>
  </si>
  <si>
    <t>Dados do módulo:</t>
  </si>
  <si>
    <t>X1</t>
  </si>
  <si>
    <t>X2</t>
  </si>
  <si>
    <t>&lt;=</t>
  </si>
  <si>
    <t>Imax-curto [A]</t>
  </si>
  <si>
    <t>Faixa de tensão MPP [V]</t>
  </si>
  <si>
    <t>&gt;=</t>
  </si>
  <si>
    <t>Variável</t>
  </si>
  <si>
    <t>Equação</t>
  </si>
  <si>
    <t>Variáveis:</t>
  </si>
  <si>
    <t>F.Objetiva (Potência):</t>
  </si>
  <si>
    <t>Pfv</t>
  </si>
  <si>
    <t>E</t>
  </si>
  <si>
    <t>Gstc</t>
  </si>
  <si>
    <t>Htot</t>
  </si>
  <si>
    <t>TD</t>
  </si>
  <si>
    <t>Pot.Pico.Modulo</t>
  </si>
  <si>
    <t>Ene.Cons.Diaria</t>
  </si>
  <si>
    <t>Irradiancia</t>
  </si>
  <si>
    <t>Irrad.Diar</t>
  </si>
  <si>
    <t>Desempenho</t>
  </si>
  <si>
    <t>[kWh]</t>
  </si>
  <si>
    <t>Potência nominal do inversor (PccMax)</t>
  </si>
  <si>
    <t>Janela de operação do inversor (VmpptMin ---VmpptMax)</t>
  </si>
  <si>
    <t>Considerar no inversor:</t>
  </si>
  <si>
    <t>Verificar temperatura</t>
  </si>
  <si>
    <t>Vmax [V]</t>
  </si>
  <si>
    <t>Corrente máxima de entrada do inversor (IccMax)</t>
  </si>
  <si>
    <t>Tensão de saída do sistema:</t>
  </si>
  <si>
    <t>Corrente de saída do sistema:</t>
  </si>
  <si>
    <t>CTE</t>
  </si>
  <si>
    <t>[kWh/m2 dia]</t>
  </si>
  <si>
    <t>Florianópolis</t>
  </si>
  <si>
    <t>Valores usando a fórmula: P =(E.G)/(H.TD)</t>
  </si>
  <si>
    <r>
      <t xml:space="preserve">Agrupamento de módulos em </t>
    </r>
    <r>
      <rPr>
        <b/>
        <sz val="12"/>
        <color theme="1"/>
        <rFont val="Gadugi"/>
        <family val="2"/>
      </rPr>
      <t>série</t>
    </r>
  </si>
  <si>
    <r>
      <t xml:space="preserve">Agrupamento de módulos em </t>
    </r>
    <r>
      <rPr>
        <b/>
        <sz val="12"/>
        <color theme="1"/>
        <rFont val="Gadugi"/>
        <family val="2"/>
      </rPr>
      <t>paralelo</t>
    </r>
  </si>
  <si>
    <t>Máximizar: ( Icurto*X2)*(Vmax*X1)</t>
  </si>
  <si>
    <t>Imax-entrada [A]</t>
  </si>
  <si>
    <t>Pmax [W]</t>
  </si>
  <si>
    <t>Pmax [Wp]</t>
  </si>
  <si>
    <t>Voperação [V]</t>
  </si>
  <si>
    <t>Ioperação [A]</t>
  </si>
  <si>
    <t>Eficiência</t>
  </si>
  <si>
    <t>Icurto*X2 &lt;= Imax</t>
  </si>
  <si>
    <t>Vmax*X1 &gt;= MPPmin</t>
  </si>
  <si>
    <t>Vmax*X1 &lt;= MPPmax</t>
  </si>
  <si>
    <t>Potência a ser suprida: [W]</t>
  </si>
  <si>
    <t>( Icurto*X2)*(Vmax*X1)</t>
  </si>
  <si>
    <t>%/ºC Pmax</t>
  </si>
  <si>
    <t>%/ºC Voc</t>
  </si>
  <si>
    <t>Icurto [A]</t>
  </si>
  <si>
    <t>[Wp]</t>
  </si>
  <si>
    <t>Vmin [V]</t>
  </si>
  <si>
    <t>Ipmax [A]</t>
  </si>
  <si>
    <t>Vpmax [V]</t>
  </si>
  <si>
    <t>Número de módulos:</t>
  </si>
  <si>
    <t>FRONIUS GALVO 3.0 - 1</t>
  </si>
  <si>
    <t>1 Inversor de 3kWp</t>
  </si>
  <si>
    <t>* 3 ligações CC</t>
  </si>
  <si>
    <t>Dados do Inversor -  FRONIUS GALVO 3.0 - 1  (R$ 6820,00)</t>
  </si>
  <si>
    <t>80º</t>
  </si>
  <si>
    <t>A</t>
  </si>
  <si>
    <t>P</t>
  </si>
  <si>
    <t>Vout</t>
  </si>
  <si>
    <t>0º</t>
  </si>
  <si>
    <t>Vpotmax [V]</t>
  </si>
  <si>
    <t>Ipotmax [A]</t>
  </si>
  <si>
    <t>Vmin*X1 &gt;= MPPmin</t>
  </si>
  <si>
    <t>Vmin</t>
  </si>
  <si>
    <t>Valores do módulo simulados no PSIM</t>
  </si>
  <si>
    <t>T (ºC)</t>
  </si>
  <si>
    <t>Dados do Módulo - PANDA - 260</t>
  </si>
  <si>
    <t>∆P</t>
  </si>
  <si>
    <t>∆V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</si>
</sst>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0.0"/>
    <numFmt numFmtId="167" formatCode="0.000"/>
    <numFmt numFmtId="168" formatCode="0.0000"/>
    <numFmt numFmtId="169" formatCode="#,##0.00000"/>
  </numFmts>
  <fonts count="11" x14ac:knownFonts="1">
    <font>
      <sz val="12"/>
      <color theme="1"/>
      <name val="Gadugi"/>
      <family val="2"/>
    </font>
    <font>
      <sz val="12"/>
      <color theme="1"/>
      <name val="Gadugi"/>
      <family val="2"/>
    </font>
    <font>
      <b/>
      <sz val="12"/>
      <color theme="1"/>
      <name val="Gadugi"/>
      <family val="2"/>
    </font>
    <font>
      <sz val="12"/>
      <color theme="1"/>
      <name val="Gadugi"/>
      <family val="2"/>
    </font>
    <font>
      <sz val="12"/>
      <color theme="2" tint="-0.249977111117893"/>
      <name val="Ebrima"/>
    </font>
    <font>
      <sz val="12"/>
      <color theme="1"/>
      <name val="Ebrima"/>
    </font>
    <font>
      <u/>
      <sz val="12"/>
      <color theme="1"/>
      <name val="Gadugi"/>
      <family val="2"/>
    </font>
    <font>
      <sz val="12"/>
      <color theme="1"/>
      <name val="Arial"/>
      <family val="2"/>
    </font>
    <font>
      <sz val="12"/>
      <name val="Ebrima"/>
    </font>
    <font>
      <sz val="12"/>
      <name val="Gadugi"/>
      <family val="2"/>
    </font>
    <font>
      <b/>
      <sz val="12"/>
      <name val="Ebrima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64" fontId="3" fillId="0" borderId="11" xfId="1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 vertical="center"/>
    </xf>
    <xf numFmtId="165" fontId="3" fillId="0" borderId="11" xfId="1" applyNumberFormat="1" applyFont="1" applyBorder="1" applyAlignment="1">
      <alignment horizontal="center" vertical="center"/>
    </xf>
    <xf numFmtId="10" fontId="3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2" fontId="3" fillId="0" borderId="0" xfId="0" applyNumberFormat="1" applyFont="1" applyAlignment="1">
      <alignment horizontal="center" vertical="center"/>
    </xf>
    <xf numFmtId="168" fontId="3" fillId="0" borderId="1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67" fontId="3" fillId="0" borderId="1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" fillId="0" borderId="8" xfId="0" applyFont="1" applyBorder="1" applyAlignment="1"/>
    <xf numFmtId="0" fontId="7" fillId="0" borderId="0" xfId="0" applyFont="1"/>
    <xf numFmtId="0" fontId="7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9" fontId="7" fillId="0" borderId="0" xfId="0" applyNumberFormat="1" applyFont="1"/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8" fillId="0" borderId="15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8" fillId="3" borderId="6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1" applyNumberFormat="1" applyFont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2" xfId="0" applyFont="1" applyBorder="1" applyAlignment="1">
      <alignment horizontal="left" vertical="center"/>
    </xf>
    <xf numFmtId="3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4" fontId="8" fillId="0" borderId="0" xfId="0" applyNumberFormat="1" applyFont="1" applyAlignment="1">
      <alignment horizontal="center" vertical="center"/>
    </xf>
    <xf numFmtId="43" fontId="8" fillId="0" borderId="0" xfId="1" applyFont="1" applyAlignment="1">
      <alignment horizontal="right" vertical="center"/>
    </xf>
    <xf numFmtId="3" fontId="8" fillId="0" borderId="0" xfId="0" applyNumberFormat="1" applyFont="1" applyAlignment="1">
      <alignment horizontal="left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</xdr:colOff>
      <xdr:row>0</xdr:row>
      <xdr:rowOff>0</xdr:rowOff>
    </xdr:from>
    <xdr:to>
      <xdr:col>15</xdr:col>
      <xdr:colOff>381000</xdr:colOff>
      <xdr:row>9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4CCE9D9-A6DB-4B78-9F6E-A7AAAC10B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0"/>
          <a:ext cx="278130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showGridLines="0" tabSelected="1" workbookViewId="0">
      <selection activeCell="B2" sqref="B2:C3"/>
    </sheetView>
  </sheetViews>
  <sheetFormatPr defaultRowHeight="17.25" x14ac:dyDescent="0.25"/>
  <cols>
    <col min="1" max="1" width="3" style="36" customWidth="1"/>
    <col min="2" max="2" width="18.5546875" style="36" customWidth="1"/>
    <col min="3" max="4" width="12" style="36" bestFit="1" customWidth="1"/>
    <col min="5" max="5" width="10.88671875" style="36" customWidth="1"/>
    <col min="6" max="6" width="8.44140625" style="36" bestFit="1" customWidth="1"/>
    <col min="7" max="7" width="8.6640625" style="36" bestFit="1" customWidth="1"/>
    <col min="8" max="8" width="9.44140625" style="36" bestFit="1" customWidth="1"/>
    <col min="9" max="9" width="9.44140625" style="36" customWidth="1"/>
    <col min="10" max="10" width="7.5546875" style="36" bestFit="1" customWidth="1"/>
    <col min="11" max="11" width="21.77734375" style="36" bestFit="1" customWidth="1"/>
    <col min="12" max="12" width="11.6640625" style="36" bestFit="1" customWidth="1"/>
    <col min="13" max="13" width="11.33203125" style="36" bestFit="1" customWidth="1"/>
    <col min="14" max="16384" width="8.88671875" style="36"/>
  </cols>
  <sheetData>
    <row r="1" spans="2:15" ht="10.5" customHeight="1" x14ac:dyDescent="0.25">
      <c r="C1" s="37"/>
      <c r="E1" s="37"/>
      <c r="G1" s="37"/>
      <c r="H1" s="37"/>
      <c r="I1" s="37"/>
      <c r="K1" s="37"/>
    </row>
    <row r="2" spans="2:15" x14ac:dyDescent="0.25">
      <c r="B2" s="38" t="s">
        <v>1</v>
      </c>
      <c r="C2" s="39"/>
      <c r="D2" s="40" t="s">
        <v>6</v>
      </c>
      <c r="E2" s="41" t="s">
        <v>7</v>
      </c>
      <c r="F2" s="39"/>
      <c r="G2" s="40" t="s">
        <v>28</v>
      </c>
      <c r="H2" s="40" t="s">
        <v>41</v>
      </c>
      <c r="I2" s="40" t="s">
        <v>54</v>
      </c>
      <c r="K2" s="37" t="s">
        <v>48</v>
      </c>
    </row>
    <row r="3" spans="2:15" x14ac:dyDescent="0.25">
      <c r="B3" s="42"/>
      <c r="C3" s="43"/>
      <c r="D3" s="44">
        <f>Dados!B12</f>
        <v>29.6</v>
      </c>
      <c r="E3" s="45">
        <f>Dados!D12</f>
        <v>165</v>
      </c>
      <c r="F3" s="46">
        <f>Dados!E12</f>
        <v>440</v>
      </c>
      <c r="G3" s="44">
        <f>Dados!F12</f>
        <v>550</v>
      </c>
      <c r="H3" s="44">
        <f>Dados!H12</f>
        <v>3160</v>
      </c>
      <c r="I3" s="44">
        <f>Dados!G12</f>
        <v>165</v>
      </c>
      <c r="K3" s="47">
        <f>Dados!B8</f>
        <v>2945.1137884872819</v>
      </c>
    </row>
    <row r="4" spans="2:15" ht="10.5" customHeight="1" x14ac:dyDescent="0.25">
      <c r="K4" s="37"/>
    </row>
    <row r="5" spans="2:15" x14ac:dyDescent="0.25">
      <c r="B5" s="48" t="s">
        <v>2</v>
      </c>
      <c r="C5" s="48"/>
      <c r="D5" s="49" t="s">
        <v>55</v>
      </c>
      <c r="E5" s="49" t="s">
        <v>56</v>
      </c>
      <c r="F5" s="49" t="s">
        <v>40</v>
      </c>
      <c r="G5" s="49" t="s">
        <v>70</v>
      </c>
      <c r="H5" s="50"/>
      <c r="I5" s="50"/>
      <c r="K5" s="51" t="s">
        <v>59</v>
      </c>
    </row>
    <row r="6" spans="2:15" ht="24" customHeight="1" thickBot="1" x14ac:dyDescent="0.3">
      <c r="B6" s="52"/>
      <c r="C6" s="52"/>
      <c r="D6" s="53">
        <f>Dados!C19</f>
        <v>8.3094164999999993</v>
      </c>
      <c r="E6" s="54">
        <f>Dados!B19*Dados!I12</f>
        <v>28.507696936999999</v>
      </c>
      <c r="F6" s="55">
        <f>Dados!D19</f>
        <v>246.49513999999999</v>
      </c>
      <c r="G6" s="55">
        <f>Dados!G20</f>
        <v>25.504028999999999</v>
      </c>
      <c r="I6" s="50"/>
      <c r="K6" s="51" t="s">
        <v>58</v>
      </c>
    </row>
    <row r="7" spans="2:15" x14ac:dyDescent="0.25">
      <c r="B7" s="56" t="s">
        <v>3</v>
      </c>
      <c r="C7" s="57" t="s">
        <v>36</v>
      </c>
      <c r="D7" s="57"/>
      <c r="E7" s="57"/>
      <c r="F7" s="50"/>
      <c r="G7" s="50"/>
      <c r="H7" s="50"/>
      <c r="I7" s="50"/>
    </row>
    <row r="8" spans="2:15" ht="19.5" customHeight="1" x14ac:dyDescent="0.25">
      <c r="B8" s="56" t="s">
        <v>4</v>
      </c>
      <c r="C8" s="58" t="s">
        <v>37</v>
      </c>
      <c r="D8" s="58"/>
      <c r="E8" s="58"/>
      <c r="F8" s="50"/>
      <c r="G8" s="50"/>
      <c r="H8" s="50"/>
      <c r="I8" s="50"/>
    </row>
    <row r="9" spans="2:15" s="59" customFormat="1" ht="23.25" customHeight="1" x14ac:dyDescent="0.3">
      <c r="B9" s="59" t="s">
        <v>11</v>
      </c>
      <c r="C9" s="59" t="s">
        <v>3</v>
      </c>
      <c r="D9" s="59" t="s">
        <v>4</v>
      </c>
      <c r="L9" s="36"/>
      <c r="M9" s="36"/>
      <c r="N9" s="36"/>
      <c r="O9" s="36"/>
    </row>
    <row r="10" spans="2:15" x14ac:dyDescent="0.3">
      <c r="C10" s="51">
        <v>13</v>
      </c>
      <c r="D10" s="60">
        <v>1</v>
      </c>
      <c r="J10" s="59"/>
      <c r="K10" s="61"/>
    </row>
    <row r="11" spans="2:15" ht="15.75" customHeight="1" x14ac:dyDescent="0.25">
      <c r="C11" s="62"/>
      <c r="D11" s="62"/>
    </row>
    <row r="12" spans="2:15" ht="24" customHeight="1" x14ac:dyDescent="0.25">
      <c r="B12" s="63" t="s">
        <v>12</v>
      </c>
      <c r="C12" s="64">
        <f>E6*C10*D6*D10</f>
        <v>3079.4702549689941</v>
      </c>
      <c r="D12" s="65" t="s">
        <v>30</v>
      </c>
      <c r="E12" s="65"/>
      <c r="F12" s="65"/>
      <c r="G12" s="36">
        <f>C10*E6</f>
        <v>370.600060181</v>
      </c>
      <c r="J12" s="66"/>
    </row>
    <row r="13" spans="2:15" ht="24" customHeight="1" x14ac:dyDescent="0.25">
      <c r="B13" s="67" t="s">
        <v>57</v>
      </c>
      <c r="C13" s="68">
        <f>D10*C10</f>
        <v>13</v>
      </c>
      <c r="D13" s="65" t="s">
        <v>31</v>
      </c>
      <c r="E13" s="65"/>
      <c r="F13" s="65"/>
      <c r="G13" s="36">
        <f>D10*D6</f>
        <v>8.3094164999999993</v>
      </c>
    </row>
    <row r="14" spans="2:15" x14ac:dyDescent="0.25">
      <c r="B14" s="58" t="s">
        <v>38</v>
      </c>
      <c r="C14" s="58"/>
      <c r="J14" s="50"/>
      <c r="K14" s="69"/>
      <c r="L14" s="69"/>
      <c r="M14" s="69"/>
    </row>
    <row r="15" spans="2:15" x14ac:dyDescent="0.25">
      <c r="J15" s="50"/>
      <c r="K15" s="49"/>
      <c r="L15" s="49"/>
      <c r="M15" s="49"/>
    </row>
    <row r="16" spans="2:15" ht="24.95" customHeight="1" x14ac:dyDescent="0.25">
      <c r="B16" s="70" t="s">
        <v>0</v>
      </c>
      <c r="C16" s="71" t="s">
        <v>9</v>
      </c>
      <c r="D16" s="71"/>
      <c r="E16" s="70" t="s">
        <v>10</v>
      </c>
      <c r="J16" s="50"/>
      <c r="K16" s="49"/>
      <c r="L16" s="49"/>
      <c r="M16" s="49"/>
    </row>
    <row r="17" spans="2:14" x14ac:dyDescent="0.25">
      <c r="B17" s="72" t="s">
        <v>45</v>
      </c>
      <c r="C17" s="73">
        <f>D6</f>
        <v>8.3094164999999993</v>
      </c>
      <c r="D17" s="36">
        <f>D10</f>
        <v>1</v>
      </c>
      <c r="E17" s="74">
        <f>C17*D17</f>
        <v>8.3094164999999993</v>
      </c>
      <c r="F17" s="36" t="s">
        <v>5</v>
      </c>
      <c r="G17" s="37">
        <f>D3</f>
        <v>29.6</v>
      </c>
      <c r="K17" s="49"/>
      <c r="L17" s="49"/>
      <c r="M17" s="49"/>
      <c r="N17" s="50"/>
    </row>
    <row r="18" spans="2:14" x14ac:dyDescent="0.25">
      <c r="B18" s="72" t="s">
        <v>47</v>
      </c>
      <c r="C18" s="36">
        <f>E6</f>
        <v>28.507696936999999</v>
      </c>
      <c r="D18" s="36">
        <f>C10</f>
        <v>13</v>
      </c>
      <c r="E18" s="74">
        <f>C18*D18</f>
        <v>370.600060181</v>
      </c>
      <c r="F18" s="36" t="s">
        <v>5</v>
      </c>
      <c r="G18" s="37">
        <f>F3</f>
        <v>440</v>
      </c>
      <c r="K18" s="49"/>
      <c r="L18" s="49"/>
      <c r="M18" s="49"/>
    </row>
    <row r="19" spans="2:14" x14ac:dyDescent="0.25">
      <c r="B19" s="72" t="s">
        <v>46</v>
      </c>
      <c r="C19" s="36">
        <f>E6</f>
        <v>28.507696936999999</v>
      </c>
      <c r="D19" s="36">
        <f>C10</f>
        <v>13</v>
      </c>
      <c r="E19" s="74">
        <f>C19*D19</f>
        <v>370.600060181</v>
      </c>
      <c r="F19" s="36" t="s">
        <v>8</v>
      </c>
      <c r="G19" s="37">
        <f>E3</f>
        <v>165</v>
      </c>
      <c r="K19" s="49"/>
      <c r="L19" s="49"/>
      <c r="M19" s="49"/>
    </row>
    <row r="20" spans="2:14" x14ac:dyDescent="0.25">
      <c r="B20" s="72" t="s">
        <v>69</v>
      </c>
      <c r="C20" s="36">
        <f>G6</f>
        <v>25.504028999999999</v>
      </c>
      <c r="D20" s="36">
        <f>C10</f>
        <v>13</v>
      </c>
      <c r="E20" s="74">
        <f>D20*C20</f>
        <v>331.55237699999998</v>
      </c>
      <c r="F20" s="36" t="s">
        <v>8</v>
      </c>
      <c r="G20" s="37">
        <f>E3</f>
        <v>165</v>
      </c>
      <c r="K20" s="49"/>
      <c r="L20" s="49"/>
      <c r="M20" s="49"/>
    </row>
    <row r="21" spans="2:14" x14ac:dyDescent="0.25">
      <c r="B21" s="72" t="s">
        <v>49</v>
      </c>
      <c r="E21" s="74">
        <f>E6*C10*D6*D10</f>
        <v>3079.4702549689941</v>
      </c>
      <c r="F21" s="36" t="s">
        <v>8</v>
      </c>
      <c r="G21" s="75">
        <f>K3</f>
        <v>2945.1137884872819</v>
      </c>
    </row>
    <row r="22" spans="2:14" x14ac:dyDescent="0.25">
      <c r="B22" s="72" t="s">
        <v>49</v>
      </c>
      <c r="E22" s="76">
        <f>E6*C10*D6*D10</f>
        <v>3079.4702549689941</v>
      </c>
      <c r="F22" s="36" t="s">
        <v>5</v>
      </c>
      <c r="G22" s="77">
        <f>H3</f>
        <v>3160</v>
      </c>
    </row>
  </sheetData>
  <mergeCells count="10">
    <mergeCell ref="D13:F13"/>
    <mergeCell ref="B14:C14"/>
    <mergeCell ref="K14:M14"/>
    <mergeCell ref="C16:D16"/>
    <mergeCell ref="B2:C3"/>
    <mergeCell ref="E2:F2"/>
    <mergeCell ref="B5:C6"/>
    <mergeCell ref="C7:E7"/>
    <mergeCell ref="C8:E8"/>
    <mergeCell ref="D12:F1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"/>
  <sheetViews>
    <sheetView showGridLines="0" workbookViewId="0">
      <selection activeCell="B2" sqref="B2"/>
    </sheetView>
  </sheetViews>
  <sheetFormatPr defaultRowHeight="15.75" x14ac:dyDescent="0.25"/>
  <cols>
    <col min="1" max="1" width="2.77734375" style="10" customWidth="1"/>
    <col min="2" max="2" width="13.5546875" style="10" bestFit="1" customWidth="1"/>
    <col min="3" max="3" width="14" style="10" bestFit="1" customWidth="1"/>
    <col min="4" max="4" width="11.21875" style="10" bestFit="1" customWidth="1"/>
    <col min="5" max="5" width="11.6640625" style="10" bestFit="1" customWidth="1"/>
    <col min="6" max="6" width="11.21875" style="10" bestFit="1" customWidth="1"/>
    <col min="7" max="7" width="9.44140625" style="10" bestFit="1" customWidth="1"/>
    <col min="8" max="8" width="10.5546875" style="10" customWidth="1"/>
    <col min="9" max="9" width="9.77734375" style="10" customWidth="1"/>
    <col min="10" max="10" width="10.77734375" style="10" customWidth="1"/>
    <col min="11" max="11" width="8.88671875" style="10"/>
    <col min="12" max="12" width="7.5546875" style="10" customWidth="1"/>
    <col min="13" max="13" width="10.44140625" style="10" bestFit="1" customWidth="1"/>
    <col min="14" max="14" width="9.6640625" style="10" bestFit="1" customWidth="1"/>
    <col min="15" max="15" width="8.88671875" style="10"/>
    <col min="16" max="16" width="13.44140625" style="10" bestFit="1" customWidth="1"/>
    <col min="17" max="16384" width="8.88671875" style="10"/>
  </cols>
  <sheetData>
    <row r="1" spans="2:16" ht="9.9499999999999993" customHeight="1" x14ac:dyDescent="0.25"/>
    <row r="2" spans="2:16" x14ac:dyDescent="0.25">
      <c r="B2" s="10" t="s">
        <v>34</v>
      </c>
    </row>
    <row r="3" spans="2:16" ht="9.9499999999999993" customHeight="1" x14ac:dyDescent="0.25">
      <c r="J3" s="1" t="s">
        <v>26</v>
      </c>
      <c r="K3" s="2"/>
    </row>
    <row r="4" spans="2:16" ht="17.25" x14ac:dyDescent="0.25">
      <c r="B4" s="29" t="s">
        <v>35</v>
      </c>
      <c r="C4" s="29"/>
      <c r="D4" s="29"/>
      <c r="E4" s="29"/>
      <c r="F4" s="29"/>
      <c r="J4" s="1" t="s">
        <v>24</v>
      </c>
      <c r="K4" s="3"/>
    </row>
    <row r="5" spans="2:16" ht="17.25" x14ac:dyDescent="0.25">
      <c r="B5" s="11" t="s">
        <v>13</v>
      </c>
      <c r="C5" s="11" t="s">
        <v>14</v>
      </c>
      <c r="D5" s="11" t="s">
        <v>15</v>
      </c>
      <c r="E5" s="11" t="s">
        <v>16</v>
      </c>
      <c r="F5" s="11" t="s">
        <v>17</v>
      </c>
      <c r="J5" s="1" t="s">
        <v>25</v>
      </c>
      <c r="K5" s="3"/>
    </row>
    <row r="6" spans="2:16" ht="17.25" x14ac:dyDescent="0.25">
      <c r="B6" s="11" t="s">
        <v>18</v>
      </c>
      <c r="C6" s="11" t="s">
        <v>19</v>
      </c>
      <c r="D6" s="11" t="s">
        <v>20</v>
      </c>
      <c r="E6" s="11" t="s">
        <v>21</v>
      </c>
      <c r="F6" s="11" t="s">
        <v>22</v>
      </c>
      <c r="J6" s="1" t="s">
        <v>29</v>
      </c>
      <c r="K6" s="3"/>
    </row>
    <row r="7" spans="2:16" ht="17.25" x14ac:dyDescent="0.25">
      <c r="B7" s="16" t="s">
        <v>53</v>
      </c>
      <c r="C7" s="11" t="s">
        <v>23</v>
      </c>
      <c r="D7" s="11" t="s">
        <v>32</v>
      </c>
      <c r="E7" s="11" t="s">
        <v>33</v>
      </c>
      <c r="F7" s="11"/>
      <c r="J7" s="4" t="s">
        <v>27</v>
      </c>
      <c r="K7" s="3"/>
    </row>
    <row r="8" spans="2:16" ht="17.25" x14ac:dyDescent="0.25">
      <c r="B8" s="5">
        <f>(C8*D8)*1000/(E8*F8)</f>
        <v>2945.1137884872819</v>
      </c>
      <c r="C8" s="15">
        <f>275/30</f>
        <v>9.1666666666666661</v>
      </c>
      <c r="D8" s="6">
        <v>1</v>
      </c>
      <c r="E8" s="6">
        <v>4.1500000000000004</v>
      </c>
      <c r="F8" s="7">
        <v>0.75</v>
      </c>
      <c r="J8" s="3"/>
      <c r="K8" s="3"/>
    </row>
    <row r="9" spans="2:16" ht="20.100000000000001" customHeight="1" x14ac:dyDescent="0.25">
      <c r="B9" s="30" t="s">
        <v>61</v>
      </c>
      <c r="C9" s="29"/>
      <c r="D9" s="29"/>
      <c r="E9" s="29"/>
      <c r="F9" s="29"/>
      <c r="G9" s="29"/>
      <c r="H9" s="29"/>
      <c r="I9" s="29"/>
      <c r="J9" s="2"/>
      <c r="K9" s="12"/>
    </row>
    <row r="10" spans="2:16" ht="17.25" x14ac:dyDescent="0.25">
      <c r="B10" s="16" t="s">
        <v>60</v>
      </c>
      <c r="C10" s="11"/>
      <c r="D10" s="11"/>
      <c r="E10" s="11"/>
      <c r="F10" s="11"/>
      <c r="G10" s="11"/>
      <c r="H10" s="11"/>
      <c r="I10" s="11"/>
      <c r="J10" s="2"/>
      <c r="K10" s="12"/>
    </row>
    <row r="11" spans="2:16" x14ac:dyDescent="0.25">
      <c r="B11" s="11" t="s">
        <v>6</v>
      </c>
      <c r="C11" s="11" t="s">
        <v>39</v>
      </c>
      <c r="D11" s="31" t="s">
        <v>7</v>
      </c>
      <c r="E11" s="31"/>
      <c r="F11" s="11" t="s">
        <v>28</v>
      </c>
      <c r="G11" s="11" t="s">
        <v>54</v>
      </c>
      <c r="H11" s="11" t="s">
        <v>41</v>
      </c>
      <c r="I11" s="11" t="s">
        <v>44</v>
      </c>
      <c r="M11" s="12"/>
    </row>
    <row r="12" spans="2:16" ht="17.100000000000001" customHeight="1" x14ac:dyDescent="0.25">
      <c r="B12" s="6">
        <v>29.6</v>
      </c>
      <c r="C12" s="6">
        <v>19.8</v>
      </c>
      <c r="D12" s="6">
        <v>165</v>
      </c>
      <c r="E12" s="6">
        <v>440</v>
      </c>
      <c r="F12" s="6">
        <v>550</v>
      </c>
      <c r="G12" s="6">
        <v>165</v>
      </c>
      <c r="H12" s="8">
        <v>3160</v>
      </c>
      <c r="I12" s="9">
        <v>0.96099999999999997</v>
      </c>
    </row>
    <row r="13" spans="2:16" ht="20.100000000000001" customHeight="1" x14ac:dyDescent="0.25">
      <c r="B13" s="32" t="s">
        <v>73</v>
      </c>
      <c r="C13" s="33"/>
      <c r="D13" s="33"/>
      <c r="E13" s="33"/>
      <c r="F13" s="33"/>
      <c r="G13" s="33"/>
      <c r="H13" s="33"/>
      <c r="I13" s="33"/>
      <c r="J13" s="22"/>
      <c r="M13" s="34" t="s">
        <v>66</v>
      </c>
      <c r="N13" s="34"/>
      <c r="P13" s="14"/>
    </row>
    <row r="14" spans="2:16" ht="13.5" customHeight="1" x14ac:dyDescent="0.25">
      <c r="B14" s="11"/>
      <c r="C14" s="11"/>
      <c r="D14" s="11"/>
      <c r="E14" s="11"/>
      <c r="F14" s="11"/>
      <c r="G14" s="11"/>
      <c r="H14" s="11"/>
      <c r="I14" s="11"/>
      <c r="J14" s="11"/>
      <c r="M14" s="10" t="s">
        <v>63</v>
      </c>
      <c r="N14" s="25">
        <v>86313711</v>
      </c>
      <c r="P14" s="14"/>
    </row>
    <row r="15" spans="2:16" x14ac:dyDescent="0.25">
      <c r="B15" s="11" t="s">
        <v>52</v>
      </c>
      <c r="C15" s="11" t="s">
        <v>42</v>
      </c>
      <c r="D15" s="11" t="s">
        <v>43</v>
      </c>
      <c r="E15" s="11" t="s">
        <v>28</v>
      </c>
      <c r="F15" s="11" t="s">
        <v>40</v>
      </c>
      <c r="G15" s="11" t="s">
        <v>44</v>
      </c>
      <c r="H15" s="11" t="s">
        <v>50</v>
      </c>
      <c r="I15" s="11" t="s">
        <v>51</v>
      </c>
      <c r="J15" s="11"/>
      <c r="M15" s="10" t="s">
        <v>64</v>
      </c>
      <c r="N15" s="26">
        <v>271.35066999999998</v>
      </c>
      <c r="P15" s="14"/>
    </row>
    <row r="16" spans="2:16" x14ac:dyDescent="0.25">
      <c r="B16" s="11">
        <v>8.91</v>
      </c>
      <c r="C16" s="11">
        <v>30.8</v>
      </c>
      <c r="D16" s="11">
        <v>8.4600000000000009</v>
      </c>
      <c r="E16" s="11">
        <v>38.6</v>
      </c>
      <c r="F16" s="11">
        <v>260</v>
      </c>
      <c r="G16" s="18">
        <v>0.159</v>
      </c>
      <c r="H16" s="18"/>
      <c r="I16" s="18"/>
      <c r="J16" s="18"/>
      <c r="M16" s="10" t="s">
        <v>65</v>
      </c>
      <c r="N16" s="26">
        <v>30.813994999999998</v>
      </c>
      <c r="P16" s="14"/>
    </row>
    <row r="17" spans="2:16" ht="20.100000000000001" customHeight="1" x14ac:dyDescent="0.25">
      <c r="B17" s="35" t="s">
        <v>71</v>
      </c>
      <c r="C17" s="35"/>
      <c r="D17" s="35"/>
      <c r="E17" s="35"/>
      <c r="F17" s="35"/>
      <c r="G17" s="35"/>
      <c r="H17" s="21"/>
      <c r="I17" s="21"/>
      <c r="J17" s="21"/>
      <c r="M17" s="34" t="s">
        <v>62</v>
      </c>
      <c r="N17" s="34"/>
      <c r="P17" s="14"/>
    </row>
    <row r="18" spans="2:16" x14ac:dyDescent="0.25">
      <c r="B18" s="16" t="s">
        <v>67</v>
      </c>
      <c r="C18" s="16" t="s">
        <v>68</v>
      </c>
      <c r="D18" s="16" t="s">
        <v>40</v>
      </c>
      <c r="E18" s="16" t="s">
        <v>72</v>
      </c>
      <c r="F18" s="16" t="s">
        <v>74</v>
      </c>
      <c r="G18" s="16" t="s">
        <v>75</v>
      </c>
      <c r="H18" s="11"/>
      <c r="I18" s="13"/>
      <c r="J18" s="11"/>
      <c r="M18" s="10" t="s">
        <v>63</v>
      </c>
      <c r="N18" s="25">
        <v>71439858</v>
      </c>
      <c r="P18" s="14"/>
    </row>
    <row r="19" spans="2:16" x14ac:dyDescent="0.2">
      <c r="B19" s="23">
        <v>29.664617</v>
      </c>
      <c r="C19" s="27">
        <v>8.3094164999999993</v>
      </c>
      <c r="D19" s="24">
        <v>246.49513999999999</v>
      </c>
      <c r="E19" s="16" t="s">
        <v>66</v>
      </c>
      <c r="F19" s="16">
        <v>271.35066999999998</v>
      </c>
      <c r="G19" s="17">
        <v>30.813994999999998</v>
      </c>
      <c r="H19" s="11"/>
      <c r="I19" s="11"/>
      <c r="J19" s="11"/>
      <c r="M19" s="10" t="s">
        <v>64</v>
      </c>
      <c r="N19" s="26">
        <v>191.12568999999999</v>
      </c>
      <c r="P19" s="14"/>
    </row>
    <row r="20" spans="2:16" x14ac:dyDescent="0.25">
      <c r="B20" s="6"/>
      <c r="C20" s="6"/>
      <c r="D20" s="6"/>
      <c r="E20" s="19" t="s">
        <v>62</v>
      </c>
      <c r="F20" s="19">
        <v>191.12568999999999</v>
      </c>
      <c r="G20" s="20">
        <v>25.504028999999999</v>
      </c>
      <c r="H20" s="6"/>
      <c r="I20" s="6"/>
      <c r="J20" s="6"/>
      <c r="M20" s="10" t="s">
        <v>65</v>
      </c>
      <c r="N20" s="26">
        <v>25.504028999999999</v>
      </c>
      <c r="P20" s="14"/>
    </row>
    <row r="21" spans="2:16" x14ac:dyDescent="0.25">
      <c r="P21" s="14"/>
    </row>
    <row r="22" spans="2:16" x14ac:dyDescent="0.25">
      <c r="P22" s="14"/>
    </row>
    <row r="27" spans="2:16" x14ac:dyDescent="0.25">
      <c r="D27" s="28"/>
      <c r="E27" s="28"/>
      <c r="F27" s="28"/>
      <c r="G27" s="28"/>
      <c r="H27" s="28"/>
      <c r="I27" s="28"/>
      <c r="J27" s="28"/>
      <c r="K27" s="28"/>
    </row>
    <row r="28" spans="2:16" x14ac:dyDescent="0.25">
      <c r="D28" s="11"/>
      <c r="E28" s="11"/>
      <c r="F28" s="11"/>
      <c r="G28" s="11"/>
      <c r="H28" s="11"/>
      <c r="I28" s="11"/>
      <c r="J28" s="11"/>
      <c r="K28" s="11"/>
    </row>
    <row r="29" spans="2:16" x14ac:dyDescent="0.25">
      <c r="D29" s="11"/>
      <c r="E29" s="11"/>
      <c r="F29" s="11"/>
      <c r="G29" s="11"/>
      <c r="H29" s="11"/>
      <c r="I29" s="11"/>
      <c r="J29" s="11"/>
      <c r="K29" s="11"/>
    </row>
    <row r="30" spans="2:16" x14ac:dyDescent="0.25">
      <c r="D30" s="6"/>
      <c r="E30" s="6"/>
      <c r="F30" s="6"/>
      <c r="G30" s="6"/>
      <c r="H30" s="6"/>
      <c r="I30" s="9"/>
      <c r="J30" s="9"/>
      <c r="K30" s="9"/>
    </row>
  </sheetData>
  <mergeCells count="8">
    <mergeCell ref="M13:N13"/>
    <mergeCell ref="B17:G17"/>
    <mergeCell ref="M17:N17"/>
    <mergeCell ref="D27:K27"/>
    <mergeCell ref="B4:F4"/>
    <mergeCell ref="B9:I9"/>
    <mergeCell ref="D11:E11"/>
    <mergeCell ref="B13:I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Dimensionamento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de Faria e Castro</dc:creator>
  <cp:lastModifiedBy>Laura de Faria e Castro</cp:lastModifiedBy>
  <dcterms:created xsi:type="dcterms:W3CDTF">2017-09-14T18:15:17Z</dcterms:created>
  <dcterms:modified xsi:type="dcterms:W3CDTF">2017-10-06T03:45:37Z</dcterms:modified>
</cp:coreProperties>
</file>