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_2\Downloads\Microusina\Juiz de Fora\"/>
    </mc:Choice>
  </mc:AlternateContent>
  <xr:revisionPtr revIDLastSave="0" documentId="12_ncr:500000_{AE3908EE-D93D-4810-9778-98D042CF549A}" xr6:coauthVersionLast="31" xr6:coauthVersionMax="31" xr10:uidLastSave="{00000000-0000-0000-0000-000000000000}"/>
  <bookViews>
    <workbookView xWindow="0" yWindow="0" windowWidth="20490" windowHeight="9510" tabRatio="666" activeTab="1" xr2:uid="{00000000-000D-0000-FFFF-FFFF00000000}"/>
  </bookViews>
  <sheets>
    <sheet name="Dimensionamento" sheetId="9" r:id="rId1"/>
    <sheet name="Dados" sheetId="8" r:id="rId2"/>
  </sheets>
  <definedNames>
    <definedName name="solver_adj" localSheetId="0" hidden="1">Dimensionamento!$C$10:$D$10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Dimensionamento!$C$10:$D$10</definedName>
    <definedName name="solver_lhs2" localSheetId="0" hidden="1">Dimensionamento!$E$17</definedName>
    <definedName name="solver_lhs3" localSheetId="0" hidden="1">Dimensionamento!$E$18</definedName>
    <definedName name="solver_lhs4" localSheetId="0" hidden="1">Dimensionamento!$E$19</definedName>
    <definedName name="solver_lhs5" localSheetId="0" hidden="1">Dimensionamento!$E$20</definedName>
    <definedName name="solver_lhs6" localSheetId="0" hidden="1">Dimensionamento!$E$21</definedName>
    <definedName name="solver_lhs7" localSheetId="0" hidden="1">Dimensionamento!$E$22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Dimensionamento!$C$13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1</definedName>
    <definedName name="solver_rhs1" localSheetId="0" hidden="1">número inteiro</definedName>
    <definedName name="solver_rhs2" localSheetId="0" hidden="1">Dimensionamento!$G$17</definedName>
    <definedName name="solver_rhs3" localSheetId="0" hidden="1">Dimensionamento!$G$18</definedName>
    <definedName name="solver_rhs4" localSheetId="0" hidden="1">Dimensionamento!$G$19</definedName>
    <definedName name="solver_rhs5" localSheetId="0" hidden="1">Dimensionamento!$G$20</definedName>
    <definedName name="solver_rhs6" localSheetId="0" hidden="1">Dimensionamento!$G$21</definedName>
    <definedName name="solver_rhs7" localSheetId="0" hidden="1">Dimensionamento!$G$22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9" l="1"/>
  <c r="I3" i="9" l="1"/>
  <c r="H3" i="9"/>
  <c r="G3" i="9"/>
  <c r="F3" i="9"/>
  <c r="E3" i="9"/>
  <c r="D3" i="9"/>
  <c r="D6" i="9" l="1"/>
  <c r="G13" i="9" s="1"/>
  <c r="G6" i="9"/>
  <c r="C20" i="9" s="1"/>
  <c r="F6" i="9"/>
  <c r="E6" i="9"/>
  <c r="C18" i="9" s="1"/>
  <c r="D20" i="9"/>
  <c r="D19" i="9"/>
  <c r="D18" i="9"/>
  <c r="D17" i="9"/>
  <c r="C13" i="9"/>
  <c r="G22" i="9"/>
  <c r="G18" i="9"/>
  <c r="G20" i="9"/>
  <c r="G17" i="9"/>
  <c r="K3" i="9"/>
  <c r="G21" i="9" s="1"/>
  <c r="C17" i="9" l="1"/>
  <c r="E17" i="9" s="1"/>
  <c r="E18" i="9"/>
  <c r="E22" i="9"/>
  <c r="E20" i="9"/>
  <c r="G12" i="9"/>
  <c r="G19" i="9"/>
  <c r="C19" i="9"/>
  <c r="E19" i="9" s="1"/>
  <c r="E21" i="9"/>
</calcChain>
</file>

<file path=xl/sharedStrings.xml><?xml version="1.0" encoding="utf-8"?>
<sst xmlns="http://schemas.openxmlformats.org/spreadsheetml/2006/main" count="88" uniqueCount="69">
  <si>
    <t>Restrições</t>
  </si>
  <si>
    <t>Dados do inversor:</t>
  </si>
  <si>
    <t>Dados do módulo:</t>
  </si>
  <si>
    <t>X1</t>
  </si>
  <si>
    <t>X2</t>
  </si>
  <si>
    <t>&lt;=</t>
  </si>
  <si>
    <t>Imax-curto [A]</t>
  </si>
  <si>
    <t>Faixa de tensão MPP [V]</t>
  </si>
  <si>
    <t>&gt;=</t>
  </si>
  <si>
    <t>Variável</t>
  </si>
  <si>
    <t>Equação</t>
  </si>
  <si>
    <t>Variáveis:</t>
  </si>
  <si>
    <t>F.Objetiva (Potência):</t>
  </si>
  <si>
    <t>Pfv</t>
  </si>
  <si>
    <t>E</t>
  </si>
  <si>
    <t>Gstc</t>
  </si>
  <si>
    <t>Htot</t>
  </si>
  <si>
    <t>TD</t>
  </si>
  <si>
    <t>Pot.Pico.Modulo</t>
  </si>
  <si>
    <t>Ene.Cons.Diaria</t>
  </si>
  <si>
    <t>Irradiancia</t>
  </si>
  <si>
    <t>Irrad.Diar</t>
  </si>
  <si>
    <t>Desempenho</t>
  </si>
  <si>
    <t>[kWh]</t>
  </si>
  <si>
    <t>Potência nominal do inversor (PccMax)</t>
  </si>
  <si>
    <t>Janela de operação do inversor (VmpptMin ---VmpptMax)</t>
  </si>
  <si>
    <t>Considerar no inversor:</t>
  </si>
  <si>
    <t>Verificar temperatura</t>
  </si>
  <si>
    <t>Vmax [V]</t>
  </si>
  <si>
    <t>Corrente máxima de entrada do inversor (IccMax)</t>
  </si>
  <si>
    <t>Tensão de saída do sistema:</t>
  </si>
  <si>
    <t>Corrente de saída do sistema:</t>
  </si>
  <si>
    <t>CTE</t>
  </si>
  <si>
    <t>[kWh/m2 dia]</t>
  </si>
  <si>
    <t>Valores usando a fórmula: P =(E.G)/(H.TD)</t>
  </si>
  <si>
    <r>
      <t xml:space="preserve">Agrupamento de módulos em </t>
    </r>
    <r>
      <rPr>
        <b/>
        <sz val="12"/>
        <color theme="1"/>
        <rFont val="Gadugi"/>
        <family val="2"/>
      </rPr>
      <t>série</t>
    </r>
  </si>
  <si>
    <r>
      <t xml:space="preserve">Agrupamento de módulos em </t>
    </r>
    <r>
      <rPr>
        <b/>
        <sz val="12"/>
        <color theme="1"/>
        <rFont val="Gadugi"/>
        <family val="2"/>
      </rPr>
      <t>paralelo</t>
    </r>
  </si>
  <si>
    <t>Máximizar: ( Icurto*X2)*(Vmax*X1)</t>
  </si>
  <si>
    <t>Pmax [W]</t>
  </si>
  <si>
    <t>Pmax [Wp]</t>
  </si>
  <si>
    <t>Eficiência</t>
  </si>
  <si>
    <t>Icurto*X2 &lt;= Imax</t>
  </si>
  <si>
    <t>Vmax*X1 &gt;= MPPmin</t>
  </si>
  <si>
    <t>Vmax*X1 &lt;= MPPmax</t>
  </si>
  <si>
    <t>Potência a ser suprida: [W]</t>
  </si>
  <si>
    <t>( Icurto*X2)*(Vmax*X1)</t>
  </si>
  <si>
    <t>%/ºC Pmax</t>
  </si>
  <si>
    <t>%/ºC Voc</t>
  </si>
  <si>
    <t>Icurto [A]</t>
  </si>
  <si>
    <t>[Wp]</t>
  </si>
  <si>
    <t>Vmin [V]</t>
  </si>
  <si>
    <t>Ipmax [A]</t>
  </si>
  <si>
    <t>Vpmax [V]</t>
  </si>
  <si>
    <t>Número de módulos:</t>
  </si>
  <si>
    <t>80º</t>
  </si>
  <si>
    <t>P</t>
  </si>
  <si>
    <t>0º</t>
  </si>
  <si>
    <t>Vpotmax [V]</t>
  </si>
  <si>
    <t>Ipotmax [A]</t>
  </si>
  <si>
    <t>Vmin*X1 &gt;= MPPmin</t>
  </si>
  <si>
    <t>Vmin</t>
  </si>
  <si>
    <t>Valores do módulo simulados no PSIM</t>
  </si>
  <si>
    <t>T (ºC)</t>
  </si>
  <si>
    <t>Juiz de Fora</t>
  </si>
  <si>
    <t>Dados do Módulo - SL6P60-240W</t>
  </si>
  <si>
    <t>V</t>
  </si>
  <si>
    <t>Pot</t>
  </si>
  <si>
    <t>Inversor - Aurora PVI -12.5 -TL-OUTD</t>
  </si>
  <si>
    <t>1 Inversor de 12kWp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</si>
</sst>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-* #,##0.000_-;\-* #,##0.000_-;_-* &quot;-&quot;??_-;_-@_-"/>
    <numFmt numFmtId="165" formatCode="_-* #,##0_-;\-* #,##0_-;_-* &quot;-&quot;??_-;_-@_-"/>
    <numFmt numFmtId="166" formatCode="0.0"/>
    <numFmt numFmtId="167" formatCode="0.000"/>
    <numFmt numFmtId="168" formatCode="0.0000"/>
    <numFmt numFmtId="169" formatCode="#,##0.000"/>
    <numFmt numFmtId="170" formatCode="#,##0.00000000"/>
    <numFmt numFmtId="171" formatCode="_-* #,##0.000_-;\-* #,##0.000_-;_-* &quot;-&quot;???_-;_-@_-"/>
  </numFmts>
  <fonts count="13" x14ac:knownFonts="1">
    <font>
      <sz val="12"/>
      <color theme="1"/>
      <name val="Gadugi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Gadugi"/>
      <family val="2"/>
    </font>
    <font>
      <b/>
      <sz val="12"/>
      <color theme="1"/>
      <name val="Gadugi"/>
      <family val="2"/>
    </font>
    <font>
      <sz val="12"/>
      <color theme="1"/>
      <name val="Gadugi"/>
      <family val="2"/>
    </font>
    <font>
      <sz val="12"/>
      <color theme="2" tint="-0.249977111117893"/>
      <name val="Ebrima"/>
    </font>
    <font>
      <sz val="12"/>
      <color theme="1"/>
      <name val="Ebrima"/>
    </font>
    <font>
      <u/>
      <sz val="12"/>
      <color theme="1"/>
      <name val="Gadugi"/>
      <family val="2"/>
    </font>
    <font>
      <sz val="12"/>
      <color theme="1"/>
      <name val="Arial"/>
      <family val="2"/>
    </font>
    <font>
      <sz val="12"/>
      <name val="Ebrima"/>
    </font>
    <font>
      <sz val="12"/>
      <name val="Gadugi"/>
      <family val="2"/>
    </font>
    <font>
      <b/>
      <sz val="12"/>
      <name val="Ebrima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9">
    <xf numFmtId="0" fontId="0" fillId="0" borderId="0" xfId="0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164" fontId="5" fillId="0" borderId="11" xfId="1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9" fontId="5" fillId="0" borderId="11" xfId="0" applyNumberFormat="1" applyFont="1" applyBorder="1" applyAlignment="1">
      <alignment horizontal="center" vertical="center"/>
    </xf>
    <xf numFmtId="165" fontId="5" fillId="0" borderId="11" xfId="1" applyNumberFormat="1" applyFont="1" applyBorder="1" applyAlignment="1">
      <alignment horizontal="center" vertical="center"/>
    </xf>
    <xf numFmtId="10" fontId="5" fillId="0" borderId="1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2" fontId="5" fillId="0" borderId="0" xfId="0" applyNumberFormat="1" applyFont="1" applyAlignment="1">
      <alignment horizontal="center" vertical="center"/>
    </xf>
    <xf numFmtId="168" fontId="5" fillId="0" borderId="11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7" fontId="5" fillId="0" borderId="0" xfId="0" applyNumberFormat="1" applyFont="1" applyBorder="1" applyAlignment="1">
      <alignment horizontal="center" vertical="center"/>
    </xf>
    <xf numFmtId="10" fontId="5" fillId="0" borderId="0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167" fontId="5" fillId="0" borderId="11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4" fontId="10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0" fillId="0" borderId="0" xfId="0" applyFont="1" applyAlignment="1">
      <alignment horizontal="center"/>
    </xf>
    <xf numFmtId="0" fontId="10" fillId="2" borderId="3" xfId="0" applyFont="1" applyFill="1" applyBorder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164" fontId="10" fillId="3" borderId="6" xfId="1" applyNumberFormat="1" applyFont="1" applyFill="1" applyBorder="1" applyAlignment="1">
      <alignment horizontal="center" vertical="center"/>
    </xf>
    <xf numFmtId="0" fontId="10" fillId="0" borderId="0" xfId="1" applyNumberFormat="1" applyFont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10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164" fontId="5" fillId="0" borderId="0" xfId="1" applyNumberFormat="1" applyFont="1" applyBorder="1" applyAlignment="1">
      <alignment horizontal="center" vertical="center"/>
    </xf>
    <xf numFmtId="168" fontId="5" fillId="0" borderId="0" xfId="0" applyNumberFormat="1" applyFont="1" applyBorder="1" applyAlignment="1">
      <alignment horizontal="center" vertical="center"/>
    </xf>
    <xf numFmtId="9" fontId="5" fillId="0" borderId="0" xfId="0" applyNumberFormat="1" applyFont="1" applyBorder="1" applyAlignment="1">
      <alignment horizontal="center" vertical="center"/>
    </xf>
    <xf numFmtId="165" fontId="5" fillId="0" borderId="0" xfId="1" applyNumberFormat="1" applyFont="1" applyBorder="1" applyAlignment="1">
      <alignment horizontal="center" vertical="center"/>
    </xf>
    <xf numFmtId="169" fontId="1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70" fontId="5" fillId="0" borderId="0" xfId="0" applyNumberFormat="1" applyFont="1" applyAlignment="1">
      <alignment horizontal="left" vertical="center"/>
    </xf>
    <xf numFmtId="43" fontId="10" fillId="0" borderId="14" xfId="1" applyFont="1" applyBorder="1" applyAlignment="1">
      <alignment horizontal="center" vertical="center"/>
    </xf>
    <xf numFmtId="169" fontId="10" fillId="0" borderId="0" xfId="0" applyNumberFormat="1" applyFont="1" applyAlignment="1">
      <alignment horizontal="center" vertical="center"/>
    </xf>
    <xf numFmtId="171" fontId="5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7" fontId="10" fillId="0" borderId="1" xfId="0" applyNumberFormat="1" applyFont="1" applyBorder="1" applyAlignment="1">
      <alignment horizontal="center" vertical="center"/>
    </xf>
    <xf numFmtId="168" fontId="10" fillId="0" borderId="0" xfId="0" applyNumberFormat="1" applyFont="1" applyAlignment="1">
      <alignment horizontal="center" vertical="center"/>
    </xf>
    <xf numFmtId="167" fontId="10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10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5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95250</xdr:colOff>
      <xdr:row>0</xdr:row>
      <xdr:rowOff>0</xdr:rowOff>
    </xdr:from>
    <xdr:to>
      <xdr:col>15</xdr:col>
      <xdr:colOff>381000</xdr:colOff>
      <xdr:row>9</xdr:row>
      <xdr:rowOff>66675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4CCE9D9-A6DB-4B78-9F6E-A7AAAC10B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4775" y="0"/>
          <a:ext cx="2781300" cy="2009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5"/>
  <sheetViews>
    <sheetView showGridLines="0" workbookViewId="0">
      <selection activeCell="I6" sqref="I6"/>
    </sheetView>
  </sheetViews>
  <sheetFormatPr defaultRowHeight="17.25" x14ac:dyDescent="0.25"/>
  <cols>
    <col min="1" max="1" width="3" style="20" customWidth="1"/>
    <col min="2" max="2" width="19.21875" style="20" customWidth="1"/>
    <col min="3" max="3" width="11" style="20" bestFit="1" customWidth="1"/>
    <col min="4" max="4" width="12" style="20" bestFit="1" customWidth="1"/>
    <col min="5" max="5" width="10" style="20" bestFit="1" customWidth="1"/>
    <col min="6" max="6" width="9.44140625" style="20" customWidth="1"/>
    <col min="7" max="7" width="8.6640625" style="20" bestFit="1" customWidth="1"/>
    <col min="8" max="8" width="10" style="20" bestFit="1" customWidth="1"/>
    <col min="9" max="9" width="9.44140625" style="20" customWidth="1"/>
    <col min="10" max="10" width="7.5546875" style="20" bestFit="1" customWidth="1"/>
    <col min="11" max="11" width="21.77734375" style="20" bestFit="1" customWidth="1"/>
    <col min="12" max="12" width="11.6640625" style="20" bestFit="1" customWidth="1"/>
    <col min="13" max="13" width="11.33203125" style="20" bestFit="1" customWidth="1"/>
    <col min="14" max="16384" width="8.88671875" style="20"/>
  </cols>
  <sheetData>
    <row r="1" spans="2:15" ht="6.75" customHeight="1" x14ac:dyDescent="0.25">
      <c r="C1" s="21"/>
      <c r="E1" s="21"/>
      <c r="G1" s="21"/>
      <c r="H1" s="21"/>
      <c r="I1" s="21"/>
      <c r="K1" s="21"/>
    </row>
    <row r="2" spans="2:15" x14ac:dyDescent="0.25">
      <c r="B2" s="68" t="s">
        <v>1</v>
      </c>
      <c r="C2" s="69"/>
      <c r="D2" s="22" t="s">
        <v>6</v>
      </c>
      <c r="E2" s="72" t="s">
        <v>7</v>
      </c>
      <c r="F2" s="69"/>
      <c r="G2" s="22" t="s">
        <v>28</v>
      </c>
      <c r="H2" s="22" t="s">
        <v>39</v>
      </c>
      <c r="I2" s="22" t="s">
        <v>50</v>
      </c>
      <c r="K2" s="21" t="s">
        <v>44</v>
      </c>
    </row>
    <row r="3" spans="2:15" x14ac:dyDescent="0.25">
      <c r="B3" s="70"/>
      <c r="C3" s="71"/>
      <c r="D3" s="23">
        <f>Dados!B13</f>
        <v>22</v>
      </c>
      <c r="E3" s="24">
        <f>Dados!C13</f>
        <v>360</v>
      </c>
      <c r="F3" s="25">
        <f>Dados!D13</f>
        <v>750</v>
      </c>
      <c r="G3" s="23">
        <f>Dados!E13</f>
        <v>900</v>
      </c>
      <c r="H3" s="51">
        <f>Dados!G13</f>
        <v>12800</v>
      </c>
      <c r="I3" s="23">
        <f>Dados!F13</f>
        <v>360</v>
      </c>
      <c r="K3" s="26">
        <f>Dados!B8</f>
        <v>10000</v>
      </c>
    </row>
    <row r="4" spans="2:15" ht="10.5" customHeight="1" x14ac:dyDescent="0.25">
      <c r="K4" s="21"/>
    </row>
    <row r="5" spans="2:15" x14ac:dyDescent="0.25">
      <c r="B5" s="73" t="s">
        <v>2</v>
      </c>
      <c r="C5" s="73"/>
      <c r="D5" s="27" t="s">
        <v>51</v>
      </c>
      <c r="E5" s="27" t="s">
        <v>52</v>
      </c>
      <c r="F5" s="27" t="s">
        <v>38</v>
      </c>
      <c r="G5" s="27" t="s">
        <v>60</v>
      </c>
      <c r="H5" s="28"/>
      <c r="I5" s="28"/>
      <c r="K5" s="29" t="s">
        <v>68</v>
      </c>
    </row>
    <row r="6" spans="2:15" ht="24" customHeight="1" thickBot="1" x14ac:dyDescent="0.3">
      <c r="B6" s="74"/>
      <c r="C6" s="74"/>
      <c r="D6" s="48">
        <f>Dados!C22</f>
        <v>7.9286437000000003</v>
      </c>
      <c r="E6" s="57">
        <f>Dados!B22*Dados!H13</f>
        <v>27.961693841999999</v>
      </c>
      <c r="F6" s="57">
        <f>Dados!D22</f>
        <v>226.68425999999999</v>
      </c>
      <c r="G6" s="57">
        <f>Dados!G23</f>
        <v>24.28002</v>
      </c>
      <c r="I6" s="28"/>
      <c r="K6" s="34"/>
    </row>
    <row r="7" spans="2:15" x14ac:dyDescent="0.25">
      <c r="B7" s="30" t="s">
        <v>3</v>
      </c>
      <c r="C7" s="75" t="s">
        <v>35</v>
      </c>
      <c r="D7" s="75"/>
      <c r="E7" s="75"/>
      <c r="F7" s="28"/>
      <c r="G7" s="28"/>
      <c r="H7" s="28"/>
      <c r="I7" s="28"/>
    </row>
    <row r="8" spans="2:15" ht="19.5" customHeight="1" x14ac:dyDescent="0.25">
      <c r="B8" s="30" t="s">
        <v>4</v>
      </c>
      <c r="C8" s="65" t="s">
        <v>36</v>
      </c>
      <c r="D8" s="65"/>
      <c r="E8" s="65"/>
      <c r="F8" s="28"/>
      <c r="G8" s="28"/>
      <c r="H8" s="28"/>
      <c r="I8" s="28"/>
    </row>
    <row r="9" spans="2:15" s="31" customFormat="1" ht="23.25" customHeight="1" x14ac:dyDescent="0.3">
      <c r="B9" s="31" t="s">
        <v>11</v>
      </c>
      <c r="C9" s="31" t="s">
        <v>3</v>
      </c>
      <c r="D9" s="31" t="s">
        <v>4</v>
      </c>
      <c r="L9" s="20"/>
      <c r="M9" s="20"/>
      <c r="N9" s="20"/>
      <c r="O9" s="20"/>
    </row>
    <row r="10" spans="2:15" x14ac:dyDescent="0.3">
      <c r="C10" s="29">
        <v>23</v>
      </c>
      <c r="D10" s="32">
        <v>2</v>
      </c>
      <c r="J10" s="31"/>
      <c r="K10" s="33"/>
    </row>
    <row r="11" spans="2:15" ht="15.75" customHeight="1" x14ac:dyDescent="0.25">
      <c r="C11" s="34"/>
      <c r="D11" s="34"/>
    </row>
    <row r="12" spans="2:15" ht="24" customHeight="1" x14ac:dyDescent="0.25">
      <c r="B12" s="35" t="s">
        <v>12</v>
      </c>
      <c r="C12" s="36">
        <f>E6*C10*D6*D10</f>
        <v>10198.122155198296</v>
      </c>
      <c r="D12" s="64" t="s">
        <v>30</v>
      </c>
      <c r="E12" s="64"/>
      <c r="F12" s="64"/>
      <c r="G12" s="58">
        <f>C10*E6</f>
        <v>643.11895836600002</v>
      </c>
      <c r="J12" s="37"/>
    </row>
    <row r="13" spans="2:15" ht="24" customHeight="1" x14ac:dyDescent="0.25">
      <c r="B13" s="38" t="s">
        <v>53</v>
      </c>
      <c r="C13" s="39">
        <f>D10*C10</f>
        <v>46</v>
      </c>
      <c r="D13" s="64" t="s">
        <v>31</v>
      </c>
      <c r="E13" s="64"/>
      <c r="F13" s="64"/>
      <c r="G13" s="58">
        <f>D10*D6</f>
        <v>15.857287400000001</v>
      </c>
    </row>
    <row r="14" spans="2:15" x14ac:dyDescent="0.25">
      <c r="B14" s="65" t="s">
        <v>37</v>
      </c>
      <c r="C14" s="65"/>
      <c r="J14" s="28"/>
      <c r="K14" s="66"/>
      <c r="L14" s="66"/>
      <c r="M14" s="66"/>
    </row>
    <row r="15" spans="2:15" x14ac:dyDescent="0.25">
      <c r="J15" s="28"/>
      <c r="K15" s="27"/>
      <c r="L15" s="27"/>
      <c r="M15" s="27"/>
    </row>
    <row r="16" spans="2:15" ht="24.95" customHeight="1" x14ac:dyDescent="0.25">
      <c r="B16" s="40" t="s">
        <v>0</v>
      </c>
      <c r="C16" s="67" t="s">
        <v>9</v>
      </c>
      <c r="D16" s="67"/>
      <c r="E16" s="40" t="s">
        <v>10</v>
      </c>
      <c r="J16" s="28"/>
      <c r="K16" s="27"/>
      <c r="L16" s="27"/>
      <c r="M16" s="27"/>
    </row>
    <row r="17" spans="2:14" x14ac:dyDescent="0.25">
      <c r="B17" s="41" t="s">
        <v>41</v>
      </c>
      <c r="C17" s="52">
        <f>D6</f>
        <v>7.9286437000000003</v>
      </c>
      <c r="D17" s="20">
        <f>D10</f>
        <v>2</v>
      </c>
      <c r="E17" s="63">
        <f>C17*D17</f>
        <v>15.857287400000001</v>
      </c>
      <c r="F17" s="20" t="s">
        <v>5</v>
      </c>
      <c r="G17" s="26">
        <f>D3</f>
        <v>22</v>
      </c>
      <c r="K17" s="27"/>
      <c r="L17" s="27"/>
      <c r="M17" s="27"/>
      <c r="N17" s="28"/>
    </row>
    <row r="18" spans="2:14" x14ac:dyDescent="0.25">
      <c r="B18" s="41" t="s">
        <v>43</v>
      </c>
      <c r="C18" s="59">
        <f>E6</f>
        <v>27.961693841999999</v>
      </c>
      <c r="D18" s="20">
        <f>C10</f>
        <v>23</v>
      </c>
      <c r="E18" s="63">
        <f>C18*D18</f>
        <v>643.11895836600002</v>
      </c>
      <c r="F18" s="20" t="s">
        <v>5</v>
      </c>
      <c r="G18" s="26">
        <f>F3</f>
        <v>750</v>
      </c>
      <c r="K18" s="27"/>
      <c r="L18" s="27"/>
      <c r="M18" s="27"/>
    </row>
    <row r="19" spans="2:14" x14ac:dyDescent="0.25">
      <c r="B19" s="41" t="s">
        <v>42</v>
      </c>
      <c r="C19" s="59">
        <f>E6</f>
        <v>27.961693841999999</v>
      </c>
      <c r="D19" s="20">
        <f>C10</f>
        <v>23</v>
      </c>
      <c r="E19" s="63">
        <f>C19*D19</f>
        <v>643.11895836600002</v>
      </c>
      <c r="F19" s="20" t="s">
        <v>8</v>
      </c>
      <c r="G19" s="26">
        <f>E3</f>
        <v>360</v>
      </c>
      <c r="K19" s="27"/>
      <c r="L19" s="27"/>
      <c r="M19" s="27"/>
    </row>
    <row r="20" spans="2:14" x14ac:dyDescent="0.25">
      <c r="B20" s="41" t="s">
        <v>59</v>
      </c>
      <c r="C20" s="59">
        <f>G6</f>
        <v>24.28002</v>
      </c>
      <c r="D20" s="20">
        <f>C10</f>
        <v>23</v>
      </c>
      <c r="E20" s="63">
        <f>D20*C20</f>
        <v>558.44046000000003</v>
      </c>
      <c r="F20" s="20" t="s">
        <v>8</v>
      </c>
      <c r="G20" s="26">
        <f>E3</f>
        <v>360</v>
      </c>
      <c r="K20" s="27"/>
      <c r="L20" s="27"/>
      <c r="M20" s="27"/>
    </row>
    <row r="21" spans="2:14" x14ac:dyDescent="0.25">
      <c r="B21" s="41" t="s">
        <v>45</v>
      </c>
      <c r="D21" s="20" t="s">
        <v>66</v>
      </c>
      <c r="E21" s="63">
        <f>E6*C10*D6*D10</f>
        <v>10198.122155198296</v>
      </c>
      <c r="F21" s="20" t="s">
        <v>8</v>
      </c>
      <c r="G21" s="26">
        <f>K3</f>
        <v>10000</v>
      </c>
    </row>
    <row r="22" spans="2:14" x14ac:dyDescent="0.25">
      <c r="B22" s="41" t="s">
        <v>45</v>
      </c>
      <c r="D22" s="20" t="s">
        <v>66</v>
      </c>
      <c r="E22" s="63">
        <f>E6*C10*D6*D10</f>
        <v>10198.122155198296</v>
      </c>
      <c r="F22" s="20" t="s">
        <v>5</v>
      </c>
      <c r="G22" s="26">
        <f>H3</f>
        <v>12800</v>
      </c>
    </row>
    <row r="23" spans="2:14" x14ac:dyDescent="0.25">
      <c r="B23" s="41"/>
      <c r="G23" s="26"/>
    </row>
    <row r="24" spans="2:14" x14ac:dyDescent="0.25">
      <c r="B24" s="41"/>
      <c r="G24" s="26"/>
    </row>
    <row r="25" spans="2:14" x14ac:dyDescent="0.25">
      <c r="G25" s="26"/>
    </row>
  </sheetData>
  <mergeCells count="10">
    <mergeCell ref="D13:F13"/>
    <mergeCell ref="B14:C14"/>
    <mergeCell ref="K14:M14"/>
    <mergeCell ref="C16:D16"/>
    <mergeCell ref="B2:C3"/>
    <mergeCell ref="E2:F2"/>
    <mergeCell ref="B5:C6"/>
    <mergeCell ref="C7:E7"/>
    <mergeCell ref="C8:E8"/>
    <mergeCell ref="D12:F1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32"/>
  <sheetViews>
    <sheetView showGridLines="0" tabSelected="1" workbookViewId="0">
      <selection activeCell="F17" sqref="F17"/>
    </sheetView>
  </sheetViews>
  <sheetFormatPr defaultRowHeight="15.75" x14ac:dyDescent="0.25"/>
  <cols>
    <col min="1" max="1" width="2.77734375" style="55" customWidth="1"/>
    <col min="2" max="2" width="13.5546875" style="55" bestFit="1" customWidth="1"/>
    <col min="3" max="3" width="14" style="55" bestFit="1" customWidth="1"/>
    <col min="4" max="4" width="11.21875" style="55" bestFit="1" customWidth="1"/>
    <col min="5" max="5" width="11.6640625" style="55" bestFit="1" customWidth="1"/>
    <col min="6" max="6" width="11.21875" style="55" bestFit="1" customWidth="1"/>
    <col min="7" max="7" width="9.44140625" style="55" bestFit="1" customWidth="1"/>
    <col min="8" max="8" width="10.5546875" style="55" customWidth="1"/>
    <col min="9" max="9" width="10.6640625" style="55" customWidth="1"/>
    <col min="10" max="10" width="8.88671875" style="55"/>
    <col min="11" max="11" width="7.5546875" style="55" customWidth="1"/>
    <col min="12" max="12" width="10.44140625" style="55" bestFit="1" customWidth="1"/>
    <col min="13" max="13" width="10.33203125" style="55" bestFit="1" customWidth="1"/>
    <col min="14" max="14" width="8.88671875" style="55"/>
    <col min="15" max="15" width="13.44140625" style="55" bestFit="1" customWidth="1"/>
    <col min="16" max="16384" width="8.88671875" style="55"/>
  </cols>
  <sheetData>
    <row r="1" spans="2:15" ht="17.25" customHeight="1" x14ac:dyDescent="0.25"/>
    <row r="2" spans="2:15" x14ac:dyDescent="0.25">
      <c r="B2" s="16" t="s">
        <v>63</v>
      </c>
    </row>
    <row r="3" spans="2:15" ht="12" customHeight="1" x14ac:dyDescent="0.25">
      <c r="I3" s="9"/>
      <c r="K3" s="1" t="s">
        <v>26</v>
      </c>
    </row>
    <row r="4" spans="2:15" ht="17.25" x14ac:dyDescent="0.25">
      <c r="B4" s="78" t="s">
        <v>34</v>
      </c>
      <c r="C4" s="78"/>
      <c r="D4" s="78"/>
      <c r="E4" s="78"/>
      <c r="F4" s="78"/>
      <c r="K4" s="1" t="s">
        <v>24</v>
      </c>
    </row>
    <row r="5" spans="2:15" ht="17.25" x14ac:dyDescent="0.25">
      <c r="B5" s="56" t="s">
        <v>13</v>
      </c>
      <c r="C5" s="56" t="s">
        <v>14</v>
      </c>
      <c r="D5" s="56" t="s">
        <v>15</v>
      </c>
      <c r="E5" s="56" t="s">
        <v>16</v>
      </c>
      <c r="F5" s="56" t="s">
        <v>17</v>
      </c>
      <c r="K5" s="1" t="s">
        <v>25</v>
      </c>
    </row>
    <row r="6" spans="2:15" ht="17.25" x14ac:dyDescent="0.25">
      <c r="B6" s="56" t="s">
        <v>18</v>
      </c>
      <c r="C6" s="56" t="s">
        <v>19</v>
      </c>
      <c r="D6" s="56" t="s">
        <v>20</v>
      </c>
      <c r="E6" s="56" t="s">
        <v>21</v>
      </c>
      <c r="F6" s="56" t="s">
        <v>22</v>
      </c>
      <c r="K6" s="1" t="s">
        <v>29</v>
      </c>
    </row>
    <row r="7" spans="2:15" ht="17.25" x14ac:dyDescent="0.25">
      <c r="B7" s="13" t="s">
        <v>49</v>
      </c>
      <c r="C7" s="56" t="s">
        <v>23</v>
      </c>
      <c r="D7" s="56" t="s">
        <v>32</v>
      </c>
      <c r="E7" s="56" t="s">
        <v>33</v>
      </c>
      <c r="F7" s="56"/>
      <c r="K7" s="3" t="s">
        <v>27</v>
      </c>
    </row>
    <row r="8" spans="2:15" ht="17.25" x14ac:dyDescent="0.25">
      <c r="B8" s="4">
        <v>10000</v>
      </c>
      <c r="C8" s="12">
        <v>30</v>
      </c>
      <c r="D8" s="5">
        <v>1</v>
      </c>
      <c r="E8" s="5">
        <v>4.0999999999999996</v>
      </c>
      <c r="F8" s="6">
        <v>0.75</v>
      </c>
      <c r="J8" s="2"/>
    </row>
    <row r="9" spans="2:15" ht="17.25" x14ac:dyDescent="0.25">
      <c r="B9" s="44"/>
      <c r="C9" s="45"/>
      <c r="D9" s="56"/>
      <c r="E9" s="56"/>
      <c r="F9" s="46"/>
      <c r="J9" s="2"/>
    </row>
    <row r="10" spans="2:15" ht="20.100000000000001" customHeight="1" x14ac:dyDescent="0.25">
      <c r="B10" s="77" t="s">
        <v>67</v>
      </c>
      <c r="C10" s="77"/>
      <c r="D10" s="77"/>
      <c r="E10" s="77"/>
      <c r="F10" s="77"/>
      <c r="G10" s="77"/>
      <c r="H10" s="77"/>
      <c r="I10" s="60"/>
      <c r="J10" s="9"/>
    </row>
    <row r="11" spans="2:15" x14ac:dyDescent="0.25">
      <c r="B11" s="42"/>
      <c r="C11" s="43"/>
      <c r="D11" s="43"/>
      <c r="E11" s="43"/>
      <c r="F11" s="43"/>
      <c r="G11" s="43"/>
      <c r="H11" s="43"/>
      <c r="I11" s="43"/>
      <c r="J11" s="9"/>
      <c r="L11" s="49"/>
    </row>
    <row r="12" spans="2:15" x14ac:dyDescent="0.25">
      <c r="B12" s="56" t="s">
        <v>6</v>
      </c>
      <c r="C12" s="78" t="s">
        <v>7</v>
      </c>
      <c r="D12" s="78"/>
      <c r="E12" s="56" t="s">
        <v>28</v>
      </c>
      <c r="F12" s="56" t="s">
        <v>50</v>
      </c>
      <c r="G12" s="56" t="s">
        <v>39</v>
      </c>
      <c r="H12" s="56" t="s">
        <v>40</v>
      </c>
      <c r="L12" s="9"/>
    </row>
    <row r="13" spans="2:15" ht="17.100000000000001" customHeight="1" x14ac:dyDescent="0.25">
      <c r="B13" s="5">
        <v>22</v>
      </c>
      <c r="C13" s="5">
        <v>360</v>
      </c>
      <c r="D13" s="5">
        <v>750</v>
      </c>
      <c r="E13" s="5">
        <v>900</v>
      </c>
      <c r="F13" s="5">
        <v>360</v>
      </c>
      <c r="G13" s="7">
        <v>12800</v>
      </c>
      <c r="H13" s="8">
        <v>0.97799999999999998</v>
      </c>
    </row>
    <row r="14" spans="2:15" ht="17.100000000000001" customHeight="1" x14ac:dyDescent="0.25">
      <c r="B14" s="56"/>
      <c r="C14" s="56"/>
      <c r="D14" s="56"/>
      <c r="E14" s="56"/>
      <c r="F14" s="56"/>
      <c r="G14" s="56"/>
      <c r="H14" s="47"/>
      <c r="I14" s="15"/>
    </row>
    <row r="15" spans="2:15" ht="20.100000000000001" customHeight="1" x14ac:dyDescent="0.25">
      <c r="B15" s="77" t="s">
        <v>64</v>
      </c>
      <c r="C15" s="78"/>
      <c r="D15" s="78"/>
      <c r="E15" s="78"/>
      <c r="F15" s="78"/>
      <c r="G15" s="78"/>
      <c r="H15" s="78"/>
      <c r="I15" s="78"/>
      <c r="L15" s="76"/>
      <c r="M15" s="76"/>
      <c r="O15" s="11"/>
    </row>
    <row r="16" spans="2:15" ht="13.5" customHeight="1" x14ac:dyDescent="0.25">
      <c r="B16" s="56"/>
      <c r="C16" s="56"/>
      <c r="D16" s="56"/>
      <c r="E16" s="56"/>
      <c r="F16" s="56"/>
      <c r="G16" s="56"/>
      <c r="H16" s="56"/>
      <c r="I16" s="56"/>
      <c r="M16" s="50"/>
      <c r="O16" s="11"/>
    </row>
    <row r="17" spans="2:15" x14ac:dyDescent="0.25">
      <c r="B17" s="56" t="s">
        <v>48</v>
      </c>
      <c r="C17" s="13" t="s">
        <v>52</v>
      </c>
      <c r="D17" s="13" t="s">
        <v>51</v>
      </c>
      <c r="E17" s="56" t="s">
        <v>28</v>
      </c>
      <c r="F17" s="56" t="s">
        <v>38</v>
      </c>
      <c r="G17" s="56" t="s">
        <v>40</v>
      </c>
      <c r="H17" s="56" t="s">
        <v>46</v>
      </c>
      <c r="I17" s="56" t="s">
        <v>47</v>
      </c>
      <c r="M17" s="19"/>
      <c r="O17" s="11"/>
    </row>
    <row r="18" spans="2:15" x14ac:dyDescent="0.25">
      <c r="B18" s="5">
        <v>8.52</v>
      </c>
      <c r="C18" s="5">
        <v>30.1</v>
      </c>
      <c r="D18" s="5">
        <v>7.96</v>
      </c>
      <c r="E18" s="5">
        <v>37.200000000000003</v>
      </c>
      <c r="F18" s="5">
        <v>240</v>
      </c>
      <c r="G18" s="8">
        <v>0.14760000000000001</v>
      </c>
      <c r="H18" s="8">
        <v>-4.4000000000000003E-3</v>
      </c>
      <c r="I18" s="8">
        <v>-3.0000000000000001E-3</v>
      </c>
      <c r="L18" s="9"/>
      <c r="M18" s="19"/>
      <c r="O18" s="11"/>
    </row>
    <row r="19" spans="2:15" x14ac:dyDescent="0.25">
      <c r="B19" s="56"/>
      <c r="C19" s="56"/>
      <c r="D19" s="56"/>
      <c r="E19" s="56"/>
      <c r="F19" s="56"/>
      <c r="G19" s="15"/>
      <c r="H19" s="15"/>
      <c r="I19" s="15"/>
      <c r="L19" s="9"/>
      <c r="M19" s="19"/>
      <c r="O19" s="11"/>
    </row>
    <row r="20" spans="2:15" ht="20.100000000000001" customHeight="1" x14ac:dyDescent="0.25">
      <c r="B20" s="77" t="s">
        <v>61</v>
      </c>
      <c r="C20" s="77"/>
      <c r="D20" s="77"/>
      <c r="E20" s="77"/>
      <c r="F20" s="77"/>
      <c r="G20" s="77"/>
      <c r="H20" s="18"/>
      <c r="I20" s="18"/>
      <c r="L20" s="76"/>
      <c r="M20" s="76"/>
      <c r="O20" s="11"/>
    </row>
    <row r="21" spans="2:15" x14ac:dyDescent="0.25">
      <c r="B21" s="13" t="s">
        <v>57</v>
      </c>
      <c r="C21" s="13" t="s">
        <v>58</v>
      </c>
      <c r="D21" s="13" t="s">
        <v>38</v>
      </c>
      <c r="E21" s="13" t="s">
        <v>62</v>
      </c>
      <c r="F21" s="13" t="s">
        <v>55</v>
      </c>
      <c r="G21" s="13" t="s">
        <v>65</v>
      </c>
      <c r="H21" s="56"/>
      <c r="I21" s="10"/>
      <c r="M21" s="50"/>
      <c r="O21" s="11"/>
    </row>
    <row r="22" spans="2:15" x14ac:dyDescent="0.25">
      <c r="B22" s="61">
        <v>28.590689000000001</v>
      </c>
      <c r="C22" s="54">
        <v>7.9286437000000003</v>
      </c>
      <c r="D22" s="62">
        <v>226.68425999999999</v>
      </c>
      <c r="E22" s="13" t="s">
        <v>56</v>
      </c>
      <c r="F22" s="13">
        <v>250.77789000000001</v>
      </c>
      <c r="G22" s="14">
        <v>29.719804</v>
      </c>
      <c r="H22" s="56"/>
      <c r="I22" s="56"/>
      <c r="M22" s="19"/>
      <c r="O22" s="11"/>
    </row>
    <row r="23" spans="2:15" x14ac:dyDescent="0.25">
      <c r="B23" s="5"/>
      <c r="C23" s="5"/>
      <c r="D23" s="5"/>
      <c r="E23" s="16" t="s">
        <v>54</v>
      </c>
      <c r="F23" s="16">
        <v>172.70096000000001</v>
      </c>
      <c r="G23" s="17">
        <v>24.28002</v>
      </c>
      <c r="H23" s="56"/>
      <c r="I23" s="56"/>
      <c r="L23" s="9"/>
      <c r="M23" s="19"/>
      <c r="O23" s="11"/>
    </row>
    <row r="24" spans="2:15" x14ac:dyDescent="0.25">
      <c r="O24" s="11"/>
    </row>
    <row r="25" spans="2:15" x14ac:dyDescent="0.25">
      <c r="D25" s="54"/>
      <c r="O25" s="11"/>
    </row>
    <row r="26" spans="2:15" x14ac:dyDescent="0.25">
      <c r="D26" s="54"/>
      <c r="F26" s="53"/>
    </row>
    <row r="27" spans="2:15" x14ac:dyDescent="0.25">
      <c r="C27" s="53"/>
      <c r="D27" s="54"/>
    </row>
    <row r="30" spans="2:15" x14ac:dyDescent="0.25">
      <c r="D30" s="78"/>
      <c r="E30" s="78"/>
      <c r="F30" s="78"/>
      <c r="G30" s="78"/>
      <c r="H30" s="78"/>
      <c r="I30" s="78"/>
      <c r="J30" s="78"/>
    </row>
    <row r="31" spans="2:15" x14ac:dyDescent="0.25">
      <c r="D31" s="56"/>
      <c r="E31" s="56"/>
      <c r="F31" s="56"/>
      <c r="G31" s="56"/>
      <c r="H31" s="56"/>
      <c r="I31" s="56"/>
      <c r="J31" s="56"/>
    </row>
    <row r="32" spans="2:15" x14ac:dyDescent="0.25">
      <c r="D32" s="56"/>
      <c r="E32" s="56"/>
      <c r="F32" s="56"/>
      <c r="G32" s="56"/>
      <c r="H32" s="56"/>
      <c r="I32" s="56"/>
      <c r="J32" s="56"/>
    </row>
  </sheetData>
  <mergeCells count="8">
    <mergeCell ref="L15:M15"/>
    <mergeCell ref="B20:G20"/>
    <mergeCell ref="L20:M20"/>
    <mergeCell ref="D30:J30"/>
    <mergeCell ref="B4:F4"/>
    <mergeCell ref="B15:I15"/>
    <mergeCell ref="C12:D12"/>
    <mergeCell ref="B10:H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Dimensionamento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de Faria e Castro</dc:creator>
  <cp:lastModifiedBy>Laura de Faria e Castro</cp:lastModifiedBy>
  <dcterms:created xsi:type="dcterms:W3CDTF">2017-09-14T18:15:17Z</dcterms:created>
  <dcterms:modified xsi:type="dcterms:W3CDTF">2018-04-09T14:09:53Z</dcterms:modified>
</cp:coreProperties>
</file>