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5A632470-98BE-4C14-BEA1-2CC93299FDDB}" xr6:coauthVersionLast="47" xr6:coauthVersionMax="47" xr10:uidLastSave="{00000000-0000-0000-0000-000000000000}"/>
  <bookViews>
    <workbookView xWindow="1200" yWindow="-120" windowWidth="19410" windowHeight="11760" xr2:uid="{00000000-000D-0000-FFFF-FFFF00000000}"/>
  </bookViews>
  <sheets>
    <sheet name="ProjectSchedule" sheetId="11" r:id="rId1"/>
    <sheet name="Acerca de" sheetId="12" r:id="rId2"/>
  </sheets>
  <definedNames>
    <definedName name="hoy" localSheetId="0">TODAY()</definedName>
    <definedName name="Inicio_del_proyecto">ProjectSchedule!$G$3</definedName>
    <definedName name="Semana_para_mostrar">ProjectSchedule!$G$4</definedName>
    <definedName name="task_end" localSheetId="0">ProjectSchedule!$H1</definedName>
    <definedName name="task_progress" localSheetId="0">ProjectSchedule!$F1</definedName>
    <definedName name="task_start" localSheetId="0">ProjectSchedule!$G1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11" l="1"/>
  <c r="G28" i="11" s="1"/>
  <c r="J33" i="11"/>
  <c r="J32" i="11"/>
  <c r="J7" i="11"/>
  <c r="G27" i="11" l="1"/>
  <c r="H27" i="11" s="1"/>
  <c r="G25" i="11"/>
  <c r="H25" i="11" s="1"/>
  <c r="G23" i="11"/>
  <c r="H23" i="11" s="1"/>
  <c r="G15" i="11"/>
  <c r="H15" i="11" s="1"/>
  <c r="G16" i="11" s="1"/>
  <c r="H16" i="11" s="1"/>
  <c r="G17" i="11" s="1"/>
  <c r="H17" i="11" s="1"/>
  <c r="G24" i="11"/>
  <c r="H24" i="11" s="1"/>
  <c r="G21" i="11"/>
  <c r="H21" i="11" s="1"/>
  <c r="G36" i="11"/>
  <c r="H36" i="11" s="1"/>
  <c r="G37" i="11"/>
  <c r="H37" i="11" s="1"/>
  <c r="G35" i="11"/>
  <c r="H35" i="11" s="1"/>
  <c r="G34" i="11"/>
  <c r="H34" i="11" s="1"/>
  <c r="H28" i="11"/>
  <c r="G29" i="11" s="1"/>
  <c r="H29" i="11" s="1"/>
  <c r="G12" i="11"/>
  <c r="H12" i="11" s="1"/>
  <c r="G9" i="11"/>
  <c r="H9" i="11" s="1"/>
  <c r="G11" i="11"/>
  <c r="H11" i="11" s="1"/>
  <c r="G10" i="11"/>
  <c r="H10" i="11" s="1"/>
  <c r="K5" i="11"/>
  <c r="J8" i="11"/>
  <c r="G30" i="11" l="1"/>
  <c r="H30" i="11" s="1"/>
  <c r="G31" i="11"/>
  <c r="J35" i="11"/>
  <c r="J37" i="11"/>
  <c r="J36" i="11"/>
  <c r="J34" i="11"/>
  <c r="J28" i="11"/>
  <c r="K6" i="11"/>
  <c r="J30" i="11" l="1"/>
  <c r="J29" i="11"/>
  <c r="H31" i="11"/>
  <c r="J31" i="11" s="1"/>
  <c r="G22" i="11"/>
  <c r="H22" i="11" s="1"/>
  <c r="J15" i="11"/>
  <c r="J9" i="11"/>
  <c r="J27" i="11"/>
  <c r="J10" i="11"/>
  <c r="L5" i="11"/>
  <c r="M5" i="11" s="1"/>
  <c r="N5" i="11" s="1"/>
  <c r="O5" i="11" s="1"/>
  <c r="P5" i="11" s="1"/>
  <c r="Q5" i="11" s="1"/>
  <c r="R5" i="11" s="1"/>
  <c r="K4" i="11"/>
  <c r="J21" i="11" l="1"/>
  <c r="J22" i="11"/>
  <c r="J14" i="11"/>
  <c r="J26" i="11"/>
  <c r="J16" i="11"/>
  <c r="J11" i="11"/>
  <c r="R4" i="11"/>
  <c r="S5" i="11"/>
  <c r="T5" i="11" s="1"/>
  <c r="U5" i="11" s="1"/>
  <c r="V5" i="11" s="1"/>
  <c r="W5" i="11" s="1"/>
  <c r="X5" i="11" s="1"/>
  <c r="Y5" i="11" s="1"/>
  <c r="L6" i="11"/>
  <c r="J12" i="11" l="1"/>
  <c r="J13" i="11"/>
  <c r="J17" i="11"/>
  <c r="Y4" i="11"/>
  <c r="Z5" i="11"/>
  <c r="AA5" i="11" s="1"/>
  <c r="AB5" i="11" s="1"/>
  <c r="AC5" i="11" s="1"/>
  <c r="AD5" i="11" s="1"/>
  <c r="AE5" i="11" s="1"/>
  <c r="AF5" i="11" s="1"/>
  <c r="M6" i="11"/>
  <c r="J25" i="11" l="1"/>
  <c r="J23" i="11"/>
  <c r="J18" i="11"/>
  <c r="J19" i="11"/>
  <c r="J20" i="11"/>
  <c r="AG5" i="11"/>
  <c r="AH5" i="11" s="1"/>
  <c r="AI5" i="11" s="1"/>
  <c r="AJ5" i="11" s="1"/>
  <c r="AK5" i="11" s="1"/>
  <c r="AL5" i="11" s="1"/>
  <c r="AF4" i="11"/>
  <c r="N6" i="11"/>
  <c r="J24" i="11" l="1"/>
  <c r="AM5" i="11"/>
  <c r="AN5" i="11" s="1"/>
  <c r="AO5" i="11" s="1"/>
  <c r="AP5" i="11" s="1"/>
  <c r="AQ5" i="11" s="1"/>
  <c r="AR5" i="11" s="1"/>
  <c r="AS5" i="11" s="1"/>
  <c r="O6" i="11"/>
  <c r="AT5" i="11" l="1"/>
  <c r="AU5" i="11" s="1"/>
  <c r="AM4" i="11"/>
  <c r="P6" i="11"/>
  <c r="AV5" i="11" l="1"/>
  <c r="AU6" i="11"/>
  <c r="AT4" i="11"/>
  <c r="Q6" i="11"/>
  <c r="AV6" i="11" l="1"/>
  <c r="R6" i="11" l="1"/>
  <c r="T6" i="11" l="1"/>
  <c r="U6" i="11" l="1"/>
  <c r="AT6" i="11"/>
  <c r="AW5" i="11" s="1"/>
  <c r="AX5" i="11" s="1"/>
  <c r="AS6" i="11"/>
  <c r="AR6" i="11"/>
  <c r="AQ6" i="11"/>
  <c r="AP6" i="11"/>
  <c r="AO6" i="11"/>
  <c r="AN6" i="11"/>
  <c r="AM6" i="11"/>
  <c r="AL6" i="11"/>
  <c r="AK6" i="11"/>
  <c r="AJ6" i="11"/>
  <c r="AI6" i="11"/>
  <c r="AH6" i="11"/>
  <c r="AG6" i="11"/>
  <c r="AF6" i="11"/>
  <c r="AE6" i="11"/>
  <c r="AD6" i="11"/>
  <c r="AC6" i="11"/>
  <c r="AB6" i="11"/>
  <c r="AA6" i="11"/>
  <c r="Z6" i="11"/>
  <c r="Y6" i="11"/>
  <c r="X6" i="11"/>
  <c r="W6" i="11"/>
  <c r="V6" i="11"/>
  <c r="S6" i="11"/>
  <c r="AY5" i="11" l="1"/>
  <c r="AZ5" i="11" s="1"/>
  <c r="AX6" i="11"/>
  <c r="AW6" i="11"/>
  <c r="AY6" i="11" l="1"/>
  <c r="BA5" i="11"/>
  <c r="BB5" i="11" l="1"/>
  <c r="BA6" i="11"/>
  <c r="BA4" i="11"/>
  <c r="AZ6" i="11" s="1"/>
  <c r="BC5" i="11" l="1"/>
  <c r="BB6" i="11"/>
  <c r="BD5" i="11" l="1"/>
  <c r="BC6" i="11"/>
  <c r="BD6" i="11" l="1"/>
  <c r="BE5" i="11"/>
  <c r="BF5" i="11" l="1"/>
  <c r="BE6" i="11"/>
  <c r="BG5" i="11" l="1"/>
  <c r="BF6" i="11"/>
  <c r="BH5" i="11" l="1"/>
  <c r="BH4" i="11" s="1"/>
  <c r="BG6" i="11" l="1"/>
  <c r="BH6" i="11"/>
  <c r="BI5" i="11"/>
  <c r="BI6" i="11" l="1"/>
  <c r="BJ5" i="11"/>
  <c r="BK5" i="11" l="1"/>
  <c r="BJ6" i="11"/>
  <c r="BL5" i="11" l="1"/>
  <c r="BK6" i="11"/>
  <c r="BM5" i="11" l="1"/>
  <c r="BL6" i="11"/>
  <c r="BN5" i="11" l="1"/>
  <c r="BO5" i="11" s="1"/>
  <c r="BO4" i="11" s="1"/>
  <c r="BM6" i="11"/>
  <c r="BO6" i="11" l="1"/>
  <c r="BP5" i="11"/>
  <c r="BN6" i="11"/>
  <c r="BP6" i="11" l="1"/>
  <c r="BQ5" i="11"/>
  <c r="BQ6" i="11" l="1"/>
  <c r="BR5" i="11"/>
  <c r="BR6" i="11" l="1"/>
  <c r="BS5" i="11"/>
  <c r="BS6" i="11" l="1"/>
  <c r="BT5" i="11"/>
  <c r="BU5" i="11" l="1"/>
  <c r="BT6" i="11"/>
  <c r="BV5" i="11" l="1"/>
  <c r="BU6" i="11"/>
  <c r="BW5" i="11" l="1"/>
  <c r="BV4" i="11"/>
  <c r="BV6" i="11"/>
  <c r="BX5" i="11" l="1"/>
  <c r="BW6" i="11"/>
  <c r="BX6" i="11" l="1"/>
  <c r="BY5" i="11"/>
  <c r="BY6" i="11" l="1"/>
  <c r="BZ5" i="11"/>
  <c r="BZ6" i="11" l="1"/>
  <c r="CA5" i="11"/>
  <c r="CA6" i="11" l="1"/>
  <c r="CB5" i="11"/>
  <c r="CC5" i="11" l="1"/>
  <c r="CB6" i="11"/>
  <c r="CD5" i="11" l="1"/>
  <c r="CC4" i="11"/>
  <c r="CC6" i="11"/>
  <c r="CE5" i="11" l="1"/>
  <c r="CD6" i="11"/>
  <c r="CF5" i="11" l="1"/>
  <c r="CE6" i="11"/>
  <c r="CF6" i="11" l="1"/>
  <c r="CG5" i="11"/>
  <c r="CG6" i="11" l="1"/>
  <c r="CH5" i="11"/>
  <c r="CH6" i="11" l="1"/>
  <c r="CI5" i="11"/>
  <c r="CI6" i="11" l="1"/>
  <c r="CJ5" i="11"/>
  <c r="CJ4" i="11" l="1"/>
  <c r="CJ6" i="11"/>
  <c r="CK5" i="11"/>
  <c r="CK6" i="11" l="1"/>
  <c r="CL5" i="11"/>
  <c r="CL6" i="11" l="1"/>
  <c r="CM5" i="11"/>
  <c r="CM6" i="11" l="1"/>
  <c r="CN5" i="11"/>
  <c r="CO5" i="11" l="1"/>
  <c r="CN6" i="11"/>
  <c r="CP5" i="11" l="1"/>
  <c r="CO6" i="11"/>
  <c r="CQ5" i="11" l="1"/>
  <c r="CP6" i="11"/>
  <c r="CR5" i="11" l="1"/>
  <c r="CQ4" i="11"/>
  <c r="CQ6" i="11"/>
  <c r="CR6" i="11" l="1"/>
  <c r="CS5" i="11"/>
  <c r="CS6" i="11" l="1"/>
  <c r="CT5" i="11"/>
  <c r="CT6" i="11" l="1"/>
  <c r="CU5" i="11"/>
  <c r="CV5" i="11" l="1"/>
  <c r="CU6" i="11"/>
  <c r="CW5" i="11" l="1"/>
  <c r="CV6" i="11"/>
  <c r="CX5" i="11" l="1"/>
  <c r="CW6" i="11"/>
  <c r="CY5" i="11" l="1"/>
  <c r="CX4" i="11"/>
  <c r="CX6" i="11"/>
  <c r="CY6" i="11" l="1"/>
  <c r="CZ5" i="11"/>
  <c r="CZ6" i="11" l="1"/>
  <c r="DA5" i="11"/>
  <c r="DA6" i="11" l="1"/>
  <c r="DB5" i="11"/>
  <c r="DB6" i="11" l="1"/>
  <c r="DC5" i="11"/>
  <c r="DC6" i="11" l="1"/>
  <c r="DD5" i="11"/>
  <c r="DD6" i="11" l="1"/>
  <c r="DE5" i="11"/>
  <c r="DF5" i="11" l="1"/>
  <c r="DE6" i="11"/>
  <c r="DE4" i="11"/>
  <c r="DF6" i="11" l="1"/>
  <c r="DG5" i="11"/>
  <c r="DH5" i="11" l="1"/>
  <c r="DG6" i="11"/>
  <c r="DH6" i="11" l="1"/>
  <c r="DI5" i="11"/>
  <c r="DI6" i="11" l="1"/>
  <c r="DJ5" i="11"/>
  <c r="DK5" i="11" l="1"/>
  <c r="DJ6" i="11"/>
  <c r="DK6" i="11" l="1"/>
  <c r="DL5" i="11"/>
  <c r="DM5" i="11" l="1"/>
  <c r="DL4" i="11"/>
  <c r="DL6" i="11"/>
  <c r="DN5" i="11" l="1"/>
  <c r="DM6" i="11"/>
  <c r="DO5" i="11" l="1"/>
  <c r="DN6" i="11"/>
  <c r="DO6" i="11" l="1"/>
  <c r="DP5" i="11"/>
  <c r="DQ5" i="11" l="1"/>
  <c r="DP6" i="11"/>
  <c r="DQ6" i="11" l="1"/>
  <c r="DR5" i="11"/>
  <c r="DR6" i="11" l="1"/>
  <c r="DS5" i="11"/>
  <c r="DT5" i="11" l="1"/>
  <c r="DS4" i="11"/>
  <c r="DS6" i="11"/>
  <c r="DU5" i="11" l="1"/>
  <c r="DT6" i="11"/>
  <c r="DV5" i="11" l="1"/>
  <c r="DU6" i="11"/>
  <c r="DW5" i="11" l="1"/>
  <c r="DV6" i="11"/>
  <c r="DX5" i="11" l="1"/>
  <c r="DW6" i="11"/>
  <c r="DX6" i="11" l="1"/>
  <c r="DY5" i="11"/>
  <c r="DY6" i="11" l="1"/>
  <c r="DZ5" i="11"/>
  <c r="EA5" i="11" l="1"/>
  <c r="DZ6" i="11"/>
  <c r="DZ4" i="11"/>
  <c r="EA6" i="11" l="1"/>
  <c r="EB5" i="11"/>
  <c r="EB6" i="11" l="1"/>
  <c r="EC5" i="11"/>
  <c r="EC6" i="11" l="1"/>
  <c r="ED5" i="11"/>
  <c r="ED6" i="11" l="1"/>
  <c r="EE5" i="11"/>
  <c r="EF5" i="11" l="1"/>
  <c r="EE6" i="11"/>
  <c r="EG5" i="11" l="1"/>
  <c r="EF6" i="11"/>
  <c r="EH5" i="11" l="1"/>
  <c r="EG6" i="11"/>
  <c r="EG4" i="11"/>
  <c r="EI5" i="11" l="1"/>
  <c r="EH6" i="11"/>
  <c r="EJ5" i="11" l="1"/>
  <c r="EI6" i="11"/>
  <c r="EJ6" i="11" l="1"/>
  <c r="EK5" i="11"/>
  <c r="EK6" i="11" l="1"/>
  <c r="EL5" i="11"/>
  <c r="EL6" i="11" l="1"/>
  <c r="EM5" i="11"/>
  <c r="EN5" i="11" l="1"/>
  <c r="EM6" i="11"/>
  <c r="EO5" i="11" l="1"/>
  <c r="EN4" i="11"/>
  <c r="EN6" i="11"/>
  <c r="EP5" i="11" l="1"/>
  <c r="EO6" i="11"/>
  <c r="EQ5" i="11" l="1"/>
  <c r="EP6" i="11"/>
  <c r="EQ6" i="11" l="1"/>
  <c r="ER5" i="11"/>
  <c r="ES5" i="11" l="1"/>
  <c r="ER6" i="11"/>
  <c r="ES6" i="11" l="1"/>
  <c r="ET5" i="11"/>
  <c r="ET6" i="11" l="1"/>
  <c r="EU5" i="11"/>
  <c r="EV5" i="11" l="1"/>
  <c r="EU4" i="11"/>
  <c r="EU6" i="11"/>
  <c r="EW5" i="11" l="1"/>
  <c r="EV6" i="11"/>
  <c r="EX5" i="11" l="1"/>
  <c r="EW6" i="11"/>
  <c r="EY5" i="11" l="1"/>
  <c r="EX6" i="11"/>
  <c r="EY6" i="11" l="1"/>
  <c r="EZ5" i="11"/>
  <c r="FA5" i="11" l="1"/>
  <c r="FA6" i="11" s="1"/>
  <c r="EZ6" i="11"/>
</calcChain>
</file>

<file path=xl/sharedStrings.xml><?xml version="1.0" encoding="utf-8"?>
<sst xmlns="http://schemas.openxmlformats.org/spreadsheetml/2006/main" count="113" uniqueCount="82">
  <si>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</si>
  <si>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TÍTULO DEL PROYECTO</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</si>
  <si>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</si>
  <si>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</si>
  <si>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</si>
  <si>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</si>
  <si>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</si>
  <si>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</si>
  <si>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</si>
  <si>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</si>
  <si>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</si>
  <si>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</si>
  <si>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</si>
  <si>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</si>
  <si>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</si>
  <si>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Dependencias</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</si>
  <si>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</si>
  <si>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</si>
  <si>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</si>
  <si>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</si>
  <si>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</si>
  <si>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</si>
  <si>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</si>
  <si>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</si>
  <si>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</si>
  <si>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</si>
  <si>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</si>
  <si>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</si>
  <si>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</si>
  <si>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</si>
  <si>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</si>
  <si>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</si>
  <si>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</si>
  <si>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</si>
  <si>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</si>
  <si>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</si>
  <si>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</si>
  <si>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</si>
  <si>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</si>
  <si>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</si>
  <si>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</si>
  <si>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 xml:space="preserve">1 - GUI - MAQUETACION </t>
  </si>
  <si>
    <t>1.1-Login y Tab Estadistica</t>
  </si>
  <si>
    <t>Franco</t>
  </si>
  <si>
    <t>1.2-Tab Mantenimiento</t>
  </si>
  <si>
    <t>Nicolas</t>
  </si>
  <si>
    <t>1.3-Tab Configuracion</t>
  </si>
  <si>
    <t>Pablo</t>
  </si>
  <si>
    <t>1.4-Tab Proceso</t>
  </si>
  <si>
    <t>Laura</t>
  </si>
  <si>
    <t>2-CODIGO CON LIBRERIAS</t>
  </si>
  <si>
    <t>3-MAQUETA</t>
  </si>
  <si>
    <t xml:space="preserve">4- GUI VERSION FINAL </t>
  </si>
  <si>
    <t>N/A</t>
  </si>
  <si>
    <t>No asiganda</t>
  </si>
  <si>
    <t>2.1-Maquina de Estado</t>
  </si>
  <si>
    <t xml:space="preserve">2.3-Implementacion de librerias </t>
  </si>
  <si>
    <t>2.2-Pasar Mde a Codigo</t>
  </si>
  <si>
    <t>3.1-Plano de maqueta</t>
  </si>
  <si>
    <t>3.2-Compra de Hardware</t>
  </si>
  <si>
    <t>3.3-Realizacion de base de maqueta</t>
  </si>
  <si>
    <t>3.4-Montaje de componentes</t>
  </si>
  <si>
    <t>5 - CODIGO FINAL</t>
  </si>
  <si>
    <t>4.1 - Diseño de base de datos</t>
  </si>
  <si>
    <t>4.2- Protocolo de mensajes</t>
  </si>
  <si>
    <t>4.3-Investigacion modulo WIFI</t>
  </si>
  <si>
    <t>4.4-Implementacion de modulo WIFI</t>
  </si>
  <si>
    <t>4.5-Implementacion de base de datos</t>
  </si>
  <si>
    <t>4.2-Documentacion de pines</t>
  </si>
  <si>
    <t>2.1</t>
  </si>
  <si>
    <t>2.2</t>
  </si>
  <si>
    <t>4.1-Diseño de Drivers</t>
  </si>
  <si>
    <t>4.3</t>
  </si>
  <si>
    <t>4.1</t>
  </si>
  <si>
    <t>Franco y Laura</t>
  </si>
  <si>
    <t>2.3</t>
  </si>
  <si>
    <t>4.3-Implemenacion de drivers</t>
  </si>
  <si>
    <t>3.1</t>
  </si>
  <si>
    <t>3.1 y 3.3</t>
  </si>
  <si>
    <t>2.5-Comprobacion de los componentes</t>
  </si>
  <si>
    <t>3.2</t>
  </si>
  <si>
    <t>Descripcion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</si>
</sst>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CE6F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2" borderId="2" xfId="10" applyFill="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7" fillId="3"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10"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7" fontId="9" fillId="6" borderId="6" xfId="0" applyNumberFormat="1" applyFont="1" applyFill="1" applyBorder="1" applyAlignment="1">
      <alignment horizontal="center" vertical="center"/>
    </xf>
    <xf numFmtId="167" fontId="9" fillId="6" borderId="0" xfId="0" applyNumberFormat="1" applyFont="1" applyFill="1" applyAlignment="1">
      <alignment horizontal="center" vertical="center"/>
    </xf>
    <xf numFmtId="167" fontId="9" fillId="6" borderId="7" xfId="0" applyNumberFormat="1" applyFont="1" applyFill="1" applyBorder="1" applyAlignment="1">
      <alignment horizontal="center" vertical="center"/>
    </xf>
    <xf numFmtId="0" fontId="7" fillId="2" borderId="2" xfId="11" applyFill="1" applyAlignment="1">
      <alignment horizontal="center" vertical="center"/>
    </xf>
    <xf numFmtId="0" fontId="7" fillId="2" borderId="2" xfId="12" applyFill="1" applyAlignment="1">
      <alignment horizontal="center" vertical="center"/>
    </xf>
    <xf numFmtId="0" fontId="7" fillId="3" borderId="2" xfId="12" applyFill="1" applyAlignment="1">
      <alignment horizontal="center" vertical="center"/>
    </xf>
    <xf numFmtId="0" fontId="7" fillId="10" borderId="2" xfId="12" applyFill="1" applyAlignment="1">
      <alignment horizontal="center" vertical="center"/>
    </xf>
    <xf numFmtId="0" fontId="7" fillId="44" borderId="2" xfId="12" applyFill="1">
      <alignment horizontal="left" vertical="center" indent="2"/>
    </xf>
    <xf numFmtId="0" fontId="0" fillId="44" borderId="0" xfId="0" applyFill="1" applyAlignment="1">
      <alignment vertical="center"/>
    </xf>
    <xf numFmtId="0" fontId="7" fillId="9" borderId="2" xfId="12" applyFill="1" applyAlignment="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8" fontId="7" fillId="0" borderId="17" xfId="9" applyBorder="1" applyAlignment="1">
      <alignment horizontal="center" vertical="center"/>
    </xf>
    <xf numFmtId="168" fontId="7" fillId="0" borderId="18" xfId="9"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49">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48"/>
      <tableStyleElement type="headerRow" dxfId="47"/>
      <tableStyleElement type="totalRow" dxfId="46"/>
      <tableStyleElement type="firstColumn" dxfId="45"/>
      <tableStyleElement type="lastColumn" dxfId="44"/>
      <tableStyleElement type="firstRowStripe" dxfId="43"/>
      <tableStyleElement type="secondRowStripe" dxfId="42"/>
      <tableStyleElement type="firstColumnStripe" dxfId="41"/>
      <tableStyleElement type="secondColumnStripe" dxfId="4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A37"/>
  <sheetViews>
    <sheetView showGridLines="0" tabSelected="1" showRuler="0" zoomScale="85" zoomScaleNormal="85" zoomScalePageLayoutView="70" workbookViewId="0">
      <pane ySplit="6" topLeftCell="A7" activePane="bottomLeft" state="frozen"/>
      <selection pane="bottomLeft" activeCell="V5" sqref="V5"/>
    </sheetView>
  </sheetViews>
  <sheetFormatPr baseColWidth="10" defaultColWidth="9.140625" defaultRowHeight="30" customHeight="1" x14ac:dyDescent="0.25"/>
  <cols>
    <col min="1" max="1" width="2.7109375" style="35" customWidth="1"/>
    <col min="2" max="2" width="38.7109375" customWidth="1"/>
    <col min="3" max="4" width="22.5703125" customWidth="1"/>
    <col min="5" max="5" width="30.7109375" customWidth="1"/>
    <col min="6" max="6" width="10.7109375" customWidth="1"/>
    <col min="7" max="7" width="10.42578125" style="5" customWidth="1"/>
    <col min="8" max="8" width="10.42578125" customWidth="1"/>
    <col min="9" max="9" width="3" customWidth="1"/>
    <col min="10" max="10" width="6.140625" hidden="1" customWidth="1"/>
    <col min="11" max="135" width="3.140625" customWidth="1"/>
    <col min="136" max="136" width="2.7109375" customWidth="1"/>
    <col min="137" max="137" width="3.140625" hidden="1" customWidth="1"/>
    <col min="138" max="157" width="3.140625" customWidth="1"/>
  </cols>
  <sheetData>
    <row r="1" spans="1:157" ht="30" customHeight="1" x14ac:dyDescent="0.45">
      <c r="A1" s="36" t="s">
        <v>0</v>
      </c>
      <c r="B1" s="38" t="s">
        <v>1</v>
      </c>
      <c r="C1" s="38"/>
      <c r="D1" s="38"/>
      <c r="E1" s="1"/>
      <c r="F1" s="2"/>
      <c r="G1" s="4"/>
      <c r="H1" s="24"/>
      <c r="J1" s="2"/>
      <c r="K1" s="54" t="s">
        <v>2</v>
      </c>
    </row>
    <row r="2" spans="1:157" ht="30" customHeight="1" x14ac:dyDescent="0.3">
      <c r="A2" s="35" t="s">
        <v>3</v>
      </c>
      <c r="B2" s="39" t="s">
        <v>4</v>
      </c>
      <c r="C2" s="39"/>
      <c r="D2" s="39"/>
      <c r="K2" s="55" t="s">
        <v>5</v>
      </c>
    </row>
    <row r="3" spans="1:157" ht="30" customHeight="1" x14ac:dyDescent="0.25">
      <c r="A3" s="35" t="s">
        <v>6</v>
      </c>
      <c r="B3" s="40" t="s">
        <v>7</v>
      </c>
      <c r="C3" s="40"/>
      <c r="D3" s="40"/>
      <c r="E3" s="81" t="s">
        <v>8</v>
      </c>
      <c r="F3" s="82"/>
      <c r="G3" s="83">
        <f ca="1">TODAY()</f>
        <v>44740</v>
      </c>
      <c r="H3" s="84"/>
    </row>
    <row r="4" spans="1:157" ht="30" customHeight="1" x14ac:dyDescent="0.25">
      <c r="A4" s="36" t="s">
        <v>9</v>
      </c>
      <c r="E4" s="81" t="s">
        <v>10</v>
      </c>
      <c r="F4" s="82"/>
      <c r="G4" s="6">
        <v>1</v>
      </c>
      <c r="K4" s="78">
        <f ca="1">K5</f>
        <v>44739</v>
      </c>
      <c r="L4" s="79"/>
      <c r="M4" s="79"/>
      <c r="N4" s="79"/>
      <c r="O4" s="79"/>
      <c r="P4" s="79"/>
      <c r="Q4" s="80"/>
      <c r="R4" s="78">
        <f ca="1">R5</f>
        <v>44746</v>
      </c>
      <c r="S4" s="79"/>
      <c r="T4" s="79"/>
      <c r="U4" s="79"/>
      <c r="V4" s="79"/>
      <c r="W4" s="79"/>
      <c r="X4" s="80"/>
      <c r="Y4" s="78">
        <f ca="1">Y5</f>
        <v>44753</v>
      </c>
      <c r="Z4" s="79"/>
      <c r="AA4" s="79"/>
      <c r="AB4" s="79"/>
      <c r="AC4" s="79"/>
      <c r="AD4" s="79"/>
      <c r="AE4" s="80"/>
      <c r="AF4" s="78">
        <f ca="1">AF5</f>
        <v>44760</v>
      </c>
      <c r="AG4" s="79"/>
      <c r="AH4" s="79"/>
      <c r="AI4" s="79"/>
      <c r="AJ4" s="79"/>
      <c r="AK4" s="79"/>
      <c r="AL4" s="80"/>
      <c r="AM4" s="78">
        <f ca="1">AM5</f>
        <v>44767</v>
      </c>
      <c r="AN4" s="79"/>
      <c r="AO4" s="79"/>
      <c r="AP4" s="79"/>
      <c r="AQ4" s="79"/>
      <c r="AR4" s="79"/>
      <c r="AS4" s="80"/>
      <c r="AT4" s="78">
        <f ca="1">AT5</f>
        <v>44774</v>
      </c>
      <c r="AU4" s="79"/>
      <c r="AV4" s="79"/>
      <c r="AW4" s="79"/>
      <c r="AX4" s="79"/>
      <c r="AY4" s="79"/>
      <c r="AZ4" s="80"/>
      <c r="BA4" s="78">
        <f ca="1">BA5</f>
        <v>44781</v>
      </c>
      <c r="BB4" s="79"/>
      <c r="BC4" s="79"/>
      <c r="BD4" s="79"/>
      <c r="BE4" s="79"/>
      <c r="BF4" s="79"/>
      <c r="BG4" s="80"/>
      <c r="BH4" s="78">
        <f ca="1">BH5</f>
        <v>44788</v>
      </c>
      <c r="BI4" s="79"/>
      <c r="BJ4" s="79"/>
      <c r="BK4" s="79"/>
      <c r="BL4" s="79"/>
      <c r="BM4" s="79"/>
      <c r="BN4" s="80"/>
      <c r="BO4" s="78">
        <f ca="1">BO5</f>
        <v>44795</v>
      </c>
      <c r="BP4" s="79"/>
      <c r="BQ4" s="79"/>
      <c r="BR4" s="79"/>
      <c r="BS4" s="79"/>
      <c r="BT4" s="79"/>
      <c r="BU4" s="80"/>
      <c r="BV4" s="78">
        <f ca="1">BV5</f>
        <v>44802</v>
      </c>
      <c r="BW4" s="79"/>
      <c r="BX4" s="79"/>
      <c r="BY4" s="79"/>
      <c r="BZ4" s="79"/>
      <c r="CA4" s="79"/>
      <c r="CB4" s="80"/>
      <c r="CC4" s="78">
        <f ca="1">CC5</f>
        <v>44809</v>
      </c>
      <c r="CD4" s="79"/>
      <c r="CE4" s="79"/>
      <c r="CF4" s="79"/>
      <c r="CG4" s="79"/>
      <c r="CH4" s="79"/>
      <c r="CI4" s="80"/>
      <c r="CJ4" s="78">
        <f ca="1">CJ5</f>
        <v>44816</v>
      </c>
      <c r="CK4" s="79"/>
      <c r="CL4" s="79"/>
      <c r="CM4" s="79"/>
      <c r="CN4" s="79"/>
      <c r="CO4" s="79"/>
      <c r="CP4" s="80"/>
      <c r="CQ4" s="78">
        <f ca="1">CQ5</f>
        <v>44823</v>
      </c>
      <c r="CR4" s="79"/>
      <c r="CS4" s="79"/>
      <c r="CT4" s="79"/>
      <c r="CU4" s="79"/>
      <c r="CV4" s="79"/>
      <c r="CW4" s="80"/>
      <c r="CX4" s="78">
        <f ca="1">CX5</f>
        <v>44830</v>
      </c>
      <c r="CY4" s="79"/>
      <c r="CZ4" s="79"/>
      <c r="DA4" s="79"/>
      <c r="DB4" s="79"/>
      <c r="DC4" s="79"/>
      <c r="DD4" s="80"/>
      <c r="DE4" s="78">
        <f ca="1">DE5</f>
        <v>44837</v>
      </c>
      <c r="DF4" s="79"/>
      <c r="DG4" s="79"/>
      <c r="DH4" s="79"/>
      <c r="DI4" s="79"/>
      <c r="DJ4" s="79"/>
      <c r="DK4" s="80"/>
      <c r="DL4" s="78">
        <f ca="1">DL5</f>
        <v>44844</v>
      </c>
      <c r="DM4" s="79"/>
      <c r="DN4" s="79"/>
      <c r="DO4" s="79"/>
      <c r="DP4" s="79"/>
      <c r="DQ4" s="79"/>
      <c r="DR4" s="80"/>
      <c r="DS4" s="78">
        <f ca="1">DS5</f>
        <v>44851</v>
      </c>
      <c r="DT4" s="79"/>
      <c r="DU4" s="79"/>
      <c r="DV4" s="79"/>
      <c r="DW4" s="79"/>
      <c r="DX4" s="79"/>
      <c r="DY4" s="80"/>
      <c r="DZ4" s="78">
        <f ca="1">DZ5</f>
        <v>44858</v>
      </c>
      <c r="EA4" s="79"/>
      <c r="EB4" s="79"/>
      <c r="EC4" s="79"/>
      <c r="ED4" s="79"/>
      <c r="EE4" s="79"/>
      <c r="EF4" s="80"/>
      <c r="EG4" s="78">
        <f ca="1">EG5</f>
        <v>44865</v>
      </c>
      <c r="EH4" s="79"/>
      <c r="EI4" s="79"/>
      <c r="EJ4" s="79"/>
      <c r="EK4" s="79"/>
      <c r="EL4" s="79"/>
      <c r="EM4" s="80"/>
      <c r="EN4" s="78">
        <f ca="1">EN5</f>
        <v>44872</v>
      </c>
      <c r="EO4" s="79"/>
      <c r="EP4" s="79"/>
      <c r="EQ4" s="79"/>
      <c r="ER4" s="79"/>
      <c r="ES4" s="79"/>
      <c r="ET4" s="80"/>
      <c r="EU4" s="78">
        <f ca="1">EU5</f>
        <v>44879</v>
      </c>
      <c r="EV4" s="79"/>
      <c r="EW4" s="79"/>
      <c r="EX4" s="79"/>
      <c r="EY4" s="79"/>
      <c r="EZ4" s="79"/>
      <c r="FA4" s="80"/>
    </row>
    <row r="5" spans="1:157" ht="15" customHeight="1" x14ac:dyDescent="0.25">
      <c r="A5" s="36" t="s">
        <v>11</v>
      </c>
      <c r="B5" s="53"/>
      <c r="C5" s="53"/>
      <c r="D5" s="53"/>
      <c r="E5" s="53"/>
      <c r="F5" s="53"/>
      <c r="G5" s="53"/>
      <c r="H5" s="53"/>
      <c r="I5" s="53"/>
      <c r="K5" s="68">
        <f ca="1">Inicio_del_proyecto-WEEKDAY(Inicio_del_proyecto,1)+2+7*(Semana_para_mostrar-1)</f>
        <v>44739</v>
      </c>
      <c r="L5" s="69">
        <f ca="1">K5+1</f>
        <v>44740</v>
      </c>
      <c r="M5" s="69">
        <f t="shared" ref="M5:AZ5" ca="1" si="0">L5+1</f>
        <v>44741</v>
      </c>
      <c r="N5" s="69">
        <f t="shared" ca="1" si="0"/>
        <v>44742</v>
      </c>
      <c r="O5" s="69">
        <f t="shared" ca="1" si="0"/>
        <v>44743</v>
      </c>
      <c r="P5" s="69">
        <f t="shared" ca="1" si="0"/>
        <v>44744</v>
      </c>
      <c r="Q5" s="70">
        <f t="shared" ca="1" si="0"/>
        <v>44745</v>
      </c>
      <c r="R5" s="68">
        <f ca="1">Q5+1</f>
        <v>44746</v>
      </c>
      <c r="S5" s="69">
        <f ca="1">R5+1</f>
        <v>44747</v>
      </c>
      <c r="T5" s="69">
        <f t="shared" ca="1" si="0"/>
        <v>44748</v>
      </c>
      <c r="U5" s="69">
        <f t="shared" ca="1" si="0"/>
        <v>44749</v>
      </c>
      <c r="V5" s="69">
        <f t="shared" ca="1" si="0"/>
        <v>44750</v>
      </c>
      <c r="W5" s="69">
        <f t="shared" ca="1" si="0"/>
        <v>44751</v>
      </c>
      <c r="X5" s="70">
        <f t="shared" ca="1" si="0"/>
        <v>44752</v>
      </c>
      <c r="Y5" s="68">
        <f ca="1">X5+1</f>
        <v>44753</v>
      </c>
      <c r="Z5" s="69">
        <f ca="1">Y5+1</f>
        <v>44754</v>
      </c>
      <c r="AA5" s="69">
        <f t="shared" ca="1" si="0"/>
        <v>44755</v>
      </c>
      <c r="AB5" s="69">
        <f t="shared" ca="1" si="0"/>
        <v>44756</v>
      </c>
      <c r="AC5" s="69">
        <f t="shared" ca="1" si="0"/>
        <v>44757</v>
      </c>
      <c r="AD5" s="69">
        <f t="shared" ca="1" si="0"/>
        <v>44758</v>
      </c>
      <c r="AE5" s="70">
        <f t="shared" ca="1" si="0"/>
        <v>44759</v>
      </c>
      <c r="AF5" s="68">
        <f ca="1">AE5+1</f>
        <v>44760</v>
      </c>
      <c r="AG5" s="69">
        <f ca="1">AF5+1</f>
        <v>44761</v>
      </c>
      <c r="AH5" s="69">
        <f t="shared" ca="1" si="0"/>
        <v>44762</v>
      </c>
      <c r="AI5" s="69">
        <f t="shared" ca="1" si="0"/>
        <v>44763</v>
      </c>
      <c r="AJ5" s="69">
        <f t="shared" ca="1" si="0"/>
        <v>44764</v>
      </c>
      <c r="AK5" s="69">
        <f t="shared" ca="1" si="0"/>
        <v>44765</v>
      </c>
      <c r="AL5" s="70">
        <f t="shared" ca="1" si="0"/>
        <v>44766</v>
      </c>
      <c r="AM5" s="68">
        <f ca="1">AL5+1</f>
        <v>44767</v>
      </c>
      <c r="AN5" s="69">
        <f ca="1">AM5+1</f>
        <v>44768</v>
      </c>
      <c r="AO5" s="69">
        <f t="shared" ca="1" si="0"/>
        <v>44769</v>
      </c>
      <c r="AP5" s="69">
        <f t="shared" ca="1" si="0"/>
        <v>44770</v>
      </c>
      <c r="AQ5" s="69">
        <f t="shared" ca="1" si="0"/>
        <v>44771</v>
      </c>
      <c r="AR5" s="69">
        <f t="shared" ca="1" si="0"/>
        <v>44772</v>
      </c>
      <c r="AS5" s="70">
        <f t="shared" ca="1" si="0"/>
        <v>44773</v>
      </c>
      <c r="AT5" s="68">
        <f ca="1">AS5+1</f>
        <v>44774</v>
      </c>
      <c r="AU5" s="69">
        <f ca="1">AT5+1</f>
        <v>44775</v>
      </c>
      <c r="AV5" s="69">
        <f t="shared" ca="1" si="0"/>
        <v>44776</v>
      </c>
      <c r="AW5" s="69">
        <f t="shared" ca="1" si="0"/>
        <v>44777</v>
      </c>
      <c r="AX5" s="69">
        <f t="shared" ca="1" si="0"/>
        <v>44778</v>
      </c>
      <c r="AY5" s="69">
        <f t="shared" ca="1" si="0"/>
        <v>44779</v>
      </c>
      <c r="AZ5" s="70">
        <f t="shared" ca="1" si="0"/>
        <v>44780</v>
      </c>
      <c r="BA5" s="68">
        <f ca="1">AZ5+1</f>
        <v>44781</v>
      </c>
      <c r="BB5" s="69">
        <f ca="1">BA5+1</f>
        <v>44782</v>
      </c>
      <c r="BC5" s="69">
        <f t="shared" ref="BC5:BG5" ca="1" si="1">BB5+1</f>
        <v>44783</v>
      </c>
      <c r="BD5" s="69">
        <f t="shared" ca="1" si="1"/>
        <v>44784</v>
      </c>
      <c r="BE5" s="69">
        <f t="shared" ca="1" si="1"/>
        <v>44785</v>
      </c>
      <c r="BF5" s="69">
        <f t="shared" ca="1" si="1"/>
        <v>44786</v>
      </c>
      <c r="BG5" s="70">
        <f t="shared" ca="1" si="1"/>
        <v>44787</v>
      </c>
      <c r="BH5" s="68">
        <f ca="1">BG5+1</f>
        <v>44788</v>
      </c>
      <c r="BI5" s="69">
        <f ca="1">BH5+1</f>
        <v>44789</v>
      </c>
      <c r="BJ5" s="69">
        <f t="shared" ref="BJ5:BN5" ca="1" si="2">BI5+1</f>
        <v>44790</v>
      </c>
      <c r="BK5" s="69">
        <f t="shared" ca="1" si="2"/>
        <v>44791</v>
      </c>
      <c r="BL5" s="69">
        <f t="shared" ca="1" si="2"/>
        <v>44792</v>
      </c>
      <c r="BM5" s="69">
        <f t="shared" ca="1" si="2"/>
        <v>44793</v>
      </c>
      <c r="BN5" s="70">
        <f t="shared" ca="1" si="2"/>
        <v>44794</v>
      </c>
      <c r="BO5" s="68">
        <f ca="1">BN5+1</f>
        <v>44795</v>
      </c>
      <c r="BP5" s="69">
        <f ca="1">BO5+1</f>
        <v>44796</v>
      </c>
      <c r="BQ5" s="69">
        <f t="shared" ref="BQ5" ca="1" si="3">BP5+1</f>
        <v>44797</v>
      </c>
      <c r="BR5" s="69">
        <f t="shared" ref="BR5" ca="1" si="4">BQ5+1</f>
        <v>44798</v>
      </c>
      <c r="BS5" s="69">
        <f t="shared" ref="BS5" ca="1" si="5">BR5+1</f>
        <v>44799</v>
      </c>
      <c r="BT5" s="69">
        <f t="shared" ref="BT5" ca="1" si="6">BS5+1</f>
        <v>44800</v>
      </c>
      <c r="BU5" s="70">
        <f t="shared" ref="BU5" ca="1" si="7">BT5+1</f>
        <v>44801</v>
      </c>
      <c r="BV5" s="68">
        <f ca="1">BU5+1</f>
        <v>44802</v>
      </c>
      <c r="BW5" s="69">
        <f ca="1">BV5+1</f>
        <v>44803</v>
      </c>
      <c r="BX5" s="69">
        <f t="shared" ref="BX5" ca="1" si="8">BW5+1</f>
        <v>44804</v>
      </c>
      <c r="BY5" s="69">
        <f t="shared" ref="BY5" ca="1" si="9">BX5+1</f>
        <v>44805</v>
      </c>
      <c r="BZ5" s="69">
        <f t="shared" ref="BZ5" ca="1" si="10">BY5+1</f>
        <v>44806</v>
      </c>
      <c r="CA5" s="69">
        <f t="shared" ref="CA5" ca="1" si="11">BZ5+1</f>
        <v>44807</v>
      </c>
      <c r="CB5" s="70">
        <f t="shared" ref="CB5" ca="1" si="12">CA5+1</f>
        <v>44808</v>
      </c>
      <c r="CC5" s="68">
        <f ca="1">CB5+1</f>
        <v>44809</v>
      </c>
      <c r="CD5" s="69">
        <f ca="1">CC5+1</f>
        <v>44810</v>
      </c>
      <c r="CE5" s="69">
        <f t="shared" ref="CE5" ca="1" si="13">CD5+1</f>
        <v>44811</v>
      </c>
      <c r="CF5" s="69">
        <f t="shared" ref="CF5" ca="1" si="14">CE5+1</f>
        <v>44812</v>
      </c>
      <c r="CG5" s="69">
        <f t="shared" ref="CG5" ca="1" si="15">CF5+1</f>
        <v>44813</v>
      </c>
      <c r="CH5" s="69">
        <f t="shared" ref="CH5" ca="1" si="16">CG5+1</f>
        <v>44814</v>
      </c>
      <c r="CI5" s="70">
        <f t="shared" ref="CI5" ca="1" si="17">CH5+1</f>
        <v>44815</v>
      </c>
      <c r="CJ5" s="68">
        <f ca="1">CI5+1</f>
        <v>44816</v>
      </c>
      <c r="CK5" s="69">
        <f ca="1">CJ5+1</f>
        <v>44817</v>
      </c>
      <c r="CL5" s="69">
        <f t="shared" ref="CL5" ca="1" si="18">CK5+1</f>
        <v>44818</v>
      </c>
      <c r="CM5" s="69">
        <f t="shared" ref="CM5" ca="1" si="19">CL5+1</f>
        <v>44819</v>
      </c>
      <c r="CN5" s="69">
        <f t="shared" ref="CN5" ca="1" si="20">CM5+1</f>
        <v>44820</v>
      </c>
      <c r="CO5" s="69">
        <f t="shared" ref="CO5" ca="1" si="21">CN5+1</f>
        <v>44821</v>
      </c>
      <c r="CP5" s="70">
        <f t="shared" ref="CP5" ca="1" si="22">CO5+1</f>
        <v>44822</v>
      </c>
      <c r="CQ5" s="68">
        <f ca="1">CP5+1</f>
        <v>44823</v>
      </c>
      <c r="CR5" s="69">
        <f ca="1">CQ5+1</f>
        <v>44824</v>
      </c>
      <c r="CS5" s="69">
        <f t="shared" ref="CS5" ca="1" si="23">CR5+1</f>
        <v>44825</v>
      </c>
      <c r="CT5" s="69">
        <f t="shared" ref="CT5" ca="1" si="24">CS5+1</f>
        <v>44826</v>
      </c>
      <c r="CU5" s="69">
        <f t="shared" ref="CU5" ca="1" si="25">CT5+1</f>
        <v>44827</v>
      </c>
      <c r="CV5" s="69">
        <f t="shared" ref="CV5" ca="1" si="26">CU5+1</f>
        <v>44828</v>
      </c>
      <c r="CW5" s="70">
        <f t="shared" ref="CW5" ca="1" si="27">CV5+1</f>
        <v>44829</v>
      </c>
      <c r="CX5" s="68">
        <f ca="1">CW5+1</f>
        <v>44830</v>
      </c>
      <c r="CY5" s="69">
        <f ca="1">CX5+1</f>
        <v>44831</v>
      </c>
      <c r="CZ5" s="69">
        <f t="shared" ref="CZ5" ca="1" si="28">CY5+1</f>
        <v>44832</v>
      </c>
      <c r="DA5" s="69">
        <f t="shared" ref="DA5" ca="1" si="29">CZ5+1</f>
        <v>44833</v>
      </c>
      <c r="DB5" s="69">
        <f t="shared" ref="DB5" ca="1" si="30">DA5+1</f>
        <v>44834</v>
      </c>
      <c r="DC5" s="69">
        <f t="shared" ref="DC5" ca="1" si="31">DB5+1</f>
        <v>44835</v>
      </c>
      <c r="DD5" s="70">
        <f t="shared" ref="DD5" ca="1" si="32">DC5+1</f>
        <v>44836</v>
      </c>
      <c r="DE5" s="68">
        <f ca="1">DD5+1</f>
        <v>44837</v>
      </c>
      <c r="DF5" s="69">
        <f ca="1">DE5+1</f>
        <v>44838</v>
      </c>
      <c r="DG5" s="69">
        <f t="shared" ref="DG5" ca="1" si="33">DF5+1</f>
        <v>44839</v>
      </c>
      <c r="DH5" s="69">
        <f t="shared" ref="DH5" ca="1" si="34">DG5+1</f>
        <v>44840</v>
      </c>
      <c r="DI5" s="69">
        <f t="shared" ref="DI5" ca="1" si="35">DH5+1</f>
        <v>44841</v>
      </c>
      <c r="DJ5" s="69">
        <f t="shared" ref="DJ5" ca="1" si="36">DI5+1</f>
        <v>44842</v>
      </c>
      <c r="DK5" s="70">
        <f t="shared" ref="DK5" ca="1" si="37">DJ5+1</f>
        <v>44843</v>
      </c>
      <c r="DL5" s="68">
        <f ca="1">DK5+1</f>
        <v>44844</v>
      </c>
      <c r="DM5" s="69">
        <f ca="1">DL5+1</f>
        <v>44845</v>
      </c>
      <c r="DN5" s="69">
        <f t="shared" ref="DN5" ca="1" si="38">DM5+1</f>
        <v>44846</v>
      </c>
      <c r="DO5" s="69">
        <f t="shared" ref="DO5" ca="1" si="39">DN5+1</f>
        <v>44847</v>
      </c>
      <c r="DP5" s="69">
        <f t="shared" ref="DP5" ca="1" si="40">DO5+1</f>
        <v>44848</v>
      </c>
      <c r="DQ5" s="69">
        <f t="shared" ref="DQ5" ca="1" si="41">DP5+1</f>
        <v>44849</v>
      </c>
      <c r="DR5" s="70">
        <f t="shared" ref="DR5" ca="1" si="42">DQ5+1</f>
        <v>44850</v>
      </c>
      <c r="DS5" s="68">
        <f ca="1">DR5+1</f>
        <v>44851</v>
      </c>
      <c r="DT5" s="69">
        <f ca="1">DS5+1</f>
        <v>44852</v>
      </c>
      <c r="DU5" s="69">
        <f t="shared" ref="DU5" ca="1" si="43">DT5+1</f>
        <v>44853</v>
      </c>
      <c r="DV5" s="69">
        <f t="shared" ref="DV5" ca="1" si="44">DU5+1</f>
        <v>44854</v>
      </c>
      <c r="DW5" s="69">
        <f t="shared" ref="DW5" ca="1" si="45">DV5+1</f>
        <v>44855</v>
      </c>
      <c r="DX5" s="69">
        <f t="shared" ref="DX5" ca="1" si="46">DW5+1</f>
        <v>44856</v>
      </c>
      <c r="DY5" s="70">
        <f t="shared" ref="DY5" ca="1" si="47">DX5+1</f>
        <v>44857</v>
      </c>
      <c r="DZ5" s="68">
        <f ca="1">DY5+1</f>
        <v>44858</v>
      </c>
      <c r="EA5" s="69">
        <f ca="1">DZ5+1</f>
        <v>44859</v>
      </c>
      <c r="EB5" s="69">
        <f t="shared" ref="EB5" ca="1" si="48">EA5+1</f>
        <v>44860</v>
      </c>
      <c r="EC5" s="69">
        <f t="shared" ref="EC5" ca="1" si="49">EB5+1</f>
        <v>44861</v>
      </c>
      <c r="ED5" s="69">
        <f t="shared" ref="ED5" ca="1" si="50">EC5+1</f>
        <v>44862</v>
      </c>
      <c r="EE5" s="69">
        <f t="shared" ref="EE5" ca="1" si="51">ED5+1</f>
        <v>44863</v>
      </c>
      <c r="EF5" s="70">
        <f t="shared" ref="EF5" ca="1" si="52">EE5+1</f>
        <v>44864</v>
      </c>
      <c r="EG5" s="68">
        <f ca="1">EF5+1</f>
        <v>44865</v>
      </c>
      <c r="EH5" s="69">
        <f ca="1">EG5+1</f>
        <v>44866</v>
      </c>
      <c r="EI5" s="69">
        <f t="shared" ref="EI5" ca="1" si="53">EH5+1</f>
        <v>44867</v>
      </c>
      <c r="EJ5" s="69">
        <f t="shared" ref="EJ5" ca="1" si="54">EI5+1</f>
        <v>44868</v>
      </c>
      <c r="EK5" s="69">
        <f t="shared" ref="EK5" ca="1" si="55">EJ5+1</f>
        <v>44869</v>
      </c>
      <c r="EL5" s="69">
        <f t="shared" ref="EL5" ca="1" si="56">EK5+1</f>
        <v>44870</v>
      </c>
      <c r="EM5" s="70">
        <f t="shared" ref="EM5" ca="1" si="57">EL5+1</f>
        <v>44871</v>
      </c>
      <c r="EN5" s="68">
        <f ca="1">EM5+1</f>
        <v>44872</v>
      </c>
      <c r="EO5" s="69">
        <f ca="1">EN5+1</f>
        <v>44873</v>
      </c>
      <c r="EP5" s="69">
        <f t="shared" ref="EP5" ca="1" si="58">EO5+1</f>
        <v>44874</v>
      </c>
      <c r="EQ5" s="69">
        <f t="shared" ref="EQ5" ca="1" si="59">EP5+1</f>
        <v>44875</v>
      </c>
      <c r="ER5" s="69">
        <f t="shared" ref="ER5" ca="1" si="60">EQ5+1</f>
        <v>44876</v>
      </c>
      <c r="ES5" s="69">
        <f t="shared" ref="ES5" ca="1" si="61">ER5+1</f>
        <v>44877</v>
      </c>
      <c r="ET5" s="70">
        <f t="shared" ref="ET5" ca="1" si="62">ES5+1</f>
        <v>44878</v>
      </c>
      <c r="EU5" s="68">
        <f ca="1">ET5+1</f>
        <v>44879</v>
      </c>
      <c r="EV5" s="69">
        <f ca="1">EU5+1</f>
        <v>44880</v>
      </c>
      <c r="EW5" s="69">
        <f t="shared" ref="EW5" ca="1" si="63">EV5+1</f>
        <v>44881</v>
      </c>
      <c r="EX5" s="69">
        <f t="shared" ref="EX5" ca="1" si="64">EW5+1</f>
        <v>44882</v>
      </c>
      <c r="EY5" s="69">
        <f t="shared" ref="EY5" ca="1" si="65">EX5+1</f>
        <v>44883</v>
      </c>
      <c r="EZ5" s="69">
        <f t="shared" ref="EZ5" ca="1" si="66">EY5+1</f>
        <v>44884</v>
      </c>
      <c r="FA5" s="70">
        <f t="shared" ref="FA5" ca="1" si="67">EZ5+1</f>
        <v>44885</v>
      </c>
    </row>
    <row r="6" spans="1:157" ht="30" customHeight="1" thickBot="1" x14ac:dyDescent="0.3">
      <c r="A6" s="36" t="s">
        <v>12</v>
      </c>
      <c r="B6" s="7" t="s">
        <v>13</v>
      </c>
      <c r="C6" s="8" t="s">
        <v>14</v>
      </c>
      <c r="D6" s="8" t="s">
        <v>81</v>
      </c>
      <c r="E6" s="8" t="s">
        <v>15</v>
      </c>
      <c r="F6" s="8" t="s">
        <v>16</v>
      </c>
      <c r="G6" s="8" t="s">
        <v>17</v>
      </c>
      <c r="H6" s="8" t="s">
        <v>18</v>
      </c>
      <c r="I6" s="8"/>
      <c r="J6" s="8" t="s">
        <v>19</v>
      </c>
      <c r="K6" s="9" t="str">
        <f t="shared" ref="K6" ca="1" si="68">LEFT(TEXT(K5,"ddd"),1)</f>
        <v>l</v>
      </c>
      <c r="L6" s="9" t="str">
        <f t="shared" ref="L6:AT6" ca="1" si="69">LEFT(TEXT(L5,"ddd"),1)</f>
        <v>m</v>
      </c>
      <c r="M6" s="9" t="str">
        <f t="shared" ca="1" si="69"/>
        <v>m</v>
      </c>
      <c r="N6" s="9" t="str">
        <f t="shared" ca="1" si="69"/>
        <v>j</v>
      </c>
      <c r="O6" s="9" t="str">
        <f t="shared" ca="1" si="69"/>
        <v>v</v>
      </c>
      <c r="P6" s="9" t="str">
        <f t="shared" ca="1" si="69"/>
        <v>s</v>
      </c>
      <c r="Q6" s="9" t="str">
        <f t="shared" ca="1" si="69"/>
        <v>d</v>
      </c>
      <c r="R6" s="9" t="str">
        <f t="shared" ca="1" si="69"/>
        <v>l</v>
      </c>
      <c r="S6" s="9" t="str">
        <f t="shared" ca="1" si="69"/>
        <v>m</v>
      </c>
      <c r="T6" s="9" t="str">
        <f t="shared" ca="1" si="69"/>
        <v>m</v>
      </c>
      <c r="U6" s="9" t="str">
        <f t="shared" ca="1" si="69"/>
        <v>j</v>
      </c>
      <c r="V6" s="9" t="str">
        <f t="shared" ca="1" si="69"/>
        <v>v</v>
      </c>
      <c r="W6" s="9" t="str">
        <f t="shared" ca="1" si="69"/>
        <v>s</v>
      </c>
      <c r="X6" s="9" t="str">
        <f t="shared" ca="1" si="69"/>
        <v>d</v>
      </c>
      <c r="Y6" s="9" t="str">
        <f t="shared" ca="1" si="69"/>
        <v>l</v>
      </c>
      <c r="Z6" s="9" t="str">
        <f t="shared" ca="1" si="69"/>
        <v>m</v>
      </c>
      <c r="AA6" s="9" t="str">
        <f t="shared" ca="1" si="69"/>
        <v>m</v>
      </c>
      <c r="AB6" s="9" t="str">
        <f t="shared" ca="1" si="69"/>
        <v>j</v>
      </c>
      <c r="AC6" s="9" t="str">
        <f t="shared" ca="1" si="69"/>
        <v>v</v>
      </c>
      <c r="AD6" s="9" t="str">
        <f t="shared" ca="1" si="69"/>
        <v>s</v>
      </c>
      <c r="AE6" s="9" t="str">
        <f t="shared" ca="1" si="69"/>
        <v>d</v>
      </c>
      <c r="AF6" s="9" t="str">
        <f t="shared" ca="1" si="69"/>
        <v>l</v>
      </c>
      <c r="AG6" s="9" t="str">
        <f t="shared" ca="1" si="69"/>
        <v>m</v>
      </c>
      <c r="AH6" s="9" t="str">
        <f t="shared" ca="1" si="69"/>
        <v>m</v>
      </c>
      <c r="AI6" s="9" t="str">
        <f t="shared" ca="1" si="69"/>
        <v>j</v>
      </c>
      <c r="AJ6" s="9" t="str">
        <f t="shared" ca="1" si="69"/>
        <v>v</v>
      </c>
      <c r="AK6" s="9" t="str">
        <f t="shared" ca="1" si="69"/>
        <v>s</v>
      </c>
      <c r="AL6" s="9" t="str">
        <f t="shared" ca="1" si="69"/>
        <v>d</v>
      </c>
      <c r="AM6" s="9" t="str">
        <f t="shared" ca="1" si="69"/>
        <v>l</v>
      </c>
      <c r="AN6" s="9" t="str">
        <f t="shared" ca="1" si="69"/>
        <v>m</v>
      </c>
      <c r="AO6" s="9" t="str">
        <f t="shared" ca="1" si="69"/>
        <v>m</v>
      </c>
      <c r="AP6" s="9" t="str">
        <f t="shared" ca="1" si="69"/>
        <v>j</v>
      </c>
      <c r="AQ6" s="9" t="str">
        <f t="shared" ca="1" si="69"/>
        <v>v</v>
      </c>
      <c r="AR6" s="9" t="str">
        <f t="shared" ca="1" si="69"/>
        <v>s</v>
      </c>
      <c r="AS6" s="9" t="str">
        <f t="shared" ca="1" si="69"/>
        <v>d</v>
      </c>
      <c r="AT6" s="9" t="str">
        <f t="shared" ca="1" si="69"/>
        <v>l</v>
      </c>
      <c r="AU6" s="9" t="str">
        <f t="shared" ref="AU6:BM6" ca="1" si="70">LEFT(TEXT(AU5,"ddd"),1)</f>
        <v>m</v>
      </c>
      <c r="AV6" s="9" t="str">
        <f t="shared" ca="1" si="70"/>
        <v>m</v>
      </c>
      <c r="AW6" s="9" t="str">
        <f t="shared" ca="1" si="70"/>
        <v>j</v>
      </c>
      <c r="AX6" s="9" t="str">
        <f t="shared" ca="1" si="70"/>
        <v>v</v>
      </c>
      <c r="AY6" s="9" t="str">
        <f t="shared" ca="1" si="70"/>
        <v>s</v>
      </c>
      <c r="AZ6" s="9" t="str">
        <f t="shared" ca="1" si="70"/>
        <v>d</v>
      </c>
      <c r="BA6" s="9" t="str">
        <f t="shared" ca="1" si="70"/>
        <v>l</v>
      </c>
      <c r="BB6" s="9" t="str">
        <f t="shared" ca="1" si="70"/>
        <v>m</v>
      </c>
      <c r="BC6" s="9" t="str">
        <f t="shared" ca="1" si="70"/>
        <v>m</v>
      </c>
      <c r="BD6" s="9" t="str">
        <f t="shared" ca="1" si="70"/>
        <v>j</v>
      </c>
      <c r="BE6" s="9" t="str">
        <f t="shared" ca="1" si="70"/>
        <v>v</v>
      </c>
      <c r="BF6" s="9" t="str">
        <f t="shared" ca="1" si="70"/>
        <v>s</v>
      </c>
      <c r="BG6" s="9" t="str">
        <f t="shared" ca="1" si="70"/>
        <v>d</v>
      </c>
      <c r="BH6" s="9" t="str">
        <f t="shared" ca="1" si="70"/>
        <v>l</v>
      </c>
      <c r="BI6" s="9" t="str">
        <f t="shared" ca="1" si="70"/>
        <v>m</v>
      </c>
      <c r="BJ6" s="9" t="str">
        <f t="shared" ca="1" si="70"/>
        <v>m</v>
      </c>
      <c r="BK6" s="9" t="str">
        <f t="shared" ca="1" si="70"/>
        <v>j</v>
      </c>
      <c r="BL6" s="9" t="str">
        <f t="shared" ca="1" si="70"/>
        <v>v</v>
      </c>
      <c r="BM6" s="9" t="str">
        <f t="shared" ca="1" si="70"/>
        <v>s</v>
      </c>
      <c r="BN6" s="9" t="str">
        <f ca="1">LEFT(TEXT(BN5,"ddd"),1)</f>
        <v>d</v>
      </c>
      <c r="BO6" s="9" t="str">
        <f t="shared" ref="BO6:CH6" ca="1" si="71">LEFT(TEXT(BO5,"ddd"),1)</f>
        <v>l</v>
      </c>
      <c r="BP6" s="9" t="str">
        <f t="shared" ca="1" si="71"/>
        <v>m</v>
      </c>
      <c r="BQ6" s="9" t="str">
        <f t="shared" ca="1" si="71"/>
        <v>m</v>
      </c>
      <c r="BR6" s="9" t="str">
        <f t="shared" ca="1" si="71"/>
        <v>j</v>
      </c>
      <c r="BS6" s="9" t="str">
        <f t="shared" ca="1" si="71"/>
        <v>v</v>
      </c>
      <c r="BT6" s="9" t="str">
        <f t="shared" ca="1" si="71"/>
        <v>s</v>
      </c>
      <c r="BU6" s="9" t="str">
        <f t="shared" ca="1" si="71"/>
        <v>d</v>
      </c>
      <c r="BV6" s="9" t="str">
        <f t="shared" ca="1" si="71"/>
        <v>l</v>
      </c>
      <c r="BW6" s="9" t="str">
        <f t="shared" ca="1" si="71"/>
        <v>m</v>
      </c>
      <c r="BX6" s="9" t="str">
        <f t="shared" ca="1" si="71"/>
        <v>m</v>
      </c>
      <c r="BY6" s="9" t="str">
        <f t="shared" ca="1" si="71"/>
        <v>j</v>
      </c>
      <c r="BZ6" s="9" t="str">
        <f t="shared" ca="1" si="71"/>
        <v>v</v>
      </c>
      <c r="CA6" s="9" t="str">
        <f t="shared" ca="1" si="71"/>
        <v>s</v>
      </c>
      <c r="CB6" s="9" t="str">
        <f t="shared" ca="1" si="71"/>
        <v>d</v>
      </c>
      <c r="CC6" s="9" t="str">
        <f t="shared" ca="1" si="71"/>
        <v>l</v>
      </c>
      <c r="CD6" s="9" t="str">
        <f t="shared" ca="1" si="71"/>
        <v>m</v>
      </c>
      <c r="CE6" s="9" t="str">
        <f t="shared" ca="1" si="71"/>
        <v>m</v>
      </c>
      <c r="CF6" s="9" t="str">
        <f t="shared" ca="1" si="71"/>
        <v>j</v>
      </c>
      <c r="CG6" s="9" t="str">
        <f t="shared" ca="1" si="71"/>
        <v>v</v>
      </c>
      <c r="CH6" s="9" t="str">
        <f t="shared" ca="1" si="71"/>
        <v>s</v>
      </c>
      <c r="CI6" s="9" t="str">
        <f ca="1">LEFT(TEXT(CI5,"ddd"),1)</f>
        <v>d</v>
      </c>
      <c r="CJ6" s="9" t="str">
        <f t="shared" ref="CJ6:DC6" ca="1" si="72">LEFT(TEXT(CJ5,"ddd"),1)</f>
        <v>l</v>
      </c>
      <c r="CK6" s="9" t="str">
        <f t="shared" ca="1" si="72"/>
        <v>m</v>
      </c>
      <c r="CL6" s="9" t="str">
        <f t="shared" ca="1" si="72"/>
        <v>m</v>
      </c>
      <c r="CM6" s="9" t="str">
        <f t="shared" ca="1" si="72"/>
        <v>j</v>
      </c>
      <c r="CN6" s="9" t="str">
        <f t="shared" ca="1" si="72"/>
        <v>v</v>
      </c>
      <c r="CO6" s="9" t="str">
        <f t="shared" ca="1" si="72"/>
        <v>s</v>
      </c>
      <c r="CP6" s="9" t="str">
        <f t="shared" ca="1" si="72"/>
        <v>d</v>
      </c>
      <c r="CQ6" s="9" t="str">
        <f t="shared" ca="1" si="72"/>
        <v>l</v>
      </c>
      <c r="CR6" s="9" t="str">
        <f t="shared" ca="1" si="72"/>
        <v>m</v>
      </c>
      <c r="CS6" s="9" t="str">
        <f t="shared" ca="1" si="72"/>
        <v>m</v>
      </c>
      <c r="CT6" s="9" t="str">
        <f t="shared" ca="1" si="72"/>
        <v>j</v>
      </c>
      <c r="CU6" s="9" t="str">
        <f t="shared" ca="1" si="72"/>
        <v>v</v>
      </c>
      <c r="CV6" s="9" t="str">
        <f t="shared" ca="1" si="72"/>
        <v>s</v>
      </c>
      <c r="CW6" s="9" t="str">
        <f t="shared" ca="1" si="72"/>
        <v>d</v>
      </c>
      <c r="CX6" s="9" t="str">
        <f t="shared" ca="1" si="72"/>
        <v>l</v>
      </c>
      <c r="CY6" s="9" t="str">
        <f t="shared" ca="1" si="72"/>
        <v>m</v>
      </c>
      <c r="CZ6" s="9" t="str">
        <f t="shared" ca="1" si="72"/>
        <v>m</v>
      </c>
      <c r="DA6" s="9" t="str">
        <f t="shared" ca="1" si="72"/>
        <v>j</v>
      </c>
      <c r="DB6" s="9" t="str">
        <f t="shared" ca="1" si="72"/>
        <v>v</v>
      </c>
      <c r="DC6" s="9" t="str">
        <f t="shared" ca="1" si="72"/>
        <v>s</v>
      </c>
      <c r="DD6" s="9" t="str">
        <f ca="1">LEFT(TEXT(DD5,"ddd"),1)</f>
        <v>d</v>
      </c>
      <c r="DE6" s="9" t="str">
        <f t="shared" ref="DE6:DX6" ca="1" si="73">LEFT(TEXT(DE5,"ddd"),1)</f>
        <v>l</v>
      </c>
      <c r="DF6" s="9" t="str">
        <f t="shared" ca="1" si="73"/>
        <v>m</v>
      </c>
      <c r="DG6" s="9" t="str">
        <f t="shared" ca="1" si="73"/>
        <v>m</v>
      </c>
      <c r="DH6" s="9" t="str">
        <f t="shared" ca="1" si="73"/>
        <v>j</v>
      </c>
      <c r="DI6" s="9" t="str">
        <f t="shared" ca="1" si="73"/>
        <v>v</v>
      </c>
      <c r="DJ6" s="9" t="str">
        <f t="shared" ca="1" si="73"/>
        <v>s</v>
      </c>
      <c r="DK6" s="9" t="str">
        <f t="shared" ca="1" si="73"/>
        <v>d</v>
      </c>
      <c r="DL6" s="9" t="str">
        <f t="shared" ca="1" si="73"/>
        <v>l</v>
      </c>
      <c r="DM6" s="9" t="str">
        <f t="shared" ca="1" si="73"/>
        <v>m</v>
      </c>
      <c r="DN6" s="9" t="str">
        <f t="shared" ca="1" si="73"/>
        <v>m</v>
      </c>
      <c r="DO6" s="9" t="str">
        <f t="shared" ca="1" si="73"/>
        <v>j</v>
      </c>
      <c r="DP6" s="9" t="str">
        <f t="shared" ca="1" si="73"/>
        <v>v</v>
      </c>
      <c r="DQ6" s="9" t="str">
        <f t="shared" ca="1" si="73"/>
        <v>s</v>
      </c>
      <c r="DR6" s="9" t="str">
        <f t="shared" ca="1" si="73"/>
        <v>d</v>
      </c>
      <c r="DS6" s="9" t="str">
        <f t="shared" ca="1" si="73"/>
        <v>l</v>
      </c>
      <c r="DT6" s="9" t="str">
        <f t="shared" ca="1" si="73"/>
        <v>m</v>
      </c>
      <c r="DU6" s="9" t="str">
        <f t="shared" ca="1" si="73"/>
        <v>m</v>
      </c>
      <c r="DV6" s="9" t="str">
        <f t="shared" ca="1" si="73"/>
        <v>j</v>
      </c>
      <c r="DW6" s="9" t="str">
        <f t="shared" ca="1" si="73"/>
        <v>v</v>
      </c>
      <c r="DX6" s="9" t="str">
        <f t="shared" ca="1" si="73"/>
        <v>s</v>
      </c>
      <c r="DY6" s="9" t="str">
        <f ca="1">LEFT(TEXT(DY5,"ddd"),1)</f>
        <v>d</v>
      </c>
      <c r="DZ6" s="9" t="str">
        <f t="shared" ref="DZ6:ES6" ca="1" si="74">LEFT(TEXT(DZ5,"ddd"),1)</f>
        <v>l</v>
      </c>
      <c r="EA6" s="9" t="str">
        <f t="shared" ca="1" si="74"/>
        <v>m</v>
      </c>
      <c r="EB6" s="9" t="str">
        <f t="shared" ca="1" si="74"/>
        <v>m</v>
      </c>
      <c r="EC6" s="9" t="str">
        <f t="shared" ca="1" si="74"/>
        <v>j</v>
      </c>
      <c r="ED6" s="9" t="str">
        <f t="shared" ca="1" si="74"/>
        <v>v</v>
      </c>
      <c r="EE6" s="9" t="str">
        <f t="shared" ca="1" si="74"/>
        <v>s</v>
      </c>
      <c r="EF6" s="9" t="str">
        <f t="shared" ca="1" si="74"/>
        <v>d</v>
      </c>
      <c r="EG6" s="9" t="str">
        <f t="shared" ca="1" si="74"/>
        <v>l</v>
      </c>
      <c r="EH6" s="9" t="str">
        <f t="shared" ca="1" si="74"/>
        <v>m</v>
      </c>
      <c r="EI6" s="9" t="str">
        <f t="shared" ca="1" si="74"/>
        <v>m</v>
      </c>
      <c r="EJ6" s="9" t="str">
        <f t="shared" ca="1" si="74"/>
        <v>j</v>
      </c>
      <c r="EK6" s="9" t="str">
        <f t="shared" ca="1" si="74"/>
        <v>v</v>
      </c>
      <c r="EL6" s="9" t="str">
        <f t="shared" ca="1" si="74"/>
        <v>s</v>
      </c>
      <c r="EM6" s="9" t="str">
        <f t="shared" ca="1" si="74"/>
        <v>d</v>
      </c>
      <c r="EN6" s="9" t="str">
        <f t="shared" ca="1" si="74"/>
        <v>l</v>
      </c>
      <c r="EO6" s="9" t="str">
        <f t="shared" ca="1" si="74"/>
        <v>m</v>
      </c>
      <c r="EP6" s="9" t="str">
        <f t="shared" ca="1" si="74"/>
        <v>m</v>
      </c>
      <c r="EQ6" s="9" t="str">
        <f t="shared" ca="1" si="74"/>
        <v>j</v>
      </c>
      <c r="ER6" s="9" t="str">
        <f t="shared" ca="1" si="74"/>
        <v>v</v>
      </c>
      <c r="ES6" s="9" t="str">
        <f t="shared" ca="1" si="74"/>
        <v>s</v>
      </c>
      <c r="ET6" s="9" t="str">
        <f ca="1">LEFT(TEXT(ET5,"ddd"),1)</f>
        <v>d</v>
      </c>
      <c r="EU6" s="9" t="str">
        <f t="shared" ref="EU6:EZ6" ca="1" si="75">LEFT(TEXT(EU5,"ddd"),1)</f>
        <v>l</v>
      </c>
      <c r="EV6" s="9" t="str">
        <f t="shared" ca="1" si="75"/>
        <v>m</v>
      </c>
      <c r="EW6" s="9" t="str">
        <f t="shared" ca="1" si="75"/>
        <v>m</v>
      </c>
      <c r="EX6" s="9" t="str">
        <f t="shared" ca="1" si="75"/>
        <v>j</v>
      </c>
      <c r="EY6" s="9" t="str">
        <f t="shared" ca="1" si="75"/>
        <v>v</v>
      </c>
      <c r="EZ6" s="9" t="str">
        <f t="shared" ca="1" si="75"/>
        <v>s</v>
      </c>
      <c r="FA6" s="9" t="str">
        <f ca="1">LEFT(TEXT(FA5,"ddd"),1)</f>
        <v>d</v>
      </c>
    </row>
    <row r="7" spans="1:157" ht="0.75" hidden="1" customHeight="1" thickBot="1" x14ac:dyDescent="0.3">
      <c r="A7" s="35" t="s">
        <v>20</v>
      </c>
      <c r="C7" s="37"/>
      <c r="D7" s="37"/>
      <c r="E7" s="37"/>
      <c r="G7"/>
      <c r="J7" t="str">
        <f>IF(OR(ISBLANK(task_start),ISBLANK(task_end)),"",task_end-task_start+1)</f>
        <v/>
      </c>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row>
    <row r="8" spans="1:157" s="3" customFormat="1" ht="30" customHeight="1" thickBot="1" x14ac:dyDescent="0.3">
      <c r="A8" s="36" t="s">
        <v>21</v>
      </c>
      <c r="B8" s="11" t="s">
        <v>41</v>
      </c>
      <c r="C8" s="41"/>
      <c r="D8" s="41"/>
      <c r="E8" s="41"/>
      <c r="F8" s="12"/>
      <c r="G8" s="57"/>
      <c r="H8" s="58"/>
      <c r="I8" s="10"/>
      <c r="J8" s="10" t="str">
        <f t="shared" ref="J8:J37" si="76">IF(OR(ISBLANK(task_start),ISBLANK(task_end)),"",task_end-task_start+1)</f>
        <v/>
      </c>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row>
    <row r="9" spans="1:157" s="3" customFormat="1" ht="30" customHeight="1" thickBot="1" x14ac:dyDescent="0.3">
      <c r="A9" s="36" t="s">
        <v>22</v>
      </c>
      <c r="B9" s="49" t="s">
        <v>42</v>
      </c>
      <c r="C9" s="42" t="s">
        <v>43</v>
      </c>
      <c r="D9" s="42"/>
      <c r="E9" s="42" t="s">
        <v>53</v>
      </c>
      <c r="F9" s="13">
        <v>0</v>
      </c>
      <c r="G9" s="59">
        <f ca="1">Inicio_del_proyecto</f>
        <v>44740</v>
      </c>
      <c r="H9" s="59">
        <f ca="1">G9+14</f>
        <v>44754</v>
      </c>
      <c r="I9" s="10"/>
      <c r="J9" s="10">
        <f t="shared" ca="1" si="76"/>
        <v>15</v>
      </c>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row>
    <row r="10" spans="1:157" s="3" customFormat="1" ht="30" customHeight="1" thickBot="1" x14ac:dyDescent="0.3">
      <c r="A10" s="36" t="s">
        <v>23</v>
      </c>
      <c r="B10" s="49" t="s">
        <v>44</v>
      </c>
      <c r="C10" s="71" t="s">
        <v>45</v>
      </c>
      <c r="D10" s="71"/>
      <c r="E10" s="42" t="s">
        <v>53</v>
      </c>
      <c r="F10" s="13">
        <v>0</v>
      </c>
      <c r="G10" s="59">
        <f ca="1">Inicio_del_proyecto</f>
        <v>44740</v>
      </c>
      <c r="H10" s="59">
        <f t="shared" ref="H10:H12" ca="1" si="77">G10+14</f>
        <v>44754</v>
      </c>
      <c r="I10" s="10"/>
      <c r="J10" s="10">
        <f t="shared" ca="1" si="76"/>
        <v>15</v>
      </c>
      <c r="K10" s="22"/>
      <c r="L10" s="22"/>
      <c r="M10" s="22"/>
      <c r="N10" s="22"/>
      <c r="O10" s="22"/>
      <c r="P10" s="22"/>
      <c r="Q10" s="22"/>
      <c r="R10" s="22"/>
      <c r="S10" s="22"/>
      <c r="T10" s="22"/>
      <c r="U10" s="22"/>
      <c r="V10" s="22"/>
      <c r="W10" s="23"/>
      <c r="X10" s="23"/>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row>
    <row r="11" spans="1:157" s="3" customFormat="1" ht="30" customHeight="1" thickBot="1" x14ac:dyDescent="0.3">
      <c r="A11" s="35"/>
      <c r="B11" s="49" t="s">
        <v>46</v>
      </c>
      <c r="C11" s="71" t="s">
        <v>47</v>
      </c>
      <c r="D11" s="71"/>
      <c r="E11" s="42" t="s">
        <v>53</v>
      </c>
      <c r="F11" s="13">
        <v>0</v>
      </c>
      <c r="G11" s="59">
        <f ca="1">Inicio_del_proyecto</f>
        <v>44740</v>
      </c>
      <c r="H11" s="59">
        <f t="shared" ca="1" si="77"/>
        <v>44754</v>
      </c>
      <c r="I11" s="10"/>
      <c r="J11" s="10">
        <f t="shared" ca="1" si="76"/>
        <v>15</v>
      </c>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row>
    <row r="12" spans="1:157" s="3" customFormat="1" ht="30" customHeight="1" thickBot="1" x14ac:dyDescent="0.3">
      <c r="A12" s="35"/>
      <c r="B12" s="49" t="s">
        <v>48</v>
      </c>
      <c r="C12" s="72" t="s">
        <v>49</v>
      </c>
      <c r="D12" s="72"/>
      <c r="E12" s="42" t="s">
        <v>53</v>
      </c>
      <c r="F12" s="13">
        <v>0</v>
      </c>
      <c r="G12" s="59">
        <f ca="1">Inicio_del_proyecto</f>
        <v>44740</v>
      </c>
      <c r="H12" s="59">
        <f t="shared" ca="1" si="77"/>
        <v>44754</v>
      </c>
      <c r="I12" s="10"/>
      <c r="J12" s="10">
        <f t="shared" ca="1" si="76"/>
        <v>15</v>
      </c>
      <c r="K12" s="22"/>
      <c r="L12" s="22"/>
      <c r="M12" s="22"/>
      <c r="N12" s="22"/>
      <c r="O12" s="22"/>
      <c r="P12" s="22"/>
      <c r="Q12" s="22"/>
      <c r="R12" s="22"/>
      <c r="S12" s="22"/>
      <c r="T12" s="22"/>
      <c r="U12" s="22"/>
      <c r="V12" s="22"/>
      <c r="W12" s="22"/>
      <c r="X12" s="22"/>
      <c r="Y12" s="22"/>
      <c r="Z12" s="22"/>
      <c r="AA12" s="23"/>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row>
    <row r="13" spans="1:157" s="3" customFormat="1" ht="30" customHeight="1" thickBot="1" x14ac:dyDescent="0.3">
      <c r="A13" s="35"/>
      <c r="B13" s="49"/>
      <c r="C13" s="49"/>
      <c r="D13" s="49"/>
      <c r="E13" s="42"/>
      <c r="F13" s="13"/>
      <c r="G13" s="59"/>
      <c r="H13" s="59"/>
      <c r="I13" s="10"/>
      <c r="J13" s="10" t="str">
        <f t="shared" si="76"/>
        <v/>
      </c>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row>
    <row r="14" spans="1:157" s="3" customFormat="1" ht="30" customHeight="1" thickBot="1" x14ac:dyDescent="0.3">
      <c r="A14" s="36" t="s">
        <v>24</v>
      </c>
      <c r="B14" s="14" t="s">
        <v>50</v>
      </c>
      <c r="C14" s="14"/>
      <c r="D14" s="14"/>
      <c r="E14" s="43"/>
      <c r="F14" s="15"/>
      <c r="G14" s="60"/>
      <c r="H14" s="61"/>
      <c r="I14" s="10"/>
      <c r="J14" s="10" t="str">
        <f t="shared" si="76"/>
        <v/>
      </c>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row>
    <row r="15" spans="1:157" s="3" customFormat="1" ht="30" customHeight="1" thickBot="1" x14ac:dyDescent="0.3">
      <c r="A15" s="36"/>
      <c r="B15" s="50" t="s">
        <v>55</v>
      </c>
      <c r="C15" s="73" t="s">
        <v>45</v>
      </c>
      <c r="D15" s="73"/>
      <c r="E15" s="44" t="s">
        <v>53</v>
      </c>
      <c r="F15" s="13">
        <v>0</v>
      </c>
      <c r="G15" s="59">
        <f ca="1">Inicio_del_proyecto+21</f>
        <v>44761</v>
      </c>
      <c r="H15" s="62">
        <f ca="1">G15+7</f>
        <v>44768</v>
      </c>
      <c r="I15" s="10"/>
      <c r="J15" s="10">
        <f t="shared" ca="1" si="76"/>
        <v>8</v>
      </c>
      <c r="K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row>
    <row r="16" spans="1:157" s="3" customFormat="1" ht="30" customHeight="1" thickBot="1" x14ac:dyDescent="0.3">
      <c r="A16" s="35"/>
      <c r="B16" s="50" t="s">
        <v>57</v>
      </c>
      <c r="C16" s="73" t="s">
        <v>47</v>
      </c>
      <c r="D16" s="73"/>
      <c r="E16" s="44" t="s">
        <v>69</v>
      </c>
      <c r="F16" s="13">
        <v>0</v>
      </c>
      <c r="G16" s="59">
        <f ca="1">H15</f>
        <v>44768</v>
      </c>
      <c r="H16" s="62">
        <f ca="1">G16+7</f>
        <v>44775</v>
      </c>
      <c r="I16" s="10"/>
      <c r="J16" s="10">
        <f t="shared" ca="1" si="76"/>
        <v>8</v>
      </c>
      <c r="K16" s="22"/>
      <c r="L16" s="22"/>
      <c r="M16" s="22"/>
      <c r="N16" s="22"/>
      <c r="O16" s="22"/>
      <c r="P16" s="22"/>
      <c r="Q16" s="22"/>
      <c r="R16" s="22"/>
      <c r="S16" s="22"/>
      <c r="T16" s="22"/>
      <c r="U16" s="22"/>
      <c r="V16" s="22"/>
      <c r="W16" s="23"/>
      <c r="X16" s="23"/>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row>
    <row r="17" spans="1:157" s="3" customFormat="1" ht="30" customHeight="1" thickBot="1" x14ac:dyDescent="0.3">
      <c r="A17" s="35"/>
      <c r="B17" s="50" t="s">
        <v>56</v>
      </c>
      <c r="C17" s="73" t="s">
        <v>43</v>
      </c>
      <c r="D17" s="73"/>
      <c r="E17" s="44" t="s">
        <v>70</v>
      </c>
      <c r="F17" s="13">
        <v>0</v>
      </c>
      <c r="G17" s="59">
        <f ca="1">H16</f>
        <v>44775</v>
      </c>
      <c r="H17" s="62">
        <f ca="1">G17+7</f>
        <v>44782</v>
      </c>
      <c r="I17" s="10"/>
      <c r="J17" s="10">
        <f t="shared" ca="1" si="76"/>
        <v>8</v>
      </c>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row>
    <row r="18" spans="1:157" s="3" customFormat="1" ht="30" customHeight="1" thickBot="1" x14ac:dyDescent="0.3">
      <c r="A18" s="35"/>
      <c r="B18" s="50"/>
      <c r="C18" s="50"/>
      <c r="D18" s="50"/>
      <c r="E18" s="44"/>
      <c r="F18" s="16"/>
      <c r="G18" s="62"/>
      <c r="H18" s="62"/>
      <c r="I18" s="10"/>
      <c r="J18" s="10" t="str">
        <f t="shared" si="76"/>
        <v/>
      </c>
      <c r="K18" s="22"/>
      <c r="L18" s="22"/>
      <c r="M18" s="22"/>
      <c r="N18" s="22"/>
      <c r="O18" s="22"/>
      <c r="P18" s="22"/>
      <c r="Q18" s="22"/>
      <c r="R18" s="22"/>
      <c r="S18" s="22"/>
      <c r="T18" s="22"/>
      <c r="U18" s="22"/>
      <c r="V18" s="22"/>
      <c r="W18" s="22"/>
      <c r="X18" s="22"/>
      <c r="Y18" s="22"/>
      <c r="Z18" s="22"/>
      <c r="AA18" s="23"/>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row>
    <row r="19" spans="1:157" s="3" customFormat="1" ht="30" customHeight="1" thickBot="1" x14ac:dyDescent="0.3">
      <c r="A19" s="35"/>
      <c r="B19" s="50"/>
      <c r="C19" s="50"/>
      <c r="D19" s="50"/>
      <c r="E19" s="44"/>
      <c r="F19" s="16"/>
      <c r="G19" s="62"/>
      <c r="H19" s="62"/>
      <c r="I19" s="10"/>
      <c r="J19" s="10" t="str">
        <f t="shared" si="76"/>
        <v/>
      </c>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row>
    <row r="20" spans="1:157" s="3" customFormat="1" ht="30" customHeight="1" thickBot="1" x14ac:dyDescent="0.3">
      <c r="A20" s="35" t="s">
        <v>25</v>
      </c>
      <c r="B20" s="17" t="s">
        <v>51</v>
      </c>
      <c r="C20" s="17"/>
      <c r="D20" s="17"/>
      <c r="E20" s="45"/>
      <c r="F20" s="18"/>
      <c r="G20" s="63"/>
      <c r="H20" s="64"/>
      <c r="I20" s="10"/>
      <c r="J20" s="10" t="str">
        <f t="shared" si="76"/>
        <v/>
      </c>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row>
    <row r="21" spans="1:157" s="3" customFormat="1" ht="30" customHeight="1" thickBot="1" x14ac:dyDescent="0.3">
      <c r="A21" s="35"/>
      <c r="B21" s="51" t="s">
        <v>58</v>
      </c>
      <c r="C21" s="74" t="s">
        <v>49</v>
      </c>
      <c r="D21" s="74"/>
      <c r="E21" s="46" t="s">
        <v>53</v>
      </c>
      <c r="F21" s="19"/>
      <c r="G21" s="59">
        <f ca="1">Inicio_del_proyecto</f>
        <v>44740</v>
      </c>
      <c r="H21" s="65">
        <f ca="1">G21+14</f>
        <v>44754</v>
      </c>
      <c r="I21" s="10"/>
      <c r="J21" s="10">
        <f t="shared" ca="1" si="76"/>
        <v>15</v>
      </c>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row>
    <row r="22" spans="1:157" s="3" customFormat="1" ht="30" customHeight="1" thickBot="1" x14ac:dyDescent="0.3">
      <c r="A22" s="35"/>
      <c r="B22" s="51" t="s">
        <v>59</v>
      </c>
      <c r="C22" s="74" t="s">
        <v>54</v>
      </c>
      <c r="D22" s="74"/>
      <c r="E22" s="46" t="s">
        <v>53</v>
      </c>
      <c r="F22" s="19"/>
      <c r="G22" s="65">
        <f ca="1">H21</f>
        <v>44754</v>
      </c>
      <c r="H22" s="65">
        <f ca="1">G22+30</f>
        <v>44784</v>
      </c>
      <c r="I22" s="10"/>
      <c r="J22" s="10">
        <f t="shared" ca="1" si="76"/>
        <v>31</v>
      </c>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row>
    <row r="23" spans="1:157" s="3" customFormat="1" ht="30" customHeight="1" thickBot="1" x14ac:dyDescent="0.3">
      <c r="A23" s="35"/>
      <c r="B23" s="51" t="s">
        <v>60</v>
      </c>
      <c r="C23" s="74" t="s">
        <v>54</v>
      </c>
      <c r="D23" s="74"/>
      <c r="E23" s="46" t="s">
        <v>77</v>
      </c>
      <c r="F23" s="19"/>
      <c r="G23" s="59">
        <f ca="1">Inicio_del_proyecto+37</f>
        <v>44777</v>
      </c>
      <c r="H23" s="65">
        <f ca="1">G23+30</f>
        <v>44807</v>
      </c>
      <c r="I23" s="10"/>
      <c r="J23" s="10">
        <f t="shared" ca="1" si="76"/>
        <v>31</v>
      </c>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row>
    <row r="24" spans="1:157" s="3" customFormat="1" ht="30" customHeight="1" thickBot="1" x14ac:dyDescent="0.3">
      <c r="A24" s="35"/>
      <c r="B24" s="51" t="s">
        <v>61</v>
      </c>
      <c r="C24" s="74" t="s">
        <v>54</v>
      </c>
      <c r="D24" s="74"/>
      <c r="E24" s="46" t="s">
        <v>78</v>
      </c>
      <c r="F24" s="19"/>
      <c r="G24" s="59">
        <f ca="1">Inicio_del_proyecto+37</f>
        <v>44777</v>
      </c>
      <c r="H24" s="65">
        <f ca="1">G24+30</f>
        <v>44807</v>
      </c>
      <c r="I24" s="10"/>
      <c r="J24" s="10">
        <f t="shared" ca="1" si="76"/>
        <v>31</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row>
    <row r="25" spans="1:157" s="3" customFormat="1" ht="30" customHeight="1" thickBot="1" x14ac:dyDescent="0.3">
      <c r="A25" s="35"/>
      <c r="B25" s="51" t="s">
        <v>79</v>
      </c>
      <c r="C25" s="74" t="s">
        <v>54</v>
      </c>
      <c r="D25" s="74"/>
      <c r="E25" s="46" t="s">
        <v>80</v>
      </c>
      <c r="F25" s="19"/>
      <c r="G25" s="59">
        <f ca="1">Inicio_del_proyecto+67</f>
        <v>44807</v>
      </c>
      <c r="H25" s="65">
        <f ca="1">G25+30</f>
        <v>44837</v>
      </c>
      <c r="I25" s="10"/>
      <c r="J25" s="10">
        <f t="shared" ca="1" si="76"/>
        <v>31</v>
      </c>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row>
    <row r="26" spans="1:157" s="3" customFormat="1" ht="30" customHeight="1" thickBot="1" x14ac:dyDescent="0.3">
      <c r="A26" s="35" t="s">
        <v>25</v>
      </c>
      <c r="B26" s="20" t="s">
        <v>52</v>
      </c>
      <c r="C26" s="20"/>
      <c r="D26" s="20"/>
      <c r="E26" s="47"/>
      <c r="F26" s="21"/>
      <c r="G26" s="66"/>
      <c r="H26" s="67"/>
      <c r="I26" s="10"/>
      <c r="J26" s="10" t="str">
        <f t="shared" si="76"/>
        <v/>
      </c>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row>
    <row r="27" spans="1:157" s="3" customFormat="1" ht="30" customHeight="1" thickBot="1" x14ac:dyDescent="0.3">
      <c r="A27" s="35"/>
      <c r="B27" s="49" t="s">
        <v>63</v>
      </c>
      <c r="C27" s="42" t="s">
        <v>47</v>
      </c>
      <c r="D27" s="42"/>
      <c r="E27" s="42" t="s">
        <v>53</v>
      </c>
      <c r="F27" s="13">
        <v>0</v>
      </c>
      <c r="G27" s="59">
        <f ca="1">Inicio_del_proyecto+40</f>
        <v>44780</v>
      </c>
      <c r="H27" s="59">
        <f ca="1">G27+14</f>
        <v>44794</v>
      </c>
      <c r="I27" s="10"/>
      <c r="J27" s="10">
        <f t="shared" ca="1" si="76"/>
        <v>15</v>
      </c>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row>
    <row r="28" spans="1:157" s="3" customFormat="1" ht="30" customHeight="1" thickBot="1" x14ac:dyDescent="0.3">
      <c r="A28" s="35"/>
      <c r="B28" s="49" t="s">
        <v>64</v>
      </c>
      <c r="C28" s="42" t="s">
        <v>45</v>
      </c>
      <c r="D28" s="42"/>
      <c r="E28" s="42" t="s">
        <v>53</v>
      </c>
      <c r="F28" s="13">
        <v>0</v>
      </c>
      <c r="G28" s="59">
        <f ca="1">Inicio_del_proyecto+40</f>
        <v>44780</v>
      </c>
      <c r="H28" s="59">
        <f ca="1">G28+21</f>
        <v>44801</v>
      </c>
      <c r="I28" s="10"/>
      <c r="J28" s="10">
        <f t="shared" ca="1" si="76"/>
        <v>22</v>
      </c>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row>
    <row r="29" spans="1:157" s="3" customFormat="1" ht="30" customHeight="1" thickBot="1" x14ac:dyDescent="0.3">
      <c r="A29" s="35"/>
      <c r="B29" s="49" t="s">
        <v>65</v>
      </c>
      <c r="C29" s="42" t="s">
        <v>74</v>
      </c>
      <c r="D29" s="42"/>
      <c r="E29" s="42" t="s">
        <v>53</v>
      </c>
      <c r="F29" s="13">
        <v>0</v>
      </c>
      <c r="G29" s="59">
        <f ca="1">H28</f>
        <v>44801</v>
      </c>
      <c r="H29" s="59">
        <f ca="1">G29+21</f>
        <v>44822</v>
      </c>
      <c r="I29" s="10"/>
      <c r="J29" s="10">
        <f t="shared" ca="1" si="76"/>
        <v>22</v>
      </c>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row>
    <row r="30" spans="1:157" s="3" customFormat="1" ht="30" customHeight="1" thickBot="1" x14ac:dyDescent="0.3">
      <c r="A30" s="35"/>
      <c r="B30" s="49" t="s">
        <v>66</v>
      </c>
      <c r="C30" s="42" t="s">
        <v>43</v>
      </c>
      <c r="D30" s="42"/>
      <c r="E30" s="42" t="s">
        <v>72</v>
      </c>
      <c r="F30" s="13">
        <v>0</v>
      </c>
      <c r="G30" s="59">
        <f ca="1">H29</f>
        <v>44822</v>
      </c>
      <c r="H30" s="59">
        <f ca="1">G30+14</f>
        <v>44836</v>
      </c>
      <c r="I30" s="10"/>
      <c r="J30" s="10">
        <f t="shared" ca="1" si="76"/>
        <v>15</v>
      </c>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row>
    <row r="31" spans="1:157" s="3" customFormat="1" ht="30" customHeight="1" thickBot="1" x14ac:dyDescent="0.3">
      <c r="A31" s="35"/>
      <c r="B31" s="75" t="s">
        <v>67</v>
      </c>
      <c r="C31" s="42" t="s">
        <v>49</v>
      </c>
      <c r="D31" s="42"/>
      <c r="E31" s="42" t="s">
        <v>73</v>
      </c>
      <c r="F31" s="13">
        <v>0</v>
      </c>
      <c r="G31" s="59">
        <f ca="1">H27</f>
        <v>44794</v>
      </c>
      <c r="H31" s="59">
        <f ca="1">G31+14</f>
        <v>44808</v>
      </c>
      <c r="I31" s="10"/>
      <c r="J31" s="10">
        <f t="shared" ca="1" si="76"/>
        <v>15</v>
      </c>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row>
    <row r="32" spans="1:157" s="3" customFormat="1" ht="30" customHeight="1" thickBot="1" x14ac:dyDescent="0.3">
      <c r="A32" s="35" t="s">
        <v>26</v>
      </c>
      <c r="B32" s="76"/>
      <c r="C32" s="76"/>
      <c r="D32" s="76"/>
      <c r="E32" s="76"/>
      <c r="F32" s="76"/>
      <c r="G32" s="76"/>
      <c r="H32" s="76"/>
      <c r="I32" s="10"/>
      <c r="J32" s="10" t="str">
        <f t="shared" si="76"/>
        <v/>
      </c>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row>
    <row r="33" spans="1:157" s="3" customFormat="1" ht="30" customHeight="1" thickBot="1" x14ac:dyDescent="0.3">
      <c r="A33" s="36" t="s">
        <v>27</v>
      </c>
      <c r="B33" s="20" t="s">
        <v>62</v>
      </c>
      <c r="C33" s="20"/>
      <c r="D33" s="20"/>
      <c r="E33" s="47"/>
      <c r="F33" s="21"/>
      <c r="G33" s="66"/>
      <c r="H33" s="67"/>
      <c r="I33" s="10"/>
      <c r="J33" s="10" t="str">
        <f t="shared" si="76"/>
        <v/>
      </c>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row>
    <row r="34" spans="1:157" ht="30" customHeight="1" thickBot="1" x14ac:dyDescent="0.3">
      <c r="B34" s="52" t="s">
        <v>71</v>
      </c>
      <c r="C34" s="77" t="s">
        <v>45</v>
      </c>
      <c r="D34" s="77"/>
      <c r="E34" s="48" t="s">
        <v>75</v>
      </c>
      <c r="F34" s="13">
        <v>0</v>
      </c>
      <c r="G34" s="59">
        <f ca="1">Inicio_del_proyecto+60</f>
        <v>44800</v>
      </c>
      <c r="H34" s="59">
        <f ca="1">G34+14</f>
        <v>44814</v>
      </c>
      <c r="I34" s="10"/>
      <c r="J34" s="10">
        <f t="shared" ca="1" si="76"/>
        <v>15</v>
      </c>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row>
    <row r="35" spans="1:157" ht="30" customHeight="1" thickBot="1" x14ac:dyDescent="0.3">
      <c r="B35" s="52" t="s">
        <v>68</v>
      </c>
      <c r="C35" s="77" t="s">
        <v>49</v>
      </c>
      <c r="D35" s="77"/>
      <c r="E35" s="48" t="s">
        <v>53</v>
      </c>
      <c r="F35" s="13">
        <v>0</v>
      </c>
      <c r="G35" s="59">
        <f ca="1">Inicio_del_proyecto+60</f>
        <v>44800</v>
      </c>
      <c r="H35" s="59">
        <f t="shared" ref="H35:H37" ca="1" si="78">G35+14</f>
        <v>44814</v>
      </c>
      <c r="I35" s="10"/>
      <c r="J35" s="10">
        <f t="shared" ca="1" si="76"/>
        <v>15</v>
      </c>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row>
    <row r="36" spans="1:157" ht="30" customHeight="1" thickBot="1" x14ac:dyDescent="0.3">
      <c r="B36" s="52" t="s">
        <v>76</v>
      </c>
      <c r="C36" s="77" t="s">
        <v>43</v>
      </c>
      <c r="D36" s="77"/>
      <c r="E36" s="48" t="s">
        <v>73</v>
      </c>
      <c r="F36" s="13">
        <v>0</v>
      </c>
      <c r="G36" s="59">
        <f ca="1">Inicio_del_proyecto+60</f>
        <v>44800</v>
      </c>
      <c r="H36" s="59">
        <f t="shared" ca="1" si="78"/>
        <v>44814</v>
      </c>
      <c r="I36" s="10"/>
      <c r="J36" s="10">
        <f t="shared" ca="1" si="76"/>
        <v>15</v>
      </c>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row>
    <row r="37" spans="1:157" ht="30" customHeight="1" thickBot="1" x14ac:dyDescent="0.3">
      <c r="B37" s="52" t="s">
        <v>66</v>
      </c>
      <c r="C37" s="77" t="s">
        <v>47</v>
      </c>
      <c r="D37" s="77"/>
      <c r="E37" s="48" t="s">
        <v>72</v>
      </c>
      <c r="F37" s="13">
        <v>0</v>
      </c>
      <c r="G37" s="59">
        <f ca="1">Inicio_del_proyecto+60</f>
        <v>44800</v>
      </c>
      <c r="H37" s="59">
        <f t="shared" ca="1" si="78"/>
        <v>44814</v>
      </c>
      <c r="I37" s="10"/>
      <c r="J37" s="10">
        <f t="shared" ca="1" si="76"/>
        <v>15</v>
      </c>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row>
  </sheetData>
  <mergeCells count="24">
    <mergeCell ref="E3:F3"/>
    <mergeCell ref="E4:F4"/>
    <mergeCell ref="AM4:AS4"/>
    <mergeCell ref="AT4:AZ4"/>
    <mergeCell ref="BA4:BG4"/>
    <mergeCell ref="G3:H3"/>
    <mergeCell ref="BH4:BN4"/>
    <mergeCell ref="K4:Q4"/>
    <mergeCell ref="R4:X4"/>
    <mergeCell ref="Y4:AE4"/>
    <mergeCell ref="AF4:AL4"/>
    <mergeCell ref="BO4:BU4"/>
    <mergeCell ref="BV4:CB4"/>
    <mergeCell ref="CC4:CI4"/>
    <mergeCell ref="CJ4:CP4"/>
    <mergeCell ref="CQ4:CW4"/>
    <mergeCell ref="EG4:EM4"/>
    <mergeCell ref="EN4:ET4"/>
    <mergeCell ref="EU4:FA4"/>
    <mergeCell ref="CX4:DD4"/>
    <mergeCell ref="DE4:DK4"/>
    <mergeCell ref="DL4:DR4"/>
    <mergeCell ref="DS4:DY4"/>
    <mergeCell ref="DZ4:EF4"/>
  </mergeCells>
  <conditionalFormatting sqref="F7:F26 F33">
    <cfRule type="dataBar" priority="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14 K16:BN31 M15:X15 Z15:BN15 K15">
    <cfRule type="expression" dxfId="39" priority="73">
      <formula>AND(TODAY()&gt;=K$5,TODAY()&lt;L$5)</formula>
    </cfRule>
  </conditionalFormatting>
  <conditionalFormatting sqref="K7:BN14 K16:BN31 M15:X15 Z15:BN15 K15">
    <cfRule type="expression" dxfId="38" priority="67">
      <formula>AND(task_start&lt;=K$5,ROUNDDOWN((task_end-task_start+1)*task_progress,0)+task_start-1&gt;=K$5)</formula>
    </cfRule>
    <cfRule type="expression" dxfId="37" priority="68" stopIfTrue="1">
      <formula>AND(task_end&gt;=K$5,task_start&lt;L$5)</formula>
    </cfRule>
  </conditionalFormatting>
  <conditionalFormatting sqref="K32:BN37">
    <cfRule type="expression" dxfId="36" priority="40">
      <formula>AND(TODAY()&gt;=K$5,TODAY()&lt;L$5)</formula>
    </cfRule>
  </conditionalFormatting>
  <conditionalFormatting sqref="K32:BN37">
    <cfRule type="expression" dxfId="35" priority="38">
      <formula>AND(task_start&lt;=K$5,ROUNDDOWN((task_end-task_start+1)*task_progress,0)+task_start-1&gt;=K$5)</formula>
    </cfRule>
    <cfRule type="expression" dxfId="34" priority="39" stopIfTrue="1">
      <formula>AND(task_end&gt;=K$5,task_start&lt;L$5)</formula>
    </cfRule>
  </conditionalFormatting>
  <conditionalFormatting sqref="F27:F30">
    <cfRule type="dataBar" priority="36">
      <dataBar>
        <cfvo type="num" val="0"/>
        <cfvo type="num" val="1"/>
        <color theme="0" tint="-0.249977111117893"/>
      </dataBar>
      <extLst>
        <ext xmlns:x14="http://schemas.microsoft.com/office/spreadsheetml/2009/9/main" uri="{B025F937-C7B1-47D3-B67F-A62EFF666E3E}">
          <x14:id>{23C5608C-0C30-4664-B0EB-E366AA6E88A2}</x14:id>
        </ext>
      </extLst>
    </cfRule>
  </conditionalFormatting>
  <conditionalFormatting sqref="F31">
    <cfRule type="dataBar" priority="35">
      <dataBar>
        <cfvo type="num" val="0"/>
        <cfvo type="num" val="1"/>
        <color theme="0" tint="-0.249977111117893"/>
      </dataBar>
      <extLst>
        <ext xmlns:x14="http://schemas.microsoft.com/office/spreadsheetml/2009/9/main" uri="{B025F937-C7B1-47D3-B67F-A62EFF666E3E}">
          <x14:id>{53DEC8AC-21AC-40A0-B435-6292955363CD}</x14:id>
        </ext>
      </extLst>
    </cfRule>
  </conditionalFormatting>
  <conditionalFormatting sqref="F34">
    <cfRule type="dataBar" priority="34">
      <dataBar>
        <cfvo type="num" val="0"/>
        <cfvo type="num" val="1"/>
        <color theme="0" tint="-0.249977111117893"/>
      </dataBar>
      <extLst>
        <ext xmlns:x14="http://schemas.microsoft.com/office/spreadsheetml/2009/9/main" uri="{B025F937-C7B1-47D3-B67F-A62EFF666E3E}">
          <x14:id>{81D0BA39-2B13-466F-BC55-9BB40C8B6AB1}</x14:id>
        </ext>
      </extLst>
    </cfRule>
  </conditionalFormatting>
  <conditionalFormatting sqref="F35:F37">
    <cfRule type="dataBar" priority="33">
      <dataBar>
        <cfvo type="num" val="0"/>
        <cfvo type="num" val="1"/>
        <color theme="0" tint="-0.249977111117893"/>
      </dataBar>
      <extLst>
        <ext xmlns:x14="http://schemas.microsoft.com/office/spreadsheetml/2009/9/main" uri="{B025F937-C7B1-47D3-B67F-A62EFF666E3E}">
          <x14:id>{3B6EC877-3DCB-4A55-86BD-62140D16D192}</x14:id>
        </ext>
      </extLst>
    </cfRule>
  </conditionalFormatting>
  <conditionalFormatting sqref="BO5:CI5 BO7:CI31">
    <cfRule type="expression" dxfId="33" priority="32">
      <formula>AND(TODAY()&gt;=BO$5,TODAY()&lt;BP$5)</formula>
    </cfRule>
  </conditionalFormatting>
  <conditionalFormatting sqref="BO7:CI31">
    <cfRule type="expression" dxfId="32" priority="30">
      <formula>AND(task_start&lt;=BO$5,ROUNDDOWN((task_end-task_start+1)*task_progress,0)+task_start-1&gt;=BO$5)</formula>
    </cfRule>
    <cfRule type="expression" dxfId="31" priority="31" stopIfTrue="1">
      <formula>AND(task_end&gt;=BO$5,task_start&lt;BP$5)</formula>
    </cfRule>
  </conditionalFormatting>
  <conditionalFormatting sqref="BO32:CI37">
    <cfRule type="expression" dxfId="30" priority="29">
      <formula>AND(TODAY()&gt;=BO$5,TODAY()&lt;BP$5)</formula>
    </cfRule>
  </conditionalFormatting>
  <conditionalFormatting sqref="BO32:CI37">
    <cfRule type="expression" dxfId="29" priority="27">
      <formula>AND(task_start&lt;=BO$5,ROUNDDOWN((task_end-task_start+1)*task_progress,0)+task_start-1&gt;=BO$5)</formula>
    </cfRule>
    <cfRule type="expression" dxfId="28" priority="28" stopIfTrue="1">
      <formula>AND(task_end&gt;=BO$5,task_start&lt;BP$5)</formula>
    </cfRule>
  </conditionalFormatting>
  <conditionalFormatting sqref="CJ5:DD5 CJ7:DD31 CO6:DD6">
    <cfRule type="expression" dxfId="27" priority="26">
      <formula>AND(TODAY()&gt;=CJ$5,TODAY()&lt;CK$5)</formula>
    </cfRule>
  </conditionalFormatting>
  <conditionalFormatting sqref="CJ7:DD31">
    <cfRule type="expression" dxfId="26" priority="24">
      <formula>AND(task_start&lt;=CJ$5,ROUNDDOWN((task_end-task_start+1)*task_progress,0)+task_start-1&gt;=CJ$5)</formula>
    </cfRule>
    <cfRule type="expression" dxfId="25" priority="25" stopIfTrue="1">
      <formula>AND(task_end&gt;=CJ$5,task_start&lt;CK$5)</formula>
    </cfRule>
  </conditionalFormatting>
  <conditionalFormatting sqref="CJ32:DD37">
    <cfRule type="expression" dxfId="24" priority="23">
      <formula>AND(TODAY()&gt;=CJ$5,TODAY()&lt;CK$5)</formula>
    </cfRule>
  </conditionalFormatting>
  <conditionalFormatting sqref="CJ32:DD37">
    <cfRule type="expression" dxfId="23" priority="21">
      <formula>AND(task_start&lt;=CJ$5,ROUNDDOWN((task_end-task_start+1)*task_progress,0)+task_start-1&gt;=CJ$5)</formula>
    </cfRule>
    <cfRule type="expression" dxfId="22" priority="22" stopIfTrue="1">
      <formula>AND(task_end&gt;=CJ$5,task_start&lt;CK$5)</formula>
    </cfRule>
  </conditionalFormatting>
  <conditionalFormatting sqref="DE5:DY31">
    <cfRule type="expression" dxfId="21" priority="20">
      <formula>AND(TODAY()&gt;=DE$5,TODAY()&lt;DF$5)</formula>
    </cfRule>
  </conditionalFormatting>
  <conditionalFormatting sqref="DE7:DY31">
    <cfRule type="expression" dxfId="20" priority="18">
      <formula>AND(task_start&lt;=DE$5,ROUNDDOWN((task_end-task_start+1)*task_progress,0)+task_start-1&gt;=DE$5)</formula>
    </cfRule>
    <cfRule type="expression" dxfId="19" priority="19" stopIfTrue="1">
      <formula>AND(task_end&gt;=DE$5,task_start&lt;DF$5)</formula>
    </cfRule>
  </conditionalFormatting>
  <conditionalFormatting sqref="DE32:DY37">
    <cfRule type="expression" dxfId="18" priority="17">
      <formula>AND(TODAY()&gt;=DE$5,TODAY()&lt;DF$5)</formula>
    </cfRule>
  </conditionalFormatting>
  <conditionalFormatting sqref="DE32:DY37">
    <cfRule type="expression" dxfId="17" priority="15">
      <formula>AND(task_start&lt;=DE$5,ROUNDDOWN((task_end-task_start+1)*task_progress,0)+task_start-1&gt;=DE$5)</formula>
    </cfRule>
    <cfRule type="expression" dxfId="16" priority="16" stopIfTrue="1">
      <formula>AND(task_end&gt;=DE$5,task_start&lt;DF$5)</formula>
    </cfRule>
  </conditionalFormatting>
  <conditionalFormatting sqref="DZ5:ET31">
    <cfRule type="expression" dxfId="15" priority="14">
      <formula>AND(TODAY()&gt;=DZ$5,TODAY()&lt;EA$5)</formula>
    </cfRule>
  </conditionalFormatting>
  <conditionalFormatting sqref="DZ7:ET31">
    <cfRule type="expression" dxfId="14" priority="12">
      <formula>AND(task_start&lt;=DZ$5,ROUNDDOWN((task_end-task_start+1)*task_progress,0)+task_start-1&gt;=DZ$5)</formula>
    </cfRule>
    <cfRule type="expression" dxfId="13" priority="13" stopIfTrue="1">
      <formula>AND(task_end&gt;=DZ$5,task_start&lt;EA$5)</formula>
    </cfRule>
  </conditionalFormatting>
  <conditionalFormatting sqref="DZ32:ET37">
    <cfRule type="expression" dxfId="12" priority="11">
      <formula>AND(TODAY()&gt;=DZ$5,TODAY()&lt;EA$5)</formula>
    </cfRule>
  </conditionalFormatting>
  <conditionalFormatting sqref="DZ32:ET37">
    <cfRule type="expression" dxfId="11" priority="9">
      <formula>AND(task_start&lt;=DZ$5,ROUNDDOWN((task_end-task_start+1)*task_progress,0)+task_start-1&gt;=DZ$5)</formula>
    </cfRule>
    <cfRule type="expression" dxfId="10" priority="10" stopIfTrue="1">
      <formula>AND(task_end&gt;=DZ$5,task_start&lt;EA$5)</formula>
    </cfRule>
  </conditionalFormatting>
  <conditionalFormatting sqref="EU5:FA31">
    <cfRule type="expression" dxfId="9" priority="8">
      <formula>AND(TODAY()&gt;=EU$5,TODAY()&lt;EV$5)</formula>
    </cfRule>
  </conditionalFormatting>
  <conditionalFormatting sqref="EU7:FA31">
    <cfRule type="expression" dxfId="8" priority="6">
      <formula>AND(task_start&lt;=EU$5,ROUNDDOWN((task_end-task_start+1)*task_progress,0)+task_start-1&gt;=EU$5)</formula>
    </cfRule>
    <cfRule type="expression" dxfId="7" priority="7" stopIfTrue="1">
      <formula>AND(task_end&gt;=EU$5,task_start&lt;EV$5)</formula>
    </cfRule>
  </conditionalFormatting>
  <conditionalFormatting sqref="EU32:FA37">
    <cfRule type="expression" dxfId="6" priority="5">
      <formula>AND(TODAY()&gt;=EU$5,TODAY()&lt;EV$5)</formula>
    </cfRule>
  </conditionalFormatting>
  <conditionalFormatting sqref="EU32:FA37">
    <cfRule type="expression" dxfId="5" priority="3">
      <formula>AND(task_start&lt;=EU$5,ROUNDDOWN((task_end-task_start+1)*task_progress,0)+task_start-1&gt;=EU$5)</formula>
    </cfRule>
    <cfRule type="expression" dxfId="4" priority="4" stopIfTrue="1">
      <formula>AND(task_end&gt;=EU$5,task_start&lt;EV$5)</formula>
    </cfRule>
  </conditionalFormatting>
  <conditionalFormatting sqref="Y15">
    <cfRule type="expression" dxfId="3" priority="75">
      <formula>AND(TODAY()&gt;=L$5,TODAY()&lt;M$5)</formula>
    </cfRule>
  </conditionalFormatting>
  <conditionalFormatting sqref="Y15">
    <cfRule type="expression" dxfId="2" priority="79">
      <formula>AND(task_start&lt;=L$5,ROUNDDOWN((task_end-task_start+1)*task_progress,0)+task_start-1&gt;=L$5)</formula>
    </cfRule>
    <cfRule type="expression" dxfId="1" priority="80" stopIfTrue="1">
      <formula>AND(task_end&gt;=L$5,task_start&lt;M$5)</formula>
    </cfRule>
  </conditionalFormatting>
  <conditionalFormatting sqref="BO6:CN6">
    <cfRule type="expression" dxfId="0" priority="1">
      <formula>AND(TODAY()&gt;=BO$5,TODAY()&lt;BP$5)</formula>
    </cfRule>
  </conditionalFormatting>
  <dataValidations count="1">
    <dataValidation type="whole" operator="greaterThanOrEqual" allowBlank="1" showInputMessage="1" promptTitle="Mostrar semana" prompt="Al cambiar este número, se desplazará la vista del diagrama de Gantt." sqref="G4" xr:uid="{00000000-0002-0000-0000-000000000000}">
      <formula1>1</formula1>
    </dataValidation>
  </dataValidations>
  <hyperlinks>
    <hyperlink ref="K2" r:id="rId1" xr:uid="{00000000-0004-0000-0000-000000000000}"/>
    <hyperlink ref="K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F7:F26 F33</xm:sqref>
        </x14:conditionalFormatting>
        <x14:conditionalFormatting xmlns:xm="http://schemas.microsoft.com/office/excel/2006/main">
          <x14:cfRule type="dataBar" id="{23C5608C-0C30-4664-B0EB-E366AA6E88A2}">
            <x14:dataBar minLength="0" maxLength="100" gradient="0">
              <x14:cfvo type="num">
                <xm:f>0</xm:f>
              </x14:cfvo>
              <x14:cfvo type="num">
                <xm:f>1</xm:f>
              </x14:cfvo>
              <x14:negativeFillColor rgb="FFFF0000"/>
              <x14:axisColor rgb="FF000000"/>
            </x14:dataBar>
          </x14:cfRule>
          <xm:sqref>F27:F30</xm:sqref>
        </x14:conditionalFormatting>
        <x14:conditionalFormatting xmlns:xm="http://schemas.microsoft.com/office/excel/2006/main">
          <x14:cfRule type="dataBar" id="{53DEC8AC-21AC-40A0-B435-6292955363CD}">
            <x14:dataBar minLength="0" maxLength="100" gradient="0">
              <x14:cfvo type="num">
                <xm:f>0</xm:f>
              </x14:cfvo>
              <x14:cfvo type="num">
                <xm:f>1</xm:f>
              </x14:cfvo>
              <x14:negativeFillColor rgb="FFFF0000"/>
              <x14:axisColor rgb="FF000000"/>
            </x14:dataBar>
          </x14:cfRule>
          <xm:sqref>F31</xm:sqref>
        </x14:conditionalFormatting>
        <x14:conditionalFormatting xmlns:xm="http://schemas.microsoft.com/office/excel/2006/main">
          <x14:cfRule type="dataBar" id="{81D0BA39-2B13-466F-BC55-9BB40C8B6AB1}">
            <x14:dataBar minLength="0" maxLength="100" gradient="0">
              <x14:cfvo type="num">
                <xm:f>0</xm:f>
              </x14:cfvo>
              <x14:cfvo type="num">
                <xm:f>1</xm:f>
              </x14:cfvo>
              <x14:negativeFillColor rgb="FFFF0000"/>
              <x14:axisColor rgb="FF000000"/>
            </x14:dataBar>
          </x14:cfRule>
          <xm:sqref>F34</xm:sqref>
        </x14:conditionalFormatting>
        <x14:conditionalFormatting xmlns:xm="http://schemas.microsoft.com/office/excel/2006/main">
          <x14:cfRule type="dataBar" id="{3B6EC877-3DCB-4A55-86BD-62140D16D192}">
            <x14:dataBar minLength="0" maxLength="100" gradient="0">
              <x14:cfvo type="num">
                <xm:f>0</xm:f>
              </x14:cfvo>
              <x14:cfvo type="num">
                <xm:f>1</xm:f>
              </x14:cfvo>
              <x14:negativeFillColor rgb="FFFF0000"/>
              <x14:axisColor rgb="FF000000"/>
            </x14:dataBar>
          </x14:cfRule>
          <xm:sqref>F35:F37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5" customWidth="1"/>
    <col min="2" max="16384" width="9.140625" style="2"/>
  </cols>
  <sheetData>
    <row r="1" spans="1:2" ht="46.5" customHeight="1" x14ac:dyDescent="0.2"/>
    <row r="2" spans="1:2" s="27" customFormat="1" ht="15.75" x14ac:dyDescent="0.25">
      <c r="A2" s="26" t="s">
        <v>2</v>
      </c>
      <c r="B2" s="26"/>
    </row>
    <row r="3" spans="1:2" s="31" customFormat="1" ht="27" customHeight="1" x14ac:dyDescent="0.25">
      <c r="A3" s="56" t="s">
        <v>5</v>
      </c>
      <c r="B3" s="32"/>
    </row>
    <row r="4" spans="1:2" s="28" customFormat="1" ht="26.25" x14ac:dyDescent="0.4">
      <c r="A4" s="29" t="s">
        <v>28</v>
      </c>
    </row>
    <row r="5" spans="1:2" ht="74.099999999999994" customHeight="1" x14ac:dyDescent="0.2">
      <c r="A5" s="30" t="s">
        <v>29</v>
      </c>
    </row>
    <row r="6" spans="1:2" ht="26.25" customHeight="1" x14ac:dyDescent="0.2">
      <c r="A6" s="29" t="s">
        <v>30</v>
      </c>
    </row>
    <row r="7" spans="1:2" s="25" customFormat="1" ht="228" customHeight="1" x14ac:dyDescent="0.25">
      <c r="A7" s="34" t="s">
        <v>31</v>
      </c>
    </row>
    <row r="8" spans="1:2" s="28" customFormat="1" ht="26.25" x14ac:dyDescent="0.4">
      <c r="A8" s="29" t="s">
        <v>32</v>
      </c>
    </row>
    <row r="9" spans="1:2" ht="75" x14ac:dyDescent="0.2">
      <c r="A9" s="30" t="s">
        <v>33</v>
      </c>
    </row>
    <row r="10" spans="1:2" s="25" customFormat="1" ht="27.95" customHeight="1" x14ac:dyDescent="0.25">
      <c r="A10" s="33" t="s">
        <v>34</v>
      </c>
    </row>
    <row r="11" spans="1:2" s="28" customFormat="1" ht="26.25" x14ac:dyDescent="0.4">
      <c r="A11" s="29" t="s">
        <v>35</v>
      </c>
    </row>
    <row r="12" spans="1:2" ht="30" x14ac:dyDescent="0.2">
      <c r="A12" s="30" t="s">
        <v>36</v>
      </c>
    </row>
    <row r="13" spans="1:2" s="25" customFormat="1" ht="27.95" customHeight="1" x14ac:dyDescent="0.25">
      <c r="A13" s="33" t="s">
        <v>37</v>
      </c>
    </row>
    <row r="14" spans="1:2" s="28" customFormat="1" ht="26.25" x14ac:dyDescent="0.4">
      <c r="A14" s="29" t="s">
        <v>38</v>
      </c>
    </row>
    <row r="15" spans="1:2" ht="93.75" customHeight="1" x14ac:dyDescent="0.2">
      <c r="A15" s="30" t="s">
        <v>39</v>
      </c>
    </row>
    <row r="16" spans="1:2" ht="90" x14ac:dyDescent="0.2">
      <c r="A16" s="30"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2022-06-27T15:36:38Z</dcterms:created>
  <dcterms:modified xsi:type="dcterms:W3CDTF">2022-06-29T00:00:51Z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