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U:\_Research_\HB_AEC\DERopt\"/>
    </mc:Choice>
  </mc:AlternateContent>
  <bookViews>
    <workbookView xWindow="0" yWindow="0" windowWidth="5730" windowHeight="5730"/>
  </bookViews>
  <sheets>
    <sheet name="Model Input" sheetId="1" r:id="rId1"/>
    <sheet name="Rate 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C12" i="1"/>
  <c r="D12" i="1"/>
  <c r="B9" i="2"/>
  <c r="B12" i="1" s="1"/>
  <c r="D3" i="1"/>
  <c r="D4" i="1"/>
  <c r="D7" i="1"/>
  <c r="D8" i="1"/>
  <c r="D10" i="1"/>
  <c r="D11" i="1"/>
  <c r="D1" i="1"/>
  <c r="D14" i="2"/>
  <c r="D13" i="2"/>
  <c r="D12" i="2"/>
  <c r="D6" i="1" s="1"/>
  <c r="D11" i="2"/>
  <c r="D5" i="1" s="1"/>
  <c r="D10" i="2"/>
  <c r="D17" i="2"/>
  <c r="D15" i="2"/>
  <c r="D9" i="1" s="1"/>
  <c r="D16" i="2"/>
  <c r="C3" i="1"/>
  <c r="C4" i="1"/>
  <c r="C5" i="1"/>
  <c r="C6" i="1"/>
  <c r="C7" i="1"/>
  <c r="C8" i="1"/>
  <c r="C9" i="1"/>
  <c r="C10" i="1"/>
  <c r="C11" i="1"/>
  <c r="C1" i="1"/>
  <c r="B1" i="1"/>
  <c r="B6" i="1"/>
  <c r="B7" i="1"/>
  <c r="B8" i="1"/>
  <c r="B9" i="1"/>
  <c r="B10" i="1"/>
  <c r="B11" i="1"/>
  <c r="B5" i="1"/>
  <c r="B4" i="1"/>
  <c r="B3" i="1"/>
</calcChain>
</file>

<file path=xl/sharedStrings.xml><?xml version="1.0" encoding="utf-8"?>
<sst xmlns="http://schemas.openxmlformats.org/spreadsheetml/2006/main" count="36" uniqueCount="30">
  <si>
    <t>Rate</t>
  </si>
  <si>
    <t>Index</t>
  </si>
  <si>
    <t>CI1</t>
  </si>
  <si>
    <t>CI2</t>
  </si>
  <si>
    <t>Transmission ($/kWh)</t>
  </si>
  <si>
    <t>Distribution ($/kWh)</t>
  </si>
  <si>
    <t>New System Generaiton Charge ($/kWh)</t>
  </si>
  <si>
    <t>Nuclear Decommissioning Charge ($/kWh)</t>
  </si>
  <si>
    <t>Public Purpose Programs Charge ($/kWh)</t>
  </si>
  <si>
    <t>DWR Bond charge ($/kWh)</t>
  </si>
  <si>
    <t>PUC Reimbursement ($/kWh)</t>
  </si>
  <si>
    <t>UG Summer On ($/kWh)</t>
  </si>
  <si>
    <t>UG Summer Mid ($/kWh)</t>
  </si>
  <si>
    <t>UG Summer Off ($/kWh)</t>
  </si>
  <si>
    <t>UG Winter Mid ($/kWh)</t>
  </si>
  <si>
    <t>UG Winter Off ($/kWh)</t>
  </si>
  <si>
    <t>Facility Related Demand Charge ($/kW)</t>
  </si>
  <si>
    <t>TRD Summer On Peak ($/kW)</t>
  </si>
  <si>
    <t>TRD Summer Mid Peak ($/kW)</t>
  </si>
  <si>
    <t>Customer Charge ($/meter/month)</t>
  </si>
  <si>
    <t>TOU 8 B &lt;2kV</t>
  </si>
  <si>
    <t>TOU 8 B 2kV - 50 kV</t>
  </si>
  <si>
    <t>CI3</t>
  </si>
  <si>
    <t>TOU-GS-3 &lt;2kV</t>
  </si>
  <si>
    <t>Competition Trnasition Charge ($/kWh)</t>
  </si>
  <si>
    <t>T&amp;D ($/kWh)</t>
  </si>
  <si>
    <t>Facility Demand Charge ($/kW)</t>
  </si>
  <si>
    <t>TRD On ($/kW)</t>
  </si>
  <si>
    <t>TRD Mid ($/kW)</t>
  </si>
  <si>
    <t>NBC  ($/kWh)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</si>
</sst>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A13" sqref="A13"/>
    </sheetView>
  </sheetViews>
  <sheetFormatPr defaultRowHeight="15" x14ac:dyDescent="0.25"/>
  <cols>
    <col min="1" max="1" width="30.140625" bestFit="1" customWidth="1"/>
    <col min="2" max="2" width="17.28515625" bestFit="1" customWidth="1"/>
    <col min="3" max="3" width="19.85546875" bestFit="1" customWidth="1"/>
    <col min="4" max="4" width="14.28515625" bestFit="1" customWidth="1"/>
  </cols>
  <sheetData>
    <row r="1" spans="1:4" x14ac:dyDescent="0.25">
      <c r="A1" t="s">
        <v>0</v>
      </c>
      <c r="B1" t="str">
        <f>'Rate Data'!B1</f>
        <v>TOU 8 B &lt;2kV</v>
      </c>
      <c r="C1" t="str">
        <f>'Rate Data'!C1</f>
        <v>TOU 8 B 2kV - 50 kV</v>
      </c>
      <c r="D1" t="str">
        <f>'Rate Data'!D1</f>
        <v>TOU-GS-3 &lt;2kV</v>
      </c>
    </row>
    <row r="2" spans="1:4" x14ac:dyDescent="0.25">
      <c r="A2" t="s">
        <v>1</v>
      </c>
      <c r="B2" t="s">
        <v>2</v>
      </c>
      <c r="C2" t="s">
        <v>3</v>
      </c>
      <c r="D2" t="s">
        <v>22</v>
      </c>
    </row>
    <row r="3" spans="1:4" x14ac:dyDescent="0.25">
      <c r="A3" t="s">
        <v>25</v>
      </c>
      <c r="B3">
        <f>SUM('Rate Data'!B2:B8)</f>
        <v>2.0119999999999996E-2</v>
      </c>
      <c r="C3">
        <f>SUM('Rate Data'!C2:C8)</f>
        <v>1.8989999999999996E-2</v>
      </c>
      <c r="D3">
        <f>SUM('Rate Data'!D2:D8)</f>
        <v>2.1139999999999999E-2</v>
      </c>
    </row>
    <row r="4" spans="1:4" x14ac:dyDescent="0.25">
      <c r="A4" t="s">
        <v>11</v>
      </c>
      <c r="B4">
        <f>'Rate Data'!B10</f>
        <v>8.2460000000000006E-2</v>
      </c>
      <c r="C4">
        <f>'Rate Data'!C10</f>
        <v>8.1229999999999997E-2</v>
      </c>
      <c r="D4">
        <f>'Rate Data'!D10</f>
        <v>9.9900000000000003E-2</v>
      </c>
    </row>
    <row r="5" spans="1:4" x14ac:dyDescent="0.25">
      <c r="A5" t="s">
        <v>12</v>
      </c>
      <c r="B5">
        <f>'Rate Data'!B11</f>
        <v>5.5539999999999999E-2</v>
      </c>
      <c r="C5">
        <f>'Rate Data'!C11</f>
        <v>5.4330000000000003E-2</v>
      </c>
      <c r="D5">
        <f>'Rate Data'!D11</f>
        <v>5.7120000000000004E-2</v>
      </c>
    </row>
    <row r="6" spans="1:4" x14ac:dyDescent="0.25">
      <c r="A6" t="s">
        <v>13</v>
      </c>
      <c r="B6">
        <f>'Rate Data'!B12</f>
        <v>3.7150000000000002E-2</v>
      </c>
      <c r="C6">
        <f>'Rate Data'!C12</f>
        <v>3.635E-2</v>
      </c>
      <c r="D6">
        <f>'Rate Data'!D12</f>
        <v>3.5660000000000004E-2</v>
      </c>
    </row>
    <row r="7" spans="1:4" x14ac:dyDescent="0.25">
      <c r="A7" t="s">
        <v>14</v>
      </c>
      <c r="B7">
        <f>'Rate Data'!B13</f>
        <v>5.3690000000000002E-2</v>
      </c>
      <c r="C7">
        <f>'Rate Data'!C13</f>
        <v>5.2679999999999998E-2</v>
      </c>
      <c r="D7">
        <f>'Rate Data'!D13</f>
        <v>5.2150000000000002E-2</v>
      </c>
    </row>
    <row r="8" spans="1:4" x14ac:dyDescent="0.25">
      <c r="A8" t="s">
        <v>15</v>
      </c>
      <c r="B8">
        <f>'Rate Data'!B14</f>
        <v>4.274E-2</v>
      </c>
      <c r="C8">
        <f>'Rate Data'!C14</f>
        <v>4.1869999999999997E-2</v>
      </c>
      <c r="D8">
        <f>'Rate Data'!D14</f>
        <v>4.1239999999999999E-2</v>
      </c>
    </row>
    <row r="9" spans="1:4" x14ac:dyDescent="0.25">
      <c r="A9" t="s">
        <v>26</v>
      </c>
      <c r="B9">
        <f>'Rate Data'!B15</f>
        <v>19.02</v>
      </c>
      <c r="C9">
        <f>'Rate Data'!C15</f>
        <v>18.79</v>
      </c>
      <c r="D9">
        <f>'Rate Data'!D15</f>
        <v>18.040000000000003</v>
      </c>
    </row>
    <row r="10" spans="1:4" x14ac:dyDescent="0.25">
      <c r="A10" t="s">
        <v>27</v>
      </c>
      <c r="B10">
        <f>'Rate Data'!B16</f>
        <v>21.73</v>
      </c>
      <c r="C10">
        <f>'Rate Data'!C16</f>
        <v>21.79</v>
      </c>
      <c r="D10">
        <f>'Rate Data'!D16</f>
        <v>19.62</v>
      </c>
    </row>
    <row r="11" spans="1:4" x14ac:dyDescent="0.25">
      <c r="A11" t="s">
        <v>28</v>
      </c>
      <c r="B11">
        <f>'Rate Data'!B17</f>
        <v>4.17</v>
      </c>
      <c r="C11">
        <f>'Rate Data'!C17</f>
        <v>4.1100000000000003</v>
      </c>
      <c r="D11">
        <f>'Rate Data'!D17</f>
        <v>3.55</v>
      </c>
    </row>
    <row r="12" spans="1:4" x14ac:dyDescent="0.25">
      <c r="A12" t="s">
        <v>29</v>
      </c>
      <c r="B12">
        <f>'Rate Data'!B6+'Rate Data'!B5+'Rate Data'!B7+'Rate Data'!B9</f>
        <v>1.4899999999999998E-2</v>
      </c>
      <c r="C12">
        <f>'Rate Data'!C6+'Rate Data'!C5+'Rate Data'!C7+'Rate Data'!C9</f>
        <v>1.4459999999999999E-2</v>
      </c>
      <c r="D12">
        <f>'Rate Data'!D6+'Rate Data'!D5+'Rate Data'!D7+'Rate Data'!D9</f>
        <v>1.523E-2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18" sqref="B18:D18"/>
    </sheetView>
  </sheetViews>
  <sheetFormatPr defaultRowHeight="15" x14ac:dyDescent="0.25"/>
  <cols>
    <col min="1" max="1" width="39.28515625" bestFit="1" customWidth="1"/>
    <col min="2" max="2" width="12.42578125" bestFit="1" customWidth="1"/>
    <col min="3" max="3" width="18" bestFit="1" customWidth="1"/>
    <col min="4" max="4" width="14.28515625" bestFit="1" customWidth="1"/>
  </cols>
  <sheetData>
    <row r="1" spans="1:4" x14ac:dyDescent="0.25">
      <c r="A1" t="s">
        <v>0</v>
      </c>
      <c r="B1" t="s">
        <v>20</v>
      </c>
      <c r="C1" t="s">
        <v>21</v>
      </c>
      <c r="D1" t="s">
        <v>23</v>
      </c>
    </row>
    <row r="2" spans="1:4" x14ac:dyDescent="0.25">
      <c r="A2" t="s">
        <v>4</v>
      </c>
      <c r="B2">
        <v>-2.3700000000000001E-3</v>
      </c>
      <c r="C2">
        <v>-2.4199999999999998E-3</v>
      </c>
      <c r="D2">
        <v>-2.3900000000000002E-3</v>
      </c>
    </row>
    <row r="3" spans="1:4" x14ac:dyDescent="0.25">
      <c r="A3" t="s">
        <v>5</v>
      </c>
      <c r="B3">
        <v>2.2300000000000002E-3</v>
      </c>
      <c r="C3">
        <v>2.0699999999999998E-3</v>
      </c>
      <c r="D3">
        <v>2.4499999999999999E-3</v>
      </c>
    </row>
    <row r="4" spans="1:4" x14ac:dyDescent="0.25">
      <c r="A4" t="s">
        <v>6</v>
      </c>
      <c r="B4">
        <v>4.45E-3</v>
      </c>
      <c r="C4">
        <v>4.0000000000000001E-3</v>
      </c>
      <c r="D4">
        <v>4.8700000000000002E-3</v>
      </c>
    </row>
    <row r="5" spans="1:4" x14ac:dyDescent="0.25">
      <c r="A5" t="s">
        <v>7</v>
      </c>
      <c r="B5">
        <v>5.0000000000000002E-5</v>
      </c>
      <c r="C5">
        <v>5.0000000000000002E-5</v>
      </c>
      <c r="D5">
        <v>5.0000000000000002E-5</v>
      </c>
    </row>
    <row r="6" spans="1:4" x14ac:dyDescent="0.25">
      <c r="A6" t="s">
        <v>8</v>
      </c>
      <c r="B6">
        <v>9.8099999999999993E-3</v>
      </c>
      <c r="C6">
        <v>9.3399999999999993E-3</v>
      </c>
      <c r="D6">
        <v>1.021E-2</v>
      </c>
    </row>
    <row r="7" spans="1:4" x14ac:dyDescent="0.25">
      <c r="A7" t="s">
        <v>9</v>
      </c>
      <c r="B7">
        <v>5.4900000000000001E-3</v>
      </c>
      <c r="C7">
        <v>5.4900000000000001E-3</v>
      </c>
      <c r="D7">
        <v>5.4900000000000001E-3</v>
      </c>
    </row>
    <row r="8" spans="1:4" x14ac:dyDescent="0.25">
      <c r="A8" t="s">
        <v>10</v>
      </c>
      <c r="B8">
        <v>4.6000000000000001E-4</v>
      </c>
      <c r="C8">
        <v>4.6000000000000001E-4</v>
      </c>
      <c r="D8">
        <v>4.6000000000000001E-4</v>
      </c>
    </row>
    <row r="9" spans="1:4" x14ac:dyDescent="0.25">
      <c r="A9" t="s">
        <v>24</v>
      </c>
      <c r="B9">
        <f>-0.00045</f>
        <v>-4.4999999999999999E-4</v>
      </c>
      <c r="C9">
        <v>-4.2000000000000002E-4</v>
      </c>
      <c r="D9">
        <f>-0.00052</f>
        <v>-5.1999999999999995E-4</v>
      </c>
    </row>
    <row r="10" spans="1:4" x14ac:dyDescent="0.25">
      <c r="A10" t="s">
        <v>11</v>
      </c>
      <c r="B10">
        <v>8.2460000000000006E-2</v>
      </c>
      <c r="C10">
        <v>8.1229999999999997E-2</v>
      </c>
      <c r="D10">
        <f>0.1013-0.0014</f>
        <v>9.9900000000000003E-2</v>
      </c>
    </row>
    <row r="11" spans="1:4" x14ac:dyDescent="0.25">
      <c r="A11" t="s">
        <v>12</v>
      </c>
      <c r="B11">
        <v>5.5539999999999999E-2</v>
      </c>
      <c r="C11">
        <v>5.4330000000000003E-2</v>
      </c>
      <c r="D11">
        <f>0.05852-0.0014</f>
        <v>5.7120000000000004E-2</v>
      </c>
    </row>
    <row r="12" spans="1:4" x14ac:dyDescent="0.25">
      <c r="A12" t="s">
        <v>13</v>
      </c>
      <c r="B12">
        <v>3.7150000000000002E-2</v>
      </c>
      <c r="C12">
        <v>3.635E-2</v>
      </c>
      <c r="D12">
        <f>0.03706-0.0014</f>
        <v>3.5660000000000004E-2</v>
      </c>
    </row>
    <row r="13" spans="1:4" x14ac:dyDescent="0.25">
      <c r="A13" t="s">
        <v>14</v>
      </c>
      <c r="B13">
        <v>5.3690000000000002E-2</v>
      </c>
      <c r="C13">
        <v>5.2679999999999998E-2</v>
      </c>
      <c r="D13">
        <f>0.05355-0.0014</f>
        <v>5.2150000000000002E-2</v>
      </c>
    </row>
    <row r="14" spans="1:4" x14ac:dyDescent="0.25">
      <c r="A14" t="s">
        <v>15</v>
      </c>
      <c r="B14">
        <v>4.274E-2</v>
      </c>
      <c r="C14">
        <v>4.1869999999999997E-2</v>
      </c>
      <c r="D14">
        <f>0.04264-0.0014</f>
        <v>4.1239999999999999E-2</v>
      </c>
    </row>
    <row r="15" spans="1:4" x14ac:dyDescent="0.25">
      <c r="A15" t="s">
        <v>16</v>
      </c>
      <c r="B15">
        <v>19.02</v>
      </c>
      <c r="C15">
        <v>18.79</v>
      </c>
      <c r="D15">
        <f>18.26-0.22</f>
        <v>18.040000000000003</v>
      </c>
    </row>
    <row r="16" spans="1:4" x14ac:dyDescent="0.25">
      <c r="A16" t="s">
        <v>17</v>
      </c>
      <c r="B16">
        <v>21.73</v>
      </c>
      <c r="C16">
        <v>21.79</v>
      </c>
      <c r="D16">
        <f>20.01-0.39</f>
        <v>19.62</v>
      </c>
    </row>
    <row r="17" spans="1:4" x14ac:dyDescent="0.25">
      <c r="A17" t="s">
        <v>18</v>
      </c>
      <c r="B17">
        <v>4.17</v>
      </c>
      <c r="C17">
        <v>4.1100000000000003</v>
      </c>
      <c r="D17">
        <f>3.94-0.39</f>
        <v>3.55</v>
      </c>
    </row>
    <row r="18" spans="1:4" x14ac:dyDescent="0.25">
      <c r="A18" t="s">
        <v>19</v>
      </c>
      <c r="B18">
        <v>658.17</v>
      </c>
      <c r="C18">
        <v>314.3</v>
      </c>
      <c r="D18">
        <v>462.59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Input</vt:lpstr>
      <vt:lpstr>Rate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J. Flores</dc:creator>
  <cp:lastModifiedBy>Robert J. Flores</cp:lastModifiedBy>
  <dcterms:created xsi:type="dcterms:W3CDTF">2018-03-05T22:30:51Z</dcterms:created>
  <dcterms:modified xsi:type="dcterms:W3CDTF">2018-03-13T21:44:46Z</dcterms:modified>
</cp:coreProperties>
</file>