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_Research_\HB_AEC\DERopt\"/>
    </mc:Choice>
  </mc:AlternateContent>
  <bookViews>
    <workbookView xWindow="0" yWindow="0" windowWidth="5730" windowHeight="5730"/>
  </bookViews>
  <sheets>
    <sheet name="Model Inputs" sheetId="1" r:id="rId1"/>
    <sheet name="Rate 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E1" i="1" l="1"/>
  <c r="E3" i="1"/>
  <c r="E4" i="1"/>
  <c r="E5" i="1"/>
  <c r="E6" i="1"/>
  <c r="E7" i="1"/>
  <c r="E8" i="1"/>
  <c r="E9" i="1"/>
  <c r="E14" i="3"/>
  <c r="E15" i="3"/>
  <c r="E16" i="3"/>
  <c r="E13" i="3"/>
  <c r="E12" i="3"/>
  <c r="E11" i="3"/>
  <c r="E10" i="3"/>
  <c r="E9" i="3"/>
  <c r="E8" i="3"/>
  <c r="E7" i="3"/>
  <c r="E6" i="3"/>
  <c r="E5" i="3"/>
  <c r="E4" i="3"/>
  <c r="E3" i="3"/>
  <c r="E2" i="3"/>
  <c r="D1" i="1"/>
  <c r="D3" i="1"/>
  <c r="D4" i="1"/>
  <c r="D5" i="1"/>
  <c r="D6" i="1"/>
  <c r="D7" i="1"/>
  <c r="D8" i="1"/>
  <c r="D9" i="1"/>
  <c r="D16" i="3"/>
  <c r="D15" i="3"/>
  <c r="D14" i="3"/>
  <c r="D13" i="3"/>
  <c r="D12" i="3"/>
  <c r="D11" i="3"/>
  <c r="D8" i="3"/>
  <c r="D7" i="3"/>
  <c r="D6" i="3"/>
  <c r="D5" i="3"/>
  <c r="D4" i="3"/>
  <c r="D3" i="3"/>
  <c r="D2" i="3"/>
  <c r="C1" i="1"/>
  <c r="B1" i="1"/>
  <c r="C3" i="1"/>
  <c r="C4" i="1"/>
  <c r="C5" i="1"/>
  <c r="C6" i="1"/>
  <c r="C7" i="1"/>
  <c r="C8" i="1"/>
  <c r="C9" i="1"/>
  <c r="B9" i="1"/>
  <c r="B2" i="3"/>
</calcChain>
</file>

<file path=xl/sharedStrings.xml><?xml version="1.0" encoding="utf-8"?>
<sst xmlns="http://schemas.openxmlformats.org/spreadsheetml/2006/main" count="37" uniqueCount="37">
  <si>
    <t>Rate</t>
  </si>
  <si>
    <t>UG Summer On</t>
  </si>
  <si>
    <t>UG Summer Mid</t>
  </si>
  <si>
    <t>UG Summer Off</t>
  </si>
  <si>
    <t>UG Winter Mid</t>
  </si>
  <si>
    <t>UG Winter Off</t>
  </si>
  <si>
    <t>UG Winter On</t>
  </si>
  <si>
    <t>Index</t>
  </si>
  <si>
    <t>Rates</t>
  </si>
  <si>
    <t>D-A</t>
  </si>
  <si>
    <t>Trans</t>
  </si>
  <si>
    <t>NSGC</t>
  </si>
  <si>
    <t>NDC</t>
  </si>
  <si>
    <t>PPPV</t>
  </si>
  <si>
    <t>CIA</t>
  </si>
  <si>
    <t>DWRBC</t>
  </si>
  <si>
    <t>PUCRF</t>
  </si>
  <si>
    <t>Dist on</t>
  </si>
  <si>
    <t>Dist Off</t>
  </si>
  <si>
    <t>UG S On</t>
  </si>
  <si>
    <t>UG W On</t>
  </si>
  <si>
    <t>UG S off</t>
  </si>
  <si>
    <t>UG S Super Off</t>
  </si>
  <si>
    <t>UG W Off</t>
  </si>
  <si>
    <t>UG W Super Off</t>
  </si>
  <si>
    <t>CTC</t>
  </si>
  <si>
    <t>NBC</t>
  </si>
  <si>
    <t>D-B</t>
  </si>
  <si>
    <t>R1</t>
  </si>
  <si>
    <t>R2</t>
  </si>
  <si>
    <t>CA Climate Credit</t>
  </si>
  <si>
    <t>4-9</t>
  </si>
  <si>
    <t>5-8</t>
  </si>
  <si>
    <t>R3</t>
  </si>
  <si>
    <t>R4</t>
  </si>
  <si>
    <t>Base Credit ($/kWh)</t>
  </si>
  <si>
    <t>Baseic Charge ($/Meter/Day)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</si>
</sst>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12" sqref="E12"/>
    </sheetView>
  </sheetViews>
  <sheetFormatPr defaultRowHeight="15" x14ac:dyDescent="0.25"/>
  <cols>
    <col min="1" max="1" width="15.42578125" bestFit="1" customWidth="1"/>
    <col min="2" max="2" width="8.7109375" bestFit="1" customWidth="1"/>
    <col min="3" max="3" width="8.5703125" bestFit="1" customWidth="1"/>
  </cols>
  <sheetData>
    <row r="1" spans="1:5" x14ac:dyDescent="0.25">
      <c r="A1" t="s">
        <v>0</v>
      </c>
      <c r="B1" t="str">
        <f>'Rate Data'!B1</f>
        <v>D-A</v>
      </c>
      <c r="C1" t="str">
        <f>'Rate Data'!C1</f>
        <v>D-B</v>
      </c>
      <c r="D1" t="str">
        <f>'Rate Data'!D1</f>
        <v>4-9</v>
      </c>
      <c r="E1" t="str">
        <f>'Rate Data'!E1</f>
        <v>5-8</v>
      </c>
    </row>
    <row r="2" spans="1:5" x14ac:dyDescent="0.25">
      <c r="A2" t="s">
        <v>7</v>
      </c>
      <c r="B2" t="s">
        <v>28</v>
      </c>
      <c r="C2" t="s">
        <v>29</v>
      </c>
      <c r="D2" t="s">
        <v>33</v>
      </c>
      <c r="E2" t="s">
        <v>34</v>
      </c>
    </row>
    <row r="3" spans="1:5" x14ac:dyDescent="0.25">
      <c r="A3" t="s">
        <v>1</v>
      </c>
      <c r="B3">
        <f>'Rate Data'!B2+'Rate Data'!B8+'Rate Data'!B9+'Rate Data'!B11+'Rate Data'!B12+'Rate Data'!B13+'Rate Data'!B14+'Rate Data'!B15+'Rate Data'!B16+'Rate Data'!B18</f>
        <v>0.39749000000000001</v>
      </c>
      <c r="C3">
        <f>'Rate Data'!C2+'Rate Data'!C8+'Rate Data'!C9+'Rate Data'!C11+'Rate Data'!C12+'Rate Data'!C13+'Rate Data'!C14+'Rate Data'!C15+'Rate Data'!C16</f>
        <v>0.37018000000000001</v>
      </c>
      <c r="D3">
        <f>'Rate Data'!D2+'Rate Data'!D8+'Rate Data'!D9+'Rate Data'!D11+'Rate Data'!D12+'Rate Data'!D13+'Rate Data'!D14+'Rate Data'!D15+'Rate Data'!D16</f>
        <v>0.33054</v>
      </c>
      <c r="E3">
        <f>'Rate Data'!E2+'Rate Data'!E8+'Rate Data'!E9+'Rate Data'!E11+'Rate Data'!E12+'Rate Data'!E13+'Rate Data'!E14+'Rate Data'!E15+'Rate Data'!E16</f>
        <v>0.40658000000000005</v>
      </c>
    </row>
    <row r="4" spans="1:5" x14ac:dyDescent="0.25">
      <c r="A4" t="s">
        <v>2</v>
      </c>
      <c r="B4">
        <f>'Rate Data'!B3+'Rate Data'!B8+'Rate Data'!B9+'Rate Data'!B11+'Rate Data'!B12+'Rate Data'!B13+'Rate Data'!B14+'Rate Data'!B15+'Rate Data'!B16+'Rate Data'!B18</f>
        <v>0.19466000000000006</v>
      </c>
      <c r="C4">
        <f>'Rate Data'!C3+'Rate Data'!C8+'Rate Data'!C9+'Rate Data'!C11+'Rate Data'!C12+'Rate Data'!C13+'Rate Data'!C14+'Rate Data'!C15+'Rate Data'!C16</f>
        <v>0.16734999999999997</v>
      </c>
      <c r="D4">
        <f>'Rate Data'!D3+'Rate Data'!D8+'Rate Data'!D9+'Rate Data'!D11+'Rate Data'!D12+'Rate Data'!D13+'Rate Data'!D14+'Rate Data'!D15+'Rate Data'!D16</f>
        <v>0.18508999999999998</v>
      </c>
      <c r="E4">
        <f>'Rate Data'!E3+'Rate Data'!E8+'Rate Data'!E9+'Rate Data'!E11+'Rate Data'!E12+'Rate Data'!E13+'Rate Data'!E14+'Rate Data'!E15+'Rate Data'!E16</f>
        <v>0.20463999999999999</v>
      </c>
    </row>
    <row r="5" spans="1:5" x14ac:dyDescent="0.25">
      <c r="A5" t="s">
        <v>3</v>
      </c>
      <c r="B5">
        <f>'Rate Data'!B4+'Rate Data'!B8+'Rate Data'!B10+'Rate Data'!B11+'Rate Data'!B13+'Rate Data'!B12+'Rate Data'!B14+'Rate Data'!B15+'Rate Data'!B16+'Rate Data'!B18</f>
        <v>4.2270000000000002E-2</v>
      </c>
      <c r="C5">
        <f>'Rate Data'!C4+'Rate Data'!C8+'Rate Data'!C10+'Rate Data'!C11+'Rate Data'!C13+'Rate Data'!C12+'Rate Data'!C14+'Rate Data'!C15+'Rate Data'!C16</f>
        <v>0.12315</v>
      </c>
      <c r="D5">
        <f>'Rate Data'!D4+'Rate Data'!D8+'Rate Data'!D10+'Rate Data'!D11+'Rate Data'!D13+'Rate Data'!D12+'Rate Data'!D14+'Rate Data'!D15+'Rate Data'!D16</f>
        <v>0.14152000000000001</v>
      </c>
      <c r="E5">
        <f>'Rate Data'!E4+'Rate Data'!E8+'Rate Data'!E10+'Rate Data'!E11+'Rate Data'!E13+'Rate Data'!E12+'Rate Data'!E14+'Rate Data'!E15+'Rate Data'!E16</f>
        <v>0.14948999999999998</v>
      </c>
    </row>
    <row r="6" spans="1:5" x14ac:dyDescent="0.25">
      <c r="A6" t="s">
        <v>6</v>
      </c>
      <c r="B6">
        <f>'Rate Data'!B5+'Rate Data'!B8+'Rate Data'!B9+'Rate Data'!B11+'Rate Data'!B12+'Rate Data'!B13+'Rate Data'!B14+'Rate Data'!B15+'Rate Data'!B16+'Rate Data'!B18</f>
        <v>0.27492000000000005</v>
      </c>
      <c r="C6">
        <f>'Rate Data'!C5+'Rate Data'!C8+'Rate Data'!C9+'Rate Data'!C11+'Rate Data'!C12+'Rate Data'!C13+'Rate Data'!C14+'Rate Data'!C15+'Rate Data'!C16</f>
        <v>0.24761</v>
      </c>
      <c r="D6">
        <f>'Rate Data'!D5+'Rate Data'!D8+'Rate Data'!D9+'Rate Data'!D11+'Rate Data'!D12+'Rate Data'!D13+'Rate Data'!D14+'Rate Data'!D15+'Rate Data'!D16</f>
        <v>0.21009</v>
      </c>
      <c r="E6">
        <f>'Rate Data'!E5+'Rate Data'!E8+'Rate Data'!E9+'Rate Data'!E11+'Rate Data'!E12+'Rate Data'!E13+'Rate Data'!E14+'Rate Data'!E15+'Rate Data'!E16</f>
        <v>0.22164</v>
      </c>
    </row>
    <row r="7" spans="1:5" x14ac:dyDescent="0.25">
      <c r="A7" t="s">
        <v>4</v>
      </c>
      <c r="B7">
        <f>'Rate Data'!B6+'Rate Data'!B8+'Rate Data'!B9+'Rate Data'!B11+'Rate Data'!B12+'Rate Data'!B13+'Rate Data'!B14+'Rate Data'!B16+'Rate Data'!B15+'Rate Data'!B18</f>
        <v>0.18891999999999998</v>
      </c>
      <c r="C7">
        <f>'Rate Data'!C6+'Rate Data'!C8+'Rate Data'!C9+'Rate Data'!C11+'Rate Data'!C12+'Rate Data'!C13+'Rate Data'!C14+'Rate Data'!C16+'Rate Data'!C15</f>
        <v>0.16160999999999998</v>
      </c>
      <c r="D7">
        <f>'Rate Data'!D6+'Rate Data'!D8+'Rate Data'!D9+'Rate Data'!D11+'Rate Data'!D12+'Rate Data'!D13+'Rate Data'!D14+'Rate Data'!D16+'Rate Data'!D15</f>
        <v>0.19662999999999997</v>
      </c>
      <c r="E7">
        <f>'Rate Data'!E6+'Rate Data'!E8+'Rate Data'!E9+'Rate Data'!E11+'Rate Data'!E12+'Rate Data'!E13+'Rate Data'!E14+'Rate Data'!E16+'Rate Data'!E15</f>
        <v>0.20507999999999998</v>
      </c>
    </row>
    <row r="8" spans="1:5" x14ac:dyDescent="0.25">
      <c r="A8" t="s">
        <v>5</v>
      </c>
      <c r="B8">
        <f>'Rate Data'!B7+'Rate Data'!B10+'Rate Data'!B11+'Rate Data'!B8+'Rate Data'!B12+'Rate Data'!B13+'Rate Data'!B14+'Rate Data'!B15+'Rate Data'!B16+'Rate Data'!B18</f>
        <v>4.6539999999999984E-2</v>
      </c>
      <c r="C8">
        <f>'Rate Data'!C7+'Rate Data'!C10+'Rate Data'!C11+'Rate Data'!C8+'Rate Data'!C12+'Rate Data'!C13+'Rate Data'!C14+'Rate Data'!C15+'Rate Data'!C16</f>
        <v>0.12741999999999998</v>
      </c>
      <c r="D8">
        <f>'Rate Data'!D7+'Rate Data'!D10+'Rate Data'!D11+'Rate Data'!D8+'Rate Data'!D12+'Rate Data'!D13+'Rate Data'!D14+'Rate Data'!D15+'Rate Data'!D16</f>
        <v>8.8440000000000005E-2</v>
      </c>
      <c r="E8">
        <f>'Rate Data'!E7+'Rate Data'!E10+'Rate Data'!E11+'Rate Data'!E8+'Rate Data'!E12+'Rate Data'!E13+'Rate Data'!E14+'Rate Data'!E15+'Rate Data'!E16</f>
        <v>9.0310000000000001E-2</v>
      </c>
    </row>
    <row r="9" spans="1:5" x14ac:dyDescent="0.25">
      <c r="A9" t="s">
        <v>26</v>
      </c>
      <c r="B9">
        <f>'Rate Data'!B13+'Rate Data'!B12+'Rate Data'!B17+'Rate Data'!B15</f>
        <v>1.7689999999999997E-2</v>
      </c>
      <c r="C9">
        <f>'Rate Data'!C13+'Rate Data'!C12+'Rate Data'!C17+'Rate Data'!C15</f>
        <v>1.7689999999999997E-2</v>
      </c>
      <c r="D9">
        <f>'Rate Data'!D13+'Rate Data'!D12+'Rate Data'!D17+'Rate Data'!D15</f>
        <v>1.7689999999999997E-2</v>
      </c>
      <c r="E9">
        <f>'Rate Data'!E13+'Rate Data'!E12+'Rate Data'!E17+'Rate Data'!E15</f>
        <v>1.7689999999999997E-2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2" sqref="B2"/>
    </sheetView>
  </sheetViews>
  <sheetFormatPr defaultRowHeight="15" x14ac:dyDescent="0.25"/>
  <cols>
    <col min="1" max="1" width="25.5703125" bestFit="1" customWidth="1"/>
    <col min="2" max="2" width="8.7109375" bestFit="1" customWidth="1"/>
  </cols>
  <sheetData>
    <row r="1" spans="1:5" x14ac:dyDescent="0.25">
      <c r="A1" t="s">
        <v>8</v>
      </c>
      <c r="B1" t="s">
        <v>9</v>
      </c>
      <c r="C1" t="s">
        <v>27</v>
      </c>
      <c r="D1" s="1" t="s">
        <v>31</v>
      </c>
      <c r="E1" s="1" t="s">
        <v>32</v>
      </c>
    </row>
    <row r="2" spans="1:5" x14ac:dyDescent="0.25">
      <c r="A2" t="s">
        <v>19</v>
      </c>
      <c r="B2">
        <f>0.32975</f>
        <v>0.32974999999999999</v>
      </c>
      <c r="C2">
        <v>0.26723000000000002</v>
      </c>
      <c r="D2">
        <f>0.2868-0.08088</f>
        <v>0.20591999999999999</v>
      </c>
      <c r="E2">
        <f>0.36284-0.08088</f>
        <v>0.28195999999999999</v>
      </c>
    </row>
    <row r="3" spans="1:5" x14ac:dyDescent="0.25">
      <c r="A3" t="s">
        <v>21</v>
      </c>
      <c r="B3">
        <v>0.12692000000000001</v>
      </c>
      <c r="C3">
        <v>6.4399999999999999E-2</v>
      </c>
      <c r="D3">
        <f>0.14135-0.08088</f>
        <v>6.047000000000001E-2</v>
      </c>
      <c r="E3">
        <f>0.1609-0.08088</f>
        <v>8.0019999999999994E-2</v>
      </c>
    </row>
    <row r="4" spans="1:5" x14ac:dyDescent="0.25">
      <c r="A4" t="s">
        <v>22</v>
      </c>
      <c r="B4">
        <v>3.9140000000000001E-2</v>
      </c>
      <c r="C4">
        <v>3.9140000000000001E-2</v>
      </c>
      <c r="D4">
        <f>0.09778-0.08088</f>
        <v>1.6900000000000012E-2</v>
      </c>
      <c r="E4">
        <f>0.10575-0.08088</f>
        <v>2.4870000000000003E-2</v>
      </c>
    </row>
    <row r="5" spans="1:5" x14ac:dyDescent="0.25">
      <c r="A5" t="s">
        <v>20</v>
      </c>
      <c r="B5">
        <v>0.20718</v>
      </c>
      <c r="C5">
        <v>0.14466000000000001</v>
      </c>
      <c r="D5">
        <f>0.16635-0.08088</f>
        <v>8.5470000000000004E-2</v>
      </c>
      <c r="E5">
        <f>0.1779-0.08088</f>
        <v>9.7020000000000009E-2</v>
      </c>
    </row>
    <row r="6" spans="1:5" x14ac:dyDescent="0.25">
      <c r="A6" t="s">
        <v>23</v>
      </c>
      <c r="B6">
        <v>0.12118</v>
      </c>
      <c r="C6">
        <v>5.8659999999999997E-2</v>
      </c>
      <c r="D6">
        <f>0.15289-0.08088</f>
        <v>7.2010000000000005E-2</v>
      </c>
      <c r="E6">
        <f>0.16134-0.08088</f>
        <v>8.0460000000000018E-2</v>
      </c>
    </row>
    <row r="7" spans="1:5" x14ac:dyDescent="0.25">
      <c r="A7" t="s">
        <v>24</v>
      </c>
      <c r="B7">
        <v>4.3409999999999997E-2</v>
      </c>
      <c r="C7">
        <v>4.3409999999999997E-2</v>
      </c>
      <c r="D7">
        <f>0.0447-0.08088</f>
        <v>-3.6179999999999997E-2</v>
      </c>
      <c r="E7">
        <f>0.04657-0.08088</f>
        <v>-3.4309999999999993E-2</v>
      </c>
    </row>
    <row r="8" spans="1:5" x14ac:dyDescent="0.25">
      <c r="A8" t="s">
        <v>10</v>
      </c>
      <c r="B8">
        <v>1.507E-2</v>
      </c>
      <c r="C8">
        <v>1.507E-2</v>
      </c>
      <c r="D8">
        <f>C8</f>
        <v>1.507E-2</v>
      </c>
      <c r="E8">
        <f>D8</f>
        <v>1.507E-2</v>
      </c>
    </row>
    <row r="9" spans="1:5" x14ac:dyDescent="0.25">
      <c r="A9" t="s">
        <v>17</v>
      </c>
      <c r="B9">
        <v>0.10893</v>
      </c>
      <c r="C9">
        <v>6.3259999999999997E-2</v>
      </c>
      <c r="D9">
        <v>8.4930000000000005E-2</v>
      </c>
      <c r="E9">
        <f>D9</f>
        <v>8.4930000000000005E-2</v>
      </c>
    </row>
    <row r="10" spans="1:5" x14ac:dyDescent="0.25">
      <c r="A10" t="s">
        <v>18</v>
      </c>
      <c r="B10">
        <v>4.4319999999999998E-2</v>
      </c>
      <c r="C10">
        <v>4.4319999999999998E-2</v>
      </c>
      <c r="D10">
        <v>8.4930000000000005E-2</v>
      </c>
      <c r="E10">
        <f>D10</f>
        <v>8.4930000000000005E-2</v>
      </c>
    </row>
    <row r="11" spans="1:5" x14ac:dyDescent="0.25">
      <c r="A11" t="s">
        <v>11</v>
      </c>
      <c r="B11">
        <v>5.7200000000000003E-3</v>
      </c>
      <c r="C11">
        <v>5.7200000000000003E-3</v>
      </c>
      <c r="D11">
        <f t="shared" ref="D11:D16" si="0">C11</f>
        <v>5.7200000000000003E-3</v>
      </c>
      <c r="E11">
        <f>D11</f>
        <v>5.7200000000000003E-3</v>
      </c>
    </row>
    <row r="12" spans="1:5" x14ac:dyDescent="0.25">
      <c r="A12" t="s">
        <v>12</v>
      </c>
      <c r="B12">
        <v>5.0000000000000002E-5</v>
      </c>
      <c r="C12">
        <v>5.0000000000000002E-5</v>
      </c>
      <c r="D12">
        <f t="shared" si="0"/>
        <v>5.0000000000000002E-5</v>
      </c>
      <c r="E12">
        <f>D12</f>
        <v>5.0000000000000002E-5</v>
      </c>
    </row>
    <row r="13" spans="1:5" x14ac:dyDescent="0.25">
      <c r="A13" t="s">
        <v>13</v>
      </c>
      <c r="B13">
        <v>1.29E-2</v>
      </c>
      <c r="C13">
        <v>1.29E-2</v>
      </c>
      <c r="D13">
        <f t="shared" si="0"/>
        <v>1.29E-2</v>
      </c>
      <c r="E13">
        <f>D13</f>
        <v>1.29E-2</v>
      </c>
    </row>
    <row r="14" spans="1:5" x14ac:dyDescent="0.25">
      <c r="A14" t="s">
        <v>14</v>
      </c>
      <c r="B14">
        <v>0</v>
      </c>
      <c r="C14">
        <v>0</v>
      </c>
      <c r="D14">
        <f t="shared" si="0"/>
        <v>0</v>
      </c>
      <c r="E14">
        <f t="shared" ref="E14:E16" si="1">D14</f>
        <v>0</v>
      </c>
    </row>
    <row r="15" spans="1:5" x14ac:dyDescent="0.25">
      <c r="A15" t="s">
        <v>15</v>
      </c>
      <c r="B15">
        <v>5.4900000000000001E-3</v>
      </c>
      <c r="C15">
        <v>5.4900000000000001E-3</v>
      </c>
      <c r="D15">
        <f t="shared" si="0"/>
        <v>5.4900000000000001E-3</v>
      </c>
      <c r="E15">
        <f t="shared" si="1"/>
        <v>5.4900000000000001E-3</v>
      </c>
    </row>
    <row r="16" spans="1:5" x14ac:dyDescent="0.25">
      <c r="A16" t="s">
        <v>16</v>
      </c>
      <c r="B16">
        <v>4.6000000000000001E-4</v>
      </c>
      <c r="C16">
        <v>4.6000000000000001E-4</v>
      </c>
      <c r="D16">
        <f t="shared" si="0"/>
        <v>4.6000000000000001E-4</v>
      </c>
      <c r="E16">
        <f t="shared" si="1"/>
        <v>4.6000000000000001E-4</v>
      </c>
    </row>
    <row r="17" spans="1:5" x14ac:dyDescent="0.25">
      <c r="A17" t="s">
        <v>25</v>
      </c>
      <c r="B17">
        <v>-7.5000000000000002E-4</v>
      </c>
      <c r="C17">
        <v>-7.5000000000000002E-4</v>
      </c>
      <c r="D17">
        <v>-7.5000000000000002E-4</v>
      </c>
      <c r="E17">
        <v>-7.5000000000000002E-4</v>
      </c>
    </row>
    <row r="18" spans="1:5" x14ac:dyDescent="0.25">
      <c r="A18" t="s">
        <v>35</v>
      </c>
      <c r="B18">
        <v>-8.0879999999999994E-2</v>
      </c>
      <c r="C18">
        <v>0</v>
      </c>
      <c r="D18">
        <v>0</v>
      </c>
      <c r="E18">
        <v>0</v>
      </c>
    </row>
    <row r="19" spans="1:5" x14ac:dyDescent="0.25">
      <c r="A19" t="s">
        <v>36</v>
      </c>
      <c r="B19">
        <v>3.1E-2</v>
      </c>
      <c r="C19">
        <v>0.55100000000000005</v>
      </c>
      <c r="D19">
        <v>3.1E-2</v>
      </c>
      <c r="E19">
        <v>3.1E-2</v>
      </c>
    </row>
    <row r="20" spans="1:5" x14ac:dyDescent="0.25">
      <c r="A20" t="s">
        <v>30</v>
      </c>
      <c r="B20">
        <v>-36</v>
      </c>
      <c r="C20">
        <v>-36</v>
      </c>
      <c r="D20">
        <v>-36</v>
      </c>
      <c r="E20">
        <v>-36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Inputs</vt:lpstr>
      <vt:lpstr>Rate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J. Flores</dc:creator>
  <cp:lastModifiedBy>Robert J. Flores</cp:lastModifiedBy>
  <dcterms:created xsi:type="dcterms:W3CDTF">2018-03-05T22:39:22Z</dcterms:created>
  <dcterms:modified xsi:type="dcterms:W3CDTF">2018-03-13T19:40:18Z</dcterms:modified>
</cp:coreProperties>
</file>