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Original_KA_Data\"/>
    </mc:Choice>
  </mc:AlternateContent>
  <xr:revisionPtr revIDLastSave="0" documentId="13_ncr:1_{C1EA9C2D-C6DC-4D97-BDC6-061E3426D31F}" xr6:coauthVersionLast="43" xr6:coauthVersionMax="43" xr10:uidLastSave="{00000000-0000-0000-0000-000000000000}"/>
  <bookViews>
    <workbookView xWindow="-108" yWindow="-108" windowWidth="23256" windowHeight="12576" xr2:uid="{F65DEB4D-0036-4532-A7B1-FB92F628257A}"/>
  </bookViews>
  <sheets>
    <sheet name="Final version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" l="1"/>
  <c r="J8" i="3"/>
  <c r="E14" i="3"/>
  <c r="F6" i="3"/>
  <c r="M18" i="3"/>
  <c r="D17" i="3" s="1"/>
  <c r="C12" i="2"/>
  <c r="H19" i="2"/>
  <c r="E17" i="3" l="1"/>
  <c r="D18" i="3"/>
  <c r="E18" i="3" s="1"/>
  <c r="B16" i="2" l="1"/>
  <c r="B14" i="2"/>
  <c r="B13" i="2"/>
  <c r="C13" i="2" s="1"/>
  <c r="D13" i="2" s="1"/>
  <c r="B24" i="2" s="1"/>
  <c r="B12" i="2"/>
  <c r="D12" i="2" s="1"/>
  <c r="H18" i="2"/>
  <c r="C15" i="2"/>
  <c r="D15" i="2" s="1"/>
  <c r="B26" i="2" s="1"/>
  <c r="C14" i="2"/>
  <c r="D14" i="2" s="1"/>
  <c r="C16" i="2"/>
  <c r="D16" i="2" s="1"/>
  <c r="B25" i="2" s="1"/>
  <c r="E7" i="1"/>
  <c r="F7" i="1"/>
  <c r="B23" i="2" l="1"/>
  <c r="I12" i="1"/>
  <c r="I13" i="1"/>
  <c r="I14" i="1"/>
  <c r="H12" i="1"/>
  <c r="H13" i="1"/>
  <c r="H14" i="1"/>
  <c r="I10" i="1"/>
  <c r="I11" i="1"/>
  <c r="I9" i="1"/>
  <c r="H10" i="1"/>
  <c r="H11" i="1"/>
  <c r="H9" i="1"/>
  <c r="G11" i="1"/>
  <c r="G10" i="1"/>
  <c r="G9" i="1"/>
  <c r="D14" i="1"/>
  <c r="D13" i="1"/>
  <c r="D12" i="1"/>
  <c r="D11" i="1"/>
  <c r="D10" i="1"/>
  <c r="D9" i="1"/>
  <c r="E14" i="1" l="1"/>
  <c r="E10" i="1"/>
  <c r="E11" i="1"/>
  <c r="E9" i="1"/>
  <c r="E12" i="1"/>
  <c r="E13" i="1"/>
</calcChain>
</file>

<file path=xl/sharedStrings.xml><?xml version="1.0" encoding="utf-8"?>
<sst xmlns="http://schemas.openxmlformats.org/spreadsheetml/2006/main" count="64" uniqueCount="61">
  <si>
    <t>Total boats</t>
  </si>
  <si>
    <t>Survey response total</t>
  </si>
  <si>
    <t>K&amp;A</t>
  </si>
  <si>
    <t>Total</t>
  </si>
  <si>
    <t>Leisure</t>
  </si>
  <si>
    <t>Permanent home</t>
  </si>
  <si>
    <t>Second home</t>
  </si>
  <si>
    <t>Holiday home</t>
  </si>
  <si>
    <t>Temporary when work</t>
  </si>
  <si>
    <t>Other</t>
  </si>
  <si>
    <t xml:space="preserve">Percentage of total </t>
  </si>
  <si>
    <t>Estimated number of boats</t>
  </si>
  <si>
    <t>(rounded)</t>
  </si>
  <si>
    <t>Continuous</t>
  </si>
  <si>
    <t>Mooring</t>
  </si>
  <si>
    <t>Assuming same percentage of continuous /mooring (13/85)</t>
  </si>
  <si>
    <t>https://canalrivertrust.org.uk/media/original/33419-boat-owners-survey-2017-results.pdf</t>
  </si>
  <si>
    <t>https://www.bbc.co.uk/news/magazine-36046323</t>
  </si>
  <si>
    <t>(32000 data)</t>
  </si>
  <si>
    <t>(all other data)</t>
  </si>
  <si>
    <t xml:space="preserve">6% continuously cruising  </t>
  </si>
  <si>
    <t>https://canalrivertrust.org.uk/media/original/32336-canal-and-river-trust-2017-national-boat-count-shows-licence-evasion-down.pdf</t>
  </si>
  <si>
    <t xml:space="preserve">According to Wiltshire survey </t>
  </si>
  <si>
    <t>have a canal boat home</t>
  </si>
  <si>
    <t>According to Canal and River Trust survey</t>
  </si>
  <si>
    <t>are continuous cruisers</t>
  </si>
  <si>
    <t>Therefore</t>
  </si>
  <si>
    <t>Home</t>
  </si>
  <si>
    <t>Continuous cruiser</t>
  </si>
  <si>
    <t>Using percentages from Canal and River Trust survey</t>
  </si>
  <si>
    <t>(use only for work - stationary)</t>
  </si>
  <si>
    <t>(assume that if used for leisure then similar to hire)</t>
  </si>
  <si>
    <t>(second home - similar to hire or holiday home but only in summer?)</t>
  </si>
  <si>
    <t>(other so ignore)</t>
  </si>
  <si>
    <t>(permanent)</t>
  </si>
  <si>
    <t xml:space="preserve">All continuous cruisers are assumed to be in this category </t>
  </si>
  <si>
    <t>Permanent continuous</t>
  </si>
  <si>
    <t>Permanent stationary</t>
  </si>
  <si>
    <t>What will their behaviour be?</t>
  </si>
  <si>
    <t>Overall</t>
  </si>
  <si>
    <t>continuously crusing</t>
  </si>
  <si>
    <t>Stationary</t>
  </si>
  <si>
    <t>similar behaviour to hire boats</t>
  </si>
  <si>
    <t>Permanent home - not sure what their behaviour will be</t>
  </si>
  <si>
    <t>Unsure</t>
  </si>
  <si>
    <t>Rounding error corrected equally between</t>
  </si>
  <si>
    <t>http://www.wiltshire.gov.uk/sppgt-2017-draft-boaters-survey-with-appendices.pdf</t>
  </si>
  <si>
    <t>boats in Wiltshire</t>
  </si>
  <si>
    <t>Number of responses</t>
  </si>
  <si>
    <t>Continous cruisers</t>
  </si>
  <si>
    <t>percentage continuous</t>
  </si>
  <si>
    <t>boats</t>
  </si>
  <si>
    <t>continuous cruisers</t>
  </si>
  <si>
    <t>length of K&amp;A</t>
  </si>
  <si>
    <t>length of W&amp;B</t>
  </si>
  <si>
    <t>percentage</t>
  </si>
  <si>
    <t>So maybe for W&amp;B</t>
  </si>
  <si>
    <t>SCN pdf</t>
  </si>
  <si>
    <t>Bath to Newbury (basically Wiltshire)</t>
  </si>
  <si>
    <t>roughly half of the KA is in Wiltshire</t>
  </si>
  <si>
    <t>so maybe for K&amp;A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</si>
</sst>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ltshire.gov.uk/sppgt-2017-draft-boaters-survey-with-appendic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ABE3-EB7B-464F-BBFA-60E2F0782846}">
  <dimension ref="A1:N18"/>
  <sheetViews>
    <sheetView tabSelected="1" workbookViewId="0">
      <selection activeCell="A13" sqref="A13"/>
    </sheetView>
  </sheetViews>
  <sheetFormatPr defaultRowHeight="14.4" x14ac:dyDescent="0.3"/>
  <sheetData>
    <row r="1" spans="1:14" x14ac:dyDescent="0.3">
      <c r="A1" s="3" t="s">
        <v>46</v>
      </c>
    </row>
    <row r="4" spans="1:14" x14ac:dyDescent="0.3">
      <c r="A4">
        <v>500</v>
      </c>
      <c r="B4" t="s">
        <v>47</v>
      </c>
      <c r="E4" t="s">
        <v>48</v>
      </c>
      <c r="F4">
        <v>137</v>
      </c>
    </row>
    <row r="5" spans="1:14" x14ac:dyDescent="0.3">
      <c r="E5" t="s">
        <v>49</v>
      </c>
      <c r="F5">
        <v>94</v>
      </c>
    </row>
    <row r="6" spans="1:14" x14ac:dyDescent="0.3">
      <c r="E6" t="s">
        <v>50</v>
      </c>
      <c r="F6">
        <f>F5/F4</f>
        <v>0.68613138686131392</v>
      </c>
    </row>
    <row r="7" spans="1:14" x14ac:dyDescent="0.3">
      <c r="I7" t="s">
        <v>58</v>
      </c>
    </row>
    <row r="8" spans="1:14" x14ac:dyDescent="0.3">
      <c r="I8">
        <f>22+(2/3*35)</f>
        <v>45.333333333333329</v>
      </c>
      <c r="J8">
        <f>I8/I18</f>
        <v>0.48226950354609927</v>
      </c>
      <c r="L8" t="s">
        <v>59</v>
      </c>
      <c r="N8" s="1"/>
    </row>
    <row r="13" spans="1:14" x14ac:dyDescent="0.3">
      <c r="A13" t="s">
        <v>60</v>
      </c>
      <c r="E13">
        <v>1000</v>
      </c>
      <c r="F13" t="s">
        <v>51</v>
      </c>
    </row>
    <row r="14" spans="1:14" x14ac:dyDescent="0.3">
      <c r="E14">
        <f>E13*F6</f>
        <v>686.1313868613139</v>
      </c>
      <c r="F14" t="s">
        <v>52</v>
      </c>
    </row>
    <row r="16" spans="1:14" x14ac:dyDescent="0.3">
      <c r="I16" t="s">
        <v>57</v>
      </c>
    </row>
    <row r="17" spans="1:13" x14ac:dyDescent="0.3">
      <c r="A17" t="s">
        <v>56</v>
      </c>
      <c r="D17">
        <f>E13*M18</f>
        <v>576.59574468085111</v>
      </c>
      <c r="E17">
        <f>ROUND(D17, 0)</f>
        <v>577</v>
      </c>
      <c r="F17" t="s">
        <v>51</v>
      </c>
      <c r="I17" t="s">
        <v>53</v>
      </c>
      <c r="K17" t="s">
        <v>54</v>
      </c>
      <c r="M17" t="s">
        <v>55</v>
      </c>
    </row>
    <row r="18" spans="1:13" x14ac:dyDescent="0.3">
      <c r="D18">
        <f>D17*F6</f>
        <v>395.62043795620446</v>
      </c>
      <c r="E18">
        <f>ROUND(D18, 0)</f>
        <v>396</v>
      </c>
      <c r="F18" t="s">
        <v>52</v>
      </c>
      <c r="I18">
        <v>94</v>
      </c>
      <c r="K18">
        <v>54.2</v>
      </c>
      <c r="M18">
        <f>K18/I18</f>
        <v>0.57659574468085106</v>
      </c>
    </row>
  </sheetData>
  <hyperlinks>
    <hyperlink ref="A1" r:id="rId1" xr:uid="{188510A1-2430-4622-BC16-541F786699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C8EC-E45A-4F75-B471-65469EFEB5A6}">
  <dimension ref="A1:I26"/>
  <sheetViews>
    <sheetView workbookViewId="0">
      <selection activeCell="I17" sqref="I17"/>
    </sheetView>
  </sheetViews>
  <sheetFormatPr defaultRowHeight="14.4" x14ac:dyDescent="0.3"/>
  <sheetData>
    <row r="1" spans="1:7" x14ac:dyDescent="0.3">
      <c r="A1" t="s">
        <v>22</v>
      </c>
    </row>
    <row r="2" spans="1:7" x14ac:dyDescent="0.3">
      <c r="B2">
        <v>559</v>
      </c>
      <c r="C2" t="s">
        <v>23</v>
      </c>
    </row>
    <row r="3" spans="1:7" x14ac:dyDescent="0.3">
      <c r="A3" t="s">
        <v>24</v>
      </c>
    </row>
    <row r="4" spans="1:7" x14ac:dyDescent="0.3">
      <c r="B4">
        <v>0.06</v>
      </c>
      <c r="C4" t="s">
        <v>25</v>
      </c>
    </row>
    <row r="6" spans="1:7" x14ac:dyDescent="0.3">
      <c r="A6" t="s">
        <v>26</v>
      </c>
    </row>
    <row r="7" spans="1:7" x14ac:dyDescent="0.3">
      <c r="A7" t="s">
        <v>0</v>
      </c>
      <c r="B7" t="s">
        <v>27</v>
      </c>
      <c r="C7" t="s">
        <v>28</v>
      </c>
    </row>
    <row r="8" spans="1:7" x14ac:dyDescent="0.3">
      <c r="A8">
        <v>595</v>
      </c>
      <c r="B8">
        <v>559</v>
      </c>
      <c r="C8">
        <v>34</v>
      </c>
    </row>
    <row r="11" spans="1:7" x14ac:dyDescent="0.3">
      <c r="A11" t="s">
        <v>29</v>
      </c>
    </row>
    <row r="12" spans="1:7" x14ac:dyDescent="0.3">
      <c r="B12">
        <f>0.372</f>
        <v>0.372</v>
      </c>
      <c r="C12">
        <f>B12*$A$8</f>
        <v>221.34</v>
      </c>
      <c r="D12">
        <f>ROUND(C12, 0)</f>
        <v>221</v>
      </c>
      <c r="G12" t="s">
        <v>31</v>
      </c>
    </row>
    <row r="13" spans="1:7" x14ac:dyDescent="0.3">
      <c r="B13">
        <f>0.012</f>
        <v>1.2E-2</v>
      </c>
      <c r="C13">
        <f t="shared" ref="C13:C15" si="0">B13*$A$8</f>
        <v>7.1400000000000006</v>
      </c>
      <c r="D13">
        <f t="shared" ref="D13:D15" si="1">ROUND(C13, 0)</f>
        <v>7</v>
      </c>
      <c r="G13" t="s">
        <v>30</v>
      </c>
    </row>
    <row r="14" spans="1:7" x14ac:dyDescent="0.3">
      <c r="B14">
        <f>0.2+0.082</f>
        <v>0.28200000000000003</v>
      </c>
      <c r="C14">
        <f t="shared" si="0"/>
        <v>167.79000000000002</v>
      </c>
      <c r="D14">
        <f t="shared" si="1"/>
        <v>168</v>
      </c>
      <c r="G14" t="s">
        <v>32</v>
      </c>
    </row>
    <row r="15" spans="1:7" x14ac:dyDescent="0.3">
      <c r="B15">
        <v>1.2E-2</v>
      </c>
      <c r="C15">
        <f t="shared" si="0"/>
        <v>7.1400000000000006</v>
      </c>
      <c r="D15">
        <f t="shared" si="1"/>
        <v>7</v>
      </c>
      <c r="G15" t="s">
        <v>33</v>
      </c>
    </row>
    <row r="16" spans="1:7" x14ac:dyDescent="0.3">
      <c r="B16">
        <f>0.322</f>
        <v>0.32200000000000001</v>
      </c>
      <c r="C16">
        <f>B16*$A$8</f>
        <v>191.59</v>
      </c>
      <c r="D16">
        <f>ROUND(C16, 0)</f>
        <v>192</v>
      </c>
      <c r="G16" t="s">
        <v>34</v>
      </c>
    </row>
    <row r="17" spans="1:9" x14ac:dyDescent="0.3">
      <c r="G17" t="s">
        <v>35</v>
      </c>
    </row>
    <row r="18" spans="1:9" x14ac:dyDescent="0.3">
      <c r="B18" t="s">
        <v>45</v>
      </c>
      <c r="G18" t="s">
        <v>36</v>
      </c>
      <c r="H18">
        <f>C8</f>
        <v>34</v>
      </c>
    </row>
    <row r="19" spans="1:9" x14ac:dyDescent="0.3">
      <c r="G19" t="s">
        <v>37</v>
      </c>
      <c r="H19">
        <f>D16-H18</f>
        <v>158</v>
      </c>
      <c r="I19" t="s">
        <v>38</v>
      </c>
    </row>
    <row r="21" spans="1:9" x14ac:dyDescent="0.3">
      <c r="A21" t="s">
        <v>39</v>
      </c>
    </row>
    <row r="22" spans="1:9" x14ac:dyDescent="0.3">
      <c r="B22">
        <v>34</v>
      </c>
      <c r="C22" t="s">
        <v>40</v>
      </c>
    </row>
    <row r="23" spans="1:9" x14ac:dyDescent="0.3">
      <c r="B23">
        <f>D12+D14</f>
        <v>389</v>
      </c>
      <c r="C23" t="s">
        <v>42</v>
      </c>
    </row>
    <row r="24" spans="1:9" x14ac:dyDescent="0.3">
      <c r="B24">
        <f>D13</f>
        <v>7</v>
      </c>
      <c r="C24" t="s">
        <v>41</v>
      </c>
    </row>
    <row r="25" spans="1:9" x14ac:dyDescent="0.3">
      <c r="B25">
        <f>H19</f>
        <v>158</v>
      </c>
      <c r="C25" t="s">
        <v>43</v>
      </c>
    </row>
    <row r="26" spans="1:9" x14ac:dyDescent="0.3">
      <c r="B26">
        <f>D15</f>
        <v>7</v>
      </c>
      <c r="C26" t="s">
        <v>44</v>
      </c>
    </row>
  </sheetData>
  <pageMargins left="0.7" right="0.7" top="0.75" bottom="0.75" header="0.3" footer="0.3"/>
  <ignoredErrors>
    <ignoredError sqref="B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DB9-8E92-40B6-8916-4418A4FF4234}">
  <dimension ref="A1:L23"/>
  <sheetViews>
    <sheetView workbookViewId="0">
      <selection activeCell="A29" sqref="A29"/>
    </sheetView>
  </sheetViews>
  <sheetFormatPr defaultRowHeight="14.4" x14ac:dyDescent="0.3"/>
  <cols>
    <col min="1" max="1" width="18.6640625" bestFit="1" customWidth="1"/>
    <col min="2" max="2" width="19.5546875" bestFit="1" customWidth="1"/>
    <col min="5" max="5" width="17.33203125" bestFit="1" customWidth="1"/>
  </cols>
  <sheetData>
    <row r="1" spans="1:12" x14ac:dyDescent="0.3">
      <c r="A1" t="s">
        <v>0</v>
      </c>
      <c r="B1">
        <v>32000</v>
      </c>
    </row>
    <row r="5" spans="1:12" x14ac:dyDescent="0.3">
      <c r="A5" t="s">
        <v>1</v>
      </c>
      <c r="B5" s="1">
        <v>1160</v>
      </c>
    </row>
    <row r="6" spans="1:12" x14ac:dyDescent="0.3">
      <c r="E6" t="s">
        <v>10</v>
      </c>
      <c r="F6" t="s">
        <v>11</v>
      </c>
    </row>
    <row r="7" spans="1:12" x14ac:dyDescent="0.3">
      <c r="E7">
        <f>C8/B5</f>
        <v>8.6206896551724144E-2</v>
      </c>
      <c r="F7">
        <f>E7*B1</f>
        <v>2758.6206896551726</v>
      </c>
      <c r="H7" t="s">
        <v>15</v>
      </c>
    </row>
    <row r="8" spans="1:12" x14ac:dyDescent="0.3">
      <c r="A8" t="s">
        <v>2</v>
      </c>
      <c r="B8" t="s">
        <v>3</v>
      </c>
      <c r="C8">
        <v>100</v>
      </c>
      <c r="H8" t="s">
        <v>13</v>
      </c>
      <c r="I8" t="s">
        <v>14</v>
      </c>
    </row>
    <row r="9" spans="1:12" x14ac:dyDescent="0.3">
      <c r="B9" t="s">
        <v>4</v>
      </c>
      <c r="C9">
        <v>37</v>
      </c>
      <c r="D9">
        <f>C9/C8</f>
        <v>0.37</v>
      </c>
      <c r="E9">
        <f>D9*F7</f>
        <v>1020.6896551724138</v>
      </c>
      <c r="G9" s="2">
        <f>2/(2+51)</f>
        <v>3.7735849056603772E-2</v>
      </c>
      <c r="H9">
        <f>G9*E9</f>
        <v>38.516590761223163</v>
      </c>
      <c r="I9">
        <f>E9-H9</f>
        <v>982.17306441119069</v>
      </c>
    </row>
    <row r="10" spans="1:12" x14ac:dyDescent="0.3">
      <c r="B10" t="s">
        <v>5</v>
      </c>
      <c r="C10">
        <v>32</v>
      </c>
      <c r="D10">
        <f>C10/C8</f>
        <v>0.32</v>
      </c>
      <c r="E10">
        <f>D10*F7</f>
        <v>882.75862068965523</v>
      </c>
      <c r="G10">
        <f>9/(9+13)</f>
        <v>0.40909090909090912</v>
      </c>
      <c r="H10">
        <f t="shared" ref="H10:H14" si="0">G10*E10</f>
        <v>361.12852664576809</v>
      </c>
      <c r="I10">
        <f t="shared" ref="I10:I14" si="1">E10-H10</f>
        <v>521.63009404388708</v>
      </c>
    </row>
    <row r="11" spans="1:12" x14ac:dyDescent="0.3">
      <c r="B11" t="s">
        <v>6</v>
      </c>
      <c r="C11">
        <v>20</v>
      </c>
      <c r="D11">
        <f>C11/C8</f>
        <v>0.2</v>
      </c>
      <c r="E11">
        <f>D11*F7</f>
        <v>551.72413793103453</v>
      </c>
      <c r="G11">
        <f>2/(2+10)</f>
        <v>0.16666666666666666</v>
      </c>
      <c r="H11">
        <f t="shared" si="0"/>
        <v>91.954022988505756</v>
      </c>
      <c r="I11">
        <f t="shared" si="1"/>
        <v>459.77011494252878</v>
      </c>
    </row>
    <row r="12" spans="1:12" x14ac:dyDescent="0.3">
      <c r="B12" t="s">
        <v>7</v>
      </c>
      <c r="C12">
        <v>8</v>
      </c>
      <c r="D12">
        <f>C12/C8</f>
        <v>0.08</v>
      </c>
      <c r="E12">
        <f>D12*F7</f>
        <v>220.68965517241381</v>
      </c>
      <c r="G12">
        <v>0</v>
      </c>
      <c r="H12">
        <f t="shared" si="0"/>
        <v>0</v>
      </c>
      <c r="I12">
        <f t="shared" si="1"/>
        <v>220.68965517241381</v>
      </c>
    </row>
    <row r="13" spans="1:12" x14ac:dyDescent="0.3">
      <c r="B13" t="s">
        <v>8</v>
      </c>
      <c r="C13">
        <v>1</v>
      </c>
      <c r="D13">
        <f>C13/C8</f>
        <v>0.01</v>
      </c>
      <c r="E13">
        <f>D13*F7</f>
        <v>27.586206896551726</v>
      </c>
      <c r="G13">
        <v>0</v>
      </c>
      <c r="H13">
        <f t="shared" si="0"/>
        <v>0</v>
      </c>
      <c r="I13">
        <f t="shared" si="1"/>
        <v>27.586206896551726</v>
      </c>
      <c r="L13" t="s">
        <v>20</v>
      </c>
    </row>
    <row r="14" spans="1:12" x14ac:dyDescent="0.3">
      <c r="B14" t="s">
        <v>9</v>
      </c>
      <c r="C14">
        <v>1</v>
      </c>
      <c r="D14">
        <f>C14/C8</f>
        <v>0.01</v>
      </c>
      <c r="E14">
        <f>D14*F7</f>
        <v>27.586206896551726</v>
      </c>
      <c r="G14">
        <v>0</v>
      </c>
      <c r="H14">
        <f t="shared" si="0"/>
        <v>0</v>
      </c>
      <c r="I14">
        <f t="shared" si="1"/>
        <v>27.586206896551726</v>
      </c>
    </row>
    <row r="15" spans="1:12" x14ac:dyDescent="0.3">
      <c r="C15" t="s">
        <v>12</v>
      </c>
    </row>
    <row r="18" spans="1:6" x14ac:dyDescent="0.3">
      <c r="A18" t="s">
        <v>17</v>
      </c>
      <c r="F18" t="s">
        <v>18</v>
      </c>
    </row>
    <row r="19" spans="1:6" x14ac:dyDescent="0.3">
      <c r="A19" t="s">
        <v>16</v>
      </c>
      <c r="F19" t="s">
        <v>19</v>
      </c>
    </row>
    <row r="23" spans="1:6" x14ac:dyDescent="0.3">
      <c r="F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version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2019-03-14T13:24:58Z</dcterms:created>
  <dcterms:modified xsi:type="dcterms:W3CDTF">2019-04-28T12:30:30Z</dcterms:modified>
</cp:coreProperties>
</file>