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3"/>
  <workbookPr updateLinks="always"/>
  <xr:revisionPtr revIDLastSave="982" documentId="11_7F4755BF84DCCE43E268565A8931F45BFA75341E" xr6:coauthVersionLast="47" xr6:coauthVersionMax="47" xr10:uidLastSave="{B6AA7687-5983-4EBE-84FC-C5799BD82052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  <sheet name="Planilha3" sheetId="3" r:id="rId3"/>
  </sheets>
  <externalReferences>
    <externalReference r:id="rId4"/>
  </externalReferences>
  <definedNames>
    <definedName name="aporte">Planilha1!$D$19</definedName>
    <definedName name="patrimonio">Planilha1!$D$22</definedName>
    <definedName name="qtd_anos">Planilha1!$D$20</definedName>
    <definedName name="rendimento_carteira">Planilha1!$D$15</definedName>
    <definedName name="taxa_mensal">Planilha1!$D$21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9" i="3"/>
  <c r="C10" i="3"/>
  <c r="C11" i="3"/>
  <c r="C12" i="3"/>
  <c r="C13" i="3" s="1"/>
  <c r="C14" i="3" s="1"/>
  <c r="C15" i="3" s="1"/>
  <c r="C16" i="3" s="1"/>
  <c r="C17" i="3" s="1"/>
  <c r="C18" i="3" s="1"/>
  <c r="C19" i="3" s="1"/>
  <c r="D22" i="1"/>
  <c r="C27" i="1"/>
  <c r="D27" i="1" s="1"/>
  <c r="C39" i="1"/>
  <c r="A8" i="2"/>
  <c r="A20" i="2"/>
  <c r="C38" i="1"/>
  <c r="C43" i="1"/>
  <c r="H4" i="2"/>
  <c r="A19" i="2"/>
  <c r="A18" i="2"/>
  <c r="A17" i="2"/>
  <c r="A16" i="2"/>
  <c r="A15" i="2"/>
  <c r="A14" i="2"/>
  <c r="A13" i="2"/>
  <c r="A12" i="2"/>
  <c r="A11" i="2"/>
  <c r="A10" i="2"/>
  <c r="A9" i="2"/>
  <c r="A7" i="2"/>
  <c r="A6" i="2"/>
  <c r="A5" i="2"/>
  <c r="A4" i="2"/>
  <c r="A3" i="2"/>
  <c r="C41" i="1"/>
  <c r="C40" i="1"/>
  <c r="C35" i="1"/>
  <c r="C31" i="1"/>
  <c r="D31" i="1" s="1"/>
  <c r="C30" i="1"/>
  <c r="D30" i="1" s="1"/>
  <c r="C29" i="1"/>
  <c r="D29" i="1" s="1"/>
  <c r="C28" i="1"/>
  <c r="D28" i="1" s="1"/>
  <c r="D23" i="1"/>
  <c r="C15" i="1"/>
  <c r="D42" i="1" l="1"/>
  <c r="D39" i="1"/>
  <c r="D40" i="1"/>
  <c r="D41" i="1"/>
  <c r="D43" i="1"/>
  <c r="D38" i="1"/>
  <c r="D44" i="1" s="1"/>
</calcChain>
</file>

<file path=xl/sharedStrings.xml><?xml version="1.0" encoding="utf-8"?>
<sst xmlns="http://schemas.openxmlformats.org/spreadsheetml/2006/main" count="79" uniqueCount="44">
  <si>
    <t>CONFIGURAÇÕES</t>
  </si>
  <si>
    <t>Salário</t>
  </si>
  <si>
    <t>Rendimento da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</si>
  <si>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</si>
  <si>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</si>
  <si>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</si>
  <si>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</si>
  <si>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</si>
  <si>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</si>
  <si>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</si>
  <si>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</si>
  <si>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Dividendos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</si>
  <si>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</si>
  <si>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</si>
  <si>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</si>
  <si>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</si>
  <si>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</si>
  <si>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</si>
  <si>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Conservador</t>
  </si>
  <si>
    <t>VALOR A SER INVESTIDO POR MÊS</t>
  </si>
  <si>
    <t>TIPOS DE FIIS</t>
  </si>
  <si>
    <t>Percentual Sugerido</t>
  </si>
  <si>
    <t>Valores</t>
  </si>
  <si>
    <t>PAPEL</t>
  </si>
  <si>
    <t>TIJOLO</t>
  </si>
  <si>
    <t>HÍBRIDOS</t>
  </si>
  <si>
    <t>FOFs</t>
  </si>
  <si>
    <t>HOTELARIAS</t>
  </si>
  <si>
    <t>DESENVOLVIMENTO</t>
  </si>
  <si>
    <t>TOTAL</t>
  </si>
  <si>
    <t>CHAVE</t>
  </si>
  <si>
    <t>TIPO DE FII</t>
  </si>
  <si>
    <t>%</t>
  </si>
  <si>
    <t>Moderado-TIJOLO</t>
  </si>
  <si>
    <t>FIAGRO</t>
  </si>
  <si>
    <t>Moderado</t>
  </si>
  <si>
    <t>Agressivo</t>
  </si>
  <si>
    <t>DETALHAMENTO DE DIVIDENDOS</t>
  </si>
  <si>
    <t>APORTE MENSAL</t>
  </si>
  <si>
    <t xml:space="preserve">TAXA </t>
  </si>
  <si>
    <t>PERÍODO</t>
  </si>
  <si>
    <t>12 Meses</t>
  </si>
  <si>
    <t>MESES</t>
  </si>
  <si>
    <t>APORTES COMPOSTOS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</si>
</sst>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b/>
      <sz val="11"/>
      <color theme="1"/>
      <name val="Segoe UI"/>
      <family val="2"/>
    </font>
    <font>
      <b/>
      <sz val="14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Display"/>
      <scheme val="major"/>
    </font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2"/>
      <color theme="0"/>
      <name val="Aptos Narrow"/>
      <family val="2"/>
      <scheme val="minor"/>
    </font>
    <font>
      <b/>
      <sz val="11"/>
      <color theme="0"/>
      <name val="Calibri"/>
      <scheme val="minor"/>
    </font>
    <font>
      <b/>
      <sz val="11"/>
      <color theme="0"/>
      <name val="Aptos Narrow"/>
      <family val="2"/>
      <scheme val="minor"/>
    </font>
    <font>
      <b/>
      <sz val="11"/>
      <color rgb="FF000000"/>
      <name val="Segoe UI"/>
      <charset val="1"/>
    </font>
    <font>
      <b/>
      <sz val="11"/>
      <color theme="1"/>
      <name val="Aptos Display"/>
      <scheme val="major"/>
    </font>
    <font>
      <b/>
      <sz val="11"/>
      <color rgb="FF000000"/>
      <name val="Aptos Display"/>
      <charset val="1"/>
    </font>
    <font>
      <b/>
      <sz val="18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/>
      <bottom/>
      <diagonal/>
    </border>
    <border>
      <left style="medium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theme="1"/>
      </bottom>
      <diagonal/>
    </border>
    <border>
      <left/>
      <right style="medium">
        <color theme="1"/>
      </right>
      <top style="thin">
        <color theme="2" tint="-9.9978637043366805E-2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/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1"/>
      </right>
      <top/>
      <bottom style="thin">
        <color theme="2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0" tint="-0.34998626667073579"/>
      </bottom>
      <diagonal/>
    </border>
    <border>
      <left/>
      <right style="medium">
        <color theme="1"/>
      </right>
      <top/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2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</borders>
  <cellStyleXfs count="4">
    <xf numFmtId="0" fontId="0" fillId="0" borderId="0"/>
    <xf numFmtId="44" fontId="9" fillId="0" borderId="0" applyFont="0" applyFill="0" applyBorder="0" applyAlignment="0" applyProtection="0"/>
    <xf numFmtId="0" fontId="10" fillId="6" borderId="0" applyNumberFormat="0" applyBorder="0" applyAlignment="0" applyProtection="0"/>
    <xf numFmtId="9" fontId="9" fillId="0" borderId="0" applyFont="0" applyFill="0" applyBorder="0" applyAlignment="0" applyProtection="0"/>
  </cellStyleXfs>
  <cellXfs count="103">
    <xf numFmtId="0" fontId="0" fillId="0" borderId="0" xfId="0"/>
    <xf numFmtId="0" fontId="2" fillId="3" borderId="0" xfId="0" applyFont="1" applyFill="1" applyAlignment="1">
      <alignment vertical="center"/>
    </xf>
    <xf numFmtId="0" fontId="1" fillId="4" borderId="11" xfId="0" applyFont="1" applyFill="1" applyBorder="1"/>
    <xf numFmtId="0" fontId="1" fillId="4" borderId="14" xfId="0" applyFont="1" applyFill="1" applyBorder="1"/>
    <xf numFmtId="164" fontId="5" fillId="0" borderId="23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0" fontId="5" fillId="0" borderId="24" xfId="0" applyNumberFormat="1" applyFont="1" applyBorder="1" applyAlignment="1">
      <alignment horizontal="center"/>
    </xf>
    <xf numFmtId="8" fontId="5" fillId="5" borderId="24" xfId="0" applyNumberFormat="1" applyFont="1" applyFill="1" applyBorder="1" applyAlignment="1">
      <alignment horizontal="center"/>
    </xf>
    <xf numFmtId="8" fontId="5" fillId="5" borderId="25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3" borderId="0" xfId="0" applyFill="1"/>
    <xf numFmtId="0" fontId="7" fillId="0" borderId="0" xfId="0" applyFont="1"/>
    <xf numFmtId="0" fontId="1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2" fillId="8" borderId="0" xfId="2" applyFont="1" applyFill="1"/>
    <xf numFmtId="0" fontId="7" fillId="9" borderId="0" xfId="0" applyFont="1" applyFill="1"/>
    <xf numFmtId="0" fontId="7" fillId="9" borderId="0" xfId="0" applyFont="1" applyFill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9" fontId="0" fillId="0" borderId="33" xfId="0" applyNumberFormat="1" applyBorder="1" applyAlignment="1">
      <alignment horizontal="center"/>
    </xf>
    <xf numFmtId="0" fontId="0" fillId="0" borderId="0" xfId="0" applyBorder="1"/>
    <xf numFmtId="0" fontId="3" fillId="3" borderId="29" xfId="0" applyFont="1" applyFill="1" applyBorder="1" applyAlignment="1">
      <alignment horizontal="left" indent="3"/>
    </xf>
    <xf numFmtId="0" fontId="3" fillId="3" borderId="28" xfId="0" applyFont="1" applyFill="1" applyBorder="1" applyAlignment="1">
      <alignment horizontal="left" indent="3"/>
    </xf>
    <xf numFmtId="0" fontId="3" fillId="3" borderId="30" xfId="0" applyFont="1" applyFill="1" applyBorder="1" applyAlignment="1">
      <alignment horizontal="left" indent="3"/>
    </xf>
    <xf numFmtId="0" fontId="3" fillId="3" borderId="5" xfId="0" applyFont="1" applyFill="1" applyBorder="1" applyAlignment="1">
      <alignment horizontal="left" indent="3"/>
    </xf>
    <xf numFmtId="8" fontId="8" fillId="3" borderId="1" xfId="0" applyNumberFormat="1" applyFont="1" applyFill="1" applyBorder="1" applyAlignment="1">
      <alignment horizontal="center" wrapText="1"/>
    </xf>
    <xf numFmtId="164" fontId="8" fillId="3" borderId="0" xfId="0" applyNumberFormat="1" applyFont="1" applyFill="1" applyBorder="1" applyAlignment="1">
      <alignment horizontal="center"/>
    </xf>
    <xf numFmtId="164" fontId="8" fillId="3" borderId="27" xfId="0" applyNumberFormat="1" applyFont="1" applyFill="1" applyBorder="1" applyAlignment="1">
      <alignment horizontal="center"/>
    </xf>
    <xf numFmtId="164" fontId="8" fillId="3" borderId="26" xfId="0" applyNumberFormat="1" applyFont="1" applyFill="1" applyBorder="1" applyAlignment="1">
      <alignment horizontal="center"/>
    </xf>
    <xf numFmtId="164" fontId="8" fillId="3" borderId="31" xfId="0" applyNumberFormat="1" applyFont="1" applyFill="1" applyBorder="1" applyAlignment="1">
      <alignment horizontal="center"/>
    </xf>
    <xf numFmtId="164" fontId="8" fillId="10" borderId="32" xfId="0" applyNumberFormat="1" applyFont="1" applyFill="1" applyBorder="1" applyAlignment="1">
      <alignment horizontal="center" wrapText="1"/>
    </xf>
    <xf numFmtId="164" fontId="8" fillId="10" borderId="34" xfId="0" applyNumberFormat="1" applyFont="1" applyFill="1" applyBorder="1" applyAlignment="1">
      <alignment horizontal="center" wrapText="1"/>
    </xf>
    <xf numFmtId="9" fontId="13" fillId="8" borderId="0" xfId="3" applyFont="1" applyFill="1"/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8" fontId="5" fillId="3" borderId="0" xfId="0" applyNumberFormat="1" applyFont="1" applyFill="1" applyBorder="1" applyAlignment="1">
      <alignment horizontal="center"/>
    </xf>
    <xf numFmtId="10" fontId="5" fillId="3" borderId="0" xfId="0" applyNumberFormat="1" applyFont="1" applyFill="1" applyBorder="1" applyAlignment="1">
      <alignment horizontal="center"/>
    </xf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 wrapText="1"/>
    </xf>
    <xf numFmtId="9" fontId="5" fillId="3" borderId="0" xfId="0" applyNumberFormat="1" applyFont="1" applyFill="1" applyBorder="1" applyAlignment="1">
      <alignment horizontal="center"/>
    </xf>
    <xf numFmtId="164" fontId="5" fillId="0" borderId="36" xfId="0" applyNumberFormat="1" applyFont="1" applyBorder="1" applyAlignment="1">
      <alignment horizontal="center"/>
    </xf>
    <xf numFmtId="0" fontId="5" fillId="0" borderId="40" xfId="0" applyNumberFormat="1" applyFont="1" applyBorder="1" applyAlignment="1">
      <alignment horizontal="center"/>
    </xf>
    <xf numFmtId="10" fontId="14" fillId="0" borderId="38" xfId="0" applyNumberFormat="1" applyFont="1" applyBorder="1" applyAlignment="1">
      <alignment horizontal="center"/>
    </xf>
    <xf numFmtId="0" fontId="3" fillId="3" borderId="0" xfId="0" applyFont="1" applyFill="1" applyBorder="1" applyAlignment="1">
      <alignment horizontal="center" indent="3"/>
    </xf>
    <xf numFmtId="0" fontId="11" fillId="2" borderId="10" xfId="0" applyFont="1" applyFill="1" applyBorder="1" applyAlignment="1">
      <alignment horizontal="center" vertical="center"/>
    </xf>
    <xf numFmtId="17" fontId="3" fillId="4" borderId="41" xfId="0" applyNumberFormat="1" applyFont="1" applyFill="1" applyBorder="1" applyAlignment="1">
      <alignment horizontal="center" vertical="center" indent="3"/>
    </xf>
    <xf numFmtId="17" fontId="3" fillId="4" borderId="37" xfId="0" applyNumberFormat="1" applyFont="1" applyFill="1" applyBorder="1" applyAlignment="1">
      <alignment horizontal="center" vertical="center" indent="3"/>
    </xf>
    <xf numFmtId="8" fontId="5" fillId="0" borderId="42" xfId="0" applyNumberFormat="1" applyFont="1" applyBorder="1" applyAlignment="1">
      <alignment horizontal="center" wrapText="1"/>
    </xf>
    <xf numFmtId="17" fontId="3" fillId="4" borderId="43" xfId="0" applyNumberFormat="1" applyFont="1" applyFill="1" applyBorder="1" applyAlignment="1">
      <alignment horizontal="center" vertical="center" indent="3"/>
    </xf>
    <xf numFmtId="165" fontId="3" fillId="3" borderId="13" xfId="0" applyNumberFormat="1" applyFont="1" applyFill="1" applyBorder="1" applyAlignment="1">
      <alignment horizontal="center" indent="3"/>
    </xf>
    <xf numFmtId="0" fontId="11" fillId="2" borderId="8" xfId="0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indent="3"/>
    </xf>
    <xf numFmtId="0" fontId="16" fillId="4" borderId="37" xfId="0" applyFont="1" applyFill="1" applyBorder="1" applyAlignment="1">
      <alignment indent="3"/>
    </xf>
    <xf numFmtId="0" fontId="15" fillId="4" borderId="39" xfId="0" applyFont="1" applyFill="1" applyBorder="1" applyAlignment="1">
      <alignment indent="3"/>
    </xf>
    <xf numFmtId="17" fontId="3" fillId="4" borderId="39" xfId="0" applyNumberFormat="1" applyFont="1" applyFill="1" applyBorder="1" applyAlignment="1">
      <alignment horizontal="center" vertical="center" indent="3"/>
    </xf>
    <xf numFmtId="8" fontId="5" fillId="0" borderId="44" xfId="0" applyNumberFormat="1" applyFont="1" applyBorder="1" applyAlignment="1">
      <alignment horizontal="center" wrapText="1"/>
    </xf>
    <xf numFmtId="0" fontId="3" fillId="3" borderId="0" xfId="0" applyFont="1" applyFill="1" applyBorder="1" applyAlignment="1">
      <alignment horizontal="left" indent="3"/>
    </xf>
    <xf numFmtId="0" fontId="2" fillId="3" borderId="0" xfId="0" applyFont="1" applyFill="1" applyBorder="1" applyAlignment="1">
      <alignment horizontal="center" vertical="center"/>
    </xf>
    <xf numFmtId="0" fontId="12" fillId="8" borderId="2" xfId="2" applyFont="1" applyFill="1" applyBorder="1"/>
    <xf numFmtId="0" fontId="12" fillId="8" borderId="3" xfId="2" applyFont="1" applyFill="1" applyBorder="1" applyAlignment="1">
      <alignment horizontal="center"/>
    </xf>
    <xf numFmtId="0" fontId="10" fillId="8" borderId="4" xfId="2" applyFill="1" applyBorder="1"/>
    <xf numFmtId="0" fontId="1" fillId="4" borderId="45" xfId="0" applyFont="1" applyFill="1" applyBorder="1"/>
    <xf numFmtId="164" fontId="1" fillId="4" borderId="0" xfId="1" applyNumberFormat="1" applyFont="1" applyFill="1" applyBorder="1" applyAlignment="1">
      <alignment horizontal="center"/>
    </xf>
    <xf numFmtId="0" fontId="1" fillId="4" borderId="46" xfId="0" applyFont="1" applyFill="1" applyBorder="1"/>
    <xf numFmtId="0" fontId="0" fillId="0" borderId="45" xfId="0" applyBorder="1"/>
    <xf numFmtId="0" fontId="0" fillId="0" borderId="46" xfId="0" applyBorder="1"/>
    <xf numFmtId="0" fontId="1" fillId="7" borderId="45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0" fillId="0" borderId="45" xfId="0" applyBorder="1" applyAlignment="1">
      <alignment horizontal="left"/>
    </xf>
    <xf numFmtId="9" fontId="0" fillId="0" borderId="0" xfId="0" applyNumberFormat="1" applyBorder="1" applyAlignment="1">
      <alignment horizontal="center"/>
    </xf>
    <xf numFmtId="164" fontId="0" fillId="4" borderId="46" xfId="0" applyNumberFormat="1" applyFill="1" applyBorder="1" applyAlignment="1">
      <alignment horizontal="center"/>
    </xf>
    <xf numFmtId="0" fontId="1" fillId="7" borderId="5" xfId="0" applyFont="1" applyFill="1" applyBorder="1"/>
    <xf numFmtId="0" fontId="1" fillId="7" borderId="47" xfId="0" applyFont="1" applyFill="1" applyBorder="1"/>
    <xf numFmtId="164" fontId="1" fillId="7" borderId="44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indent="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0" fontId="0" fillId="4" borderId="6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0" fontId="3" fillId="4" borderId="17" xfId="0" applyFont="1" applyFill="1" applyBorder="1" applyAlignment="1">
      <alignment horizontal="left" indent="3"/>
    </xf>
    <xf numFmtId="0" fontId="3" fillId="4" borderId="18" xfId="0" applyFont="1" applyFill="1" applyBorder="1" applyAlignment="1">
      <alignment horizontal="left" indent="3"/>
    </xf>
    <xf numFmtId="0" fontId="3" fillId="4" borderId="21" xfId="0" applyFont="1" applyFill="1" applyBorder="1" applyAlignment="1">
      <alignment horizontal="left" indent="3"/>
    </xf>
    <xf numFmtId="0" fontId="3" fillId="4" borderId="22" xfId="0" applyFont="1" applyFill="1" applyBorder="1" applyAlignment="1">
      <alignment horizontal="left" indent="3"/>
    </xf>
    <xf numFmtId="0" fontId="4" fillId="5" borderId="21" xfId="0" applyFont="1" applyFill="1" applyBorder="1" applyAlignment="1">
      <alignment horizontal="left" indent="3"/>
    </xf>
    <xf numFmtId="0" fontId="4" fillId="5" borderId="22" xfId="0" applyFont="1" applyFill="1" applyBorder="1" applyAlignment="1">
      <alignment horizontal="left" indent="3"/>
    </xf>
    <xf numFmtId="0" fontId="4" fillId="5" borderId="19" xfId="0" applyFont="1" applyFill="1" applyBorder="1" applyAlignment="1">
      <alignment horizontal="left" indent="3"/>
    </xf>
    <xf numFmtId="0" fontId="4" fillId="5" borderId="20" xfId="0" applyFont="1" applyFill="1" applyBorder="1" applyAlignment="1">
      <alignment horizontal="left" indent="3"/>
    </xf>
    <xf numFmtId="0" fontId="4" fillId="3" borderId="0" xfId="0" applyFont="1" applyFill="1" applyBorder="1" applyAlignment="1">
      <alignment horizontal="left" indent="3"/>
    </xf>
    <xf numFmtId="0" fontId="17" fillId="2" borderId="8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</cellXfs>
  <cellStyles count="4">
    <cellStyle name="Moeda" xfId="1" builtinId="4"/>
    <cellStyle name="Neutro" xfId="2" builtinId="28"/>
    <cellStyle name="Normal" xfId="0" builtinId="0"/>
    <cellStyle name="Porcentagem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36B-402D-BA8A-0054FCF42E8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36B-402D-BA8A-0054FCF42E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2-4224-AE48-28552F2DCD7E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36B-402D-BA8A-0054FCF42E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612-4224-AE48-28552F2DCD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612-4224-AE48-28552F2DCD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Planilha1!$B$38:$B$43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HOTELARIAS</c:v>
                </c:pt>
                <c:pt idx="5">
                  <c:v>DESENVOLVIMENTO</c:v>
                </c:pt>
              </c:strCache>
            </c:strRef>
          </c:cat>
          <c:val>
            <c:numRef>
              <c:f>Planilha1!$C$38:$C$43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6B-402D-BA8A-0054FCF42E8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612-4224-AE48-28552F2DCD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612-4224-AE48-28552F2DCD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612-4224-AE48-28552F2DCD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612-4224-AE48-28552F2DCD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612-4224-AE48-28552F2DCD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612-4224-AE48-28552F2DCD7E}"/>
              </c:ext>
            </c:extLst>
          </c:dPt>
          <c:cat>
            <c:strRef>
              <c:f>Planilha1!$B$38:$B$43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HOTELARIAS</c:v>
                </c:pt>
                <c:pt idx="5">
                  <c:v>DESENVOLVIMENTO</c:v>
                </c:pt>
              </c:strCache>
            </c:strRef>
          </c:cat>
          <c:val>
            <c:numRef>
              <c:f>Planilha1!$D$38:$D$43</c:f>
              <c:numCache>
                <c:formatCode>"R$"\ #,##0.00</c:formatCode>
                <c:ptCount val="6"/>
                <c:pt idx="0">
                  <c:v>90</c:v>
                </c:pt>
                <c:pt idx="1">
                  <c:v>150</c:v>
                </c:pt>
                <c:pt idx="2">
                  <c:v>30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6B-402D-BA8A-0054FCF42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</xdr:row>
      <xdr:rowOff>0</xdr:rowOff>
    </xdr:from>
    <xdr:to>
      <xdr:col>4</xdr:col>
      <xdr:colOff>104775</xdr:colOff>
      <xdr:row>8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C6AD43-53B2-82E4-F566-0301D9666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190500"/>
          <a:ext cx="4705350" cy="144780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45</xdr:row>
      <xdr:rowOff>9525</xdr:rowOff>
    </xdr:from>
    <xdr:to>
      <xdr:col>4</xdr:col>
      <xdr:colOff>9525</xdr:colOff>
      <xdr:row>59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C868CA-76AA-0BAE-02F3-4C4DB4873260}"/>
            </a:ext>
            <a:ext uri="{147F2762-F138-4A5C-976F-8EAC2B608ADB}">
              <a16:predDERef xmlns:a16="http://schemas.microsoft.com/office/drawing/2014/main" pred="{32C6AD43-53B2-82E4-F566-0301D9666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D616815594668A4/a04b81b1-8e35-4e72-aeb9-98aed8ed4403%201.xlsx" TargetMode="External"/><Relationship Id="rId1" Type="http://schemas.openxmlformats.org/officeDocument/2006/relationships/externalLinkPath" Target="a04b81b1-8e35-4e72-aeb9-98aed8ed4403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4D616815594668A4" itemId="4D616815594668A4!s2ad091d06fe34d7bb4b218cfb2e25042">
      <xxl21:absoluteUrl r:id="rId2"/>
    </xxl21:alternateUrls>
    <sheetNames>
      <sheetName val="APP"/>
      <sheetName val="Planilha2"/>
    </sheetNames>
    <sheetDataSet>
      <sheetData sheetId="0"/>
      <sheetData sheetId="1">
        <row r="2">
          <cell r="A2" t="str">
            <v>CHAVE</v>
          </cell>
          <cell r="B2" t="str">
            <v>PERFIL</v>
          </cell>
          <cell r="C2" t="str">
            <v>TIPO DE FII</v>
          </cell>
          <cell r="D2" t="str">
            <v>%</v>
          </cell>
        </row>
        <row r="3">
          <cell r="A3" t="str">
            <v>Conservador-PAPEL</v>
          </cell>
          <cell r="B3" t="str">
            <v>Conservador</v>
          </cell>
          <cell r="C3" t="str">
            <v>PAPEL</v>
          </cell>
          <cell r="D3">
            <v>0.3</v>
          </cell>
        </row>
        <row r="4">
          <cell r="A4" t="str">
            <v>Conservador-TIJOLO</v>
          </cell>
          <cell r="B4" t="str">
            <v>Conservador</v>
          </cell>
          <cell r="C4" t="str">
            <v>TIJOLO</v>
          </cell>
          <cell r="D4">
            <v>0.5</v>
          </cell>
        </row>
        <row r="5">
          <cell r="A5" t="str">
            <v>Conservador-HÍBRIDOS</v>
          </cell>
          <cell r="B5" t="str">
            <v>Conservador</v>
          </cell>
          <cell r="C5" t="str">
            <v>HÍBRIDOS</v>
          </cell>
          <cell r="D5">
            <v>0.1</v>
          </cell>
        </row>
        <row r="6">
          <cell r="A6" t="str">
            <v>Conservador-FOFs</v>
          </cell>
          <cell r="B6" t="str">
            <v>Conservador</v>
          </cell>
          <cell r="C6" t="str">
            <v>FOFs</v>
          </cell>
          <cell r="D6">
            <v>0.1</v>
          </cell>
        </row>
        <row r="7">
          <cell r="A7" t="str">
            <v>Conservador-DESENVOLVIMENTO</v>
          </cell>
          <cell r="B7" t="str">
            <v>Conservador</v>
          </cell>
          <cell r="C7" t="str">
            <v>DESENVOLVIMENTO</v>
          </cell>
          <cell r="D7">
            <v>0</v>
          </cell>
        </row>
        <row r="8">
          <cell r="A8" t="str">
            <v>Conservador-HOTELARIAS</v>
          </cell>
          <cell r="B8" t="str">
            <v>Conservador</v>
          </cell>
          <cell r="C8" t="str">
            <v>HOTELARIAS</v>
          </cell>
          <cell r="D8">
            <v>0</v>
          </cell>
        </row>
        <row r="9">
          <cell r="A9" t="str">
            <v>Moderado-PAPEL</v>
          </cell>
          <cell r="B9" t="str">
            <v>Moderado</v>
          </cell>
          <cell r="C9" t="str">
            <v>PAPEL</v>
          </cell>
          <cell r="D9">
            <v>0.32</v>
          </cell>
        </row>
        <row r="10">
          <cell r="A10" t="str">
            <v>Moderado-TIJOLO</v>
          </cell>
          <cell r="B10" t="str">
            <v>Moderado</v>
          </cell>
          <cell r="C10" t="str">
            <v>TIJOLO</v>
          </cell>
          <cell r="D10">
            <v>0.35</v>
          </cell>
        </row>
        <row r="11">
          <cell r="A11" t="str">
            <v>Moderado-HÍBRIDOS</v>
          </cell>
          <cell r="B11" t="str">
            <v>Moderado</v>
          </cell>
          <cell r="C11" t="str">
            <v>HÍBRIDOS</v>
          </cell>
          <cell r="D11">
            <v>0.08</v>
          </cell>
        </row>
        <row r="12">
          <cell r="A12" t="str">
            <v>Moderado-FOFs</v>
          </cell>
          <cell r="B12" t="str">
            <v>Moderado</v>
          </cell>
          <cell r="C12" t="str">
            <v>FOFs</v>
          </cell>
          <cell r="D12">
            <v>0.05</v>
          </cell>
        </row>
        <row r="13">
          <cell r="A13" t="str">
            <v>Moderado-DESENVOLVIMENTO</v>
          </cell>
          <cell r="B13" t="str">
            <v>Moderado</v>
          </cell>
          <cell r="C13" t="str">
            <v>DESENVOLVIMENTO</v>
          </cell>
          <cell r="D13">
            <v>0.1</v>
          </cell>
        </row>
        <row r="14">
          <cell r="A14" t="str">
            <v>Moderado-HOTELARIAS</v>
          </cell>
          <cell r="B14" t="str">
            <v>Moderado</v>
          </cell>
          <cell r="C14" t="str">
            <v>HOTELARIAS</v>
          </cell>
          <cell r="D14">
            <v>0.1</v>
          </cell>
        </row>
        <row r="15">
          <cell r="A15" t="str">
            <v>Agressivo-PAPEL</v>
          </cell>
          <cell r="B15" t="str">
            <v>Agressivo</v>
          </cell>
          <cell r="C15" t="str">
            <v>PAPEL</v>
          </cell>
          <cell r="D15">
            <v>0.5</v>
          </cell>
        </row>
        <row r="16">
          <cell r="A16" t="str">
            <v>Agressivo-TIJOLO</v>
          </cell>
          <cell r="B16" t="str">
            <v>Agressivo</v>
          </cell>
          <cell r="C16" t="str">
            <v>TIJOLO</v>
          </cell>
          <cell r="D16">
            <v>0.1</v>
          </cell>
        </row>
        <row r="17">
          <cell r="A17" t="str">
            <v>Agressivo-HÍBRIDOS</v>
          </cell>
          <cell r="B17" t="str">
            <v>Agressivo</v>
          </cell>
          <cell r="C17" t="str">
            <v>HÍBRIDOS</v>
          </cell>
          <cell r="D17">
            <v>0.05</v>
          </cell>
        </row>
        <row r="18">
          <cell r="A18" t="str">
            <v>Agressivo-FOFs</v>
          </cell>
          <cell r="B18" t="str">
            <v>Agressivo</v>
          </cell>
          <cell r="C18" t="str">
            <v>FOFs</v>
          </cell>
          <cell r="D18">
            <v>0.05</v>
          </cell>
        </row>
        <row r="19">
          <cell r="A19" t="str">
            <v>Agressivo-DESENVOLVIMENTO</v>
          </cell>
          <cell r="B19" t="str">
            <v>Agressivo</v>
          </cell>
          <cell r="C19" t="str">
            <v>DESENVOLVIMENTO</v>
          </cell>
          <cell r="D19">
            <v>0.2</v>
          </cell>
        </row>
        <row r="20">
          <cell r="A20" t="str">
            <v>Agressivo-HOTELARIAS</v>
          </cell>
          <cell r="B20" t="str">
            <v>Agressivo</v>
          </cell>
          <cell r="C20" t="str">
            <v>HOTELARIAS</v>
          </cell>
          <cell r="D20">
            <v>0.1</v>
          </cell>
        </row>
        <row r="21">
          <cell r="D21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4"/>
  <sheetViews>
    <sheetView showGridLines="0" tabSelected="1" workbookViewId="0">
      <selection activeCell="F8" sqref="F8"/>
    </sheetView>
  </sheetViews>
  <sheetFormatPr defaultRowHeight="15"/>
  <cols>
    <col min="1" max="1" width="8" customWidth="1"/>
    <col min="2" max="2" width="31.140625" customWidth="1"/>
    <col min="3" max="3" width="16.7109375" customWidth="1"/>
    <col min="4" max="4" width="20.7109375" customWidth="1"/>
    <col min="6" max="6" width="25" customWidth="1"/>
    <col min="7" max="7" width="11.42578125" customWidth="1"/>
    <col min="8" max="8" width="15.140625" customWidth="1"/>
  </cols>
  <sheetData>
    <row r="10" spans="2:5" ht="7.5" customHeight="1"/>
    <row r="11" spans="2:5" ht="6.75" customHeight="1"/>
    <row r="12" spans="2:5" ht="28.5" customHeight="1">
      <c r="B12" s="83" t="s">
        <v>0</v>
      </c>
      <c r="C12" s="84"/>
      <c r="D12" s="85"/>
      <c r="E12" s="1"/>
    </row>
    <row r="13" spans="2:5" ht="17.25" customHeight="1">
      <c r="B13" s="2" t="s">
        <v>1</v>
      </c>
      <c r="C13" s="86">
        <v>2000</v>
      </c>
      <c r="D13" s="87"/>
    </row>
    <row r="14" spans="2:5" ht="18.75" customHeight="1">
      <c r="B14" s="2" t="s">
        <v>2</v>
      </c>
      <c r="C14" s="88">
        <v>6.0000000000000001E-3</v>
      </c>
      <c r="D14" s="89"/>
    </row>
    <row r="15" spans="2:5" ht="18.75" customHeight="1">
      <c r="B15" s="3" t="s">
        <v>3</v>
      </c>
      <c r="C15" s="90">
        <f>(C13*30%)</f>
        <v>600</v>
      </c>
      <c r="D15" s="91"/>
    </row>
    <row r="16" spans="2:5" ht="4.5" customHeight="1"/>
    <row r="18" spans="1:9" ht="26.25">
      <c r="B18" s="83" t="s">
        <v>4</v>
      </c>
      <c r="C18" s="84"/>
      <c r="D18" s="85"/>
      <c r="F18" s="79"/>
      <c r="G18" s="79"/>
      <c r="H18" s="79"/>
      <c r="I18" s="40"/>
    </row>
    <row r="19" spans="1:9" ht="17.25" customHeight="1">
      <c r="B19" s="92" t="s">
        <v>5</v>
      </c>
      <c r="C19" s="93"/>
      <c r="D19" s="4">
        <v>300</v>
      </c>
      <c r="F19" s="80"/>
      <c r="G19" s="80"/>
      <c r="H19" s="42"/>
      <c r="I19" s="40"/>
    </row>
    <row r="20" spans="1:9" ht="16.5">
      <c r="B20" s="94" t="s">
        <v>6</v>
      </c>
      <c r="C20" s="95"/>
      <c r="D20" s="5">
        <v>1</v>
      </c>
      <c r="F20" s="80"/>
      <c r="G20" s="80"/>
      <c r="H20" s="37"/>
      <c r="I20" s="40"/>
    </row>
    <row r="21" spans="1:9" ht="16.5">
      <c r="B21" s="94" t="s">
        <v>7</v>
      </c>
      <c r="C21" s="95"/>
      <c r="D21" s="6">
        <v>1.0789999999999999E-2</v>
      </c>
      <c r="F21" s="80"/>
      <c r="G21" s="80"/>
      <c r="H21" s="41"/>
      <c r="I21" s="40"/>
    </row>
    <row r="22" spans="1:9" ht="16.5">
      <c r="B22" s="96" t="s">
        <v>8</v>
      </c>
      <c r="C22" s="97"/>
      <c r="D22" s="7">
        <f>FV(taxa_mensal,qtd_anos*12,aporte*-1)</f>
        <v>3821.5158001669679</v>
      </c>
      <c r="F22" s="80"/>
      <c r="G22" s="80"/>
      <c r="H22" s="39"/>
      <c r="I22" s="40"/>
    </row>
    <row r="23" spans="1:9" ht="16.5">
      <c r="B23" s="98" t="s">
        <v>9</v>
      </c>
      <c r="C23" s="99"/>
      <c r="D23" s="8">
        <f>(D22*C14)</f>
        <v>22.929094801001806</v>
      </c>
      <c r="F23" s="100"/>
      <c r="G23" s="100"/>
      <c r="H23" s="38"/>
      <c r="I23" s="40"/>
    </row>
    <row r="24" spans="1:9" ht="16.5">
      <c r="F24" s="100"/>
      <c r="G24" s="100"/>
      <c r="H24" s="38"/>
      <c r="I24" s="40"/>
    </row>
    <row r="25" spans="1:9">
      <c r="F25" s="40"/>
      <c r="G25" s="40"/>
      <c r="H25" s="40"/>
      <c r="I25" s="40"/>
    </row>
    <row r="26" spans="1:9" ht="26.25">
      <c r="B26" s="81" t="s">
        <v>10</v>
      </c>
      <c r="C26" s="82"/>
      <c r="D26" s="12" t="s">
        <v>11</v>
      </c>
      <c r="E26" s="9"/>
    </row>
    <row r="27" spans="1:9" ht="15.75">
      <c r="A27" s="11">
        <v>2</v>
      </c>
      <c r="B27" s="22" t="s">
        <v>12</v>
      </c>
      <c r="C27" s="26">
        <f>FV($D$21,A27*12,D19*-1)</f>
        <v>8168.2881892935648</v>
      </c>
      <c r="D27" s="31">
        <f>C27*C14</f>
        <v>49.00972913576139</v>
      </c>
    </row>
    <row r="28" spans="1:9" ht="15.75">
      <c r="A28" s="11">
        <v>5</v>
      </c>
      <c r="B28" s="23" t="s">
        <v>13</v>
      </c>
      <c r="C28" s="27">
        <f>FV($D$21,$A28*12,$D$19*-1)</f>
        <v>25133.074199546292</v>
      </c>
      <c r="D28" s="31">
        <f>C28*C14</f>
        <v>150.79844519727774</v>
      </c>
      <c r="G28" s="10"/>
    </row>
    <row r="29" spans="1:9" ht="15.75">
      <c r="A29" s="11">
        <v>10</v>
      </c>
      <c r="B29" s="22" t="s">
        <v>14</v>
      </c>
      <c r="C29" s="28">
        <f>FV($D$21,$A29*12,$D$19*-1)</f>
        <v>72985.263759051653</v>
      </c>
      <c r="D29" s="31">
        <f>C29*C14</f>
        <v>437.91158255430992</v>
      </c>
    </row>
    <row r="30" spans="1:9" ht="15.75">
      <c r="A30" s="11">
        <v>20</v>
      </c>
      <c r="B30" s="24" t="s">
        <v>15</v>
      </c>
      <c r="C30" s="29">
        <f>FV($D$21,$A30*12,$D$19*-1)</f>
        <v>337559.52002912416</v>
      </c>
      <c r="D30" s="31">
        <f>C30*C14</f>
        <v>2025.357120174745</v>
      </c>
    </row>
    <row r="31" spans="1:9" ht="15.75">
      <c r="A31" s="11">
        <v>30</v>
      </c>
      <c r="B31" s="25" t="s">
        <v>16</v>
      </c>
      <c r="C31" s="30">
        <f>FV($D$21,$A31*12,$D$19*-1)</f>
        <v>1296650.8965014142</v>
      </c>
      <c r="D31" s="32">
        <f>C31*C14</f>
        <v>7779.9053790084854</v>
      </c>
    </row>
    <row r="32" spans="1:9">
      <c r="C32" s="21"/>
      <c r="D32" s="21"/>
    </row>
    <row r="33" spans="2:4">
      <c r="C33" s="21"/>
      <c r="D33" s="21"/>
    </row>
    <row r="34" spans="2:4">
      <c r="B34" s="62" t="s">
        <v>17</v>
      </c>
      <c r="C34" s="63" t="s">
        <v>18</v>
      </c>
      <c r="D34" s="64"/>
    </row>
    <row r="35" spans="2:4">
      <c r="B35" s="65" t="s">
        <v>19</v>
      </c>
      <c r="C35" s="66">
        <f>aporte</f>
        <v>300</v>
      </c>
      <c r="D35" s="67"/>
    </row>
    <row r="36" spans="2:4">
      <c r="B36" s="68"/>
      <c r="C36" s="21"/>
      <c r="D36" s="69"/>
    </row>
    <row r="37" spans="2:4">
      <c r="B37" s="70" t="s">
        <v>20</v>
      </c>
      <c r="C37" s="71" t="s">
        <v>21</v>
      </c>
      <c r="D37" s="72" t="s">
        <v>22</v>
      </c>
    </row>
    <row r="38" spans="2:4">
      <c r="B38" s="73" t="s">
        <v>23</v>
      </c>
      <c r="C38" s="74">
        <f>VLOOKUP($C$34&amp;"-"&amp;B38,[1]Planilha2!$A:$D,4,FALSE)</f>
        <v>0.3</v>
      </c>
      <c r="D38" s="75">
        <f>C38*$C$35</f>
        <v>90</v>
      </c>
    </row>
    <row r="39" spans="2:4">
      <c r="B39" s="73" t="s">
        <v>24</v>
      </c>
      <c r="C39" s="74">
        <f>VLOOKUP($C$34&amp;"-"&amp;B39,[1]Planilha2!$A:$D,4,FALSE)</f>
        <v>0.5</v>
      </c>
      <c r="D39" s="75">
        <f t="shared" ref="D39:D43" si="0">C39*$C$35</f>
        <v>150</v>
      </c>
    </row>
    <row r="40" spans="2:4">
      <c r="B40" s="73" t="s">
        <v>25</v>
      </c>
      <c r="C40" s="74">
        <f>VLOOKUP($C$34&amp;"-"&amp;B40,[1]Planilha2!$A:$D,4,FALSE)</f>
        <v>0.1</v>
      </c>
      <c r="D40" s="75">
        <f t="shared" si="0"/>
        <v>30</v>
      </c>
    </row>
    <row r="41" spans="2:4">
      <c r="B41" s="73" t="s">
        <v>26</v>
      </c>
      <c r="C41" s="74">
        <f>VLOOKUP($C$34&amp;"-"&amp;B41,[1]Planilha2!$A:$D,4,FALSE)</f>
        <v>0.1</v>
      </c>
      <c r="D41" s="75">
        <f t="shared" si="0"/>
        <v>30</v>
      </c>
    </row>
    <row r="42" spans="2:4">
      <c r="B42" s="73" t="s">
        <v>27</v>
      </c>
      <c r="C42" s="74">
        <f>VLOOKUP($C$34&amp;"-"&amp;B42,[1]Planilha2!$A:$D,4,FALSE)</f>
        <v>0</v>
      </c>
      <c r="D42" s="75">
        <f t="shared" si="0"/>
        <v>0</v>
      </c>
    </row>
    <row r="43" spans="2:4">
      <c r="B43" s="73" t="s">
        <v>28</v>
      </c>
      <c r="C43" s="74">
        <f>VLOOKUP($C$34&amp;"-"&amp;B43,[1]Planilha2!$A:$D,4,FALSE)</f>
        <v>0</v>
      </c>
      <c r="D43" s="75">
        <f t="shared" si="0"/>
        <v>0</v>
      </c>
    </row>
    <row r="44" spans="2:4">
      <c r="B44" s="76" t="s">
        <v>29</v>
      </c>
      <c r="C44" s="77"/>
      <c r="D44" s="78">
        <f>SUM(D38:D43)</f>
        <v>300</v>
      </c>
    </row>
  </sheetData>
  <mergeCells count="18">
    <mergeCell ref="F23:G23"/>
    <mergeCell ref="F24:G24"/>
    <mergeCell ref="F18:H18"/>
    <mergeCell ref="F19:G19"/>
    <mergeCell ref="B26:C26"/>
    <mergeCell ref="B12:D12"/>
    <mergeCell ref="C13:D13"/>
    <mergeCell ref="C14:D14"/>
    <mergeCell ref="C15:D15"/>
    <mergeCell ref="B19:C19"/>
    <mergeCell ref="B20:C20"/>
    <mergeCell ref="B21:C21"/>
    <mergeCell ref="B22:C22"/>
    <mergeCell ref="B23:C23"/>
    <mergeCell ref="B18:D18"/>
    <mergeCell ref="F20:G20"/>
    <mergeCell ref="F21:G21"/>
    <mergeCell ref="F22:G22"/>
  </mergeCells>
  <dataValidations count="1">
    <dataValidation type="list" allowBlank="1" showInputMessage="1" showErrorMessage="1" sqref="C34" xr:uid="{FE79220C-DA70-4246-9D49-DB1545A43A4F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6D14-8F71-4B66-A955-275CC276231F}">
  <dimension ref="A2:H20"/>
  <sheetViews>
    <sheetView workbookViewId="0">
      <selection activeCell="E4" sqref="E4"/>
    </sheetView>
  </sheetViews>
  <sheetFormatPr defaultRowHeight="15"/>
  <cols>
    <col min="1" max="1" width="30.140625" bestFit="1" customWidth="1"/>
    <col min="2" max="2" width="11.85546875" bestFit="1" customWidth="1"/>
    <col min="3" max="3" width="18.42578125" bestFit="1" customWidth="1"/>
    <col min="7" max="7" width="18" customWidth="1"/>
  </cols>
  <sheetData>
    <row r="2" spans="1:8">
      <c r="A2" s="16" t="s">
        <v>30</v>
      </c>
      <c r="B2" s="16" t="s">
        <v>17</v>
      </c>
      <c r="C2" s="17" t="s">
        <v>31</v>
      </c>
      <c r="D2" s="17" t="s">
        <v>32</v>
      </c>
    </row>
    <row r="3" spans="1:8">
      <c r="A3" t="str">
        <f>B3&amp;"-"&amp;C3</f>
        <v>Conservador-PAPEL</v>
      </c>
      <c r="B3" t="s">
        <v>18</v>
      </c>
      <c r="C3" s="13" t="s">
        <v>23</v>
      </c>
      <c r="D3" s="14">
        <v>0.3</v>
      </c>
      <c r="H3" t="s">
        <v>32</v>
      </c>
    </row>
    <row r="4" spans="1:8">
      <c r="A4" t="str">
        <f t="shared" ref="A4:A20" si="0">B4&amp;"-"&amp;C4</f>
        <v>Conservador-TIJOLO</v>
      </c>
      <c r="B4" t="s">
        <v>18</v>
      </c>
      <c r="C4" s="13" t="s">
        <v>24</v>
      </c>
      <c r="D4" s="14">
        <v>0.5</v>
      </c>
      <c r="G4" s="15" t="s">
        <v>33</v>
      </c>
      <c r="H4" s="33">
        <f>VLOOKUP(G4,$A:$D,4,FALSE)</f>
        <v>0.35</v>
      </c>
    </row>
    <row r="5" spans="1:8">
      <c r="A5" t="str">
        <f t="shared" si="0"/>
        <v>Conservador-HÍBRIDOS</v>
      </c>
      <c r="B5" t="s">
        <v>18</v>
      </c>
      <c r="C5" s="13" t="s">
        <v>25</v>
      </c>
      <c r="D5" s="14">
        <v>0.1</v>
      </c>
    </row>
    <row r="6" spans="1:8">
      <c r="A6" t="str">
        <f t="shared" si="0"/>
        <v>Conservador-FOFs</v>
      </c>
      <c r="B6" t="s">
        <v>18</v>
      </c>
      <c r="C6" s="13" t="s">
        <v>26</v>
      </c>
      <c r="D6" s="14">
        <v>0.1</v>
      </c>
    </row>
    <row r="7" spans="1:8">
      <c r="A7" t="str">
        <f t="shared" si="0"/>
        <v>Conservador-DESENVOLVIMENTO</v>
      </c>
      <c r="B7" t="s">
        <v>18</v>
      </c>
      <c r="C7" s="13" t="s">
        <v>28</v>
      </c>
      <c r="D7" s="14">
        <v>0</v>
      </c>
    </row>
    <row r="8" spans="1:8">
      <c r="A8" s="18" t="str">
        <f>B8&amp;"-"&amp;C8</f>
        <v>Conservador-FIAGRO</v>
      </c>
      <c r="B8" s="18" t="s">
        <v>18</v>
      </c>
      <c r="C8" s="19" t="s">
        <v>34</v>
      </c>
      <c r="D8" s="20">
        <v>0</v>
      </c>
    </row>
    <row r="9" spans="1:8">
      <c r="A9" t="str">
        <f t="shared" si="0"/>
        <v>Moderado-PAPEL</v>
      </c>
      <c r="B9" t="s">
        <v>35</v>
      </c>
      <c r="C9" s="13" t="s">
        <v>23</v>
      </c>
      <c r="D9" s="14">
        <v>0.32</v>
      </c>
    </row>
    <row r="10" spans="1:8">
      <c r="A10" s="34" t="str">
        <f t="shared" si="0"/>
        <v>Moderado-TIJOLO</v>
      </c>
      <c r="B10" s="34" t="s">
        <v>35</v>
      </c>
      <c r="C10" s="35" t="s">
        <v>24</v>
      </c>
      <c r="D10" s="36">
        <v>0.35</v>
      </c>
    </row>
    <row r="11" spans="1:8">
      <c r="A11" t="str">
        <f t="shared" si="0"/>
        <v>Moderado-HÍBRIDOS</v>
      </c>
      <c r="B11" t="s">
        <v>35</v>
      </c>
      <c r="C11" s="13" t="s">
        <v>25</v>
      </c>
      <c r="D11" s="14">
        <v>0.08</v>
      </c>
    </row>
    <row r="12" spans="1:8">
      <c r="A12" t="str">
        <f t="shared" si="0"/>
        <v>Moderado-FOFs</v>
      </c>
      <c r="B12" t="s">
        <v>35</v>
      </c>
      <c r="C12" s="13" t="s">
        <v>26</v>
      </c>
      <c r="D12" s="14">
        <v>0.05</v>
      </c>
    </row>
    <row r="13" spans="1:8">
      <c r="A13" t="str">
        <f t="shared" si="0"/>
        <v>Moderado-DESENVOLVIMENTO</v>
      </c>
      <c r="B13" t="s">
        <v>35</v>
      </c>
      <c r="C13" s="13" t="s">
        <v>28</v>
      </c>
      <c r="D13" s="14">
        <v>0.1</v>
      </c>
    </row>
    <row r="14" spans="1:8">
      <c r="A14" s="18" t="str">
        <f t="shared" si="0"/>
        <v>Moderado-FIAGRO</v>
      </c>
      <c r="B14" s="18" t="s">
        <v>35</v>
      </c>
      <c r="C14" s="19" t="s">
        <v>34</v>
      </c>
      <c r="D14" s="20">
        <v>0.1</v>
      </c>
    </row>
    <row r="15" spans="1:8">
      <c r="A15" t="str">
        <f t="shared" si="0"/>
        <v>Agressivo-PAPEL</v>
      </c>
      <c r="B15" t="s">
        <v>36</v>
      </c>
      <c r="C15" s="13" t="s">
        <v>23</v>
      </c>
      <c r="D15" s="14">
        <v>0.5</v>
      </c>
    </row>
    <row r="16" spans="1:8">
      <c r="A16" t="str">
        <f t="shared" si="0"/>
        <v>Agressivo-TIJOLO</v>
      </c>
      <c r="B16" t="s">
        <v>36</v>
      </c>
      <c r="C16" s="13" t="s">
        <v>24</v>
      </c>
      <c r="D16" s="14">
        <v>0.1</v>
      </c>
    </row>
    <row r="17" spans="1:4">
      <c r="A17" t="str">
        <f t="shared" si="0"/>
        <v>Agressivo-HÍBRIDOS</v>
      </c>
      <c r="B17" t="s">
        <v>36</v>
      </c>
      <c r="C17" s="13" t="s">
        <v>25</v>
      </c>
      <c r="D17" s="14">
        <v>0.05</v>
      </c>
    </row>
    <row r="18" spans="1:4">
      <c r="A18" t="str">
        <f t="shared" si="0"/>
        <v>Agressivo-FOFs</v>
      </c>
      <c r="B18" t="s">
        <v>36</v>
      </c>
      <c r="C18" s="13" t="s">
        <v>26</v>
      </c>
      <c r="D18" s="14">
        <v>0.05</v>
      </c>
    </row>
    <row r="19" spans="1:4">
      <c r="A19" t="str">
        <f t="shared" si="0"/>
        <v>Agressivo-DESENVOLVIMENTO</v>
      </c>
      <c r="B19" t="s">
        <v>36</v>
      </c>
      <c r="C19" s="13" t="s">
        <v>28</v>
      </c>
      <c r="D19" s="14">
        <v>0.2</v>
      </c>
    </row>
    <row r="20" spans="1:4">
      <c r="A20" t="str">
        <f>B20&amp;"-"&amp;C20</f>
        <v>Agressivo-FIAGRO</v>
      </c>
      <c r="B20" t="s">
        <v>36</v>
      </c>
      <c r="C20" s="13" t="s">
        <v>34</v>
      </c>
      <c r="D20" s="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F6A7-2609-438D-9CC4-0652E7B20D91}">
  <dimension ref="A1:J22"/>
  <sheetViews>
    <sheetView showGridLines="0" workbookViewId="0">
      <selection activeCell="F8" sqref="F8:G8"/>
    </sheetView>
  </sheetViews>
  <sheetFormatPr defaultRowHeight="15"/>
  <cols>
    <col min="2" max="2" width="20" customWidth="1"/>
    <col min="3" max="3" width="29" customWidth="1"/>
    <col min="7" max="7" width="27.140625" customWidth="1"/>
    <col min="8" max="8" width="32.42578125" customWidth="1"/>
    <col min="10" max="10" width="31.7109375" customWidth="1"/>
  </cols>
  <sheetData>
    <row r="1" spans="2:10" ht="17.25" customHeight="1"/>
    <row r="2" spans="2:10" ht="34.5" customHeight="1">
      <c r="B2" s="101" t="s">
        <v>37</v>
      </c>
      <c r="C2" s="102"/>
      <c r="E2" s="40"/>
      <c r="F2" s="79"/>
      <c r="G2" s="79"/>
      <c r="H2" s="79"/>
      <c r="I2" s="40"/>
    </row>
    <row r="3" spans="2:10" ht="19.5" customHeight="1">
      <c r="B3" s="55" t="s">
        <v>38</v>
      </c>
      <c r="C3" s="44">
        <v>300</v>
      </c>
      <c r="E3" s="40"/>
      <c r="F3" s="61"/>
      <c r="G3" s="61"/>
      <c r="H3" s="61"/>
      <c r="I3" s="40"/>
    </row>
    <row r="4" spans="2:10" ht="20.25" customHeight="1">
      <c r="B4" s="56" t="s">
        <v>39</v>
      </c>
      <c r="C4" s="46">
        <v>1.0800000000000001E-2</v>
      </c>
      <c r="E4" s="40"/>
      <c r="F4" s="61"/>
      <c r="G4" s="61"/>
      <c r="H4" s="61"/>
      <c r="I4" s="40"/>
    </row>
    <row r="5" spans="2:10" ht="19.5" customHeight="1">
      <c r="B5" s="57" t="s">
        <v>40</v>
      </c>
      <c r="C5" s="45" t="s">
        <v>41</v>
      </c>
      <c r="E5" s="40"/>
      <c r="F5" s="61"/>
      <c r="G5" s="61"/>
      <c r="H5" s="61"/>
      <c r="I5" s="40"/>
    </row>
    <row r="6" spans="2:10" ht="11.25" customHeight="1">
      <c r="B6" s="47"/>
      <c r="C6" s="43"/>
      <c r="E6" s="40"/>
      <c r="F6" s="61"/>
      <c r="G6" s="61"/>
      <c r="H6" s="61"/>
      <c r="I6" s="40"/>
    </row>
    <row r="7" spans="2:10" ht="23.25" customHeight="1">
      <c r="B7" s="54" t="s">
        <v>42</v>
      </c>
      <c r="C7" s="48" t="s">
        <v>43</v>
      </c>
      <c r="E7" s="40"/>
      <c r="F7" s="80"/>
      <c r="G7" s="80"/>
      <c r="H7" s="37"/>
      <c r="I7" s="40"/>
    </row>
    <row r="8" spans="2:10" ht="16.5">
      <c r="B8" s="49">
        <v>45658</v>
      </c>
      <c r="C8" s="53">
        <v>300</v>
      </c>
      <c r="E8" s="40"/>
      <c r="F8" s="80"/>
      <c r="G8" s="80"/>
      <c r="H8" s="41"/>
      <c r="I8" s="40"/>
    </row>
    <row r="9" spans="2:10" ht="16.5">
      <c r="B9" s="50">
        <v>45689</v>
      </c>
      <c r="C9" s="51">
        <f>(C8*$C$4)+C8+$C$3</f>
        <v>603.24</v>
      </c>
      <c r="E9" s="40"/>
      <c r="F9" s="80"/>
      <c r="G9" s="80"/>
      <c r="H9" s="39"/>
      <c r="I9" s="40"/>
    </row>
    <row r="10" spans="2:10" ht="16.5">
      <c r="B10" s="50">
        <v>45717</v>
      </c>
      <c r="C10" s="51">
        <f t="shared" ref="C10:C19" si="0">(C9*$C$4)+C9+$C$3</f>
        <v>909.75499200000002</v>
      </c>
      <c r="E10" s="40"/>
      <c r="F10" s="100"/>
      <c r="G10" s="100"/>
      <c r="H10" s="38"/>
      <c r="I10" s="40"/>
    </row>
    <row r="11" spans="2:10" ht="16.5">
      <c r="B11" s="50">
        <v>45748</v>
      </c>
      <c r="C11" s="51">
        <f t="shared" si="0"/>
        <v>1219.5803459136</v>
      </c>
      <c r="E11" s="40"/>
      <c r="F11" s="100"/>
      <c r="G11" s="100"/>
      <c r="H11" s="38"/>
      <c r="I11" s="40"/>
    </row>
    <row r="12" spans="2:10" ht="16.5">
      <c r="B12" s="52">
        <v>45778</v>
      </c>
      <c r="C12" s="51">
        <f t="shared" si="0"/>
        <v>1532.7518136494668</v>
      </c>
      <c r="E12" s="40"/>
      <c r="F12" s="40"/>
      <c r="G12" s="40"/>
      <c r="H12" s="40"/>
      <c r="I12" s="40"/>
    </row>
    <row r="13" spans="2:10" ht="16.5">
      <c r="B13" s="52">
        <v>45809</v>
      </c>
      <c r="C13" s="51">
        <f t="shared" si="0"/>
        <v>1849.305533236881</v>
      </c>
      <c r="E13" s="40"/>
      <c r="F13" s="40"/>
      <c r="G13" s="40"/>
      <c r="H13" s="40"/>
      <c r="I13" s="40"/>
    </row>
    <row r="14" spans="2:10" ht="16.5">
      <c r="B14" s="52">
        <v>45839</v>
      </c>
      <c r="C14" s="51">
        <f t="shared" si="0"/>
        <v>2169.2780329958396</v>
      </c>
      <c r="E14" s="40"/>
      <c r="F14" s="40"/>
      <c r="G14" s="40"/>
      <c r="H14" s="40"/>
      <c r="I14" s="40"/>
    </row>
    <row r="15" spans="2:10" ht="16.5">
      <c r="B15" s="52">
        <v>45870</v>
      </c>
      <c r="C15" s="51">
        <f t="shared" si="0"/>
        <v>2492.7062357521945</v>
      </c>
      <c r="E15" s="40"/>
      <c r="F15" s="40"/>
      <c r="G15" s="40"/>
      <c r="H15" s="40"/>
      <c r="I15" s="40"/>
    </row>
    <row r="16" spans="2:10" ht="16.5">
      <c r="B16" s="52">
        <v>45901</v>
      </c>
      <c r="C16" s="51">
        <f t="shared" si="0"/>
        <v>2819.627463098318</v>
      </c>
      <c r="E16" s="40"/>
      <c r="F16" s="40"/>
      <c r="G16" s="40"/>
      <c r="H16" s="40"/>
      <c r="I16" s="40"/>
      <c r="J16" s="40"/>
    </row>
    <row r="17" spans="1:10" ht="18" customHeight="1">
      <c r="B17" s="52">
        <v>45931</v>
      </c>
      <c r="C17" s="51">
        <f t="shared" si="0"/>
        <v>3150.0794396997799</v>
      </c>
      <c r="G17" s="40"/>
      <c r="H17" s="79"/>
      <c r="I17" s="79"/>
      <c r="J17" s="79"/>
    </row>
    <row r="18" spans="1:10" ht="16.5">
      <c r="B18" s="52">
        <v>45962</v>
      </c>
      <c r="C18" s="51">
        <f t="shared" si="0"/>
        <v>3484.1002976485374</v>
      </c>
      <c r="G18" s="40"/>
      <c r="H18" s="80"/>
      <c r="I18" s="80"/>
      <c r="J18" s="37"/>
    </row>
    <row r="19" spans="1:10" ht="16.5">
      <c r="B19" s="58">
        <v>45992</v>
      </c>
      <c r="C19" s="59">
        <f t="shared" si="0"/>
        <v>3821.7285808631418</v>
      </c>
      <c r="G19" s="40"/>
      <c r="H19" s="60"/>
      <c r="I19" s="60"/>
      <c r="J19" s="37"/>
    </row>
    <row r="20" spans="1:10" ht="16.5">
      <c r="A20" s="40"/>
      <c r="B20" s="47"/>
      <c r="G20" s="40"/>
      <c r="H20" s="100"/>
      <c r="I20" s="100"/>
      <c r="J20" s="38"/>
    </row>
    <row r="21" spans="1:10" ht="16.5">
      <c r="B21" s="47"/>
      <c r="G21" s="40"/>
      <c r="H21" s="100"/>
      <c r="I21" s="100"/>
      <c r="J21" s="38"/>
    </row>
    <row r="22" spans="1:10">
      <c r="G22" s="40"/>
      <c r="H22" s="40"/>
      <c r="I22" s="40"/>
      <c r="J22" s="40"/>
    </row>
  </sheetData>
  <mergeCells count="11">
    <mergeCell ref="H20:I20"/>
    <mergeCell ref="H21:I21"/>
    <mergeCell ref="F8:G8"/>
    <mergeCell ref="F9:G9"/>
    <mergeCell ref="F10:G10"/>
    <mergeCell ref="F11:G11"/>
    <mergeCell ref="B2:C2"/>
    <mergeCell ref="F2:H2"/>
    <mergeCell ref="F7:G7"/>
    <mergeCell ref="H17:J17"/>
    <mergeCell ref="H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Laurineide Monte</cp:lastModifiedBy>
  <cp:revision/>
  <dcterms:created xsi:type="dcterms:W3CDTF">2025-06-02T10:48:44Z</dcterms:created>
  <dcterms:modified xsi:type="dcterms:W3CDTF">2025-06-09T00:49:51Z</dcterms:modified>
  <cp:category/>
  <cp:contentStatus/>
</cp:coreProperties>
</file>