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fawcett/Desktop/Helen/SENA/Henry Garzon 5to trimestre/"/>
    </mc:Choice>
  </mc:AlternateContent>
  <xr:revisionPtr revIDLastSave="0" documentId="13_ncr:1_{F146CE09-3EAF-9844-8913-7F51A0225644}" xr6:coauthVersionLast="45" xr6:coauthVersionMax="45" xr10:uidLastSave="{00000000-0000-0000-0000-000000000000}"/>
  <bookViews>
    <workbookView xWindow="0" yWindow="460" windowWidth="25600" windowHeight="15540" xr2:uid="{A03DB54D-D3F5-6140-82BD-07BC28B92F70}"/>
  </bookViews>
  <sheets>
    <sheet name="FORMATO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0" i="2" l="1"/>
  <c r="I50" i="2"/>
  <c r="F50" i="2"/>
  <c r="M50" i="2"/>
  <c r="J50" i="2"/>
  <c r="G50" i="2"/>
  <c r="M39" i="2"/>
  <c r="M38" i="2"/>
  <c r="M37" i="2"/>
  <c r="J39" i="2"/>
  <c r="J38" i="2"/>
  <c r="J37" i="2"/>
  <c r="G38" i="2"/>
  <c r="G39" i="2"/>
  <c r="G37" i="2"/>
  <c r="L33" i="2"/>
  <c r="I33" i="2"/>
  <c r="F33" i="2"/>
  <c r="M33" i="2"/>
  <c r="J33" i="2"/>
  <c r="G33" i="2"/>
  <c r="M19" i="2"/>
  <c r="J19" i="2"/>
  <c r="G19" i="2"/>
  <c r="L19" i="2"/>
  <c r="I19" i="2"/>
  <c r="F19" i="2"/>
</calcChain>
</file>

<file path=xl/sharedStrings.xml><?xml version="1.0" encoding="utf-8"?>
<sst xmlns="http://schemas.openxmlformats.org/spreadsheetml/2006/main" count="217" uniqueCount="87">
  <si>
    <t>Reputación y credibilidad</t>
  </si>
  <si>
    <t>Tiempo de respuesta de emergencias</t>
  </si>
  <si>
    <t>Garantía del producto</t>
  </si>
  <si>
    <t>FORMATO EVALUACIÓN DE PROPUESTAS</t>
  </si>
  <si>
    <t>DATOS PROPONENTE</t>
  </si>
  <si>
    <t>Nombre del Proponente</t>
  </si>
  <si>
    <t>Representante legal</t>
  </si>
  <si>
    <t>Identificación Representante legal</t>
  </si>
  <si>
    <t>Nit</t>
  </si>
  <si>
    <t>Fecha entrega de propuesta</t>
  </si>
  <si>
    <t>PROPONENTE No. 1</t>
  </si>
  <si>
    <t>PROPONENTE No. 2</t>
  </si>
  <si>
    <t>PROPONENTE No. 3</t>
  </si>
  <si>
    <t>ASPECTOS TÉCNICOS</t>
  </si>
  <si>
    <t>No.</t>
  </si>
  <si>
    <t>VALOR ASIGNADO</t>
  </si>
  <si>
    <t>VALOR PROPUESTO</t>
  </si>
  <si>
    <t>PESO A EVALUAR</t>
  </si>
  <si>
    <t>CUMPLE O NO CUMPLE</t>
  </si>
  <si>
    <t xml:space="preserve">                                       Evaluación Sección SUBTOTAL</t>
  </si>
  <si>
    <t>Comentarios</t>
  </si>
  <si>
    <t>% CAP</t>
  </si>
  <si>
    <t>REQUERIMIENTOS DEL PROYECTO</t>
  </si>
  <si>
    <t>FUNCIONALIDAD</t>
  </si>
  <si>
    <t>PUNTAJE</t>
  </si>
  <si>
    <t>ASPECTOS FINANCIEROS</t>
  </si>
  <si>
    <t>MÓDULO</t>
  </si>
  <si>
    <t>ÍTEM</t>
  </si>
  <si>
    <t>VALORES</t>
  </si>
  <si>
    <t>RESULTADOS</t>
  </si>
  <si>
    <t>ASPECTOS GENERALES</t>
  </si>
  <si>
    <t>EVALUACIÓN TOTAL</t>
  </si>
  <si>
    <t>ORDEN DE ELIGIBILIDAD</t>
  </si>
  <si>
    <t>No. 1</t>
  </si>
  <si>
    <t>No. 2</t>
  </si>
  <si>
    <t>No. 3</t>
  </si>
  <si>
    <t>Experiencia previa</t>
  </si>
  <si>
    <t>Equipo de trabajo</t>
  </si>
  <si>
    <t>Servicio de soporte</t>
  </si>
  <si>
    <t>Software Lab</t>
  </si>
  <si>
    <t>Sergio Ramírez</t>
  </si>
  <si>
    <t>Martín Agudelo</t>
  </si>
  <si>
    <t>Sofía Mendoza</t>
  </si>
  <si>
    <t>Doctus</t>
  </si>
  <si>
    <t>3Creatives</t>
  </si>
  <si>
    <t>Web Hosting - Hostinger 12 meses</t>
  </si>
  <si>
    <t>Dominio - Hostinger 12 meses</t>
  </si>
  <si>
    <t>Hp Windows 10 (2 und)</t>
  </si>
  <si>
    <t>MacBookPro (1 und)</t>
  </si>
  <si>
    <t>Coworking (3 personas)</t>
  </si>
  <si>
    <t>Salario líder proyecto</t>
  </si>
  <si>
    <t>Salario diseñador BD</t>
  </si>
  <si>
    <t>Salario analista de calidad</t>
  </si>
  <si>
    <t>Salario diseñador gráfico</t>
  </si>
  <si>
    <t>CUMPLE</t>
  </si>
  <si>
    <t>Reservas</t>
  </si>
  <si>
    <t>Inmuebles</t>
  </si>
  <si>
    <t>Roles</t>
  </si>
  <si>
    <t>Usuarios</t>
  </si>
  <si>
    <t>Login</t>
  </si>
  <si>
    <t>Registro</t>
  </si>
  <si>
    <t>Valoración y comentarios</t>
  </si>
  <si>
    <t>Departamentos</t>
  </si>
  <si>
    <t>Galería</t>
  </si>
  <si>
    <t>Documentos</t>
  </si>
  <si>
    <t>Los usuarios podrán ingresar sus datos e información personal, así mismo los propietarios podrán ingresar la información de sus propiedades</t>
  </si>
  <si>
    <t>Permitirá realizar reservas por parte del cliente, así como el seguimiento por el propietario</t>
  </si>
  <si>
    <t>Permitirá la gestión de las propiedades</t>
  </si>
  <si>
    <t>El usuario podrá registrar su tipo de usuario ya sea cliente o propietario</t>
  </si>
  <si>
    <t>Gestión de la información de los usuarios registrados en el sistema</t>
  </si>
  <si>
    <t>Permitirá al usuario calificar y comentar las propiedades</t>
  </si>
  <si>
    <t>Guarda la información de la ubicación geográfica de las propiedades</t>
  </si>
  <si>
    <t>Permitirá el alojamiento de las fotos de las propiedades</t>
  </si>
  <si>
    <t>Guarda la información de los documentos y sus tipos</t>
  </si>
  <si>
    <t>Permitirá el ingreso a los usuarios</t>
  </si>
  <si>
    <t>Índice de liquidez (AC/PC)</t>
  </si>
  <si>
    <t>Índice de endeudamiento (PT/AT)</t>
  </si>
  <si>
    <t>Capital de trabajo (AC-PC)</t>
  </si>
  <si>
    <t>$30.000.000/
$10.000.000</t>
  </si>
  <si>
    <t>$7.000.000/
$20.000.000</t>
  </si>
  <si>
    <t>$28.000.000-
$10.000.000</t>
  </si>
  <si>
    <t>$20.000.000/
$80.000.000</t>
  </si>
  <si>
    <t>$6.000.000/
$22.000.000</t>
  </si>
  <si>
    <t>$15.000.000-
$5.000.000</t>
  </si>
  <si>
    <t>$40.000.000/
$20.000.000</t>
  </si>
  <si>
    <t>$15.000.000/
$25.000.000</t>
  </si>
  <si>
    <t>$40.000.000-
$20.000.000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</si>
</sst>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C594D"/>
        <bgColor indexed="64"/>
      </patternFill>
    </fill>
    <fill>
      <patternFill patternType="solid">
        <fgColor rgb="FFC75D6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48">
    <xf numFmtId="0" fontId="0" fillId="0" borderId="0" xfId="0"/>
    <xf numFmtId="9" fontId="2" fillId="0" borderId="11" xfId="0" applyNumberFormat="1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9" fontId="2" fillId="0" borderId="2" xfId="0" applyNumberFormat="1" applyFont="1" applyBorder="1" applyAlignment="1">
      <alignment horizont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6" fillId="4" borderId="23" xfId="0" applyFont="1" applyFill="1" applyBorder="1" applyAlignment="1">
      <alignment horizontal="center" vertical="center" textRotation="255" wrapText="1"/>
    </xf>
    <xf numFmtId="0" fontId="5" fillId="7" borderId="3" xfId="0" applyFont="1" applyFill="1" applyBorder="1" applyAlignment="1">
      <alignment horizontal="center" vertical="center" wrapText="1"/>
    </xf>
    <xf numFmtId="0" fontId="6" fillId="7" borderId="23" xfId="0" applyFont="1" applyFill="1" applyBorder="1" applyAlignment="1">
      <alignment horizontal="center" vertical="center" textRotation="255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2" fillId="0" borderId="0" xfId="0" applyFont="1"/>
    <xf numFmtId="0" fontId="7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8" xfId="0" applyFont="1" applyBorder="1" applyAlignment="1">
      <alignment horizontal="center" vertical="center"/>
    </xf>
    <xf numFmtId="0" fontId="2" fillId="0" borderId="0" xfId="0" applyFont="1" applyBorder="1"/>
    <xf numFmtId="0" fontId="2" fillId="0" borderId="38" xfId="0" applyFont="1" applyBorder="1"/>
    <xf numFmtId="0" fontId="2" fillId="0" borderId="36" xfId="0" applyFont="1" applyBorder="1"/>
    <xf numFmtId="0" fontId="2" fillId="0" borderId="37" xfId="0" applyFont="1" applyBorder="1"/>
    <xf numFmtId="0" fontId="5" fillId="5" borderId="3" xfId="0" applyFont="1" applyFill="1" applyBorder="1" applyAlignment="1">
      <alignment horizontal="center" vertical="center" wrapText="1"/>
    </xf>
    <xf numFmtId="0" fontId="6" fillId="5" borderId="23" xfId="0" applyFont="1" applyFill="1" applyBorder="1" applyAlignment="1">
      <alignment horizontal="center" vertical="center" textRotation="255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39" xfId="0" applyFont="1" applyFill="1" applyBorder="1" applyAlignment="1">
      <alignment horizontal="center" vertical="center" wrapText="1"/>
    </xf>
    <xf numFmtId="0" fontId="2" fillId="0" borderId="44" xfId="0" applyFont="1" applyBorder="1"/>
    <xf numFmtId="0" fontId="2" fillId="0" borderId="45" xfId="0" applyFont="1" applyBorder="1"/>
    <xf numFmtId="0" fontId="2" fillId="0" borderId="46" xfId="0" applyFont="1" applyBorder="1"/>
    <xf numFmtId="0" fontId="5" fillId="2" borderId="3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 textRotation="255" wrapText="1"/>
    </xf>
    <xf numFmtId="0" fontId="1" fillId="2" borderId="39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9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21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4" fontId="2" fillId="9" borderId="3" xfId="0" applyNumberFormat="1" applyFont="1" applyFill="1" applyBorder="1" applyAlignment="1">
      <alignment horizontal="center"/>
    </xf>
    <xf numFmtId="9" fontId="2" fillId="9" borderId="4" xfId="0" applyNumberFormat="1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0" borderId="10" xfId="0" applyNumberFormat="1" applyFont="1" applyBorder="1" applyAlignment="1">
      <alignment horizontal="center"/>
    </xf>
    <xf numFmtId="0" fontId="2" fillId="0" borderId="6" xfId="0" applyNumberFormat="1" applyFont="1" applyBorder="1" applyAlignment="1">
      <alignment horizontal="center"/>
    </xf>
    <xf numFmtId="0" fontId="2" fillId="0" borderId="8" xfId="0" applyNumberFormat="1" applyFont="1" applyBorder="1" applyAlignment="1">
      <alignment horizontal="center"/>
    </xf>
    <xf numFmtId="0" fontId="2" fillId="9" borderId="3" xfId="0" applyNumberFormat="1" applyFont="1" applyFill="1" applyBorder="1" applyAlignment="1">
      <alignment horizontal="center"/>
    </xf>
    <xf numFmtId="164" fontId="2" fillId="0" borderId="10" xfId="0" applyNumberFormat="1" applyFont="1" applyBorder="1" applyAlignment="1">
      <alignment horizontal="center" wrapText="1"/>
    </xf>
    <xf numFmtId="165" fontId="2" fillId="0" borderId="11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65" fontId="2" fillId="9" borderId="3" xfId="0" applyNumberFormat="1" applyFont="1" applyFill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10" borderId="31" xfId="0" applyFont="1" applyFill="1" applyBorder="1" applyAlignment="1">
      <alignment horizontal="center"/>
    </xf>
    <xf numFmtId="9" fontId="2" fillId="10" borderId="32" xfId="1" applyFont="1" applyFill="1" applyBorder="1" applyAlignment="1">
      <alignment horizontal="center"/>
    </xf>
    <xf numFmtId="0" fontId="2" fillId="10" borderId="33" xfId="0" applyFont="1" applyFill="1" applyBorder="1" applyAlignment="1">
      <alignment horizontal="center"/>
    </xf>
    <xf numFmtId="0" fontId="2" fillId="10" borderId="47" xfId="0" applyFont="1" applyFill="1" applyBorder="1" applyAlignment="1">
      <alignment horizontal="center"/>
    </xf>
    <xf numFmtId="9" fontId="2" fillId="10" borderId="32" xfId="0" applyNumberFormat="1" applyFont="1" applyFill="1" applyBorder="1" applyAlignment="1">
      <alignment horizontal="center"/>
    </xf>
    <xf numFmtId="0" fontId="2" fillId="10" borderId="41" xfId="0" applyFont="1" applyFill="1" applyBorder="1" applyAlignment="1">
      <alignment horizontal="center"/>
    </xf>
    <xf numFmtId="0" fontId="2" fillId="10" borderId="22" xfId="0" applyFont="1" applyFill="1" applyBorder="1" applyAlignment="1">
      <alignment horizontal="center"/>
    </xf>
    <xf numFmtId="0" fontId="2" fillId="10" borderId="23" xfId="0" applyFont="1" applyFill="1" applyBorder="1" applyAlignment="1">
      <alignment horizontal="center"/>
    </xf>
    <xf numFmtId="0" fontId="2" fillId="10" borderId="24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10" borderId="22" xfId="0" applyFont="1" applyFill="1" applyBorder="1" applyAlignment="1">
      <alignment horizontal="center"/>
    </xf>
    <xf numFmtId="0" fontId="1" fillId="10" borderId="23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9" fontId="7" fillId="0" borderId="35" xfId="0" applyNumberFormat="1" applyFont="1" applyBorder="1" applyAlignment="1">
      <alignment horizontal="center" vertical="center"/>
    </xf>
    <xf numFmtId="9" fontId="7" fillId="0" borderId="34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43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3" fillId="8" borderId="22" xfId="0" applyFont="1" applyFill="1" applyBorder="1" applyAlignment="1">
      <alignment horizontal="center" vertical="center"/>
    </xf>
    <xf numFmtId="0" fontId="3" fillId="8" borderId="23" xfId="0" applyFont="1" applyFill="1" applyBorder="1" applyAlignment="1">
      <alignment horizontal="center" vertical="center"/>
    </xf>
    <xf numFmtId="0" fontId="3" fillId="8" borderId="24" xfId="0" applyFont="1" applyFill="1" applyBorder="1" applyAlignment="1">
      <alignment horizontal="center" vertical="center"/>
    </xf>
    <xf numFmtId="0" fontId="3" fillId="11" borderId="22" xfId="0" applyFont="1" applyFill="1" applyBorder="1" applyAlignment="1">
      <alignment horizontal="center" vertical="center"/>
    </xf>
    <xf numFmtId="0" fontId="3" fillId="11" borderId="23" xfId="0" applyFont="1" applyFill="1" applyBorder="1" applyAlignment="1">
      <alignment horizontal="center" vertical="center"/>
    </xf>
    <xf numFmtId="0" fontId="3" fillId="11" borderId="24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4" xfId="0" applyFont="1" applyBorder="1" applyAlignment="1">
      <alignment wrapText="1"/>
    </xf>
    <xf numFmtId="0" fontId="2" fillId="0" borderId="30" xfId="0" applyFont="1" applyBorder="1" applyAlignment="1">
      <alignment wrapText="1"/>
    </xf>
    <xf numFmtId="9" fontId="7" fillId="0" borderId="52" xfId="0" applyNumberFormat="1" applyFont="1" applyBorder="1" applyAlignment="1">
      <alignment horizontal="center" vertical="center"/>
    </xf>
    <xf numFmtId="9" fontId="7" fillId="0" borderId="7" xfId="0" applyNumberFormat="1" applyFont="1" applyBorder="1" applyAlignment="1">
      <alignment horizontal="center" vertical="center"/>
    </xf>
    <xf numFmtId="9" fontId="7" fillId="0" borderId="9" xfId="0" applyNumberFormat="1" applyFont="1" applyBorder="1" applyAlignment="1">
      <alignment horizontal="center" vertical="center"/>
    </xf>
    <xf numFmtId="9" fontId="7" fillId="0" borderId="2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3" fillId="6" borderId="22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0" fontId="1" fillId="7" borderId="39" xfId="0" applyFont="1" applyFill="1" applyBorder="1" applyAlignment="1">
      <alignment horizontal="center" vertical="center" wrapText="1"/>
    </xf>
    <xf numFmtId="0" fontId="1" fillId="7" borderId="24" xfId="0" applyFont="1" applyFill="1" applyBorder="1" applyAlignment="1">
      <alignment horizontal="center" vertical="center" wrapText="1"/>
    </xf>
    <xf numFmtId="0" fontId="2" fillId="0" borderId="42" xfId="0" applyFont="1" applyBorder="1" applyAlignment="1">
      <alignment wrapText="1"/>
    </xf>
    <xf numFmtId="0" fontId="2" fillId="0" borderId="27" xfId="0" applyFont="1" applyBorder="1" applyAlignment="1">
      <alignment wrapText="1"/>
    </xf>
    <xf numFmtId="0" fontId="3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9" fontId="7" fillId="0" borderId="4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14" fontId="2" fillId="0" borderId="15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C75D63"/>
      <color rgb="FFDC594D"/>
      <color rgb="FFD900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E35A6-2CEC-784C-98A3-A01E2352CCD4}">
  <dimension ref="A1:N53"/>
  <sheetViews>
    <sheetView tabSelected="1" zoomScale="110" zoomScaleNormal="110" workbookViewId="0">
      <selection activeCell="O9" sqref="O9"/>
    </sheetView>
  </sheetViews>
  <sheetFormatPr baseColWidth="10" defaultRowHeight="16" x14ac:dyDescent="0.2"/>
  <cols>
    <col min="1" max="1" width="4.83203125" style="14" customWidth="1"/>
    <col min="2" max="2" width="5.33203125" style="14" customWidth="1"/>
    <col min="3" max="3" width="14.33203125" style="14" customWidth="1"/>
    <col min="4" max="4" width="17.83203125" style="14" customWidth="1"/>
    <col min="5" max="5" width="15" style="14" customWidth="1"/>
    <col min="6" max="6" width="13.83203125" style="14" customWidth="1"/>
    <col min="7" max="7" width="14.6640625" style="14" customWidth="1"/>
    <col min="8" max="8" width="12.6640625" style="14" customWidth="1"/>
    <col min="9" max="9" width="14" style="14" customWidth="1"/>
    <col min="10" max="10" width="14.6640625" style="14" customWidth="1"/>
    <col min="11" max="11" width="12.5" style="14" customWidth="1"/>
    <col min="12" max="12" width="13.5" style="14" customWidth="1"/>
    <col min="13" max="13" width="14.1640625" style="14" customWidth="1"/>
    <col min="14" max="14" width="13.1640625" style="14" customWidth="1"/>
    <col min="15" max="16384" width="10.83203125" style="14"/>
  </cols>
  <sheetData>
    <row r="1" spans="1:14" ht="31" customHeight="1" thickBot="1" x14ac:dyDescent="0.25">
      <c r="C1" s="145" t="s">
        <v>3</v>
      </c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7"/>
    </row>
    <row r="2" spans="1:14" x14ac:dyDescent="0.2">
      <c r="C2" s="141" t="s">
        <v>4</v>
      </c>
      <c r="D2" s="91"/>
      <c r="E2" s="92"/>
      <c r="F2" s="141" t="s">
        <v>10</v>
      </c>
      <c r="G2" s="142"/>
      <c r="H2" s="143"/>
      <c r="I2" s="141" t="s">
        <v>11</v>
      </c>
      <c r="J2" s="142"/>
      <c r="K2" s="143"/>
      <c r="L2" s="141" t="s">
        <v>12</v>
      </c>
      <c r="M2" s="142"/>
      <c r="N2" s="143"/>
    </row>
    <row r="3" spans="1:14" x14ac:dyDescent="0.2">
      <c r="C3" s="93" t="s">
        <v>5</v>
      </c>
      <c r="D3" s="94"/>
      <c r="E3" s="95"/>
      <c r="F3" s="93" t="s">
        <v>39</v>
      </c>
      <c r="G3" s="94"/>
      <c r="H3" s="95"/>
      <c r="I3" s="93" t="s">
        <v>43</v>
      </c>
      <c r="J3" s="94"/>
      <c r="K3" s="95"/>
      <c r="L3" s="93" t="s">
        <v>44</v>
      </c>
      <c r="M3" s="94"/>
      <c r="N3" s="95"/>
    </row>
    <row r="4" spans="1:14" x14ac:dyDescent="0.2">
      <c r="C4" s="93" t="s">
        <v>6</v>
      </c>
      <c r="D4" s="94"/>
      <c r="E4" s="95"/>
      <c r="F4" s="93" t="s">
        <v>40</v>
      </c>
      <c r="G4" s="94"/>
      <c r="H4" s="95"/>
      <c r="I4" s="93" t="s">
        <v>41</v>
      </c>
      <c r="J4" s="94"/>
      <c r="K4" s="95"/>
      <c r="L4" s="93" t="s">
        <v>42</v>
      </c>
      <c r="M4" s="94"/>
      <c r="N4" s="95"/>
    </row>
    <row r="5" spans="1:14" x14ac:dyDescent="0.2">
      <c r="C5" s="93" t="s">
        <v>7</v>
      </c>
      <c r="D5" s="94"/>
      <c r="E5" s="95"/>
      <c r="F5" s="93">
        <v>30651277</v>
      </c>
      <c r="G5" s="94"/>
      <c r="H5" s="95"/>
      <c r="I5" s="93">
        <v>78727058</v>
      </c>
      <c r="J5" s="94"/>
      <c r="K5" s="95"/>
      <c r="L5" s="93">
        <v>52442811</v>
      </c>
      <c r="M5" s="94"/>
      <c r="N5" s="95"/>
    </row>
    <row r="6" spans="1:14" x14ac:dyDescent="0.2">
      <c r="C6" s="93" t="s">
        <v>8</v>
      </c>
      <c r="D6" s="94"/>
      <c r="E6" s="95"/>
      <c r="F6" s="93">
        <v>900670889</v>
      </c>
      <c r="G6" s="94"/>
      <c r="H6" s="95"/>
      <c r="I6" s="93">
        <v>900343561</v>
      </c>
      <c r="J6" s="94"/>
      <c r="K6" s="95"/>
      <c r="L6" s="93">
        <v>900872453</v>
      </c>
      <c r="M6" s="94"/>
      <c r="N6" s="95"/>
    </row>
    <row r="7" spans="1:14" ht="17" thickBot="1" x14ac:dyDescent="0.25">
      <c r="C7" s="144" t="s">
        <v>9</v>
      </c>
      <c r="D7" s="139"/>
      <c r="E7" s="140"/>
      <c r="F7" s="138">
        <v>44151</v>
      </c>
      <c r="G7" s="139"/>
      <c r="H7" s="140"/>
      <c r="I7" s="138">
        <v>44158</v>
      </c>
      <c r="J7" s="139"/>
      <c r="K7" s="140"/>
      <c r="L7" s="138">
        <v>44154</v>
      </c>
      <c r="M7" s="139"/>
      <c r="N7" s="140"/>
    </row>
    <row r="8" spans="1:14" ht="31" customHeight="1" thickBot="1" x14ac:dyDescent="0.25">
      <c r="C8" s="130" t="s">
        <v>13</v>
      </c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2"/>
    </row>
    <row r="9" spans="1:14" ht="63" customHeight="1" thickBot="1" x14ac:dyDescent="0.25">
      <c r="A9" s="7" t="s">
        <v>14</v>
      </c>
      <c r="B9" s="8" t="s">
        <v>21</v>
      </c>
      <c r="C9" s="133" t="s">
        <v>27</v>
      </c>
      <c r="D9" s="134"/>
      <c r="E9" s="6" t="s">
        <v>15</v>
      </c>
      <c r="F9" s="4" t="s">
        <v>16</v>
      </c>
      <c r="G9" s="5" t="s">
        <v>17</v>
      </c>
      <c r="H9" s="6" t="s">
        <v>18</v>
      </c>
      <c r="I9" s="4" t="s">
        <v>16</v>
      </c>
      <c r="J9" s="5" t="s">
        <v>17</v>
      </c>
      <c r="K9" s="6" t="s">
        <v>18</v>
      </c>
      <c r="L9" s="4" t="s">
        <v>16</v>
      </c>
      <c r="M9" s="5" t="s">
        <v>17</v>
      </c>
      <c r="N9" s="6" t="s">
        <v>18</v>
      </c>
    </row>
    <row r="10" spans="1:14" ht="31" customHeight="1" x14ac:dyDescent="0.2">
      <c r="A10" s="15">
        <v>1</v>
      </c>
      <c r="B10" s="88">
        <v>0.3</v>
      </c>
      <c r="C10" s="136" t="s">
        <v>45</v>
      </c>
      <c r="D10" s="137"/>
      <c r="E10" s="44">
        <v>280000</v>
      </c>
      <c r="F10" s="45">
        <v>200000</v>
      </c>
      <c r="G10" s="1">
        <v>0.1</v>
      </c>
      <c r="H10" s="46" t="s">
        <v>54</v>
      </c>
      <c r="I10" s="45">
        <v>230000</v>
      </c>
      <c r="J10" s="1">
        <v>0.1</v>
      </c>
      <c r="K10" s="46" t="s">
        <v>54</v>
      </c>
      <c r="L10" s="45">
        <v>250000</v>
      </c>
      <c r="M10" s="1">
        <v>0.1</v>
      </c>
      <c r="N10" s="46" t="s">
        <v>54</v>
      </c>
    </row>
    <row r="11" spans="1:14" x14ac:dyDescent="0.2">
      <c r="A11" s="17">
        <v>2</v>
      </c>
      <c r="B11" s="89"/>
      <c r="C11" s="119" t="s">
        <v>46</v>
      </c>
      <c r="D11" s="120"/>
      <c r="E11" s="47">
        <v>130000</v>
      </c>
      <c r="F11" s="48">
        <v>115000</v>
      </c>
      <c r="G11" s="2">
        <v>0.05</v>
      </c>
      <c r="H11" s="49" t="s">
        <v>54</v>
      </c>
      <c r="I11" s="48">
        <v>110000</v>
      </c>
      <c r="J11" s="2">
        <v>0.05</v>
      </c>
      <c r="K11" s="49" t="s">
        <v>54</v>
      </c>
      <c r="L11" s="48">
        <v>120000</v>
      </c>
      <c r="M11" s="2">
        <v>0.05</v>
      </c>
      <c r="N11" s="49" t="s">
        <v>54</v>
      </c>
    </row>
    <row r="12" spans="1:14" x14ac:dyDescent="0.2">
      <c r="A12" s="17">
        <v>3</v>
      </c>
      <c r="B12" s="89"/>
      <c r="C12" s="119" t="s">
        <v>47</v>
      </c>
      <c r="D12" s="120"/>
      <c r="E12" s="47">
        <v>5000000</v>
      </c>
      <c r="F12" s="48">
        <v>4000000</v>
      </c>
      <c r="G12" s="2">
        <v>0.1</v>
      </c>
      <c r="H12" s="46" t="s">
        <v>54</v>
      </c>
      <c r="I12" s="48">
        <v>4500000</v>
      </c>
      <c r="J12" s="2">
        <v>0.1</v>
      </c>
      <c r="K12" s="46" t="s">
        <v>54</v>
      </c>
      <c r="L12" s="48">
        <v>4800000</v>
      </c>
      <c r="M12" s="2">
        <v>0.1</v>
      </c>
      <c r="N12" s="46" t="s">
        <v>54</v>
      </c>
    </row>
    <row r="13" spans="1:14" x14ac:dyDescent="0.2">
      <c r="A13" s="17">
        <v>4</v>
      </c>
      <c r="B13" s="89"/>
      <c r="C13" s="119" t="s">
        <v>48</v>
      </c>
      <c r="D13" s="120"/>
      <c r="E13" s="47">
        <v>5000000</v>
      </c>
      <c r="F13" s="48">
        <v>4300000</v>
      </c>
      <c r="G13" s="2">
        <v>0.1</v>
      </c>
      <c r="H13" s="49" t="s">
        <v>54</v>
      </c>
      <c r="I13" s="48">
        <v>4800000</v>
      </c>
      <c r="J13" s="2">
        <v>0.1</v>
      </c>
      <c r="K13" s="49" t="s">
        <v>54</v>
      </c>
      <c r="L13" s="48">
        <v>4700000</v>
      </c>
      <c r="M13" s="2">
        <v>0.1</v>
      </c>
      <c r="N13" s="49" t="s">
        <v>54</v>
      </c>
    </row>
    <row r="14" spans="1:14" x14ac:dyDescent="0.2">
      <c r="A14" s="17">
        <v>5</v>
      </c>
      <c r="B14" s="89"/>
      <c r="C14" s="119" t="s">
        <v>49</v>
      </c>
      <c r="D14" s="120"/>
      <c r="E14" s="47">
        <v>28800000</v>
      </c>
      <c r="F14" s="48">
        <v>23200000</v>
      </c>
      <c r="G14" s="2">
        <v>0.25</v>
      </c>
      <c r="H14" s="46" t="s">
        <v>54</v>
      </c>
      <c r="I14" s="48">
        <v>25000000</v>
      </c>
      <c r="J14" s="2">
        <v>0.25</v>
      </c>
      <c r="K14" s="46" t="s">
        <v>54</v>
      </c>
      <c r="L14" s="48">
        <v>24100000</v>
      </c>
      <c r="M14" s="2">
        <v>0.25</v>
      </c>
      <c r="N14" s="46" t="s">
        <v>54</v>
      </c>
    </row>
    <row r="15" spans="1:14" x14ac:dyDescent="0.2">
      <c r="A15" s="17">
        <v>6</v>
      </c>
      <c r="B15" s="89"/>
      <c r="C15" s="119" t="s">
        <v>50</v>
      </c>
      <c r="D15" s="120"/>
      <c r="E15" s="50">
        <v>24000000</v>
      </c>
      <c r="F15" s="48">
        <v>19000000</v>
      </c>
      <c r="G15" s="2">
        <v>0.1</v>
      </c>
      <c r="H15" s="49" t="s">
        <v>54</v>
      </c>
      <c r="I15" s="48">
        <v>20000000</v>
      </c>
      <c r="J15" s="2">
        <v>0.1</v>
      </c>
      <c r="K15" s="49" t="s">
        <v>54</v>
      </c>
      <c r="L15" s="48">
        <v>24000000</v>
      </c>
      <c r="M15" s="2">
        <v>0.1</v>
      </c>
      <c r="N15" s="49" t="s">
        <v>54</v>
      </c>
    </row>
    <row r="16" spans="1:14" x14ac:dyDescent="0.2">
      <c r="A16" s="17">
        <v>7</v>
      </c>
      <c r="B16" s="89"/>
      <c r="C16" s="119" t="s">
        <v>51</v>
      </c>
      <c r="D16" s="120"/>
      <c r="E16" s="47">
        <v>14400000</v>
      </c>
      <c r="F16" s="48">
        <v>13100000</v>
      </c>
      <c r="G16" s="2">
        <v>0.1</v>
      </c>
      <c r="H16" s="46" t="s">
        <v>54</v>
      </c>
      <c r="I16" s="48">
        <v>14000000</v>
      </c>
      <c r="J16" s="2">
        <v>0.1</v>
      </c>
      <c r="K16" s="46" t="s">
        <v>54</v>
      </c>
      <c r="L16" s="48">
        <v>14100000</v>
      </c>
      <c r="M16" s="2">
        <v>0.1</v>
      </c>
      <c r="N16" s="46" t="s">
        <v>54</v>
      </c>
    </row>
    <row r="17" spans="1:14" x14ac:dyDescent="0.2">
      <c r="A17" s="17">
        <v>8</v>
      </c>
      <c r="B17" s="89"/>
      <c r="C17" s="119" t="s">
        <v>52</v>
      </c>
      <c r="D17" s="120"/>
      <c r="E17" s="47">
        <v>12000000</v>
      </c>
      <c r="F17" s="48">
        <v>12000000</v>
      </c>
      <c r="G17" s="2">
        <v>0.1</v>
      </c>
      <c r="H17" s="49" t="s">
        <v>54</v>
      </c>
      <c r="I17" s="48">
        <v>12000000</v>
      </c>
      <c r="J17" s="2">
        <v>0.1</v>
      </c>
      <c r="K17" s="49" t="s">
        <v>54</v>
      </c>
      <c r="L17" s="48">
        <v>11800000</v>
      </c>
      <c r="M17" s="2">
        <v>0.1</v>
      </c>
      <c r="N17" s="49" t="s">
        <v>54</v>
      </c>
    </row>
    <row r="18" spans="1:14" ht="17" thickBot="1" x14ac:dyDescent="0.25">
      <c r="A18" s="19">
        <v>9</v>
      </c>
      <c r="B18" s="135"/>
      <c r="C18" s="121" t="s">
        <v>53</v>
      </c>
      <c r="D18" s="122"/>
      <c r="E18" s="51">
        <v>12000000</v>
      </c>
      <c r="F18" s="52">
        <v>11000000</v>
      </c>
      <c r="G18" s="3">
        <v>0.1</v>
      </c>
      <c r="H18" s="46" t="s">
        <v>54</v>
      </c>
      <c r="I18" s="52">
        <v>11400000</v>
      </c>
      <c r="J18" s="3">
        <v>0.1</v>
      </c>
      <c r="K18" s="46" t="s">
        <v>54</v>
      </c>
      <c r="L18" s="52">
        <v>11350000</v>
      </c>
      <c r="M18" s="3">
        <v>0.1</v>
      </c>
      <c r="N18" s="46" t="s">
        <v>54</v>
      </c>
    </row>
    <row r="19" spans="1:14" ht="17" thickBot="1" x14ac:dyDescent="0.25">
      <c r="A19" s="80" t="s">
        <v>19</v>
      </c>
      <c r="B19" s="81"/>
      <c r="C19" s="81"/>
      <c r="D19" s="81"/>
      <c r="E19" s="82"/>
      <c r="F19" s="53">
        <f>SUM(F10:F18)</f>
        <v>86915000</v>
      </c>
      <c r="G19" s="54">
        <f>SUM(G10:G18)</f>
        <v>0.99999999999999989</v>
      </c>
      <c r="H19" s="55"/>
      <c r="I19" s="53">
        <f>SUM(I10:I18)</f>
        <v>92040000</v>
      </c>
      <c r="J19" s="54">
        <f>SUM(J10:J18)</f>
        <v>0.99999999999999989</v>
      </c>
      <c r="K19" s="55"/>
      <c r="L19" s="53">
        <f>SUM(L10:L18)</f>
        <v>95220000</v>
      </c>
      <c r="M19" s="54">
        <f>SUM(M10:M18)</f>
        <v>0.99999999999999989</v>
      </c>
      <c r="N19" s="55"/>
    </row>
    <row r="20" spans="1:14" ht="17" thickBot="1" x14ac:dyDescent="0.25">
      <c r="A20" s="20"/>
      <c r="B20" s="20"/>
      <c r="C20" s="21" t="s">
        <v>20</v>
      </c>
      <c r="D20" s="22"/>
      <c r="E20" s="23"/>
      <c r="F20" s="21"/>
      <c r="G20" s="22"/>
      <c r="H20" s="23"/>
      <c r="I20" s="21"/>
      <c r="J20" s="22"/>
      <c r="K20" s="23"/>
      <c r="L20" s="21"/>
      <c r="M20" s="22"/>
      <c r="N20" s="23"/>
    </row>
    <row r="21" spans="1:14" ht="32" customHeight="1" thickBot="1" x14ac:dyDescent="0.25">
      <c r="C21" s="123" t="s">
        <v>22</v>
      </c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5"/>
    </row>
    <row r="22" spans="1:14" ht="62" customHeight="1" thickBot="1" x14ac:dyDescent="0.25">
      <c r="A22" s="9" t="s">
        <v>14</v>
      </c>
      <c r="B22" s="10" t="s">
        <v>21</v>
      </c>
      <c r="C22" s="12" t="s">
        <v>26</v>
      </c>
      <c r="D22" s="126" t="s">
        <v>23</v>
      </c>
      <c r="E22" s="127"/>
      <c r="F22" s="12" t="s">
        <v>24</v>
      </c>
      <c r="G22" s="13" t="s">
        <v>17</v>
      </c>
      <c r="H22" s="11" t="s">
        <v>18</v>
      </c>
      <c r="I22" s="12" t="s">
        <v>24</v>
      </c>
      <c r="J22" s="13" t="s">
        <v>17</v>
      </c>
      <c r="K22" s="11" t="s">
        <v>18</v>
      </c>
      <c r="L22" s="12" t="s">
        <v>24</v>
      </c>
      <c r="M22" s="13" t="s">
        <v>17</v>
      </c>
      <c r="N22" s="11" t="s">
        <v>18</v>
      </c>
    </row>
    <row r="23" spans="1:14" ht="17" customHeight="1" x14ac:dyDescent="0.2">
      <c r="A23" s="37">
        <v>1</v>
      </c>
      <c r="B23" s="115">
        <v>0.3</v>
      </c>
      <c r="C23" s="39" t="s">
        <v>59</v>
      </c>
      <c r="D23" s="128" t="s">
        <v>74</v>
      </c>
      <c r="E23" s="129"/>
      <c r="F23" s="56">
        <v>4</v>
      </c>
      <c r="G23" s="1">
        <v>0.1</v>
      </c>
      <c r="H23" s="46" t="s">
        <v>54</v>
      </c>
      <c r="I23" s="56">
        <v>4</v>
      </c>
      <c r="J23" s="1">
        <v>0.1</v>
      </c>
      <c r="K23" s="46" t="s">
        <v>54</v>
      </c>
      <c r="L23" s="56">
        <v>5</v>
      </c>
      <c r="M23" s="1">
        <v>0.1</v>
      </c>
      <c r="N23" s="46" t="s">
        <v>54</v>
      </c>
    </row>
    <row r="24" spans="1:14" ht="80" customHeight="1" x14ac:dyDescent="0.2">
      <c r="A24" s="17">
        <v>2</v>
      </c>
      <c r="B24" s="116"/>
      <c r="C24" s="40" t="s">
        <v>60</v>
      </c>
      <c r="D24" s="113" t="s">
        <v>65</v>
      </c>
      <c r="E24" s="114"/>
      <c r="F24" s="57">
        <v>4</v>
      </c>
      <c r="G24" s="2">
        <v>0.1</v>
      </c>
      <c r="H24" s="49" t="s">
        <v>54</v>
      </c>
      <c r="I24" s="57">
        <v>4</v>
      </c>
      <c r="J24" s="2">
        <v>0.1</v>
      </c>
      <c r="K24" s="49" t="s">
        <v>54</v>
      </c>
      <c r="L24" s="57">
        <v>4</v>
      </c>
      <c r="M24" s="2">
        <v>0.1</v>
      </c>
      <c r="N24" s="49" t="s">
        <v>54</v>
      </c>
    </row>
    <row r="25" spans="1:14" ht="46" customHeight="1" x14ac:dyDescent="0.2">
      <c r="A25" s="17">
        <v>3</v>
      </c>
      <c r="B25" s="116"/>
      <c r="C25" s="41" t="s">
        <v>55</v>
      </c>
      <c r="D25" s="113" t="s">
        <v>66</v>
      </c>
      <c r="E25" s="114"/>
      <c r="F25" s="57">
        <v>5</v>
      </c>
      <c r="G25" s="2">
        <v>0.1</v>
      </c>
      <c r="H25" s="46" t="s">
        <v>54</v>
      </c>
      <c r="I25" s="57">
        <v>5</v>
      </c>
      <c r="J25" s="2">
        <v>0.1</v>
      </c>
      <c r="K25" s="46" t="s">
        <v>54</v>
      </c>
      <c r="L25" s="57">
        <v>5</v>
      </c>
      <c r="M25" s="2">
        <v>0.1</v>
      </c>
      <c r="N25" s="46" t="s">
        <v>54</v>
      </c>
    </row>
    <row r="26" spans="1:14" ht="30" customHeight="1" x14ac:dyDescent="0.2">
      <c r="A26" s="17">
        <v>4</v>
      </c>
      <c r="B26" s="116"/>
      <c r="C26" s="42" t="s">
        <v>56</v>
      </c>
      <c r="D26" s="113" t="s">
        <v>67</v>
      </c>
      <c r="E26" s="114"/>
      <c r="F26" s="57">
        <v>5</v>
      </c>
      <c r="G26" s="2">
        <v>0.1</v>
      </c>
      <c r="H26" s="49" t="s">
        <v>54</v>
      </c>
      <c r="I26" s="57">
        <v>4</v>
      </c>
      <c r="J26" s="2">
        <v>0.1</v>
      </c>
      <c r="K26" s="49" t="s">
        <v>54</v>
      </c>
      <c r="L26" s="57">
        <v>5</v>
      </c>
      <c r="M26" s="2">
        <v>0.1</v>
      </c>
      <c r="N26" s="49" t="s">
        <v>54</v>
      </c>
    </row>
    <row r="27" spans="1:14" ht="32" customHeight="1" x14ac:dyDescent="0.2">
      <c r="A27" s="17">
        <v>5</v>
      </c>
      <c r="B27" s="116"/>
      <c r="C27" s="42" t="s">
        <v>57</v>
      </c>
      <c r="D27" s="113" t="s">
        <v>68</v>
      </c>
      <c r="E27" s="114"/>
      <c r="F27" s="57">
        <v>3</v>
      </c>
      <c r="G27" s="2">
        <v>0.1</v>
      </c>
      <c r="H27" s="46" t="s">
        <v>54</v>
      </c>
      <c r="I27" s="57">
        <v>4</v>
      </c>
      <c r="J27" s="2">
        <v>0.1</v>
      </c>
      <c r="K27" s="46" t="s">
        <v>54</v>
      </c>
      <c r="L27" s="57">
        <v>2</v>
      </c>
      <c r="M27" s="2">
        <v>0.1</v>
      </c>
      <c r="N27" s="46" t="s">
        <v>54</v>
      </c>
    </row>
    <row r="28" spans="1:14" ht="34" customHeight="1" x14ac:dyDescent="0.2">
      <c r="A28" s="17">
        <v>6</v>
      </c>
      <c r="B28" s="116"/>
      <c r="C28" s="42" t="s">
        <v>58</v>
      </c>
      <c r="D28" s="113" t="s">
        <v>69</v>
      </c>
      <c r="E28" s="114"/>
      <c r="F28" s="57">
        <v>4</v>
      </c>
      <c r="G28" s="2">
        <v>0.1</v>
      </c>
      <c r="H28" s="49" t="s">
        <v>54</v>
      </c>
      <c r="I28" s="57">
        <v>4</v>
      </c>
      <c r="J28" s="2">
        <v>0.1</v>
      </c>
      <c r="K28" s="49" t="s">
        <v>54</v>
      </c>
      <c r="L28" s="57">
        <v>3</v>
      </c>
      <c r="M28" s="2">
        <v>0.1</v>
      </c>
      <c r="N28" s="49" t="s">
        <v>54</v>
      </c>
    </row>
    <row r="29" spans="1:14" ht="34" x14ac:dyDescent="0.2">
      <c r="A29" s="17">
        <v>7</v>
      </c>
      <c r="B29" s="116"/>
      <c r="C29" s="42" t="s">
        <v>61</v>
      </c>
      <c r="D29" s="113" t="s">
        <v>70</v>
      </c>
      <c r="E29" s="114"/>
      <c r="F29" s="57">
        <v>4</v>
      </c>
      <c r="G29" s="2">
        <v>0.1</v>
      </c>
      <c r="H29" s="46" t="s">
        <v>54</v>
      </c>
      <c r="I29" s="57">
        <v>3</v>
      </c>
      <c r="J29" s="2">
        <v>0.1</v>
      </c>
      <c r="K29" s="46" t="s">
        <v>54</v>
      </c>
      <c r="L29" s="57">
        <v>2</v>
      </c>
      <c r="M29" s="2">
        <v>0.1</v>
      </c>
      <c r="N29" s="46" t="s">
        <v>54</v>
      </c>
    </row>
    <row r="30" spans="1:14" ht="46" customHeight="1" x14ac:dyDescent="0.2">
      <c r="A30" s="17">
        <v>8</v>
      </c>
      <c r="B30" s="116"/>
      <c r="C30" s="42" t="s">
        <v>62</v>
      </c>
      <c r="D30" s="113" t="s">
        <v>71</v>
      </c>
      <c r="E30" s="114"/>
      <c r="F30" s="57">
        <v>3</v>
      </c>
      <c r="G30" s="2">
        <v>0.1</v>
      </c>
      <c r="H30" s="49" t="s">
        <v>54</v>
      </c>
      <c r="I30" s="57">
        <v>2</v>
      </c>
      <c r="J30" s="2">
        <v>0.1</v>
      </c>
      <c r="K30" s="49" t="s">
        <v>54</v>
      </c>
      <c r="L30" s="57">
        <v>3</v>
      </c>
      <c r="M30" s="2">
        <v>0.1</v>
      </c>
      <c r="N30" s="49" t="s">
        <v>54</v>
      </c>
    </row>
    <row r="31" spans="1:14" ht="33" customHeight="1" x14ac:dyDescent="0.2">
      <c r="A31" s="19"/>
      <c r="B31" s="117"/>
      <c r="C31" s="40" t="s">
        <v>63</v>
      </c>
      <c r="D31" s="113" t="s">
        <v>72</v>
      </c>
      <c r="E31" s="114"/>
      <c r="F31" s="58">
        <v>5</v>
      </c>
      <c r="G31" s="3">
        <v>0.1</v>
      </c>
      <c r="H31" s="46" t="s">
        <v>54</v>
      </c>
      <c r="I31" s="58">
        <v>2</v>
      </c>
      <c r="J31" s="3">
        <v>0.1</v>
      </c>
      <c r="K31" s="46" t="s">
        <v>54</v>
      </c>
      <c r="L31" s="58">
        <v>4</v>
      </c>
      <c r="M31" s="3">
        <v>0.1</v>
      </c>
      <c r="N31" s="46" t="s">
        <v>54</v>
      </c>
    </row>
    <row r="32" spans="1:14" ht="34" customHeight="1" thickBot="1" x14ac:dyDescent="0.25">
      <c r="A32" s="38">
        <v>9</v>
      </c>
      <c r="B32" s="118"/>
      <c r="C32" s="43" t="s">
        <v>64</v>
      </c>
      <c r="D32" s="96" t="s">
        <v>73</v>
      </c>
      <c r="E32" s="97"/>
      <c r="F32" s="58">
        <v>5</v>
      </c>
      <c r="G32" s="3">
        <v>0.1</v>
      </c>
      <c r="H32" s="49" t="s">
        <v>54</v>
      </c>
      <c r="I32" s="58">
        <v>4</v>
      </c>
      <c r="J32" s="3">
        <v>0.1</v>
      </c>
      <c r="K32" s="49" t="s">
        <v>54</v>
      </c>
      <c r="L32" s="58">
        <v>4</v>
      </c>
      <c r="M32" s="3">
        <v>0.1</v>
      </c>
      <c r="N32" s="49" t="s">
        <v>54</v>
      </c>
    </row>
    <row r="33" spans="1:14" ht="17" thickBot="1" x14ac:dyDescent="0.25">
      <c r="A33" s="80" t="s">
        <v>19</v>
      </c>
      <c r="B33" s="81"/>
      <c r="C33" s="81"/>
      <c r="D33" s="81"/>
      <c r="E33" s="82"/>
      <c r="F33" s="59">
        <f>AVERAGE(F23:F32)</f>
        <v>4.2</v>
      </c>
      <c r="G33" s="54">
        <f>SUM(G23:G32)</f>
        <v>0.99999999999999989</v>
      </c>
      <c r="H33" s="55"/>
      <c r="I33" s="59">
        <f>AVERAGE(I23:I32)</f>
        <v>3.6</v>
      </c>
      <c r="J33" s="54">
        <f>SUM(J23:J32)</f>
        <v>0.99999999999999989</v>
      </c>
      <c r="K33" s="55"/>
      <c r="L33" s="59">
        <f>AVERAGE(L23:L32)</f>
        <v>3.7</v>
      </c>
      <c r="M33" s="54">
        <f>SUM(M23:M32)</f>
        <v>0.99999999999999989</v>
      </c>
      <c r="N33" s="55"/>
    </row>
    <row r="34" spans="1:14" ht="17" thickBot="1" x14ac:dyDescent="0.25">
      <c r="A34" s="20"/>
      <c r="B34" s="20"/>
      <c r="C34" s="21" t="s">
        <v>20</v>
      </c>
      <c r="D34" s="22"/>
      <c r="E34" s="23"/>
      <c r="F34" s="21"/>
      <c r="G34" s="22"/>
      <c r="H34" s="23"/>
      <c r="I34" s="21"/>
      <c r="J34" s="22"/>
      <c r="K34" s="23"/>
      <c r="L34" s="21"/>
      <c r="M34" s="22"/>
      <c r="N34" s="23"/>
    </row>
    <row r="35" spans="1:14" ht="32" customHeight="1" thickBot="1" x14ac:dyDescent="0.25">
      <c r="C35" s="98" t="s">
        <v>25</v>
      </c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100"/>
    </row>
    <row r="36" spans="1:14" ht="61" customHeight="1" thickBot="1" x14ac:dyDescent="0.25">
      <c r="A36" s="24" t="s">
        <v>14</v>
      </c>
      <c r="B36" s="25" t="s">
        <v>21</v>
      </c>
      <c r="C36" s="104" t="s">
        <v>27</v>
      </c>
      <c r="D36" s="105"/>
      <c r="E36" s="106"/>
      <c r="F36" s="28" t="s">
        <v>28</v>
      </c>
      <c r="G36" s="26" t="s">
        <v>29</v>
      </c>
      <c r="H36" s="27" t="s">
        <v>18</v>
      </c>
      <c r="I36" s="28" t="s">
        <v>28</v>
      </c>
      <c r="J36" s="26" t="s">
        <v>29</v>
      </c>
      <c r="K36" s="27" t="s">
        <v>18</v>
      </c>
      <c r="L36" s="28" t="s">
        <v>28</v>
      </c>
      <c r="M36" s="26" t="s">
        <v>29</v>
      </c>
      <c r="N36" s="27" t="s">
        <v>18</v>
      </c>
    </row>
    <row r="37" spans="1:14" ht="34" x14ac:dyDescent="0.2">
      <c r="A37" s="15">
        <v>1</v>
      </c>
      <c r="B37" s="88">
        <v>0.2</v>
      </c>
      <c r="C37" s="107" t="s">
        <v>75</v>
      </c>
      <c r="D37" s="108"/>
      <c r="E37" s="109"/>
      <c r="F37" s="60" t="s">
        <v>78</v>
      </c>
      <c r="G37" s="61">
        <f>30000000/10000000</f>
        <v>3</v>
      </c>
      <c r="H37" s="46" t="s">
        <v>54</v>
      </c>
      <c r="I37" s="60" t="s">
        <v>81</v>
      </c>
      <c r="J37" s="16">
        <f>20000000/80000000</f>
        <v>0.25</v>
      </c>
      <c r="K37" s="46" t="s">
        <v>54</v>
      </c>
      <c r="L37" s="60" t="s">
        <v>84</v>
      </c>
      <c r="M37" s="61">
        <f>40000000/20000000</f>
        <v>2</v>
      </c>
      <c r="N37" s="46" t="s">
        <v>54</v>
      </c>
    </row>
    <row r="38" spans="1:14" ht="34" x14ac:dyDescent="0.2">
      <c r="A38" s="17">
        <v>2</v>
      </c>
      <c r="B38" s="89"/>
      <c r="C38" s="110" t="s">
        <v>76</v>
      </c>
      <c r="D38" s="111"/>
      <c r="E38" s="112"/>
      <c r="F38" s="62" t="s">
        <v>79</v>
      </c>
      <c r="G38" s="63">
        <f>7000000/20000000</f>
        <v>0.35</v>
      </c>
      <c r="H38" s="49" t="s">
        <v>54</v>
      </c>
      <c r="I38" s="62" t="s">
        <v>82</v>
      </c>
      <c r="J38" s="64">
        <f>6000000/22000000</f>
        <v>0.27272727272727271</v>
      </c>
      <c r="K38" s="49" t="s">
        <v>54</v>
      </c>
      <c r="L38" s="62" t="s">
        <v>85</v>
      </c>
      <c r="M38" s="18">
        <f>15000000/25000000</f>
        <v>0.6</v>
      </c>
      <c r="N38" s="49" t="s">
        <v>54</v>
      </c>
    </row>
    <row r="39" spans="1:14" ht="35" thickBot="1" x14ac:dyDescent="0.25">
      <c r="A39" s="17">
        <v>3</v>
      </c>
      <c r="B39" s="89"/>
      <c r="C39" s="110" t="s">
        <v>77</v>
      </c>
      <c r="D39" s="111"/>
      <c r="E39" s="112"/>
      <c r="F39" s="62" t="s">
        <v>80</v>
      </c>
      <c r="G39" s="65">
        <f>28000000-10000000</f>
        <v>18000000</v>
      </c>
      <c r="H39" s="49" t="s">
        <v>54</v>
      </c>
      <c r="I39" s="62" t="s">
        <v>83</v>
      </c>
      <c r="J39" s="65">
        <f>15000000-5000000</f>
        <v>10000000</v>
      </c>
      <c r="K39" s="49" t="s">
        <v>54</v>
      </c>
      <c r="L39" s="62" t="s">
        <v>86</v>
      </c>
      <c r="M39" s="65">
        <f>40000000-20000000</f>
        <v>20000000</v>
      </c>
      <c r="N39" s="49" t="s">
        <v>54</v>
      </c>
    </row>
    <row r="40" spans="1:14" ht="17" thickBot="1" x14ac:dyDescent="0.25">
      <c r="A40" s="80" t="s">
        <v>19</v>
      </c>
      <c r="B40" s="81"/>
      <c r="C40" s="81"/>
      <c r="D40" s="81"/>
      <c r="E40" s="82"/>
      <c r="F40" s="53"/>
      <c r="G40" s="66"/>
      <c r="H40" s="55"/>
      <c r="I40" s="53"/>
      <c r="J40" s="66"/>
      <c r="K40" s="55"/>
      <c r="L40" s="53"/>
      <c r="M40" s="66"/>
      <c r="N40" s="55"/>
    </row>
    <row r="41" spans="1:14" ht="17" thickBot="1" x14ac:dyDescent="0.25">
      <c r="A41" s="20"/>
      <c r="B41" s="20"/>
      <c r="C41" s="21" t="s">
        <v>20</v>
      </c>
      <c r="D41" s="22"/>
      <c r="E41" s="23"/>
      <c r="F41" s="21"/>
      <c r="G41" s="22"/>
      <c r="H41" s="23"/>
      <c r="I41" s="21"/>
      <c r="J41" s="22"/>
      <c r="K41" s="23"/>
      <c r="L41" s="21"/>
      <c r="M41" s="22"/>
      <c r="N41" s="23"/>
    </row>
    <row r="42" spans="1:14" ht="32" customHeight="1" thickBot="1" x14ac:dyDescent="0.25">
      <c r="C42" s="101" t="s">
        <v>30</v>
      </c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3"/>
    </row>
    <row r="43" spans="1:14" ht="61" customHeight="1" thickBot="1" x14ac:dyDescent="0.25">
      <c r="A43" s="32" t="s">
        <v>14</v>
      </c>
      <c r="B43" s="33" t="s">
        <v>21</v>
      </c>
      <c r="C43" s="85" t="s">
        <v>27</v>
      </c>
      <c r="D43" s="86"/>
      <c r="E43" s="87"/>
      <c r="F43" s="34" t="s">
        <v>24</v>
      </c>
      <c r="G43" s="35" t="s">
        <v>17</v>
      </c>
      <c r="H43" s="36" t="s">
        <v>18</v>
      </c>
      <c r="I43" s="34" t="s">
        <v>24</v>
      </c>
      <c r="J43" s="35" t="s">
        <v>17</v>
      </c>
      <c r="K43" s="36" t="s">
        <v>18</v>
      </c>
      <c r="L43" s="34" t="s">
        <v>24</v>
      </c>
      <c r="M43" s="35" t="s">
        <v>17</v>
      </c>
      <c r="N43" s="36" t="s">
        <v>18</v>
      </c>
    </row>
    <row r="44" spans="1:14" x14ac:dyDescent="0.2">
      <c r="A44" s="15">
        <v>1</v>
      </c>
      <c r="B44" s="88">
        <v>0.2</v>
      </c>
      <c r="C44" s="90" t="s">
        <v>36</v>
      </c>
      <c r="D44" s="91"/>
      <c r="E44" s="92"/>
      <c r="F44" s="56">
        <v>4</v>
      </c>
      <c r="G44" s="1">
        <v>0.1</v>
      </c>
      <c r="H44" s="46" t="s">
        <v>54</v>
      </c>
      <c r="I44" s="56">
        <v>4</v>
      </c>
      <c r="J44" s="1">
        <v>0.1</v>
      </c>
      <c r="K44" s="46" t="s">
        <v>54</v>
      </c>
      <c r="L44" s="56">
        <v>5</v>
      </c>
      <c r="M44" s="1">
        <v>0.1</v>
      </c>
      <c r="N44" s="46" t="s">
        <v>54</v>
      </c>
    </row>
    <row r="45" spans="1:14" x14ac:dyDescent="0.2">
      <c r="A45" s="17">
        <v>2</v>
      </c>
      <c r="B45" s="89"/>
      <c r="C45" s="93" t="s">
        <v>37</v>
      </c>
      <c r="D45" s="94"/>
      <c r="E45" s="95"/>
      <c r="F45" s="57">
        <v>4</v>
      </c>
      <c r="G45" s="2">
        <v>0.1</v>
      </c>
      <c r="H45" s="49" t="s">
        <v>54</v>
      </c>
      <c r="I45" s="57">
        <v>4</v>
      </c>
      <c r="J45" s="2">
        <v>0.1</v>
      </c>
      <c r="K45" s="49" t="s">
        <v>54</v>
      </c>
      <c r="L45" s="57">
        <v>4</v>
      </c>
      <c r="M45" s="2">
        <v>0.1</v>
      </c>
      <c r="N45" s="49" t="s">
        <v>54</v>
      </c>
    </row>
    <row r="46" spans="1:14" x14ac:dyDescent="0.2">
      <c r="A46" s="17">
        <v>3</v>
      </c>
      <c r="B46" s="89"/>
      <c r="C46" s="93" t="s">
        <v>2</v>
      </c>
      <c r="D46" s="94"/>
      <c r="E46" s="95"/>
      <c r="F46" s="57">
        <v>4</v>
      </c>
      <c r="G46" s="2">
        <v>0.3</v>
      </c>
      <c r="H46" s="46" t="s">
        <v>54</v>
      </c>
      <c r="I46" s="57">
        <v>4</v>
      </c>
      <c r="J46" s="2">
        <v>0.3</v>
      </c>
      <c r="K46" s="46" t="s">
        <v>54</v>
      </c>
      <c r="L46" s="57">
        <v>5</v>
      </c>
      <c r="M46" s="2">
        <v>0.3</v>
      </c>
      <c r="N46" s="46" t="s">
        <v>54</v>
      </c>
    </row>
    <row r="47" spans="1:14" x14ac:dyDescent="0.2">
      <c r="A47" s="17">
        <v>4</v>
      </c>
      <c r="B47" s="89"/>
      <c r="C47" s="93" t="s">
        <v>38</v>
      </c>
      <c r="D47" s="94"/>
      <c r="E47" s="95"/>
      <c r="F47" s="57">
        <v>5</v>
      </c>
      <c r="G47" s="2">
        <v>0.2</v>
      </c>
      <c r="H47" s="49" t="s">
        <v>54</v>
      </c>
      <c r="I47" s="57">
        <v>4</v>
      </c>
      <c r="J47" s="2">
        <v>0.2</v>
      </c>
      <c r="K47" s="49" t="s">
        <v>54</v>
      </c>
      <c r="L47" s="57">
        <v>4</v>
      </c>
      <c r="M47" s="2">
        <v>0.2</v>
      </c>
      <c r="N47" s="49" t="s">
        <v>54</v>
      </c>
    </row>
    <row r="48" spans="1:14" x14ac:dyDescent="0.2">
      <c r="A48" s="17">
        <v>5</v>
      </c>
      <c r="B48" s="89"/>
      <c r="C48" s="93" t="s">
        <v>0</v>
      </c>
      <c r="D48" s="94"/>
      <c r="E48" s="95"/>
      <c r="F48" s="57">
        <v>5</v>
      </c>
      <c r="G48" s="2">
        <v>0.1</v>
      </c>
      <c r="H48" s="46" t="s">
        <v>54</v>
      </c>
      <c r="I48" s="57">
        <v>3</v>
      </c>
      <c r="J48" s="2">
        <v>0.1</v>
      </c>
      <c r="K48" s="46" t="s">
        <v>54</v>
      </c>
      <c r="L48" s="57">
        <v>5</v>
      </c>
      <c r="M48" s="2">
        <v>0.1</v>
      </c>
      <c r="N48" s="46" t="s">
        <v>54</v>
      </c>
    </row>
    <row r="49" spans="1:14" ht="17" thickBot="1" x14ac:dyDescent="0.25">
      <c r="A49" s="17">
        <v>6</v>
      </c>
      <c r="B49" s="89"/>
      <c r="C49" s="93" t="s">
        <v>1</v>
      </c>
      <c r="D49" s="94"/>
      <c r="E49" s="95"/>
      <c r="F49" s="57">
        <v>5</v>
      </c>
      <c r="G49" s="2">
        <v>0.2</v>
      </c>
      <c r="H49" s="49" t="s">
        <v>54</v>
      </c>
      <c r="I49" s="57">
        <v>4</v>
      </c>
      <c r="J49" s="2">
        <v>0.2</v>
      </c>
      <c r="K49" s="49" t="s">
        <v>54</v>
      </c>
      <c r="L49" s="57">
        <v>3</v>
      </c>
      <c r="M49" s="2">
        <v>0.2</v>
      </c>
      <c r="N49" s="49" t="s">
        <v>54</v>
      </c>
    </row>
    <row r="50" spans="1:14" ht="17" thickBot="1" x14ac:dyDescent="0.25">
      <c r="A50" s="80" t="s">
        <v>19</v>
      </c>
      <c r="B50" s="81"/>
      <c r="C50" s="81"/>
      <c r="D50" s="81"/>
      <c r="E50" s="82"/>
      <c r="F50" s="59">
        <f>AVERAGE(F44:F49)</f>
        <v>4.5</v>
      </c>
      <c r="G50" s="54">
        <f>SUM(G44:G49)</f>
        <v>1</v>
      </c>
      <c r="H50" s="55"/>
      <c r="I50" s="67">
        <f>AVERAGE(I44:I49)</f>
        <v>3.8333333333333335</v>
      </c>
      <c r="J50" s="54">
        <f>SUM(J44:J49)</f>
        <v>1</v>
      </c>
      <c r="K50" s="55"/>
      <c r="L50" s="67">
        <f>AVERAGE(L44:L49)</f>
        <v>4.333333333333333</v>
      </c>
      <c r="M50" s="54">
        <f>SUM(M44:M49)</f>
        <v>1</v>
      </c>
      <c r="N50" s="55"/>
    </row>
    <row r="51" spans="1:14" ht="17" thickBot="1" x14ac:dyDescent="0.25">
      <c r="A51" s="20"/>
      <c r="B51" s="20"/>
      <c r="C51" s="29" t="s">
        <v>20</v>
      </c>
      <c r="D51" s="30"/>
      <c r="E51" s="31"/>
      <c r="F51" s="68"/>
      <c r="G51" s="69"/>
      <c r="H51" s="70"/>
      <c r="I51" s="68"/>
      <c r="J51" s="69"/>
      <c r="K51" s="70"/>
      <c r="L51" s="68"/>
      <c r="M51" s="69"/>
      <c r="N51" s="70"/>
    </row>
    <row r="52" spans="1:14" ht="17" thickBot="1" x14ac:dyDescent="0.25">
      <c r="A52" s="83" t="s">
        <v>31</v>
      </c>
      <c r="B52" s="84"/>
      <c r="C52" s="84"/>
      <c r="D52" s="84"/>
      <c r="E52" s="84"/>
      <c r="F52" s="71">
        <v>4.5</v>
      </c>
      <c r="G52" s="72">
        <v>1</v>
      </c>
      <c r="H52" s="73" t="s">
        <v>54</v>
      </c>
      <c r="I52" s="74">
        <v>3.8</v>
      </c>
      <c r="J52" s="75">
        <v>1</v>
      </c>
      <c r="K52" s="76" t="s">
        <v>54</v>
      </c>
      <c r="L52" s="71">
        <v>4.3</v>
      </c>
      <c r="M52" s="75">
        <v>1</v>
      </c>
      <c r="N52" s="73" t="s">
        <v>54</v>
      </c>
    </row>
    <row r="53" spans="1:14" ht="17" thickBot="1" x14ac:dyDescent="0.25">
      <c r="A53" s="83" t="s">
        <v>32</v>
      </c>
      <c r="B53" s="78"/>
      <c r="C53" s="78"/>
      <c r="D53" s="78"/>
      <c r="E53" s="78"/>
      <c r="F53" s="77" t="s">
        <v>33</v>
      </c>
      <c r="G53" s="78"/>
      <c r="H53" s="79"/>
      <c r="I53" s="77" t="s">
        <v>34</v>
      </c>
      <c r="J53" s="78"/>
      <c r="K53" s="79"/>
      <c r="L53" s="77" t="s">
        <v>35</v>
      </c>
      <c r="M53" s="78"/>
      <c r="N53" s="79"/>
    </row>
  </sheetData>
  <mergeCells count="74">
    <mergeCell ref="C1:N1"/>
    <mergeCell ref="C2:E2"/>
    <mergeCell ref="C3:E3"/>
    <mergeCell ref="C4:E4"/>
    <mergeCell ref="C5:E5"/>
    <mergeCell ref="I2:K2"/>
    <mergeCell ref="I3:K3"/>
    <mergeCell ref="I4:K4"/>
    <mergeCell ref="I5:K5"/>
    <mergeCell ref="C7:E7"/>
    <mergeCell ref="F2:H2"/>
    <mergeCell ref="F3:H3"/>
    <mergeCell ref="F4:H4"/>
    <mergeCell ref="F5:H5"/>
    <mergeCell ref="F6:H6"/>
    <mergeCell ref="F7:H7"/>
    <mergeCell ref="C6:E6"/>
    <mergeCell ref="I6:K6"/>
    <mergeCell ref="I7:K7"/>
    <mergeCell ref="L2:N2"/>
    <mergeCell ref="L3:N3"/>
    <mergeCell ref="L4:N4"/>
    <mergeCell ref="L5:N5"/>
    <mergeCell ref="L6:N6"/>
    <mergeCell ref="L7:N7"/>
    <mergeCell ref="C8:N8"/>
    <mergeCell ref="C9:D9"/>
    <mergeCell ref="B10:B18"/>
    <mergeCell ref="C10:D10"/>
    <mergeCell ref="C11:D11"/>
    <mergeCell ref="C12:D12"/>
    <mergeCell ref="C13:D13"/>
    <mergeCell ref="C14:D14"/>
    <mergeCell ref="C15:D15"/>
    <mergeCell ref="D27:E27"/>
    <mergeCell ref="D28:E28"/>
    <mergeCell ref="D29:E29"/>
    <mergeCell ref="B23:B32"/>
    <mergeCell ref="C16:D16"/>
    <mergeCell ref="C17:D17"/>
    <mergeCell ref="C18:D18"/>
    <mergeCell ref="A19:E19"/>
    <mergeCell ref="C21:N21"/>
    <mergeCell ref="D31:E31"/>
    <mergeCell ref="D22:E22"/>
    <mergeCell ref="D23:E23"/>
    <mergeCell ref="D24:E24"/>
    <mergeCell ref="D25:E25"/>
    <mergeCell ref="D26:E26"/>
    <mergeCell ref="D30:E30"/>
    <mergeCell ref="D32:E32"/>
    <mergeCell ref="C35:N35"/>
    <mergeCell ref="B37:B39"/>
    <mergeCell ref="A33:E33"/>
    <mergeCell ref="C42:N42"/>
    <mergeCell ref="C36:E36"/>
    <mergeCell ref="C37:E37"/>
    <mergeCell ref="C38:E38"/>
    <mergeCell ref="C39:E39"/>
    <mergeCell ref="A40:E40"/>
    <mergeCell ref="C43:E43"/>
    <mergeCell ref="B44:B49"/>
    <mergeCell ref="C44:E44"/>
    <mergeCell ref="C45:E45"/>
    <mergeCell ref="C46:E46"/>
    <mergeCell ref="C47:E47"/>
    <mergeCell ref="C48:E48"/>
    <mergeCell ref="C49:E49"/>
    <mergeCell ref="L53:N53"/>
    <mergeCell ref="A50:E50"/>
    <mergeCell ref="A52:E52"/>
    <mergeCell ref="A53:E53"/>
    <mergeCell ref="F53:H53"/>
    <mergeCell ref="I53:K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2020-11-22T03:48:35Z</dcterms:created>
  <dcterms:modified xsi:type="dcterms:W3CDTF">2020-11-30T17:24:59Z</dcterms:modified>
</cp:coreProperties>
</file>