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https://frgputneduar-my.sharepoint.com/personal/sgarcia_docentes_frgp_utn_edu_ar/Documents/Documentos/Economia Homogenea/Guia de ejercicios/Año 2022/"/>
    </mc:Choice>
  </mc:AlternateContent>
  <xr:revisionPtr revIDLastSave="10" documentId="11_526547AA826D4CCB2E8DB6D10B5B800F21AD6FAF" xr6:coauthVersionLast="47" xr6:coauthVersionMax="47" xr10:uidLastSave="{40C4E54E-5E53-436D-B8FE-6FA3EDC5E256}"/>
  <bookViews>
    <workbookView xWindow="-120" yWindow="-120" windowWidth="20730" windowHeight="111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2" i="1" l="1"/>
  <c r="C41" i="1"/>
  <c r="C40" i="1"/>
  <c r="D39" i="1"/>
  <c r="C39" i="1"/>
  <c r="B38" i="1"/>
  <c r="D36" i="1"/>
  <c r="C36" i="1"/>
  <c r="D34" i="1"/>
  <c r="C34" i="1"/>
  <c r="D32" i="1"/>
  <c r="D38" i="1" s="1"/>
  <c r="C32" i="1"/>
  <c r="B27" i="1"/>
  <c r="A27" i="1"/>
  <c r="A20" i="1"/>
  <c r="B18" i="1"/>
  <c r="D25" i="1" s="1"/>
  <c r="A7" i="1"/>
  <c r="B8" i="1" s="1"/>
  <c r="B9" i="1" s="1"/>
  <c r="B6" i="1"/>
  <c r="D5" i="1"/>
  <c r="D6" i="1" l="1"/>
  <c r="D7" i="1" s="1"/>
  <c r="C6" i="1"/>
  <c r="C7" i="1" s="1"/>
  <c r="C18" i="1"/>
  <c r="B11" i="1" l="1"/>
  <c r="B15" i="1" s="1"/>
  <c r="F11" i="1" s="1"/>
  <c r="B19" i="1" s="1"/>
  <c r="B25" i="1"/>
  <c r="B28" i="1" s="1"/>
  <c r="F25" i="1" s="1"/>
  <c r="D40" i="1" s="1"/>
  <c r="B41" i="1"/>
  <c r="F30" i="1"/>
  <c r="D41" i="1" s="1"/>
  <c r="D42" i="1" l="1"/>
  <c r="D43" i="1" s="1"/>
  <c r="D44" i="1" s="1"/>
  <c r="B40" i="1"/>
  <c r="B42" i="1" s="1"/>
  <c r="B43" i="1" s="1"/>
  <c r="B44" i="1" s="1"/>
  <c r="B20" i="1"/>
  <c r="B21" i="1" s="1"/>
  <c r="B22" i="1" s="1"/>
  <c r="C19" i="1" s="1"/>
  <c r="D19" i="1" l="1"/>
  <c r="D20" i="1" s="1"/>
  <c r="C20" i="1"/>
  <c r="C23" i="1" s="1"/>
</calcChain>
</file>

<file path=xl/sharedStrings.xml><?xml version="1.0" encoding="utf-8"?>
<sst xmlns="http://schemas.openxmlformats.org/spreadsheetml/2006/main" count="57" uniqueCount="46">
  <si>
    <r>
      <t>A.</t>
    </r>
    <r>
      <rPr>
        <sz val="11"/>
        <color indexed="8"/>
        <rFont val="Times New Roman"/>
        <family val="1"/>
      </rPr>
      <t xml:space="preserve">  Una empresa que produjo un único producto, utilizó el sistema de costeo directo y de valuación de inventarios Precio Promedio Ponderado (P.P.P.), presenta los datos siguientes: 
1.- Materia prima:
• Inventario de materia prima al inicio del período 15.000u (20,00$/u)
• Compras de materia prima 3.495.000$/año (150.000 u) 
• Consumo de materia prima 155.000 u/año
2.- Costo de mano de obra directa 5.000.000 $/año
3.- Gastos de fabricación 
• Fijos: (erogables 1.200.000 $/año), (no erogables 200.000 $/año)
• Variables: (erogables 400.000 $/año),(no erogables 285.000 $/año)
4.- Gastos de comercialización
• Variables (todos erogables 1.076.400 $/año)
• Fijos (erogables 550.000 $/año), (no erogables 50.000 $/año)
5.- Gastos administrativos y financieros 
• Fijos (erogables 250.000 $/año),(no erogables 50.000 $/año)
6.- Producción Terminada
• Inventario inicial de producción terminada 25.000 u (34.80$/u)
• Cantidad producida 250.000 unidades 
• Cantidad vendida 260.000 unidades
7.- Precio unitario 50$/u. 
</t>
    </r>
  </si>
  <si>
    <r>
      <t>a.</t>
    </r>
    <r>
      <rPr>
        <sz val="11"/>
        <color indexed="8"/>
        <rFont val="Times New Roman"/>
        <family val="1"/>
      </rPr>
      <t xml:space="preserve">                    </t>
    </r>
    <r>
      <rPr>
        <sz val="11"/>
        <color theme="1"/>
        <rFont val="Calibri"/>
        <family val="2"/>
        <scheme val="minor"/>
      </rPr>
      <t xml:space="preserve">Costo unitario de fabricación.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u/>
        <sz val="11"/>
        <color indexed="8"/>
        <rFont val="Calibri"/>
        <family val="2"/>
      </rPr>
      <t>8 puntos</t>
    </r>
  </si>
  <si>
    <t>Averiguamos el costo unitario de la materia prima</t>
  </si>
  <si>
    <t>MPi</t>
  </si>
  <si>
    <t>Compras MP</t>
  </si>
  <si>
    <t>Consumo MP</t>
  </si>
  <si>
    <t>MPf</t>
  </si>
  <si>
    <t xml:space="preserve">  </t>
  </si>
  <si>
    <t xml:space="preserve"> </t>
  </si>
  <si>
    <t>Costo variable total de fabricación</t>
  </si>
  <si>
    <t>CMP</t>
  </si>
  <si>
    <t>Cantidad Producida</t>
  </si>
  <si>
    <t>CVu=</t>
  </si>
  <si>
    <t>Rta. a.</t>
  </si>
  <si>
    <t>CMDOD</t>
  </si>
  <si>
    <t>G. Fab.EROG. VAR.</t>
  </si>
  <si>
    <t>G.Fab. No EROG. VAR.</t>
  </si>
  <si>
    <r>
      <t>b.</t>
    </r>
    <r>
      <rPr>
        <sz val="11"/>
        <color indexed="8"/>
        <rFont val="Times New Roman"/>
        <family val="1"/>
      </rPr>
      <t xml:space="preserve">                   </t>
    </r>
    <r>
      <rPr>
        <sz val="11"/>
        <color theme="1"/>
        <rFont val="Calibri"/>
        <family val="2"/>
        <scheme val="minor"/>
      </rPr>
      <t xml:space="preserve">Costo de ventas o Costo de lo vendido.                                                                                                                                                                       </t>
    </r>
    <r>
      <rPr>
        <b/>
        <u/>
        <sz val="11"/>
        <color indexed="8"/>
        <rFont val="Calibri"/>
        <family val="2"/>
      </rPr>
      <t>8 puntos</t>
    </r>
    <r>
      <rPr>
        <b/>
        <sz val="11"/>
        <color indexed="8"/>
        <rFont val="Calibri"/>
        <family val="2"/>
      </rPr>
      <t xml:space="preserve"> </t>
    </r>
  </si>
  <si>
    <t>Pti</t>
  </si>
  <si>
    <t>PT ejercicio</t>
  </si>
  <si>
    <t>PTvendida</t>
  </si>
  <si>
    <t>PTf</t>
  </si>
  <si>
    <t>CVU(PPP)</t>
  </si>
  <si>
    <t>Costo de ventas o Costo de lo vendido =</t>
  </si>
  <si>
    <r>
      <t>c.</t>
    </r>
    <r>
      <rPr>
        <sz val="11"/>
        <color indexed="8"/>
        <rFont val="Times New Roman"/>
        <family val="1"/>
      </rPr>
      <t xml:space="preserve">                    </t>
    </r>
    <r>
      <rPr>
        <sz val="11"/>
        <color theme="1"/>
        <rFont val="Calibri"/>
        <family val="2"/>
        <scheme val="minor"/>
      </rPr>
      <t xml:space="preserve">Punto de equilibrio financiero, medido en unidades monetarias.                                                                                                                          </t>
    </r>
    <r>
      <rPr>
        <b/>
        <u/>
        <sz val="11"/>
        <color indexed="8"/>
        <rFont val="Calibri"/>
        <family val="2"/>
      </rPr>
      <t>8 puntos</t>
    </r>
  </si>
  <si>
    <t>Cvu Fab. erog. =</t>
  </si>
  <si>
    <t>Costo de fabricación total erogable =</t>
  </si>
  <si>
    <t>G. Com. EROG variables</t>
  </si>
  <si>
    <t>G. Com. Variable Unitario Erog.=</t>
  </si>
  <si>
    <t>G. fab.EROG. Fijos</t>
  </si>
  <si>
    <t>Respuesta c.</t>
  </si>
  <si>
    <t>G. fab. No EROG Fijos</t>
  </si>
  <si>
    <t>G. Com. EROG Fijos</t>
  </si>
  <si>
    <t>G. Com. No EROG Fijos</t>
  </si>
  <si>
    <t>G. A. y Fin. EROG. Fijos</t>
  </si>
  <si>
    <t>G. A. y Fin. No EROG Fijos</t>
  </si>
  <si>
    <t>Gastos fijos Totales=</t>
  </si>
  <si>
    <t>G. Fijos Tot. Erogables</t>
  </si>
  <si>
    <t>Pu</t>
  </si>
  <si>
    <t>CVU fab.</t>
  </si>
  <si>
    <t>G. Com.Var. u</t>
  </si>
  <si>
    <t>Cmu=</t>
  </si>
  <si>
    <t xml:space="preserve">Qoecon. = </t>
  </si>
  <si>
    <t>Qo financiero=</t>
  </si>
  <si>
    <t xml:space="preserve">Itoecon = </t>
  </si>
  <si>
    <t>Ingreso total financiero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</si>
</sst>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\ * #,##0.00_-;\-&quot;$&quot;\ * #,##0.00_-;_-&quot;$&quot;\ * &quot;-&quot;??_-;_-@_-"/>
    <numFmt numFmtId="164" formatCode="_-&quot;$&quot;* #,##0.00_-;\-&quot;$&quot;* #,##0.00_-;_-&quot;$&quot;* &quot;-&quot;??_-;_-@_-"/>
    <numFmt numFmtId="165" formatCode="#,##0.00_ ;\-#,##0.00\ 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Times New Roman"/>
      <family val="1"/>
    </font>
    <font>
      <u/>
      <sz val="11"/>
      <color indexed="8"/>
      <name val="Calibri"/>
      <family val="2"/>
    </font>
    <font>
      <b/>
      <u/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4">
    <xf numFmtId="0" fontId="0" fillId="0" borderId="0" xfId="0"/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0" fillId="0" borderId="5" xfId="0" applyBorder="1" applyAlignment="1">
      <alignment wrapText="1"/>
    </xf>
    <xf numFmtId="0" fontId="0" fillId="0" borderId="6" xfId="0" applyBorder="1" applyAlignment="1">
      <alignment horizontal="right" wrapText="1"/>
    </xf>
    <xf numFmtId="0" fontId="0" fillId="2" borderId="5" xfId="0" applyFill="1" applyBorder="1"/>
    <xf numFmtId="3" fontId="0" fillId="0" borderId="1" xfId="0" applyNumberFormat="1" applyBorder="1" applyAlignment="1">
      <alignment wrapText="1"/>
    </xf>
    <xf numFmtId="3" fontId="0" fillId="0" borderId="0" xfId="0" applyNumberFormat="1" applyAlignment="1">
      <alignment wrapText="1"/>
    </xf>
    <xf numFmtId="44" fontId="1" fillId="0" borderId="1" xfId="1" applyFont="1" applyBorder="1" applyAlignment="1">
      <alignment wrapText="1"/>
    </xf>
    <xf numFmtId="44" fontId="1" fillId="2" borderId="1" xfId="1" applyFont="1" applyFill="1" applyBorder="1" applyAlignment="1">
      <alignment wrapText="1"/>
    </xf>
    <xf numFmtId="164" fontId="0" fillId="0" borderId="1" xfId="0" applyNumberFormat="1" applyBorder="1" applyAlignment="1">
      <alignment wrapText="1"/>
    </xf>
    <xf numFmtId="0" fontId="0" fillId="0" borderId="1" xfId="0" applyBorder="1"/>
    <xf numFmtId="2" fontId="0" fillId="3" borderId="1" xfId="0" applyNumberFormat="1" applyFill="1" applyBorder="1"/>
    <xf numFmtId="0" fontId="0" fillId="0" borderId="7" xfId="0" applyBorder="1"/>
    <xf numFmtId="0" fontId="0" fillId="0" borderId="6" xfId="0" applyBorder="1"/>
    <xf numFmtId="44" fontId="1" fillId="0" borderId="1" xfId="1" applyFont="1" applyBorder="1"/>
    <xf numFmtId="0" fontId="0" fillId="0" borderId="5" xfId="0" applyBorder="1"/>
    <xf numFmtId="44" fontId="1" fillId="3" borderId="1" xfId="1" applyFont="1" applyFill="1" applyBorder="1"/>
    <xf numFmtId="0" fontId="0" fillId="0" borderId="19" xfId="0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20" xfId="0" applyBorder="1"/>
    <xf numFmtId="3" fontId="0" fillId="0" borderId="19" xfId="0" applyNumberFormat="1" applyBorder="1"/>
    <xf numFmtId="3" fontId="0" fillId="0" borderId="1" xfId="0" applyNumberFormat="1" applyBorder="1"/>
    <xf numFmtId="3" fontId="0" fillId="0" borderId="0" xfId="0" applyNumberFormat="1"/>
    <xf numFmtId="44" fontId="0" fillId="0" borderId="19" xfId="1" applyFont="1" applyBorder="1"/>
    <xf numFmtId="44" fontId="0" fillId="0" borderId="1" xfId="1" applyFont="1" applyBorder="1"/>
    <xf numFmtId="44" fontId="0" fillId="0" borderId="13" xfId="1" applyFont="1" applyBorder="1"/>
    <xf numFmtId="44" fontId="2" fillId="3" borderId="1" xfId="1" applyFont="1" applyFill="1" applyBorder="1"/>
    <xf numFmtId="44" fontId="0" fillId="0" borderId="21" xfId="1" applyFont="1" applyBorder="1"/>
    <xf numFmtId="44" fontId="0" fillId="0" borderId="0" xfId="1" applyFont="1" applyBorder="1"/>
    <xf numFmtId="44" fontId="0" fillId="0" borderId="22" xfId="1" applyFont="1" applyBorder="1"/>
    <xf numFmtId="164" fontId="7" fillId="3" borderId="1" xfId="0" applyNumberFormat="1" applyFont="1" applyFill="1" applyBorder="1"/>
    <xf numFmtId="0" fontId="2" fillId="0" borderId="0" xfId="0" applyFont="1" applyAlignment="1">
      <alignment horizontal="center"/>
    </xf>
    <xf numFmtId="0" fontId="2" fillId="0" borderId="0" xfId="0" applyFont="1"/>
    <xf numFmtId="164" fontId="2" fillId="3" borderId="0" xfId="0" applyNumberFormat="1" applyFont="1" applyFill="1" applyAlignment="1">
      <alignment horizontal="center"/>
    </xf>
    <xf numFmtId="0" fontId="0" fillId="0" borderId="25" xfId="0" applyBorder="1" applyAlignment="1">
      <alignment wrapText="1"/>
    </xf>
    <xf numFmtId="44" fontId="1" fillId="0" borderId="9" xfId="1" applyFont="1" applyBorder="1"/>
    <xf numFmtId="0" fontId="0" fillId="0" borderId="19" xfId="0" applyBorder="1" applyAlignment="1">
      <alignment wrapText="1"/>
    </xf>
    <xf numFmtId="0" fontId="0" fillId="0" borderId="27" xfId="0" applyBorder="1" applyAlignment="1">
      <alignment wrapText="1"/>
    </xf>
    <xf numFmtId="44" fontId="1" fillId="0" borderId="28" xfId="1" applyFont="1" applyBorder="1"/>
    <xf numFmtId="0" fontId="0" fillId="0" borderId="21" xfId="0" applyBorder="1" applyAlignment="1">
      <alignment wrapText="1"/>
    </xf>
    <xf numFmtId="44" fontId="1" fillId="0" borderId="0" xfId="1" applyFont="1" applyBorder="1"/>
    <xf numFmtId="0" fontId="0" fillId="0" borderId="5" xfId="0" applyBorder="1" applyAlignment="1">
      <alignment horizontal="center" vertical="center" wrapText="1"/>
    </xf>
    <xf numFmtId="3" fontId="0" fillId="0" borderId="30" xfId="0" applyNumberFormat="1" applyBorder="1" applyAlignment="1">
      <alignment vertical="center" wrapText="1"/>
    </xf>
    <xf numFmtId="0" fontId="2" fillId="2" borderId="31" xfId="0" applyFont="1" applyFill="1" applyBorder="1" applyAlignment="1">
      <alignment horizontal="center" vertical="center" wrapText="1" shrinkToFit="1"/>
    </xf>
    <xf numFmtId="164" fontId="2" fillId="2" borderId="0" xfId="0" applyNumberFormat="1" applyFont="1" applyFill="1" applyAlignment="1">
      <alignment horizontal="center" vertical="center" wrapText="1"/>
    </xf>
    <xf numFmtId="0" fontId="0" fillId="0" borderId="32" xfId="0" applyBorder="1"/>
    <xf numFmtId="44" fontId="0" fillId="0" borderId="33" xfId="1" applyFont="1" applyBorder="1" applyAlignment="1">
      <alignment wrapText="1"/>
    </xf>
    <xf numFmtId="0" fontId="0" fillId="0" borderId="33" xfId="0" applyBorder="1" applyAlignment="1">
      <alignment wrapText="1"/>
    </xf>
    <xf numFmtId="0" fontId="2" fillId="0" borderId="33" xfId="0" applyFont="1" applyBorder="1" applyAlignment="1">
      <alignment wrapText="1"/>
    </xf>
    <xf numFmtId="44" fontId="2" fillId="3" borderId="34" xfId="1" applyFont="1" applyFill="1" applyBorder="1" applyAlignment="1">
      <alignment wrapText="1"/>
    </xf>
    <xf numFmtId="0" fontId="0" fillId="0" borderId="7" xfId="0" applyBorder="1" applyAlignment="1">
      <alignment wrapText="1"/>
    </xf>
    <xf numFmtId="0" fontId="0" fillId="0" borderId="35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21" xfId="0" applyBorder="1"/>
    <xf numFmtId="0" fontId="0" fillId="0" borderId="36" xfId="0" applyBorder="1"/>
    <xf numFmtId="164" fontId="0" fillId="0" borderId="35" xfId="0" applyNumberFormat="1" applyBorder="1"/>
    <xf numFmtId="0" fontId="0" fillId="0" borderId="19" xfId="0" applyBorder="1"/>
    <xf numFmtId="0" fontId="0" fillId="0" borderId="2" xfId="0" applyBorder="1"/>
    <xf numFmtId="164" fontId="0" fillId="0" borderId="2" xfId="0" applyNumberFormat="1" applyBorder="1"/>
    <xf numFmtId="44" fontId="0" fillId="0" borderId="2" xfId="1" applyFont="1" applyFill="1" applyBorder="1"/>
    <xf numFmtId="164" fontId="0" fillId="0" borderId="19" xfId="0" applyNumberFormat="1" applyBorder="1"/>
    <xf numFmtId="164" fontId="0" fillId="0" borderId="0" xfId="1" applyNumberFormat="1" applyFont="1" applyBorder="1"/>
    <xf numFmtId="44" fontId="0" fillId="0" borderId="19" xfId="1" applyFont="1" applyFill="1" applyBorder="1"/>
    <xf numFmtId="165" fontId="0" fillId="0" borderId="0" xfId="0" applyNumberFormat="1"/>
    <xf numFmtId="0" fontId="2" fillId="0" borderId="19" xfId="0" applyFont="1" applyBorder="1"/>
    <xf numFmtId="164" fontId="2" fillId="0" borderId="2" xfId="0" applyNumberFormat="1" applyFont="1" applyBorder="1"/>
    <xf numFmtId="0" fontId="0" fillId="0" borderId="37" xfId="0" applyBorder="1"/>
    <xf numFmtId="44" fontId="0" fillId="0" borderId="38" xfId="1" applyFont="1" applyBorder="1"/>
    <xf numFmtId="0" fontId="2" fillId="0" borderId="27" xfId="0" applyFont="1" applyBorder="1"/>
    <xf numFmtId="164" fontId="2" fillId="0" borderId="39" xfId="0" applyNumberFormat="1" applyFont="1" applyBorder="1"/>
    <xf numFmtId="0" fontId="0" fillId="0" borderId="38" xfId="0" applyBorder="1"/>
    <xf numFmtId="0" fontId="0" fillId="0" borderId="15" xfId="0" applyBorder="1" applyAlignment="1">
      <alignment wrapText="1"/>
    </xf>
    <xf numFmtId="0" fontId="0" fillId="0" borderId="16" xfId="0" applyBorder="1" applyAlignment="1">
      <alignment wrapText="1"/>
    </xf>
    <xf numFmtId="0" fontId="0" fillId="0" borderId="17" xfId="0" applyBorder="1" applyAlignment="1">
      <alignment wrapText="1"/>
    </xf>
    <xf numFmtId="0" fontId="0" fillId="0" borderId="18" xfId="0" applyBorder="1" applyAlignment="1">
      <alignment wrapText="1"/>
    </xf>
    <xf numFmtId="0" fontId="2" fillId="3" borderId="21" xfId="0" applyFont="1" applyFill="1" applyBorder="1" applyAlignment="1">
      <alignment wrapText="1"/>
    </xf>
    <xf numFmtId="0" fontId="2" fillId="3" borderId="0" xfId="0" applyFont="1" applyFill="1" applyAlignment="1">
      <alignment wrapText="1"/>
    </xf>
    <xf numFmtId="0" fontId="0" fillId="0" borderId="23" xfId="0" applyBorder="1" applyAlignment="1">
      <alignment wrapText="1"/>
    </xf>
    <xf numFmtId="0" fontId="0" fillId="0" borderId="24" xfId="0" applyBorder="1" applyAlignment="1">
      <alignment wrapText="1"/>
    </xf>
    <xf numFmtId="0" fontId="0" fillId="0" borderId="9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9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3" fontId="2" fillId="0" borderId="9" xfId="0" applyNumberFormat="1" applyFont="1" applyBorder="1" applyAlignment="1">
      <alignment vertical="center" wrapText="1"/>
    </xf>
    <xf numFmtId="3" fontId="2" fillId="0" borderId="1" xfId="0" applyNumberFormat="1" applyFont="1" applyBorder="1" applyAlignment="1">
      <alignment vertical="center" wrapText="1"/>
    </xf>
    <xf numFmtId="3" fontId="2" fillId="0" borderId="28" xfId="0" applyNumberFormat="1" applyFont="1" applyBorder="1" applyAlignment="1">
      <alignment vertical="center" wrapText="1"/>
    </xf>
    <xf numFmtId="0" fontId="2" fillId="2" borderId="9" xfId="0" applyFont="1" applyFill="1" applyBorder="1" applyAlignment="1">
      <alignment horizontal="center" vertical="center" wrapText="1" shrinkToFit="1"/>
    </xf>
    <xf numFmtId="0" fontId="2" fillId="2" borderId="1" xfId="0" applyFont="1" applyFill="1" applyBorder="1" applyAlignment="1">
      <alignment horizontal="center" vertical="center" wrapText="1" shrinkToFit="1"/>
    </xf>
    <xf numFmtId="0" fontId="2" fillId="2" borderId="28" xfId="0" applyFont="1" applyFill="1" applyBorder="1" applyAlignment="1">
      <alignment horizontal="center" vertical="center" wrapText="1" shrinkToFit="1"/>
    </xf>
    <xf numFmtId="164" fontId="2" fillId="3" borderId="10" xfId="1" applyNumberFormat="1" applyFont="1" applyFill="1" applyBorder="1" applyAlignment="1">
      <alignment horizontal="center" vertical="center" wrapText="1"/>
    </xf>
    <xf numFmtId="164" fontId="2" fillId="3" borderId="11" xfId="0" applyNumberFormat="1" applyFont="1" applyFill="1" applyBorder="1" applyAlignment="1">
      <alignment horizontal="center" vertical="center" wrapText="1"/>
    </xf>
    <xf numFmtId="164" fontId="2" fillId="3" borderId="29" xfId="0" applyNumberFormat="1" applyFont="1" applyFill="1" applyBorder="1" applyAlignment="1">
      <alignment horizontal="center" vertical="center" wrapText="1"/>
    </xf>
    <xf numFmtId="0" fontId="2" fillId="2" borderId="22" xfId="0" applyFont="1" applyFill="1" applyBorder="1" applyAlignment="1">
      <alignment horizontal="center" vertical="center" wrapText="1"/>
    </xf>
    <xf numFmtId="0" fontId="0" fillId="0" borderId="22" xfId="0" applyBorder="1" applyAlignment="1">
      <alignment wrapText="1"/>
    </xf>
    <xf numFmtId="0" fontId="0" fillId="0" borderId="26" xfId="0" applyBorder="1" applyAlignment="1">
      <alignment wrapText="1"/>
    </xf>
    <xf numFmtId="0" fontId="0" fillId="0" borderId="0" xfId="0" applyAlignment="1">
      <alignment wrapText="1"/>
    </xf>
    <xf numFmtId="0" fontId="0" fillId="0" borderId="20" xfId="0" applyBorder="1" applyAlignment="1">
      <alignment wrapText="1"/>
    </xf>
    <xf numFmtId="0" fontId="0" fillId="0" borderId="38" xfId="0" applyBorder="1" applyAlignment="1">
      <alignment wrapText="1"/>
    </xf>
    <xf numFmtId="0" fontId="0" fillId="0" borderId="40" xfId="0" applyBorder="1" applyAlignment="1">
      <alignment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28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wrapText="1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3" fontId="0" fillId="3" borderId="9" xfId="0" applyNumberFormat="1" applyFill="1" applyBorder="1" applyAlignment="1">
      <alignment vertical="center" wrapText="1"/>
    </xf>
    <xf numFmtId="3" fontId="0" fillId="3" borderId="1" xfId="0" applyNumberFormat="1" applyFill="1" applyBorder="1" applyAlignment="1">
      <alignment vertical="center" wrapText="1"/>
    </xf>
    <xf numFmtId="3" fontId="0" fillId="3" borderId="13" xfId="0" applyNumberFormat="1" applyFill="1" applyBorder="1" applyAlignment="1">
      <alignment vertical="center" wrapText="1"/>
    </xf>
    <xf numFmtId="0" fontId="2" fillId="3" borderId="9" xfId="0" applyFont="1" applyFill="1" applyBorder="1" applyAlignment="1">
      <alignment horizontal="center" vertical="center" wrapText="1" shrinkToFit="1"/>
    </xf>
    <xf numFmtId="0" fontId="2" fillId="3" borderId="1" xfId="0" applyFont="1" applyFill="1" applyBorder="1" applyAlignment="1">
      <alignment horizontal="center" vertical="center" wrapText="1" shrinkToFit="1"/>
    </xf>
    <xf numFmtId="0" fontId="2" fillId="3" borderId="13" xfId="0" applyFont="1" applyFill="1" applyBorder="1" applyAlignment="1">
      <alignment horizontal="center" vertical="center" wrapText="1" shrinkToFit="1"/>
    </xf>
    <xf numFmtId="44" fontId="2" fillId="3" borderId="9" xfId="1" applyFont="1" applyFill="1" applyBorder="1" applyAlignment="1">
      <alignment horizontal="center" vertical="center" wrapText="1"/>
    </xf>
    <xf numFmtId="0" fontId="2" fillId="3" borderId="13" xfId="0" applyFont="1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 wrapText="1"/>
    </xf>
    <xf numFmtId="0" fontId="2" fillId="3" borderId="14" xfId="0" applyFont="1" applyFill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4"/>
  <sheetViews>
    <sheetView tabSelected="1" workbookViewId="0">
      <selection activeCell="C17" sqref="C17"/>
    </sheetView>
  </sheetViews>
  <sheetFormatPr baseColWidth="10" defaultRowHeight="15" x14ac:dyDescent="0.25"/>
  <cols>
    <col min="1" max="1" width="17.7109375" customWidth="1"/>
    <col min="2" max="2" width="23.5703125" customWidth="1"/>
    <col min="3" max="3" width="20.85546875" customWidth="1"/>
    <col min="4" max="4" width="27.85546875" customWidth="1"/>
  </cols>
  <sheetData>
    <row r="1" spans="1:10" ht="307.5" customHeight="1" x14ac:dyDescent="0.25">
      <c r="A1" s="104" t="s">
        <v>0</v>
      </c>
      <c r="B1" s="104"/>
      <c r="C1" s="104"/>
      <c r="D1" s="104"/>
      <c r="E1" s="104"/>
      <c r="F1" s="104"/>
      <c r="G1" s="104"/>
      <c r="H1" s="104"/>
      <c r="I1" s="104"/>
      <c r="J1" s="104"/>
    </row>
    <row r="2" spans="1:10" x14ac:dyDescent="0.25">
      <c r="A2" s="105" t="s">
        <v>1</v>
      </c>
      <c r="B2" s="105"/>
      <c r="C2" s="105"/>
      <c r="D2" s="105"/>
      <c r="E2" s="105"/>
      <c r="F2" s="105"/>
      <c r="G2" s="105"/>
      <c r="H2" s="105"/>
      <c r="I2" s="105"/>
      <c r="J2" s="105"/>
    </row>
    <row r="3" spans="1:10" x14ac:dyDescent="0.25">
      <c r="A3" s="106" t="s">
        <v>2</v>
      </c>
      <c r="B3" s="107"/>
      <c r="C3" s="107"/>
      <c r="D3" s="108"/>
      <c r="E3" s="2"/>
      <c r="F3" s="2"/>
      <c r="G3" s="2"/>
      <c r="H3" s="2"/>
      <c r="I3" s="2"/>
      <c r="J3" s="3"/>
    </row>
    <row r="4" spans="1:10" ht="30" x14ac:dyDescent="0.25">
      <c r="A4" s="4" t="s">
        <v>3</v>
      </c>
      <c r="B4" s="4" t="s">
        <v>4</v>
      </c>
      <c r="C4" s="4" t="s">
        <v>5</v>
      </c>
      <c r="D4" s="4" t="s">
        <v>6</v>
      </c>
      <c r="E4" s="2"/>
      <c r="F4" s="2"/>
      <c r="G4" s="2"/>
      <c r="H4" s="2" t="s">
        <v>7</v>
      </c>
      <c r="I4" s="2"/>
      <c r="J4" s="5"/>
    </row>
    <row r="5" spans="1:10" x14ac:dyDescent="0.25">
      <c r="A5" s="6">
        <v>15000</v>
      </c>
      <c r="B5" s="6">
        <v>150000</v>
      </c>
      <c r="C5" s="6">
        <v>155000</v>
      </c>
      <c r="D5" s="6">
        <f>+A5+B5-C5</f>
        <v>10000</v>
      </c>
      <c r="E5" s="7" t="s">
        <v>8</v>
      </c>
      <c r="F5" s="2"/>
      <c r="G5" s="2"/>
      <c r="H5" s="2"/>
      <c r="I5" s="2"/>
      <c r="J5" s="5"/>
    </row>
    <row r="6" spans="1:10" x14ac:dyDescent="0.25">
      <c r="A6" s="8">
        <v>20</v>
      </c>
      <c r="B6" s="9">
        <f>+B7/B5</f>
        <v>23.3</v>
      </c>
      <c r="C6" s="8">
        <f>+B9</f>
        <v>23</v>
      </c>
      <c r="D6" s="8">
        <f>+B9</f>
        <v>23</v>
      </c>
      <c r="E6" s="2"/>
      <c r="F6" s="2"/>
      <c r="G6" s="2"/>
      <c r="H6" s="2"/>
      <c r="I6" s="2"/>
      <c r="J6" s="5"/>
    </row>
    <row r="7" spans="1:10" x14ac:dyDescent="0.25">
      <c r="A7" s="8">
        <f>+A5*A6</f>
        <v>300000</v>
      </c>
      <c r="B7" s="8">
        <v>3495000</v>
      </c>
      <c r="C7" s="8">
        <f>+C5*C6</f>
        <v>3565000</v>
      </c>
      <c r="D7" s="8">
        <f>+D5*D6</f>
        <v>230000</v>
      </c>
      <c r="E7" s="2"/>
      <c r="F7" s="2"/>
      <c r="G7" s="2"/>
      <c r="H7" s="2"/>
      <c r="I7" s="2"/>
      <c r="J7" s="5"/>
    </row>
    <row r="8" spans="1:10" x14ac:dyDescent="0.25">
      <c r="A8" s="1" t="s">
        <v>8</v>
      </c>
      <c r="B8" s="10">
        <f>+A7+B7</f>
        <v>3795000</v>
      </c>
      <c r="C8" s="10"/>
      <c r="D8" s="1" t="s">
        <v>8</v>
      </c>
      <c r="E8" s="2"/>
      <c r="F8" s="2"/>
      <c r="G8" s="2"/>
      <c r="H8" s="2"/>
      <c r="I8" s="2"/>
      <c r="J8" s="5"/>
    </row>
    <row r="9" spans="1:10" x14ac:dyDescent="0.25">
      <c r="A9" s="11" t="s">
        <v>8</v>
      </c>
      <c r="B9" s="12">
        <f>+B8/(B5+A5)</f>
        <v>23</v>
      </c>
      <c r="C9" s="11"/>
      <c r="D9" s="11"/>
      <c r="J9" s="5"/>
    </row>
    <row r="10" spans="1:10" ht="15.75" thickBot="1" x14ac:dyDescent="0.3">
      <c r="A10" s="109" t="s">
        <v>9</v>
      </c>
      <c r="B10" s="109"/>
      <c r="C10" s="13"/>
      <c r="D10" s="14"/>
      <c r="J10" s="5"/>
    </row>
    <row r="11" spans="1:10" x14ac:dyDescent="0.25">
      <c r="A11" s="1" t="s">
        <v>10</v>
      </c>
      <c r="B11" s="15">
        <f>+C7</f>
        <v>3565000</v>
      </c>
      <c r="C11" s="110" t="s">
        <v>11</v>
      </c>
      <c r="D11" s="113">
        <v>250000</v>
      </c>
      <c r="E11" s="116" t="s">
        <v>12</v>
      </c>
      <c r="F11" s="119">
        <f>+B15/D11</f>
        <v>37</v>
      </c>
      <c r="G11" s="121" t="s">
        <v>13</v>
      </c>
      <c r="J11" s="16"/>
    </row>
    <row r="12" spans="1:10" x14ac:dyDescent="0.25">
      <c r="A12" s="1" t="s">
        <v>14</v>
      </c>
      <c r="B12" s="15">
        <v>5000000</v>
      </c>
      <c r="C12" s="111"/>
      <c r="D12" s="114"/>
      <c r="E12" s="117"/>
      <c r="F12" s="102"/>
      <c r="G12" s="122"/>
      <c r="J12" s="16"/>
    </row>
    <row r="13" spans="1:10" x14ac:dyDescent="0.25">
      <c r="A13" s="1" t="s">
        <v>15</v>
      </c>
      <c r="B13" s="15">
        <v>400000</v>
      </c>
      <c r="C13" s="111"/>
      <c r="D13" s="114"/>
      <c r="E13" s="117"/>
      <c r="F13" s="102"/>
      <c r="G13" s="122"/>
      <c r="J13" s="16"/>
    </row>
    <row r="14" spans="1:10" ht="30" x14ac:dyDescent="0.25">
      <c r="A14" s="1" t="s">
        <v>16</v>
      </c>
      <c r="B14" s="15">
        <v>285000</v>
      </c>
      <c r="C14" s="111"/>
      <c r="D14" s="114"/>
      <c r="E14" s="117"/>
      <c r="F14" s="102"/>
      <c r="G14" s="122"/>
      <c r="J14" s="16"/>
    </row>
    <row r="15" spans="1:10" ht="15.75" thickBot="1" x14ac:dyDescent="0.3">
      <c r="A15" s="1" t="s">
        <v>8</v>
      </c>
      <c r="B15" s="17">
        <f>SUM(B11:B14)</f>
        <v>9250000</v>
      </c>
      <c r="C15" s="112"/>
      <c r="D15" s="115"/>
      <c r="E15" s="118"/>
      <c r="F15" s="120"/>
      <c r="G15" s="123"/>
      <c r="J15" s="16"/>
    </row>
    <row r="16" spans="1:10" x14ac:dyDescent="0.25">
      <c r="A16" s="72" t="s">
        <v>17</v>
      </c>
      <c r="B16" s="73"/>
      <c r="C16" s="74"/>
      <c r="D16" s="74"/>
      <c r="E16" s="74"/>
      <c r="F16" s="74"/>
      <c r="G16" s="74"/>
      <c r="H16" s="74"/>
      <c r="I16" s="74"/>
      <c r="J16" s="75"/>
    </row>
    <row r="17" spans="1:10" x14ac:dyDescent="0.25">
      <c r="A17" s="18" t="s">
        <v>18</v>
      </c>
      <c r="B17" s="19" t="s">
        <v>19</v>
      </c>
      <c r="C17" s="19" t="s">
        <v>20</v>
      </c>
      <c r="D17" s="19" t="s">
        <v>21</v>
      </c>
      <c r="J17" s="20"/>
    </row>
    <row r="18" spans="1:10" x14ac:dyDescent="0.25">
      <c r="A18" s="21">
        <v>25000</v>
      </c>
      <c r="B18" s="22">
        <f>+D11</f>
        <v>250000</v>
      </c>
      <c r="C18" s="22">
        <f>+A18+B18-D18</f>
        <v>260000</v>
      </c>
      <c r="D18" s="22">
        <v>15000</v>
      </c>
      <c r="E18" s="23" t="s">
        <v>8</v>
      </c>
      <c r="J18" s="20"/>
    </row>
    <row r="19" spans="1:10" x14ac:dyDescent="0.25">
      <c r="A19" s="24">
        <v>34.799999999999997</v>
      </c>
      <c r="B19" s="25">
        <f>+F11</f>
        <v>37</v>
      </c>
      <c r="C19" s="26">
        <f>+B22</f>
        <v>36.799999999999997</v>
      </c>
      <c r="D19" s="25">
        <f>+C19</f>
        <v>36.799999999999997</v>
      </c>
      <c r="J19" s="20"/>
    </row>
    <row r="20" spans="1:10" x14ac:dyDescent="0.25">
      <c r="A20" s="24">
        <f>+A18*A19</f>
        <v>869999.99999999988</v>
      </c>
      <c r="B20" s="25">
        <f>+B18*B19</f>
        <v>9250000</v>
      </c>
      <c r="C20" s="27">
        <f>+C18*C19</f>
        <v>9568000</v>
      </c>
      <c r="D20" s="25">
        <f>+D18*D19</f>
        <v>552000</v>
      </c>
      <c r="E20" s="23" t="s">
        <v>8</v>
      </c>
      <c r="J20" s="20"/>
    </row>
    <row r="21" spans="1:10" x14ac:dyDescent="0.25">
      <c r="A21" s="28"/>
      <c r="B21" s="29">
        <f>+B20+A20</f>
        <v>10120000</v>
      </c>
      <c r="C21" s="30"/>
      <c r="D21" s="29"/>
      <c r="E21" s="23"/>
      <c r="J21" s="20"/>
    </row>
    <row r="22" spans="1:10" x14ac:dyDescent="0.25">
      <c r="A22" s="11" t="s">
        <v>22</v>
      </c>
      <c r="B22" s="31">
        <f>+B21/(A18+B18)</f>
        <v>36.799999999999997</v>
      </c>
      <c r="C22" s="32" t="s">
        <v>8</v>
      </c>
      <c r="E22" s="33"/>
      <c r="J22" s="20"/>
    </row>
    <row r="23" spans="1:10" ht="15.75" thickBot="1" x14ac:dyDescent="0.3">
      <c r="A23" s="76" t="s">
        <v>23</v>
      </c>
      <c r="B23" s="77"/>
      <c r="C23" s="34">
        <f>+C20</f>
        <v>9568000</v>
      </c>
      <c r="J23" s="20"/>
    </row>
    <row r="24" spans="1:10" ht="15.75" thickBot="1" x14ac:dyDescent="0.3">
      <c r="A24" s="78" t="s">
        <v>24</v>
      </c>
      <c r="B24" s="79"/>
      <c r="C24" s="79"/>
      <c r="D24" s="79"/>
      <c r="E24" s="79"/>
      <c r="F24" s="79"/>
      <c r="G24" s="79"/>
      <c r="H24" s="80"/>
      <c r="I24" s="80"/>
      <c r="J24" s="81"/>
    </row>
    <row r="25" spans="1:10" x14ac:dyDescent="0.25">
      <c r="A25" s="35" t="s">
        <v>10</v>
      </c>
      <c r="B25" s="36">
        <f>+C7</f>
        <v>3565000</v>
      </c>
      <c r="C25" s="82" t="s">
        <v>11</v>
      </c>
      <c r="D25" s="85">
        <f>+B18</f>
        <v>250000</v>
      </c>
      <c r="E25" s="88" t="s">
        <v>25</v>
      </c>
      <c r="F25" s="91">
        <f>+B28/D25</f>
        <v>35.86</v>
      </c>
      <c r="G25" s="94" t="s">
        <v>8</v>
      </c>
      <c r="H25" s="95"/>
      <c r="I25" s="95"/>
      <c r="J25" s="96"/>
    </row>
    <row r="26" spans="1:10" x14ac:dyDescent="0.25">
      <c r="A26" s="37" t="s">
        <v>14</v>
      </c>
      <c r="B26" s="15">
        <v>5000000</v>
      </c>
      <c r="C26" s="83"/>
      <c r="D26" s="86"/>
      <c r="E26" s="89"/>
      <c r="F26" s="92"/>
      <c r="G26" s="97"/>
      <c r="H26" s="97"/>
      <c r="I26" s="97"/>
      <c r="J26" s="98"/>
    </row>
    <row r="27" spans="1:10" x14ac:dyDescent="0.25">
      <c r="A27" s="37" t="str">
        <f>+A13</f>
        <v>G. Fab.EROG. VAR.</v>
      </c>
      <c r="B27" s="15">
        <f>+B13</f>
        <v>400000</v>
      </c>
      <c r="C27" s="83"/>
      <c r="D27" s="86"/>
      <c r="E27" s="89"/>
      <c r="F27" s="92"/>
      <c r="G27" s="97"/>
      <c r="H27" s="97"/>
      <c r="I27" s="97"/>
      <c r="J27" s="98"/>
    </row>
    <row r="28" spans="1:10" ht="45.75" thickBot="1" x14ac:dyDescent="0.3">
      <c r="A28" s="38" t="s">
        <v>26</v>
      </c>
      <c r="B28" s="39">
        <f>SUM(B25:B27)</f>
        <v>8965000</v>
      </c>
      <c r="C28" s="84"/>
      <c r="D28" s="87"/>
      <c r="E28" s="90"/>
      <c r="F28" s="93"/>
      <c r="G28" s="97"/>
      <c r="H28" s="97"/>
      <c r="I28" s="97"/>
      <c r="J28" s="98"/>
    </row>
    <row r="29" spans="1:10" ht="15.75" thickBot="1" x14ac:dyDescent="0.3">
      <c r="A29" s="40"/>
      <c r="B29" s="41"/>
      <c r="C29" s="42"/>
      <c r="D29" s="43"/>
      <c r="E29" s="44"/>
      <c r="F29" s="45"/>
      <c r="G29" s="97"/>
      <c r="H29" s="97"/>
      <c r="I29" s="97"/>
      <c r="J29" s="98"/>
    </row>
    <row r="30" spans="1:10" ht="60.75" thickBot="1" x14ac:dyDescent="0.3">
      <c r="A30" s="46" t="s">
        <v>27</v>
      </c>
      <c r="B30" s="47">
        <v>1076400</v>
      </c>
      <c r="C30" s="48"/>
      <c r="D30" s="48"/>
      <c r="E30" s="49" t="s">
        <v>28</v>
      </c>
      <c r="F30" s="50">
        <f>+B30/C18</f>
        <v>4.1399999999999997</v>
      </c>
      <c r="G30" s="97"/>
      <c r="H30" s="97"/>
      <c r="I30" s="97"/>
      <c r="J30" s="98"/>
    </row>
    <row r="31" spans="1:10" x14ac:dyDescent="0.25">
      <c r="A31" s="40"/>
      <c r="B31" s="2"/>
      <c r="C31" s="51"/>
      <c r="D31" s="52"/>
      <c r="E31" s="53"/>
      <c r="F31" s="2"/>
      <c r="G31" s="97"/>
      <c r="H31" s="97"/>
      <c r="I31" s="97"/>
      <c r="J31" s="98"/>
    </row>
    <row r="32" spans="1:10" x14ac:dyDescent="0.25">
      <c r="A32" s="54" t="s">
        <v>29</v>
      </c>
      <c r="B32" s="29">
        <v>1200000</v>
      </c>
      <c r="C32" s="55" t="str">
        <f>+A32</f>
        <v>G. fab.EROG. Fijos</v>
      </c>
      <c r="D32" s="56">
        <f>+B32</f>
        <v>1200000</v>
      </c>
      <c r="E32" s="101" t="s">
        <v>30</v>
      </c>
      <c r="G32" s="97"/>
      <c r="H32" s="97"/>
      <c r="I32" s="97"/>
      <c r="J32" s="98"/>
    </row>
    <row r="33" spans="1:10" x14ac:dyDescent="0.25">
      <c r="A33" s="54" t="s">
        <v>31</v>
      </c>
      <c r="B33" s="29">
        <v>200000</v>
      </c>
      <c r="C33" s="57"/>
      <c r="D33" s="58">
        <v>0</v>
      </c>
      <c r="E33" s="102"/>
      <c r="G33" s="97"/>
      <c r="H33" s="97"/>
      <c r="I33" s="97"/>
      <c r="J33" s="98"/>
    </row>
    <row r="34" spans="1:10" x14ac:dyDescent="0.25">
      <c r="A34" s="54" t="s">
        <v>32</v>
      </c>
      <c r="B34" s="29">
        <v>550000</v>
      </c>
      <c r="C34" s="57" t="str">
        <f>+A34</f>
        <v>G. Com. EROG Fijos</v>
      </c>
      <c r="D34" s="59">
        <f>+B34</f>
        <v>550000</v>
      </c>
      <c r="E34" s="102"/>
      <c r="G34" s="97"/>
      <c r="H34" s="97"/>
      <c r="I34" s="97"/>
      <c r="J34" s="98"/>
    </row>
    <row r="35" spans="1:10" x14ac:dyDescent="0.25">
      <c r="A35" s="54" t="s">
        <v>33</v>
      </c>
      <c r="B35" s="29">
        <v>50000</v>
      </c>
      <c r="C35" s="57"/>
      <c r="D35" s="58">
        <v>0</v>
      </c>
      <c r="E35" s="102"/>
      <c r="G35" s="97"/>
      <c r="H35" s="97"/>
      <c r="I35" s="97"/>
      <c r="J35" s="98"/>
    </row>
    <row r="36" spans="1:10" x14ac:dyDescent="0.25">
      <c r="A36" s="54" t="s">
        <v>34</v>
      </c>
      <c r="B36" s="29">
        <v>250000</v>
      </c>
      <c r="C36" s="57" t="str">
        <f>+A36</f>
        <v>G. A. y Fin. EROG. Fijos</v>
      </c>
      <c r="D36" s="59">
        <f>+B36</f>
        <v>250000</v>
      </c>
      <c r="E36" s="102"/>
      <c r="G36" s="97"/>
      <c r="H36" s="97"/>
      <c r="I36" s="97"/>
      <c r="J36" s="98"/>
    </row>
    <row r="37" spans="1:10" x14ac:dyDescent="0.25">
      <c r="A37" s="54" t="s">
        <v>35</v>
      </c>
      <c r="B37" s="29">
        <v>50000</v>
      </c>
      <c r="C37" s="57"/>
      <c r="D37" s="58">
        <v>0</v>
      </c>
      <c r="E37" s="102"/>
      <c r="G37" s="97"/>
      <c r="H37" s="97"/>
      <c r="I37" s="97"/>
      <c r="J37" s="98"/>
    </row>
    <row r="38" spans="1:10" x14ac:dyDescent="0.25">
      <c r="A38" s="54" t="s">
        <v>36</v>
      </c>
      <c r="B38" s="29">
        <f>SUM(B32:B37)</f>
        <v>2300000</v>
      </c>
      <c r="C38" s="37" t="s">
        <v>37</v>
      </c>
      <c r="D38" s="60">
        <f>SUM(D32:D37)</f>
        <v>2000000</v>
      </c>
      <c r="E38" s="102"/>
      <c r="G38" s="97"/>
      <c r="H38" s="97"/>
      <c r="I38" s="97"/>
      <c r="J38" s="98"/>
    </row>
    <row r="39" spans="1:10" x14ac:dyDescent="0.25">
      <c r="A39" s="54" t="s">
        <v>38</v>
      </c>
      <c r="B39" s="29">
        <v>50</v>
      </c>
      <c r="C39" s="57" t="str">
        <f t="shared" ref="C39:D41" si="0">+A39</f>
        <v>Pu</v>
      </c>
      <c r="D39" s="59">
        <f t="shared" si="0"/>
        <v>50</v>
      </c>
      <c r="E39" s="102"/>
      <c r="G39" s="97"/>
      <c r="H39" s="97"/>
      <c r="I39" s="97"/>
      <c r="J39" s="98"/>
    </row>
    <row r="40" spans="1:10" x14ac:dyDescent="0.25">
      <c r="A40" s="54" t="s">
        <v>39</v>
      </c>
      <c r="B40" s="29">
        <f>+B19</f>
        <v>37</v>
      </c>
      <c r="C40" s="61" t="str">
        <f>+A40</f>
        <v>CVU fab.</v>
      </c>
      <c r="D40" s="59">
        <f>+F25</f>
        <v>35.86</v>
      </c>
      <c r="E40" s="102"/>
      <c r="G40" s="97"/>
      <c r="H40" s="97"/>
      <c r="I40" s="97"/>
      <c r="J40" s="98"/>
    </row>
    <row r="41" spans="1:10" x14ac:dyDescent="0.25">
      <c r="A41" s="54" t="s">
        <v>40</v>
      </c>
      <c r="B41" s="62">
        <f>+B30/C18</f>
        <v>4.1399999999999997</v>
      </c>
      <c r="C41" s="63" t="str">
        <f t="shared" si="0"/>
        <v>G. Com.Var. u</v>
      </c>
      <c r="D41" s="59">
        <f>+F30</f>
        <v>4.1399999999999997</v>
      </c>
      <c r="E41" s="102"/>
      <c r="G41" s="97"/>
      <c r="H41" s="97"/>
      <c r="I41" s="97"/>
      <c r="J41" s="98"/>
    </row>
    <row r="42" spans="1:10" x14ac:dyDescent="0.25">
      <c r="A42" s="54" t="s">
        <v>41</v>
      </c>
      <c r="B42" s="29">
        <f>+B39-B40-B41</f>
        <v>8.86</v>
      </c>
      <c r="C42" s="57" t="str">
        <f>+A42</f>
        <v>Cmu=</v>
      </c>
      <c r="D42" s="59">
        <f>+D39-D40-D41</f>
        <v>10</v>
      </c>
      <c r="E42" s="102"/>
      <c r="G42" s="97"/>
      <c r="H42" s="97"/>
      <c r="I42" s="97"/>
      <c r="J42" s="98"/>
    </row>
    <row r="43" spans="1:10" x14ac:dyDescent="0.25">
      <c r="A43" s="54" t="s">
        <v>42</v>
      </c>
      <c r="B43" s="64">
        <f>+B38/B42</f>
        <v>259593.67945823929</v>
      </c>
      <c r="C43" s="65" t="s">
        <v>43</v>
      </c>
      <c r="D43" s="66">
        <f>+D38/D42</f>
        <v>200000</v>
      </c>
      <c r="E43" s="102"/>
      <c r="G43" s="97"/>
      <c r="H43" s="97"/>
      <c r="I43" s="97"/>
      <c r="J43" s="98"/>
    </row>
    <row r="44" spans="1:10" ht="15.75" thickBot="1" x14ac:dyDescent="0.3">
      <c r="A44" s="67" t="s">
        <v>44</v>
      </c>
      <c r="B44" s="68">
        <f>+B43*B39</f>
        <v>12979683.972911965</v>
      </c>
      <c r="C44" s="69" t="s">
        <v>45</v>
      </c>
      <c r="D44" s="70">
        <f>+D43*D39</f>
        <v>10000000</v>
      </c>
      <c r="E44" s="103"/>
      <c r="F44" s="71"/>
      <c r="G44" s="99"/>
      <c r="H44" s="99"/>
      <c r="I44" s="99"/>
      <c r="J44" s="100"/>
    </row>
  </sheetData>
  <sheetProtection algorithmName="SHA-512" hashValue="nTjrxAV7QYjglTOW28IIB63B5QHwwoL3TjrnwoNEa9B7cqe39r9lVQutMn8ZTxEOWEcvK+fy4mNFEy4iohFrAQ==" saltValue="9qr5Gvn3QIlB65OlUvcVWQ==" spinCount="100000" sheet="1" objects="1" scenarios="1"/>
  <mergeCells count="18">
    <mergeCell ref="A1:J1"/>
    <mergeCell ref="A2:J2"/>
    <mergeCell ref="A3:D3"/>
    <mergeCell ref="A10:B10"/>
    <mergeCell ref="C11:C15"/>
    <mergeCell ref="D11:D15"/>
    <mergeCell ref="E11:E15"/>
    <mergeCell ref="F11:F15"/>
    <mergeCell ref="G11:G15"/>
    <mergeCell ref="A16:J16"/>
    <mergeCell ref="A23:B23"/>
    <mergeCell ref="A24:J24"/>
    <mergeCell ref="C25:C28"/>
    <mergeCell ref="D25:D28"/>
    <mergeCell ref="E25:E28"/>
    <mergeCell ref="F25:F28"/>
    <mergeCell ref="G25:J44"/>
    <mergeCell ref="E32:E4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Silvana García</cp:lastModifiedBy>
  <dcterms:created xsi:type="dcterms:W3CDTF">2022-05-17T20:05:12Z</dcterms:created>
  <dcterms:modified xsi:type="dcterms:W3CDTF">2023-05-17T14:29:27Z</dcterms:modified>
</cp:coreProperties>
</file>