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R9" i="8" l="1"/>
  <c r="FR5" i="8"/>
  <c r="FU6" i="8" l="1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30" i="8"/>
  <c r="FU31" i="8"/>
  <c r="FU32" i="8"/>
  <c r="FU33" i="8"/>
  <c r="FU34" i="8"/>
  <c r="FU35" i="8"/>
  <c r="FU36" i="8"/>
  <c r="FU37" i="8"/>
  <c r="FU38" i="8"/>
  <c r="FU39" i="8"/>
  <c r="FU40" i="8"/>
  <c r="FU41" i="8"/>
  <c r="FU42" i="8"/>
  <c r="FU43" i="8"/>
  <c r="FU44" i="8"/>
  <c r="FU5" i="8"/>
  <c r="FI5" i="8"/>
  <c r="FR42" i="8"/>
  <c r="FR26" i="8"/>
  <c r="FT9" i="8"/>
  <c r="FS9" i="8"/>
  <c r="FQ9" i="8"/>
  <c r="FQ6" i="8"/>
  <c r="FR6" i="8"/>
  <c r="FS6" i="8"/>
  <c r="FT6" i="8" s="1"/>
  <c r="FQ7" i="8"/>
  <c r="FR7" i="8"/>
  <c r="FS7" i="8"/>
  <c r="FT7" i="8"/>
  <c r="FQ8" i="8"/>
  <c r="FR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S12" i="8"/>
  <c r="FT12" i="8" s="1"/>
  <c r="FQ13" i="8"/>
  <c r="FR13" i="8"/>
  <c r="FS13" i="8"/>
  <c r="FT13" i="8"/>
  <c r="FQ14" i="8"/>
  <c r="FR14" i="8"/>
  <c r="FS14" i="8"/>
  <c r="FT14" i="8" s="1"/>
  <c r="FQ15" i="8"/>
  <c r="FR15" i="8"/>
  <c r="FS15" i="8"/>
  <c r="FT15" i="8"/>
  <c r="FQ16" i="8"/>
  <c r="FR16" i="8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S21" i="8"/>
  <c r="FT21" i="8"/>
  <c r="FQ22" i="8"/>
  <c r="FR22" i="8"/>
  <c r="FS22" i="8"/>
  <c r="FT22" i="8" s="1"/>
  <c r="FQ23" i="8"/>
  <c r="FR23" i="8"/>
  <c r="FS23" i="8"/>
  <c r="FT23" i="8"/>
  <c r="FQ24" i="8"/>
  <c r="FR24" i="8"/>
  <c r="FS24" i="8"/>
  <c r="FT24" i="8" s="1"/>
  <c r="FQ25" i="8"/>
  <c r="FR25" i="8"/>
  <c r="FS25" i="8"/>
  <c r="FT25" i="8"/>
  <c r="FQ26" i="8"/>
  <c r="FS26" i="8"/>
  <c r="FT26" i="8" s="1"/>
  <c r="FQ27" i="8"/>
  <c r="FR27" i="8"/>
  <c r="FS27" i="8"/>
  <c r="FT27" i="8"/>
  <c r="FQ28" i="8"/>
  <c r="FR28" i="8"/>
  <c r="FS28" i="8"/>
  <c r="FT28" i="8" s="1"/>
  <c r="FQ29" i="8"/>
  <c r="FR29" i="8"/>
  <c r="FS29" i="8"/>
  <c r="FT29" i="8"/>
  <c r="FQ30" i="8"/>
  <c r="FR30" i="8"/>
  <c r="FS30" i="8"/>
  <c r="FT30" i="8" s="1"/>
  <c r="FQ31" i="8"/>
  <c r="FR31" i="8"/>
  <c r="FS31" i="8"/>
  <c r="FT31" i="8"/>
  <c r="FQ32" i="8"/>
  <c r="FR32" i="8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S35" i="8"/>
  <c r="FT35" i="8"/>
  <c r="FQ36" i="8"/>
  <c r="FR36" i="8"/>
  <c r="FS36" i="8"/>
  <c r="FT36" i="8" s="1"/>
  <c r="FQ37" i="8"/>
  <c r="FR37" i="8"/>
  <c r="FS37" i="8"/>
  <c r="FT37" i="8"/>
  <c r="FQ38" i="8"/>
  <c r="FR38" i="8"/>
  <c r="FS38" i="8"/>
  <c r="FT38" i="8" s="1"/>
  <c r="FQ39" i="8"/>
  <c r="FR39" i="8"/>
  <c r="FS39" i="8"/>
  <c r="FT39" i="8"/>
  <c r="FQ40" i="8"/>
  <c r="FR40" i="8"/>
  <c r="FS40" i="8"/>
  <c r="FT40" i="8" s="1"/>
  <c r="FQ41" i="8"/>
  <c r="FR41" i="8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Q5" i="8"/>
  <c r="FI6" i="8" l="1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<sst xmlns="http://schemas.openxmlformats.org/spreadsheetml/2006/main" count="3666" uniqueCount="321">
  <si>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</si>
  <si>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</si>
  <si>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</si>
  <si>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</si>
  <si>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</si>
  <si>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</si>
  <si>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</si>
  <si>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</si>
  <si>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</si>
  <si>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</si>
  <si>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</si>
  <si>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</si>
  <si>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</si>
  <si>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</si>
  <si>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</si>
  <si>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</si>
  <si>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</si>
  <si>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</si>
  <si>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</si>
  <si>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</si>
  <si>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</si>
  <si>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</si>
  <si>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</si>
  <si>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</si>
  <si>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</si>
  <si>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</si>
  <si>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</si>
  <si>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</si>
  <si>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</si>
  <si>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</si>
  <si>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</si>
  <si>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</si>
  <si>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</si>
  <si>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</si>
  <si>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</si>
  <si>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</si>
  <si>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</si>
  <si>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</si>
  <si>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</si>
  <si>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</si>
  <si>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</si>
  <si>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</si>
  <si>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</si>
  <si>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</si>
  <si>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</si>
  <si>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</si>
  <si>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</si>
  <si>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</si>
  <si>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</si>
  <si>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</si>
  <si>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</si>
  <si>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</si>
  <si>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</si>
  <si>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</si>
  <si>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</si>
  <si>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</si>
  <si>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</si>
  <si>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</si>
  <si>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</si>
  <si>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</si>
  <si>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</si>
  <si>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</si>
  <si>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</si>
  <si>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</si>
  <si>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</si>
  <si>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</si>
  <si>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</si>
  <si>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</si>
  <si>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</si>
  <si>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</si>
  <si>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</si>
  <si>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</si>
  <si>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</si>
  <si>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</si>
  <si>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</si>
  <si>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</si>
  <si>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</si>
  <si>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</si>
  <si>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</si>
  <si>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</si>
  <si>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</si>
  <si>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</si>
  <si>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</si>
  <si>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</si>
  <si>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</si>
  <si>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</si>
  <si>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</si>
  <si>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</si>
  <si>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</si>
  <si>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</si>
  <si>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</si>
  <si>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</si>
  <si>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</si>
  <si>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</si>
  <si>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</si>
  <si>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</si>
  <si>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</si>
  <si>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</si>
  <si>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</si>
  <si>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</si>
  <si>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</si>
  <si>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</si>
  <si>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</si>
  <si>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</si>
  <si>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</si>
  <si>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</si>
  <si>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</si>
  <si>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</si>
  <si>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</si>
  <si>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</si>
  <si>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</si>
  <si>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</si>
  <si>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</si>
  <si>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</si>
  <si>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</si>
  <si>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</si>
  <si>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</si>
  <si>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</si>
  <si>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</si>
  <si>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</si>
  <si>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</si>
  <si>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</si>
  <si>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</si>
  <si>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</si>
  <si>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</si>
  <si>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</si>
  <si>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</si>
  <si>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</si>
  <si>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</si>
  <si>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</si>
  <si>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</si>
  <si>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</si>
  <si>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</si>
  <si>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</si>
  <si>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</si>
  <si>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</si>
  <si>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</si>
  <si>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</si>
  <si>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</si>
  <si>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</si>
  <si>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</si>
  <si>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</si>
  <si>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</si>
  <si>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</si>
  <si>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</si>
  <si>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</si>
  <si>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</si>
  <si>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</si>
  <si>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</si>
  <si>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</si>
  <si>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</si>
  <si>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</si>
  <si>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</si>
  <si>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</si>
  <si>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</si>
  <si>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</si>
  <si>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</si>
  <si>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</si>
  <si>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</si>
  <si>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</si>
  <si>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</si>
  <si>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</si>
  <si>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</si>
  <si>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</si>
  <si>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</si>
  <si>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</si>
  <si>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</si>
  <si>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</si>
  <si>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</si>
  <si>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</si>
  <si>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</si>
  <si>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</si>
  <si>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</si>
  <si>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</si>
  <si>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</si>
  <si>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</si>
  <si>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</si>
  <si>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</si>
  <si>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</si>
  <si>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</si>
  <si>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</si>
  <si>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</si>
  <si>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</si>
  <si>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</si>
  <si>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</si>
  <si>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</si>
  <si>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</si>
  <si>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</si>
  <si>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</si>
  <si>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</si>
  <si>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</si>
  <si>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</si>
  <si>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</si>
  <si>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</si>
  <si>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</si>
  <si>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</si>
  <si>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</si>
  <si>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</si>
  <si>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</si>
  <si>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</si>
  <si>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</si>
  <si>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</si>
  <si>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</si>
  <si>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</si>
  <si>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</si>
  <si>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</si>
  <si>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</si>
  <si>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</si>
  <si>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</si>
  <si>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</si>
  <si>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</si>
  <si>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</si>
  <si>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</si>
  <si>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</si>
  <si>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</si>
  <si>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</si>
  <si>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</si>
  <si>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</si>
  <si>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</si>
  <si>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</si>
  <si>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</si>
  <si>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</si>
  <si>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</si>
  <si>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</si>
  <si>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</si>
  <si>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</si>
  <si>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</si>
  <si>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</si>
  <si>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</si>
  <si>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</si>
  <si>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</si>
  <si>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</si>
  <si>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</si>
  <si>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</si>
  <si>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</si>
  <si>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</si>
  <si>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</si>
  <si>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</si>
  <si>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</si>
  <si>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</si>
  <si>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</si>
  <si>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</si>
  <si>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</si>
  <si>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</si>
  <si>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</si>
  <si>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</si>
  <si>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</si>
  <si>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</si>
  <si>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</si>
  <si>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</si>
  <si>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</si>
  <si>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</si>
  <si>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</si>
  <si>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</si>
  <si>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</si>
  <si>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</si>
  <si>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</si>
  <si>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</si>
  <si>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</si>
  <si>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</si>
  <si>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</si>
  <si>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</si>
  <si>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</si>
  <si>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</si>
  <si>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</si>
  <si>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</si>
  <si>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</si>
  <si>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</si>
  <si>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</si>
  <si>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</si>
  <si>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</si>
  <si>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</si>
  <si>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</si>
  <si>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</si>
  <si>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</si>
  <si>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</si>
  <si>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</si>
  <si>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</si>
  <si>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</si>
  <si>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</si>
  <si>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</si>
  <si>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</si>
  <si>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</si>
  <si>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</si>
  <si>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</si>
  <si>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</si>
  <si>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</si>
  <si>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</si>
  <si>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</si>
  <si>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</si>
  <si>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</si>
  <si>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</si>
  <si>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</si>
  <si>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</si>
  <si>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</si>
  <si>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</si>
  <si>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</si>
  <si>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</si>
  <si>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</si>
  <si>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</si>
  <si>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</si>
  <si>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</si>
  <si>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</si>
  <si>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</si>
  <si>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</si>
  <si>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</si>
  <si>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</si>
  <si>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</si>
  <si>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</si>
  <si>
    <t>LocalAbundance</t>
  </si>
  <si>
    <t>SpringTemp</t>
  </si>
  <si>
    <t>TotalCopepods</t>
  </si>
  <si>
    <t>LocalSurfaceTemp</t>
  </si>
  <si>
    <t>WinterTemp</t>
  </si>
  <si>
    <t>FallBloomDuration</t>
  </si>
  <si>
    <t>FallTemp</t>
  </si>
  <si>
    <t>StomachFullness</t>
  </si>
  <si>
    <t>Run surftemp with zoopl data by strata instead of EPU</t>
  </si>
  <si>
    <t>by sex</t>
  </si>
  <si>
    <t>regime shift for butterfish</t>
  </si>
  <si>
    <t>regime shift for 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</si>
</sst>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11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4" priority="5">
      <formula>LEN(TRIM(B5))=0</formula>
    </cfRule>
    <cfRule type="cellIs" dxfId="213" priority="6" operator="equal">
      <formula>" "</formula>
    </cfRule>
    <cfRule type="cellIs" dxfId="212" priority="7" operator="lessThan">
      <formula>0.01</formula>
    </cfRule>
    <cfRule type="cellIs" dxfId="211" priority="8" operator="lessThan">
      <formula>0.05</formula>
    </cfRule>
  </conditionalFormatting>
  <conditionalFormatting sqref="G5:H43">
    <cfRule type="containsBlanks" dxfId="210" priority="1">
      <formula>LEN(TRIM(G5))=0</formula>
    </cfRule>
    <cfRule type="containsBlanks" priority="2">
      <formula>LEN(TRIM(G5))=0</formula>
    </cfRule>
    <cfRule type="cellIs" dxfId="209" priority="3" operator="lessThan">
      <formula>0.01</formula>
    </cfRule>
    <cfRule type="cellIs" dxfId="20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20" activePane="bottomLeft" state="frozen"/>
      <selection pane="bottomLeft" activeCell="B43" sqref="B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7" priority="12" operator="greaterThanOrEqual">
      <formula>0.05</formula>
    </cfRule>
  </conditionalFormatting>
  <conditionalFormatting sqref="B1:B118 B120:B1048576">
    <cfRule type="cellIs" dxfId="206" priority="10" operator="lessThan">
      <formula>0.01</formula>
    </cfRule>
    <cfRule type="cellIs" dxfId="205" priority="11" operator="lessThan">
      <formula>0.05</formula>
    </cfRule>
  </conditionalFormatting>
  <conditionalFormatting sqref="K1:K1048576">
    <cfRule type="cellIs" dxfId="204" priority="7" operator="greaterThan">
      <formula>0.05</formula>
    </cfRule>
  </conditionalFormatting>
  <conditionalFormatting sqref="I1:I85 I119:I1048576 I87:I117">
    <cfRule type="cellIs" dxfId="203" priority="5" operator="lessThan">
      <formula>0.01</formula>
    </cfRule>
    <cfRule type="cellIs" dxfId="202" priority="6" operator="lessThan">
      <formula>0.05</formula>
    </cfRule>
  </conditionalFormatting>
  <conditionalFormatting sqref="I118">
    <cfRule type="cellIs" dxfId="201" priority="3" operator="lessThan">
      <formula>0.01</formula>
    </cfRule>
    <cfRule type="cellIs" dxfId="200" priority="4" operator="lessThan">
      <formula>0.05</formula>
    </cfRule>
  </conditionalFormatting>
  <conditionalFormatting sqref="I86">
    <cfRule type="cellIs" dxfId="199" priority="1" operator="lessThan">
      <formula>0.01</formula>
    </cfRule>
    <cfRule type="cellIs" dxfId="19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sqref="A1:A40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6" priority="40" operator="lessThan">
      <formula>0.01</formula>
    </cfRule>
    <cfRule type="cellIs" dxfId="195" priority="41" operator="lessThan">
      <formula>0.05</formula>
    </cfRule>
  </conditionalFormatting>
  <conditionalFormatting sqref="G2:G31">
    <cfRule type="cellIs" dxfId="194" priority="36" operator="greaterThanOrEqual">
      <formula>0.05</formula>
    </cfRule>
  </conditionalFormatting>
  <conditionalFormatting sqref="F2:F31">
    <cfRule type="cellIs" dxfId="193" priority="34" operator="lessThan">
      <formula>0.01</formula>
    </cfRule>
    <cfRule type="cellIs" dxfId="192" priority="35" operator="lessThan">
      <formula>0.05</formula>
    </cfRule>
  </conditionalFormatting>
  <conditionalFormatting sqref="I2:I31">
    <cfRule type="cellIs" dxfId="191" priority="33" operator="greaterThanOrEqual">
      <formula>0.05</formula>
    </cfRule>
  </conditionalFormatting>
  <conditionalFormatting sqref="H2:H31">
    <cfRule type="cellIs" dxfId="190" priority="31" operator="lessThan">
      <formula>0.01</formula>
    </cfRule>
    <cfRule type="cellIs" dxfId="189" priority="32" operator="lessThan">
      <formula>0.05</formula>
    </cfRule>
  </conditionalFormatting>
  <conditionalFormatting sqref="K2:K31">
    <cfRule type="cellIs" dxfId="188" priority="30" operator="greaterThanOrEqual">
      <formula>0.05</formula>
    </cfRule>
  </conditionalFormatting>
  <conditionalFormatting sqref="J2:J31">
    <cfRule type="cellIs" dxfId="187" priority="28" operator="lessThan">
      <formula>0.01</formula>
    </cfRule>
    <cfRule type="cellIs" dxfId="186" priority="29" operator="lessThan">
      <formula>0.05</formula>
    </cfRule>
  </conditionalFormatting>
  <conditionalFormatting sqref="M2:M31">
    <cfRule type="cellIs" dxfId="185" priority="27" operator="greaterThanOrEqual">
      <formula>0.05</formula>
    </cfRule>
  </conditionalFormatting>
  <conditionalFormatting sqref="L2:L31">
    <cfRule type="cellIs" dxfId="184" priority="25" operator="lessThan">
      <formula>0.01</formula>
    </cfRule>
    <cfRule type="cellIs" dxfId="183" priority="26" operator="lessThan">
      <formula>0.05</formula>
    </cfRule>
  </conditionalFormatting>
  <conditionalFormatting sqref="O2:O31">
    <cfRule type="cellIs" dxfId="182" priority="24" operator="greaterThanOrEqual">
      <formula>0.05</formula>
    </cfRule>
  </conditionalFormatting>
  <conditionalFormatting sqref="N2:N31">
    <cfRule type="cellIs" dxfId="181" priority="22" operator="lessThan">
      <formula>0.01</formula>
    </cfRule>
    <cfRule type="cellIs" dxfId="180" priority="23" operator="lessThan">
      <formula>0.05</formula>
    </cfRule>
  </conditionalFormatting>
  <conditionalFormatting sqref="Q2:Q31">
    <cfRule type="cellIs" dxfId="179" priority="21" operator="greaterThanOrEqual">
      <formula>0.05</formula>
    </cfRule>
  </conditionalFormatting>
  <conditionalFormatting sqref="P2:P31">
    <cfRule type="cellIs" dxfId="178" priority="19" operator="lessThan">
      <formula>0.01</formula>
    </cfRule>
    <cfRule type="cellIs" dxfId="177" priority="20" operator="lessThan">
      <formula>0.05</formula>
    </cfRule>
  </conditionalFormatting>
  <conditionalFormatting sqref="S2:S31">
    <cfRule type="cellIs" dxfId="176" priority="18" operator="greaterThanOrEqual">
      <formula>0.05</formula>
    </cfRule>
  </conditionalFormatting>
  <conditionalFormatting sqref="R2:R31">
    <cfRule type="cellIs" dxfId="175" priority="16" operator="lessThan">
      <formula>0.01</formula>
    </cfRule>
    <cfRule type="cellIs" dxfId="174" priority="17" operator="lessThan">
      <formula>0.05</formula>
    </cfRule>
  </conditionalFormatting>
  <conditionalFormatting sqref="U2:U31">
    <cfRule type="cellIs" dxfId="173" priority="15" operator="greaterThanOrEqual">
      <formula>0.05</formula>
    </cfRule>
  </conditionalFormatting>
  <conditionalFormatting sqref="T2:T31">
    <cfRule type="cellIs" dxfId="172" priority="13" operator="lessThan">
      <formula>0.01</formula>
    </cfRule>
    <cfRule type="cellIs" dxfId="171" priority="14" operator="lessThan">
      <formula>0.05</formula>
    </cfRule>
  </conditionalFormatting>
  <conditionalFormatting sqref="W2:W31">
    <cfRule type="cellIs" dxfId="170" priority="12" operator="greaterThanOrEqual">
      <formula>0.05</formula>
    </cfRule>
  </conditionalFormatting>
  <conditionalFormatting sqref="V2:V31">
    <cfRule type="cellIs" dxfId="169" priority="10" operator="lessThan">
      <formula>0.01</formula>
    </cfRule>
    <cfRule type="cellIs" dxfId="168" priority="11" operator="lessThan">
      <formula>0.05</formula>
    </cfRule>
  </conditionalFormatting>
  <conditionalFormatting sqref="Y2:Y31">
    <cfRule type="cellIs" dxfId="167" priority="9" operator="greaterThanOrEqual">
      <formula>0.05</formula>
    </cfRule>
  </conditionalFormatting>
  <conditionalFormatting sqref="X2:X31">
    <cfRule type="cellIs" dxfId="166" priority="7" operator="lessThan">
      <formula>0.01</formula>
    </cfRule>
    <cfRule type="cellIs" dxfId="165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3" priority="48" operator="lessThan">
      <formula>0.01</formula>
    </cfRule>
    <cfRule type="cellIs" dxfId="162" priority="49" operator="lessThan">
      <formula>0.05</formula>
    </cfRule>
  </conditionalFormatting>
  <conditionalFormatting sqref="F2:F31">
    <cfRule type="cellIs" dxfId="161" priority="45" operator="lessThan">
      <formula>0.01</formula>
    </cfRule>
    <cfRule type="cellIs" dxfId="160" priority="46" operator="lessThan">
      <formula>0.05</formula>
    </cfRule>
  </conditionalFormatting>
  <conditionalFormatting sqref="H2:H31">
    <cfRule type="cellIs" dxfId="159" priority="42" operator="lessThan">
      <formula>0.01</formula>
    </cfRule>
    <cfRule type="cellIs" dxfId="158" priority="43" operator="lessThan">
      <formula>0.05</formula>
    </cfRule>
  </conditionalFormatting>
  <conditionalFormatting sqref="J2 J5 J10 J14 J17:J18 J21:J22 J24:J25 J27:J29">
    <cfRule type="cellIs" dxfId="157" priority="39" operator="lessThan">
      <formula>0.01</formula>
    </cfRule>
    <cfRule type="cellIs" dxfId="156" priority="40" operator="lessThan">
      <formula>0.05</formula>
    </cfRule>
  </conditionalFormatting>
  <conditionalFormatting sqref="M2:M31 L5 L10 L14 L17:L18 L21:L22 L27:L29 L24:L25">
    <cfRule type="cellIs" dxfId="155" priority="38" operator="greaterThanOrEqual">
      <formula>0.05</formula>
    </cfRule>
  </conditionalFormatting>
  <conditionalFormatting sqref="L2:L4 L6:L9 L11:L13 L15:L16 L19:L20 L23 L30:L31 L26">
    <cfRule type="cellIs" dxfId="154" priority="36" operator="lessThan">
      <formula>0.01</formula>
    </cfRule>
    <cfRule type="cellIs" dxfId="153" priority="37" operator="lessThan">
      <formula>0.05</formula>
    </cfRule>
  </conditionalFormatting>
  <conditionalFormatting sqref="O2:O31">
    <cfRule type="cellIs" dxfId="152" priority="35" operator="greaterThanOrEqual">
      <formula>0.05</formula>
    </cfRule>
  </conditionalFormatting>
  <conditionalFormatting sqref="N2:N31">
    <cfRule type="cellIs" dxfId="151" priority="33" operator="lessThan">
      <formula>0.01</formula>
    </cfRule>
    <cfRule type="cellIs" dxfId="150" priority="34" operator="lessThan">
      <formula>0.05</formula>
    </cfRule>
  </conditionalFormatting>
  <conditionalFormatting sqref="Q2:Q16 Q30:Q31 Q18:Q26 P4:P9 P11 P13:P15 P19:P21 P24 P30">
    <cfRule type="cellIs" dxfId="149" priority="29" operator="greaterThanOrEqual">
      <formula>0.05</formula>
    </cfRule>
  </conditionalFormatting>
  <conditionalFormatting sqref="P2:P3 P31 P18 P10 P12 P16 P22:P23 P25:P26">
    <cfRule type="cellIs" dxfId="148" priority="27" operator="lessThan">
      <formula>0.01</formula>
    </cfRule>
    <cfRule type="cellIs" dxfId="147" priority="28" operator="lessThan">
      <formula>0.05</formula>
    </cfRule>
  </conditionalFormatting>
  <conditionalFormatting sqref="S14:S15">
    <cfRule type="cellIs" dxfId="146" priority="17" operator="greaterThanOrEqual">
      <formula>0.05</formula>
    </cfRule>
  </conditionalFormatting>
  <conditionalFormatting sqref="R14:R15">
    <cfRule type="cellIs" dxfId="145" priority="15" operator="lessThan">
      <formula>0.01</formula>
    </cfRule>
    <cfRule type="cellIs" dxfId="144" priority="16" operator="lessThan">
      <formula>0.05</formula>
    </cfRule>
  </conditionalFormatting>
  <conditionalFormatting sqref="S2:S4 S16:S31 S6:S13 R10 R12 R16:R18 R22:R23 R25:R29 R31 R3">
    <cfRule type="cellIs" dxfId="143" priority="20" operator="greaterThanOrEqual">
      <formula>0.05</formula>
    </cfRule>
  </conditionalFormatting>
  <conditionalFormatting sqref="R2 R19:R21 R6:R9 R11 R13 R24 R30 R4">
    <cfRule type="cellIs" dxfId="142" priority="18" operator="lessThan">
      <formula>0.01</formula>
    </cfRule>
    <cfRule type="cellIs" dxfId="141" priority="19" operator="lessThan">
      <formula>0.05</formula>
    </cfRule>
  </conditionalFormatting>
  <conditionalFormatting sqref="Q27:Q29">
    <cfRule type="cellIs" dxfId="140" priority="14" operator="greaterThanOrEqual">
      <formula>0.05</formula>
    </cfRule>
  </conditionalFormatting>
  <conditionalFormatting sqref="P27:P29">
    <cfRule type="cellIs" dxfId="139" priority="12" operator="lessThan">
      <formula>0.01</formula>
    </cfRule>
    <cfRule type="cellIs" dxfId="138" priority="13" operator="lessThan">
      <formula>0.05</formula>
    </cfRule>
  </conditionalFormatting>
  <conditionalFormatting sqref="Q17">
    <cfRule type="cellIs" dxfId="137" priority="11" operator="greaterThanOrEqual">
      <formula>0.05</formula>
    </cfRule>
  </conditionalFormatting>
  <conditionalFormatting sqref="P17">
    <cfRule type="cellIs" dxfId="136" priority="9" operator="lessThan">
      <formula>0.01</formula>
    </cfRule>
    <cfRule type="cellIs" dxfId="135" priority="10" operator="lessThan">
      <formula>0.05</formula>
    </cfRule>
  </conditionalFormatting>
  <conditionalFormatting sqref="S5">
    <cfRule type="cellIs" dxfId="134" priority="8" operator="greaterThanOrEqual">
      <formula>0.05</formula>
    </cfRule>
  </conditionalFormatting>
  <conditionalFormatting sqref="R5">
    <cfRule type="cellIs" dxfId="133" priority="6" operator="lessThan">
      <formula>0.01</formula>
    </cfRule>
    <cfRule type="cellIs" dxfId="132" priority="7" operator="lessThan">
      <formula>0.05</formula>
    </cfRule>
  </conditionalFormatting>
  <conditionalFormatting sqref="C121:C1048576 C1:C17 C19:C26 C28 C30:C119 B31:B37">
    <cfRule type="cellIs" dxfId="131" priority="5" operator="greaterThanOrEqual">
      <formula>0.05</formula>
    </cfRule>
  </conditionalFormatting>
  <conditionalFormatting sqref="E2:E17 E19:E26 E28 E30">
    <cfRule type="cellIs" dxfId="130" priority="4" operator="greaterThanOrEqual">
      <formula>0.05</formula>
    </cfRule>
  </conditionalFormatting>
  <conditionalFormatting sqref="G2:G31">
    <cfRule type="cellIs" dxfId="129" priority="3" operator="greaterThanOrEqual">
      <formula>0.05</formula>
    </cfRule>
  </conditionalFormatting>
  <conditionalFormatting sqref="I2:I31">
    <cfRule type="cellIs" dxfId="128" priority="2" operator="greaterThanOrEqual">
      <formula>0.05</formula>
    </cfRule>
  </conditionalFormatting>
  <conditionalFormatting sqref="K2:K31 J3:J4 J6:J9 J11:J13 J15:J16 J19:J20 J23 J26 J30:J31">
    <cfRule type="cellIs" dxfId="12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6" priority="21" operator="greaterThan">
      <formula>0.1</formula>
    </cfRule>
  </conditionalFormatting>
  <conditionalFormatting sqref="B1:G1048576">
    <cfRule type="cellIs" dxfId="125" priority="19" operator="lessThan">
      <formula>0.01</formula>
    </cfRule>
    <cfRule type="cellIs" dxfId="124" priority="20" operator="lessThan">
      <formula>0.05</formula>
    </cfRule>
  </conditionalFormatting>
  <conditionalFormatting sqref="L55:L77">
    <cfRule type="cellIs" dxfId="123" priority="18" operator="greaterThan">
      <formula>0.1</formula>
    </cfRule>
  </conditionalFormatting>
  <conditionalFormatting sqref="H55:H77">
    <cfRule type="cellIs" dxfId="122" priority="17" operator="greaterThan">
      <formula>0.1</formula>
    </cfRule>
  </conditionalFormatting>
  <conditionalFormatting sqref="H81:H104">
    <cfRule type="cellIs" dxfId="121" priority="15" operator="lessThan">
      <formula>0.01</formula>
    </cfRule>
    <cfRule type="cellIs" dxfId="120" priority="16" operator="lessThan">
      <formula>0.05</formula>
    </cfRule>
  </conditionalFormatting>
  <conditionalFormatting sqref="J81:J104">
    <cfRule type="cellIs" dxfId="119" priority="14" operator="greaterThan">
      <formula>0.1</formula>
    </cfRule>
  </conditionalFormatting>
  <conditionalFormatting sqref="H109:H132">
    <cfRule type="cellIs" dxfId="118" priority="12" operator="lessThan">
      <formula>0.01</formula>
    </cfRule>
    <cfRule type="cellIs" dxfId="117" priority="13" operator="lessThan">
      <formula>0.05</formula>
    </cfRule>
  </conditionalFormatting>
  <conditionalFormatting sqref="J109:J132">
    <cfRule type="cellIs" dxfId="116" priority="11" operator="greaterThan">
      <formula>0.1</formula>
    </cfRule>
  </conditionalFormatting>
  <conditionalFormatting sqref="J136:J159">
    <cfRule type="cellIs" dxfId="115" priority="8" operator="greaterThan">
      <formula>0.1</formula>
    </cfRule>
  </conditionalFormatting>
  <conditionalFormatting sqref="H136:H159">
    <cfRule type="cellIs" dxfId="114" priority="9" operator="lessThan">
      <formula>0.01</formula>
    </cfRule>
    <cfRule type="cellIs" dxfId="113" priority="10" operator="lessThan">
      <formula>0.05</formula>
    </cfRule>
  </conditionalFormatting>
  <conditionalFormatting sqref="J164:J187">
    <cfRule type="cellIs" dxfId="112" priority="5" operator="greaterThan">
      <formula>0.1</formula>
    </cfRule>
  </conditionalFormatting>
  <conditionalFormatting sqref="H164:H187">
    <cfRule type="cellIs" dxfId="111" priority="6" operator="lessThan">
      <formula>0.01</formula>
    </cfRule>
    <cfRule type="cellIs" dxfId="110" priority="7" operator="lessThan">
      <formula>0.05</formula>
    </cfRule>
  </conditionalFormatting>
  <conditionalFormatting sqref="Y164:Y192">
    <cfRule type="cellIs" dxfId="109" priority="3" operator="greaterThan">
      <formula>0</formula>
    </cfRule>
  </conditionalFormatting>
  <conditionalFormatting sqref="T164:T192">
    <cfRule type="cellIs" dxfId="10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8" t="s">
        <v>107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2"/>
      <c r="O2" s="3"/>
      <c r="Q2" s="1"/>
      <c r="R2" s="128" t="s">
        <v>107</v>
      </c>
      <c r="S2" s="129"/>
      <c r="T2" s="129"/>
      <c r="U2" s="129"/>
      <c r="V2" s="129"/>
      <c r="W2" s="129"/>
      <c r="X2" s="129"/>
      <c r="Y2" s="129"/>
      <c r="Z2" s="129"/>
      <c r="AA2" s="130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4" t="s">
        <v>111</v>
      </c>
      <c r="D3" s="136" t="s">
        <v>40</v>
      </c>
      <c r="E3" s="134" t="s">
        <v>1</v>
      </c>
      <c r="F3" s="131" t="s">
        <v>108</v>
      </c>
      <c r="G3" s="132"/>
      <c r="H3" s="131" t="s">
        <v>109</v>
      </c>
      <c r="I3" s="133"/>
      <c r="J3" s="132"/>
      <c r="K3" s="131" t="s">
        <v>110</v>
      </c>
      <c r="L3" s="133"/>
      <c r="M3" s="132"/>
      <c r="N3" s="5"/>
      <c r="O3" s="6"/>
      <c r="Q3" s="1"/>
      <c r="R3" s="4"/>
      <c r="S3" s="134" t="s">
        <v>111</v>
      </c>
      <c r="T3" s="131" t="s">
        <v>108</v>
      </c>
      <c r="U3" s="132"/>
      <c r="V3" s="131" t="s">
        <v>109</v>
      </c>
      <c r="W3" s="133"/>
      <c r="X3" s="132"/>
      <c r="Y3" s="131" t="s">
        <v>110</v>
      </c>
      <c r="Z3" s="133"/>
      <c r="AA3" s="132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5"/>
      <c r="D4" s="137"/>
      <c r="E4" s="135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5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7" priority="18" operator="lessThan">
      <formula>0.01</formula>
    </cfRule>
    <cfRule type="cellIs" dxfId="106" priority="19" operator="lessThan">
      <formula>0.05</formula>
    </cfRule>
  </conditionalFormatting>
  <conditionalFormatting sqref="O1:O1048576">
    <cfRule type="cellIs" dxfId="105" priority="14" operator="greaterThan">
      <formula>0.1</formula>
    </cfRule>
  </conditionalFormatting>
  <conditionalFormatting sqref="AX4:AX27">
    <cfRule type="cellIs" dxfId="104" priority="12" operator="greaterThan">
      <formula>0.1</formula>
    </cfRule>
  </conditionalFormatting>
  <conditionalFormatting sqref="AQ4:AV27">
    <cfRule type="cellIs" dxfId="103" priority="10" operator="lessThan">
      <formula>0.01</formula>
    </cfRule>
    <cfRule type="cellIs" dxfId="102" priority="11" operator="lessThan">
      <formula>0.05</formula>
    </cfRule>
  </conditionalFormatting>
  <conditionalFormatting sqref="AF4:AI27">
    <cfRule type="cellIs" dxfId="101" priority="8" operator="lessThan">
      <formula>0.01</formula>
    </cfRule>
    <cfRule type="cellIs" dxfId="100" priority="9" operator="lessThan">
      <formula>0.05</formula>
    </cfRule>
  </conditionalFormatting>
  <conditionalFormatting sqref="AK4:AK27">
    <cfRule type="cellIs" dxfId="99" priority="7" operator="greaterThan">
      <formula>0.1</formula>
    </cfRule>
  </conditionalFormatting>
  <conditionalFormatting sqref="BJ4:BJ27">
    <cfRule type="cellIs" dxfId="98" priority="6" operator="greaterThan">
      <formula>0.1</formula>
    </cfRule>
  </conditionalFormatting>
  <conditionalFormatting sqref="BB4:BH27">
    <cfRule type="cellIs" dxfId="97" priority="4" operator="lessThan">
      <formula>0.01</formula>
    </cfRule>
    <cfRule type="cellIs" dxfId="96" priority="5" operator="lessThan">
      <formula>0.05</formula>
    </cfRule>
  </conditionalFormatting>
  <conditionalFormatting sqref="BJ28:BJ32">
    <cfRule type="cellIs" dxfId="95" priority="3" operator="greaterThan">
      <formula>0.1</formula>
    </cfRule>
  </conditionalFormatting>
  <conditionalFormatting sqref="BB28:BH32">
    <cfRule type="cellIs" dxfId="94" priority="1" operator="lessThan">
      <formula>0.01</formula>
    </cfRule>
    <cfRule type="cellIs" dxfId="9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2" priority="6" operator="lessThan">
      <formula>0.01</formula>
    </cfRule>
    <cfRule type="cellIs" dxfId="91" priority="7" operator="lessThan">
      <formula>0.05</formula>
    </cfRule>
  </conditionalFormatting>
  <conditionalFormatting sqref="D1:D1048576">
    <cfRule type="cellIs" dxfId="90" priority="4" operator="greaterThanOrEqual">
      <formula>0.05</formula>
    </cfRule>
  </conditionalFormatting>
  <conditionalFormatting sqref="L1:L1048576">
    <cfRule type="cellIs" dxfId="89" priority="3" operator="greaterThanOrEqual">
      <formula>0.05</formula>
    </cfRule>
  </conditionalFormatting>
  <conditionalFormatting sqref="J1:J1048576">
    <cfRule type="cellIs" dxfId="88" priority="1" operator="lessThan">
      <formula>0.01</formula>
    </cfRule>
    <cfRule type="cellIs" dxfId="87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39" t="s">
        <v>178</v>
      </c>
      <c r="X2" s="140"/>
      <c r="Y2" s="138" t="s">
        <v>179</v>
      </c>
      <c r="Z2" s="138"/>
      <c r="AA2" s="138"/>
      <c r="AB2" s="138"/>
      <c r="AC2" s="63" t="s">
        <v>180</v>
      </c>
      <c r="AD2" s="138" t="s">
        <v>181</v>
      </c>
      <c r="AE2" s="138"/>
      <c r="AF2" s="138"/>
      <c r="AG2" s="138"/>
      <c r="AH2" s="138"/>
      <c r="AI2" s="138" t="s">
        <v>108</v>
      </c>
      <c r="AJ2" s="138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6" priority="1" operator="lessThan">
      <formula>-0.3</formula>
    </cfRule>
    <cfRule type="cellIs" dxfId="85" priority="2" operator="lessThan">
      <formula>-0.1</formula>
    </cfRule>
    <cfRule type="cellIs" dxfId="84" priority="3" operator="greaterThan">
      <formula>0.3</formula>
    </cfRule>
    <cfRule type="cellIs" dxfId="83" priority="4" operator="greaterThan">
      <formula>0.1</formula>
    </cfRule>
    <cfRule type="cellIs" dxfId="82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9"/>
  <sheetViews>
    <sheetView tabSelected="1" zoomScale="88" workbookViewId="0">
      <pane xSplit="1" topLeftCell="GP1" activePane="topRight" state="frozen"/>
      <selection pane="topRight" activeCell="GY3" sqref="GY3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  <col min="197" max="197" width="10.90625" customWidth="1"/>
    <col min="198" max="198" width="10.453125" customWidth="1"/>
  </cols>
  <sheetData>
    <row r="1" spans="1:213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</row>
    <row r="2" spans="1:213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  <c r="GD2" t="s">
        <v>317</v>
      </c>
      <c r="GT2" t="s">
        <v>318</v>
      </c>
      <c r="HE2" t="s">
        <v>319</v>
      </c>
    </row>
    <row r="3" spans="1:213" s="69" customFormat="1" ht="29" x14ac:dyDescent="0.35">
      <c r="B3" s="141" t="s">
        <v>178</v>
      </c>
      <c r="C3" s="142"/>
      <c r="D3" s="143" t="s">
        <v>179</v>
      </c>
      <c r="E3" s="143"/>
      <c r="F3" s="143"/>
      <c r="G3" s="143"/>
      <c r="H3" s="70" t="s">
        <v>180</v>
      </c>
      <c r="I3" s="143" t="s">
        <v>181</v>
      </c>
      <c r="J3" s="143"/>
      <c r="K3" s="143"/>
      <c r="L3" s="143"/>
      <c r="M3" s="143"/>
      <c r="N3" s="143" t="s">
        <v>108</v>
      </c>
      <c r="O3" s="143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  <c r="HE3" s="73" t="s">
        <v>320</v>
      </c>
    </row>
    <row r="4" spans="1:213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  <c r="GD4" s="69" t="s">
        <v>4</v>
      </c>
      <c r="GE4" s="69" t="s">
        <v>3</v>
      </c>
      <c r="GF4" s="69" t="s">
        <v>5</v>
      </c>
      <c r="GG4" s="69" t="s">
        <v>218</v>
      </c>
      <c r="GH4" s="69" t="s">
        <v>219</v>
      </c>
      <c r="GI4" s="69" t="s">
        <v>225</v>
      </c>
      <c r="GJ4" s="69" t="s">
        <v>264</v>
      </c>
      <c r="GL4" s="69" t="s">
        <v>162</v>
      </c>
      <c r="GM4" s="69" t="s">
        <v>144</v>
      </c>
      <c r="GN4" s="69" t="s">
        <v>165</v>
      </c>
      <c r="GO4" s="69" t="s">
        <v>305</v>
      </c>
      <c r="GP4" s="69" t="s">
        <v>172</v>
      </c>
      <c r="GQ4" s="69" t="s">
        <v>185</v>
      </c>
      <c r="GR4" s="69" t="s">
        <v>286</v>
      </c>
    </row>
    <row r="5" spans="1:213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J5" si="14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27">
        <f>FR5+FI5</f>
        <v>-3.7483000000000016E-2</v>
      </c>
    </row>
    <row r="6" spans="1:213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4">EI6-DZ6</f>
        <v>-4.7260600000000039</v>
      </c>
      <c r="EM6">
        <f t="shared" ref="EM6:EM43" si="45">EJ6-EA6</f>
        <v>0.10537400000000002</v>
      </c>
      <c r="EN6">
        <f t="shared" ref="EN6:EN43" si="46">EK6-EB6</f>
        <v>-448</v>
      </c>
      <c r="EO6">
        <f t="shared" ref="EO6:EO43" si="47">EN6/EB6</f>
        <v>-0.45482233502538072</v>
      </c>
      <c r="EP6">
        <f t="shared" ref="EP6:EP43" si="4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49">FE6-EI6</f>
        <v>0.42510000000000048</v>
      </c>
      <c r="FI6">
        <f t="shared" ref="FI6:FI18" si="50"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27">
        <f t="shared" ref="FU6:FU44" si="58">FR6+FI6</f>
        <v>-0.19286900000000001</v>
      </c>
    </row>
    <row r="7" spans="1:213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4"/>
        <v>-6.1909999999999954</v>
      </c>
      <c r="EM7">
        <f t="shared" si="45"/>
        <v>6.2340000000000007E-2</v>
      </c>
      <c r="EN7">
        <f t="shared" si="46"/>
        <v>-136</v>
      </c>
      <c r="EO7">
        <f t="shared" si="47"/>
        <v>-0.23529411764705882</v>
      </c>
      <c r="EP7">
        <f t="shared" si="4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49"/>
        <v>0</v>
      </c>
      <c r="FI7">
        <f t="shared" si="50"/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27">
        <f t="shared" si="58"/>
        <v>-5.8379999999999987E-2</v>
      </c>
    </row>
    <row r="8" spans="1:213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6"/>
        <v>-213</v>
      </c>
      <c r="EO8">
        <f t="shared" si="47"/>
        <v>-0.3844765342960289</v>
      </c>
      <c r="EP8">
        <f t="shared" si="4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49"/>
        <v>-0.88620000000000232</v>
      </c>
      <c r="FI8">
        <f t="shared" si="50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 t="shared" si="55"/>
        <v>-8.7635999999999992E-2</v>
      </c>
      <c r="FS8">
        <f t="shared" si="56"/>
        <v>-341</v>
      </c>
      <c r="FT8">
        <f t="shared" si="57"/>
        <v>-1134.5261939141487</v>
      </c>
      <c r="FU8" s="127">
        <f t="shared" si="58"/>
        <v>3.1100000000000017E-3</v>
      </c>
    </row>
    <row r="9" spans="1:213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4"/>
        <v>1.6305999999999869</v>
      </c>
      <c r="EM9">
        <f t="shared" si="45"/>
        <v>-1.4429999999999998E-2</v>
      </c>
      <c r="EN9">
        <f t="shared" si="46"/>
        <v>-312</v>
      </c>
      <c r="EO9">
        <f t="shared" si="47"/>
        <v>-0.16199376947040497</v>
      </c>
      <c r="EP9">
        <f t="shared" si="4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49"/>
        <v>0</v>
      </c>
      <c r="FI9">
        <f t="shared" si="50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>FO9-DK9</f>
        <v>-6.0499999999991116E-5</v>
      </c>
      <c r="FS9">
        <f t="shared" ref="FR9:FS9" si="59">FP9-DL9</f>
        <v>-2</v>
      </c>
      <c r="FT9">
        <f>FS9/DK9</f>
        <v>-8.281906146954972</v>
      </c>
      <c r="FU9" s="127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</row>
    <row r="10" spans="1:213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60">AK10-AD10</f>
        <v>43.599399999999989</v>
      </c>
      <c r="AO10">
        <f t="shared" ref="AO10:AO13" si="61">AL10-AE10</f>
        <v>0.12449200000000001</v>
      </c>
      <c r="AP10">
        <f t="shared" ref="AP10:AP13" si="62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3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4"/>
        <v>-4.8806000000000012</v>
      </c>
      <c r="EM10">
        <f t="shared" si="45"/>
        <v>5.8390000000000025E-2</v>
      </c>
      <c r="EN10">
        <f t="shared" si="46"/>
        <v>-346</v>
      </c>
      <c r="EO10">
        <f t="shared" si="47"/>
        <v>-0.34843907351460224</v>
      </c>
      <c r="EP10">
        <f t="shared" si="4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49"/>
        <v>0.18080000000000496</v>
      </c>
      <c r="FI10">
        <f t="shared" si="50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27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213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60"/>
        <v>48.030640000000005</v>
      </c>
      <c r="AO11">
        <f t="shared" si="61"/>
        <v>6.7830000000000015E-2</v>
      </c>
      <c r="AP11">
        <f t="shared" si="62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64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4"/>
        <v>-33.360300000000002</v>
      </c>
      <c r="EM11">
        <f t="shared" si="45"/>
        <v>-0.21435999999999999</v>
      </c>
      <c r="EN11">
        <f t="shared" si="46"/>
        <v>-574</v>
      </c>
      <c r="EO11">
        <f t="shared" si="47"/>
        <v>-1</v>
      </c>
      <c r="EP11">
        <f t="shared" si="4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27">
        <f t="shared" si="58"/>
        <v>6.751000000000007E-3</v>
      </c>
    </row>
    <row r="12" spans="1:213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60"/>
        <v>95.403899999999993</v>
      </c>
      <c r="AO12">
        <f t="shared" si="61"/>
        <v>0.29437999999999998</v>
      </c>
      <c r="AP12">
        <f t="shared" si="62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64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4"/>
        <v>-65.059759999999997</v>
      </c>
      <c r="EM12">
        <f t="shared" si="45"/>
        <v>-0.30937999999999999</v>
      </c>
      <c r="EN12">
        <f t="shared" si="46"/>
        <v>-750</v>
      </c>
      <c r="EO12">
        <f t="shared" si="47"/>
        <v>-1</v>
      </c>
      <c r="EP12">
        <f t="shared" si="4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5">FE12-DZ12</f>
        <v>-1.6389099999999956</v>
      </c>
      <c r="FI12">
        <f t="shared" ref="FI12:FI17" si="66">FF12-EA12</f>
        <v>4.5619999999999994E-2</v>
      </c>
      <c r="FJ12">
        <f t="shared" ref="FJ12:FJ17" si="67">FG12-EB12</f>
        <v>-100</v>
      </c>
      <c r="FK12">
        <f t="shared" ref="FK12:FK17" si="68">FJ12/EB12</f>
        <v>-0.13333333333333333</v>
      </c>
      <c r="FL12">
        <f t="shared" ref="FL12:FL17" si="69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27">
        <f t="shared" si="58"/>
        <v>9.1800000000000215E-3</v>
      </c>
      <c r="FV12" t="s">
        <v>299</v>
      </c>
      <c r="FW12" t="s">
        <v>309</v>
      </c>
      <c r="FX12" t="s">
        <v>310</v>
      </c>
      <c r="FY12" t="s">
        <v>302</v>
      </c>
      <c r="FZ12" t="s">
        <v>311</v>
      </c>
      <c r="GA12" t="s">
        <v>185</v>
      </c>
      <c r="GB12" t="s">
        <v>304</v>
      </c>
    </row>
    <row r="13" spans="1:213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60"/>
        <v>114.5904</v>
      </c>
      <c r="AO13">
        <f t="shared" si="61"/>
        <v>0.16016</v>
      </c>
      <c r="AP13">
        <f t="shared" si="62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4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4"/>
        <v>-71.736850000000004</v>
      </c>
      <c r="EM13">
        <f t="shared" si="45"/>
        <v>-0.19570000000000001</v>
      </c>
      <c r="EN13">
        <f t="shared" si="46"/>
        <v>-1239</v>
      </c>
      <c r="EO13">
        <f t="shared" si="47"/>
        <v>-1</v>
      </c>
      <c r="EP13">
        <f t="shared" si="4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5"/>
        <v>0.19265000000000043</v>
      </c>
      <c r="FI13">
        <f t="shared" si="66"/>
        <v>-1.9830000000000014E-2</v>
      </c>
      <c r="FJ13">
        <f t="shared" si="67"/>
        <v>-387</v>
      </c>
      <c r="FK13">
        <f t="shared" si="68"/>
        <v>-0.31234866828087166</v>
      </c>
      <c r="FL13">
        <f t="shared" si="69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27">
        <f t="shared" si="58"/>
        <v>-9.5300000000000107E-3</v>
      </c>
      <c r="FV13">
        <v>2.7339489299999999E-2</v>
      </c>
      <c r="FW13">
        <v>1.5401050600000001E-2</v>
      </c>
      <c r="FX13">
        <v>3.3246948999999999E-3</v>
      </c>
      <c r="FY13">
        <v>6.1490739999999996E-4</v>
      </c>
      <c r="FZ13">
        <v>3.2438230000000001E-4</v>
      </c>
      <c r="GA13">
        <v>0</v>
      </c>
      <c r="GB13">
        <v>3.41424491E-2</v>
      </c>
    </row>
    <row r="14" spans="1:213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70">AK14-AD14</f>
        <v>53.567700000000002</v>
      </c>
      <c r="AO14">
        <f t="shared" ref="AO14:AO43" si="71">AL14-AE14</f>
        <v>2.8599999999999987E-2</v>
      </c>
      <c r="AP14">
        <f t="shared" ref="AP14:AP43" si="72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64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4"/>
        <v>-42.633490000000002</v>
      </c>
      <c r="EM14">
        <f t="shared" si="45"/>
        <v>-0.227663</v>
      </c>
      <c r="EN14">
        <f t="shared" si="46"/>
        <v>-577</v>
      </c>
      <c r="EO14">
        <f t="shared" si="47"/>
        <v>-1</v>
      </c>
      <c r="EP14">
        <f t="shared" si="4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5"/>
        <v>-5.8879900000000021</v>
      </c>
      <c r="FI14">
        <f t="shared" si="66"/>
        <v>0.10228700000000002</v>
      </c>
      <c r="FJ14">
        <f t="shared" si="67"/>
        <v>-267</v>
      </c>
      <c r="FK14">
        <f t="shared" si="68"/>
        <v>-0.46273830155979201</v>
      </c>
      <c r="FL14">
        <f t="shared" si="69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27">
        <f t="shared" si="58"/>
        <v>2.213699999999999E-2</v>
      </c>
    </row>
    <row r="15" spans="1:213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70"/>
        <v>90.829400000000007</v>
      </c>
      <c r="AO15">
        <f t="shared" si="71"/>
        <v>0.1797</v>
      </c>
      <c r="AP15">
        <f t="shared" si="72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64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4"/>
        <v>-57.931399999999996</v>
      </c>
      <c r="EM15">
        <f t="shared" si="45"/>
        <v>-0.266065</v>
      </c>
      <c r="EN15">
        <f t="shared" si="46"/>
        <v>-748</v>
      </c>
      <c r="EO15">
        <f t="shared" si="47"/>
        <v>-1</v>
      </c>
      <c r="EP15">
        <f t="shared" si="4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5"/>
        <v>-1.3086999999999946</v>
      </c>
      <c r="FI15">
        <f t="shared" si="66"/>
        <v>0.12693500000000002</v>
      </c>
      <c r="FJ15">
        <f t="shared" si="67"/>
        <v>-374</v>
      </c>
      <c r="FK15">
        <f t="shared" si="68"/>
        <v>-0.5</v>
      </c>
      <c r="FL15">
        <f t="shared" si="69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27">
        <f t="shared" si="58"/>
        <v>-1.9765000000000005E-2</v>
      </c>
      <c r="FV15" s="66" t="s">
        <v>312</v>
      </c>
      <c r="FW15" t="s">
        <v>309</v>
      </c>
      <c r="FX15" t="s">
        <v>313</v>
      </c>
      <c r="FY15" t="s">
        <v>302</v>
      </c>
      <c r="FZ15" t="s">
        <v>314</v>
      </c>
      <c r="GA15" t="s">
        <v>185</v>
      </c>
      <c r="GB15" t="s">
        <v>304</v>
      </c>
    </row>
    <row r="16" spans="1:213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70"/>
        <v>240.0746</v>
      </c>
      <c r="AO16">
        <f t="shared" si="71"/>
        <v>8.5360000000000005E-2</v>
      </c>
      <c r="AP16">
        <f t="shared" si="72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64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4"/>
        <v>-139.91650000000001</v>
      </c>
      <c r="EM16">
        <f t="shared" si="45"/>
        <v>-9.9934999999999996E-2</v>
      </c>
      <c r="EN16">
        <f t="shared" si="46"/>
        <v>-845</v>
      </c>
      <c r="EO16">
        <f t="shared" si="47"/>
        <v>-1</v>
      </c>
      <c r="EP16">
        <f t="shared" si="4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5"/>
        <v>0.22479999999998768</v>
      </c>
      <c r="FI16">
        <f t="shared" si="66"/>
        <v>-7.5920000000000015E-3</v>
      </c>
      <c r="FJ16">
        <f t="shared" si="67"/>
        <v>-185</v>
      </c>
      <c r="FK16">
        <f t="shared" si="68"/>
        <v>-0.21893491124260356</v>
      </c>
      <c r="FL16">
        <f t="shared" si="69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27">
        <f t="shared" si="58"/>
        <v>-2.7350000000000013E-3</v>
      </c>
      <c r="FV16" s="65">
        <v>0.1768942</v>
      </c>
      <c r="FW16" s="65">
        <v>0.16088659999999999</v>
      </c>
      <c r="FX16" s="65">
        <v>2.5501010000000001E-2</v>
      </c>
      <c r="FY16" s="65">
        <v>0.77796560000000003</v>
      </c>
      <c r="FZ16" s="65">
        <v>4.1073030000000003E-2</v>
      </c>
      <c r="GA16" s="65">
        <v>9.7949679999999997E-2</v>
      </c>
      <c r="GB16" s="65">
        <v>7.8434610000000004E-5</v>
      </c>
    </row>
    <row r="17" spans="1:184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70"/>
        <v>151.08240000000001</v>
      </c>
      <c r="AO17">
        <f t="shared" si="71"/>
        <v>0.36549999999999999</v>
      </c>
      <c r="AP17">
        <f t="shared" si="72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64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4"/>
        <v>-95.2303</v>
      </c>
      <c r="EM17">
        <f t="shared" si="45"/>
        <v>-0.3715</v>
      </c>
      <c r="EN17">
        <f t="shared" si="46"/>
        <v>-370</v>
      </c>
      <c r="EO17">
        <f t="shared" si="47"/>
        <v>-1</v>
      </c>
      <c r="EP17">
        <f t="shared" si="4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5"/>
        <v>-20.450800000000001</v>
      </c>
      <c r="FI17">
        <f t="shared" si="66"/>
        <v>0.2616</v>
      </c>
      <c r="FJ17">
        <f t="shared" si="67"/>
        <v>-199</v>
      </c>
      <c r="FK17">
        <f t="shared" si="68"/>
        <v>-0.53783783783783778</v>
      </c>
      <c r="FL17">
        <f t="shared" si="69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27">
        <f t="shared" si="58"/>
        <v>-6.1999999999999833E-3</v>
      </c>
    </row>
    <row r="18" spans="1:184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3">AE18-BI18</f>
        <v>0</v>
      </c>
      <c r="AI18">
        <f t="shared" ref="AI18" si="74">AF18-BJ18</f>
        <v>0</v>
      </c>
      <c r="AK18">
        <v>76.399000000000001</v>
      </c>
      <c r="AL18">
        <v>0.15029999999999999</v>
      </c>
      <c r="AM18">
        <v>947</v>
      </c>
      <c r="AN18">
        <f t="shared" ref="AN18" si="75">AK18-AD18</f>
        <v>76.399000000000001</v>
      </c>
      <c r="AO18">
        <f t="shared" ref="AO18" si="76">AL18-AE18</f>
        <v>0.15029999999999999</v>
      </c>
      <c r="AP18">
        <f t="shared" ref="AP18" si="77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78">AS18-AK18</f>
        <v>-18.928600000000003</v>
      </c>
      <c r="AW18">
        <f t="shared" ref="AW18" si="79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64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4"/>
        <v>-1.1426999999999978</v>
      </c>
      <c r="EM18">
        <f t="shared" si="45"/>
        <v>0.12027500000000002</v>
      </c>
      <c r="EN18">
        <f t="shared" si="46"/>
        <v>-197</v>
      </c>
      <c r="EO18">
        <f t="shared" si="47"/>
        <v>-0.44570135746606337</v>
      </c>
      <c r="EP18">
        <f t="shared" si="4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49"/>
        <v>-0.42500000000000071</v>
      </c>
      <c r="FI18">
        <f t="shared" si="50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27">
        <f t="shared" si="58"/>
        <v>-8.9444999999999997E-2</v>
      </c>
    </row>
    <row r="19" spans="1:184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70"/>
        <v>80.852900000000005</v>
      </c>
      <c r="AO19">
        <f t="shared" si="71"/>
        <v>0.24697</v>
      </c>
      <c r="AP19">
        <f t="shared" si="72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64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4"/>
        <v>-57.396999999999998</v>
      </c>
      <c r="EM19">
        <f t="shared" si="45"/>
        <v>-0.27465000000000001</v>
      </c>
      <c r="EN19">
        <f t="shared" si="46"/>
        <v>-589</v>
      </c>
      <c r="EO19">
        <f t="shared" si="47"/>
        <v>-1</v>
      </c>
      <c r="EP19">
        <f t="shared" si="4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0">FE19-DZ19</f>
        <v>1.9275900000000021</v>
      </c>
      <c r="FI19">
        <f t="shared" ref="FI19:FI43" si="81">FF19-EA19</f>
        <v>3.2999999999999696E-4</v>
      </c>
      <c r="FJ19">
        <f t="shared" ref="FJ19:FJ43" si="82">FG19-EB19</f>
        <v>-52</v>
      </c>
      <c r="FK19">
        <f t="shared" ref="FK19:FK43" si="83">FJ19/EB19</f>
        <v>-8.8285229202037352E-2</v>
      </c>
      <c r="FL19">
        <f t="shared" ref="FL19:FL43" si="84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27">
        <f t="shared" si="58"/>
        <v>-7.8449999999999992E-2</v>
      </c>
      <c r="FV19" s="66" t="s">
        <v>312</v>
      </c>
      <c r="FW19" t="s">
        <v>309</v>
      </c>
      <c r="FX19" t="s">
        <v>315</v>
      </c>
      <c r="FY19" t="s">
        <v>302</v>
      </c>
      <c r="FZ19" t="s">
        <v>314</v>
      </c>
      <c r="GA19" t="s">
        <v>185</v>
      </c>
      <c r="GB19" t="s">
        <v>304</v>
      </c>
    </row>
    <row r="20" spans="1:184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70"/>
        <v>225.16650000000001</v>
      </c>
      <c r="AO20">
        <f t="shared" si="71"/>
        <v>0.1212</v>
      </c>
      <c r="AP20">
        <f t="shared" si="72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64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4"/>
        <v>-169.6875</v>
      </c>
      <c r="EM20">
        <f t="shared" si="45"/>
        <v>-0.12636</v>
      </c>
      <c r="EN20">
        <f t="shared" si="46"/>
        <v>-372</v>
      </c>
      <c r="EO20">
        <f t="shared" si="47"/>
        <v>-1</v>
      </c>
      <c r="EP20">
        <f t="shared" si="4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0"/>
        <v>18.446499999999986</v>
      </c>
      <c r="FI20">
        <f t="shared" si="81"/>
        <v>-6.5759999999999999E-2</v>
      </c>
      <c r="FJ20">
        <f t="shared" si="82"/>
        <v>-167</v>
      </c>
      <c r="FK20">
        <f t="shared" si="83"/>
        <v>-0.44892473118279569</v>
      </c>
      <c r="FL20">
        <f t="shared" si="84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27">
        <f t="shared" si="58"/>
        <v>2.4540000000000006E-2</v>
      </c>
      <c r="FV20">
        <v>0.238661277</v>
      </c>
      <c r="FW20">
        <v>0.42666700800000001</v>
      </c>
      <c r="FX20">
        <v>0.18070791899999999</v>
      </c>
      <c r="FY20">
        <v>0.33082874699999998</v>
      </c>
      <c r="FZ20">
        <v>3.471427E-3</v>
      </c>
      <c r="GA20">
        <v>0.16415397900000001</v>
      </c>
      <c r="GB20">
        <v>2.982887E-3</v>
      </c>
    </row>
    <row r="21" spans="1:184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70"/>
        <v>48.740499999999997</v>
      </c>
      <c r="AO21">
        <f t="shared" si="71"/>
        <v>0.1769</v>
      </c>
      <c r="AP21">
        <f t="shared" si="72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64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4"/>
        <v>-31.2897</v>
      </c>
      <c r="EM21">
        <f t="shared" si="45"/>
        <v>-0.2223</v>
      </c>
      <c r="EN21">
        <f t="shared" si="46"/>
        <v>-1119</v>
      </c>
      <c r="EO21">
        <f t="shared" si="47"/>
        <v>-1</v>
      </c>
      <c r="EP21">
        <f t="shared" si="4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0"/>
        <v>0.28910000000000124</v>
      </c>
      <c r="FI21">
        <f t="shared" si="81"/>
        <v>4.3480000000000019E-2</v>
      </c>
      <c r="FJ21">
        <f t="shared" si="82"/>
        <v>-365</v>
      </c>
      <c r="FK21">
        <f t="shared" si="83"/>
        <v>-0.32618409294012513</v>
      </c>
      <c r="FL21">
        <f t="shared" si="84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27">
        <f t="shared" si="58"/>
        <v>5.2999999999999992E-3</v>
      </c>
    </row>
    <row r="22" spans="1:184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70"/>
        <v>56.912999999999997</v>
      </c>
      <c r="AO22">
        <f t="shared" si="71"/>
        <v>0.26650000000000001</v>
      </c>
      <c r="AP22">
        <f t="shared" si="72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64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4"/>
        <v>-31.216799999999999</v>
      </c>
      <c r="EM22">
        <f t="shared" si="45"/>
        <v>-0.358377</v>
      </c>
      <c r="EN22">
        <f t="shared" si="46"/>
        <v>-372</v>
      </c>
      <c r="EO22">
        <f t="shared" si="47"/>
        <v>-1</v>
      </c>
      <c r="EP22">
        <f t="shared" si="4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0"/>
        <v>-7.5488</v>
      </c>
      <c r="FI22">
        <f t="shared" si="81"/>
        <v>0.29722299999999996</v>
      </c>
      <c r="FJ22">
        <f t="shared" si="82"/>
        <v>-233</v>
      </c>
      <c r="FK22">
        <f t="shared" si="83"/>
        <v>-0.62634408602150538</v>
      </c>
      <c r="FL22">
        <f t="shared" si="84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27">
        <f t="shared" si="58"/>
        <v>9.2300000000000715E-4</v>
      </c>
    </row>
    <row r="23" spans="1:184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70"/>
        <v>74.535600000000002</v>
      </c>
      <c r="AO23">
        <f t="shared" si="71"/>
        <v>0.13339999999999999</v>
      </c>
      <c r="AP23">
        <f t="shared" si="72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64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4"/>
        <v>-50.084449999999997</v>
      </c>
      <c r="EM23">
        <f t="shared" si="45"/>
        <v>-0.10129000000000001</v>
      </c>
      <c r="EN23">
        <f t="shared" si="46"/>
        <v>-409</v>
      </c>
      <c r="EO23">
        <f t="shared" si="47"/>
        <v>-1</v>
      </c>
      <c r="EP23">
        <f t="shared" si="4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0"/>
        <v>-0.11174999999999358</v>
      </c>
      <c r="FI23">
        <f t="shared" si="81"/>
        <v>0.17060999999999998</v>
      </c>
      <c r="FJ23">
        <f t="shared" si="82"/>
        <v>-187</v>
      </c>
      <c r="FK23">
        <f t="shared" si="83"/>
        <v>-0.45721271393643031</v>
      </c>
      <c r="FL23">
        <f t="shared" si="84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27">
        <f t="shared" si="58"/>
        <v>3.6810000000000009E-2</v>
      </c>
    </row>
    <row r="24" spans="1:184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70"/>
        <v>121.116</v>
      </c>
      <c r="AO24">
        <f t="shared" si="71"/>
        <v>0.2165</v>
      </c>
      <c r="AP24">
        <f t="shared" si="72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64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4"/>
        <v>-56.780700000000003</v>
      </c>
      <c r="EM24">
        <f t="shared" si="45"/>
        <v>-0.29379</v>
      </c>
      <c r="EN24">
        <f t="shared" si="46"/>
        <v>-375</v>
      </c>
      <c r="EO24">
        <f t="shared" si="47"/>
        <v>-1</v>
      </c>
      <c r="EP24">
        <f t="shared" si="4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0"/>
        <v>1.2230999999999952</v>
      </c>
      <c r="FI24">
        <f t="shared" si="81"/>
        <v>8.611000000000002E-2</v>
      </c>
      <c r="FJ24">
        <f t="shared" si="82"/>
        <v>-170</v>
      </c>
      <c r="FK24">
        <f t="shared" si="83"/>
        <v>-0.45333333333333331</v>
      </c>
      <c r="FL24">
        <f t="shared" si="84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27">
        <f t="shared" si="58"/>
        <v>3.8609999999999978E-2</v>
      </c>
    </row>
    <row r="25" spans="1:184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70"/>
        <v>98.161590000000004</v>
      </c>
      <c r="AO25">
        <f t="shared" si="71"/>
        <v>0.26608999999999999</v>
      </c>
      <c r="AP25">
        <f t="shared" si="72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64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4"/>
        <v>-68.595699999999994</v>
      </c>
      <c r="EM25">
        <f t="shared" si="45"/>
        <v>-0.28615000000000002</v>
      </c>
      <c r="EN25">
        <f t="shared" si="46"/>
        <v>-332</v>
      </c>
      <c r="EO25">
        <f t="shared" si="47"/>
        <v>-1</v>
      </c>
      <c r="EP25">
        <f t="shared" si="4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0"/>
        <v>2.0383000000000067</v>
      </c>
      <c r="FI25">
        <f t="shared" si="81"/>
        <v>3.0839999999999979E-2</v>
      </c>
      <c r="FJ25">
        <f t="shared" si="82"/>
        <v>-124</v>
      </c>
      <c r="FK25">
        <f t="shared" si="83"/>
        <v>-0.37349397590361444</v>
      </c>
      <c r="FL25">
        <f t="shared" si="84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27">
        <f t="shared" si="58"/>
        <v>-1.0050000000000003E-2</v>
      </c>
    </row>
    <row r="26" spans="1:184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70"/>
        <v>72.231539999999995</v>
      </c>
      <c r="AO26">
        <f t="shared" si="71"/>
        <v>0.2412</v>
      </c>
      <c r="AP26">
        <f t="shared" si="72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64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4"/>
        <v>-45.677950000000003</v>
      </c>
      <c r="EM26">
        <f t="shared" si="45"/>
        <v>-0.22356999999999999</v>
      </c>
      <c r="EN26">
        <f t="shared" si="46"/>
        <v>-436</v>
      </c>
      <c r="EO26">
        <f t="shared" si="47"/>
        <v>-1</v>
      </c>
      <c r="EP26">
        <f t="shared" si="4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0"/>
        <v>-7.7189499999999995</v>
      </c>
      <c r="FI26">
        <f t="shared" si="81"/>
        <v>0.10633000000000004</v>
      </c>
      <c r="FJ26">
        <f t="shared" si="82"/>
        <v>-194</v>
      </c>
      <c r="FK26">
        <f t="shared" si="83"/>
        <v>-0.44495412844036697</v>
      </c>
      <c r="FL26">
        <f t="shared" si="84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27">
        <f t="shared" si="58"/>
        <v>-2.7369999999999978E-2</v>
      </c>
    </row>
    <row r="27" spans="1:184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70"/>
        <v>83.323599999999999</v>
      </c>
      <c r="AO27">
        <f t="shared" si="71"/>
        <v>0.31533</v>
      </c>
      <c r="AP27">
        <f t="shared" si="72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64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4"/>
        <v>-66.204700000000003</v>
      </c>
      <c r="EM27">
        <f t="shared" si="45"/>
        <v>-0.30238999999999999</v>
      </c>
      <c r="EN27">
        <f t="shared" si="46"/>
        <v>-350</v>
      </c>
      <c r="EO27">
        <f t="shared" si="47"/>
        <v>-1</v>
      </c>
      <c r="EP27">
        <f t="shared" si="4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0"/>
        <v>-5.7223000000000042</v>
      </c>
      <c r="FI27">
        <f t="shared" si="81"/>
        <v>6.3369999999999982E-2</v>
      </c>
      <c r="FJ27">
        <f t="shared" si="82"/>
        <v>-92</v>
      </c>
      <c r="FK27">
        <f t="shared" si="83"/>
        <v>-0.26285714285714284</v>
      </c>
      <c r="FL27">
        <f t="shared" si="84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27">
        <f t="shared" si="58"/>
        <v>1.8589999999999995E-2</v>
      </c>
    </row>
    <row r="28" spans="1:184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70"/>
        <v>119.6892</v>
      </c>
      <c r="AO28">
        <f t="shared" si="71"/>
        <v>0.22966</v>
      </c>
      <c r="AP28">
        <f t="shared" si="72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64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4"/>
        <v>-71.670400000000001</v>
      </c>
      <c r="EM28">
        <f t="shared" si="45"/>
        <v>-0.28370000000000001</v>
      </c>
      <c r="EN28">
        <f t="shared" si="46"/>
        <v>-204</v>
      </c>
      <c r="EO28">
        <f t="shared" si="47"/>
        <v>-1</v>
      </c>
      <c r="EP28">
        <f t="shared" si="4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0"/>
        <v>5.5594399999999951</v>
      </c>
      <c r="FI28">
        <f t="shared" si="81"/>
        <v>0.19097999999999998</v>
      </c>
      <c r="FJ28">
        <f t="shared" si="82"/>
        <v>-74</v>
      </c>
      <c r="FK28">
        <f t="shared" si="83"/>
        <v>-0.36274509803921567</v>
      </c>
      <c r="FL28">
        <f t="shared" si="84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27">
        <f t="shared" si="58"/>
        <v>-4.400000000000015E-3</v>
      </c>
      <c r="FV28" s="66" t="s">
        <v>312</v>
      </c>
      <c r="FW28" t="s">
        <v>300</v>
      </c>
      <c r="FX28" t="s">
        <v>301</v>
      </c>
      <c r="FY28" t="s">
        <v>302</v>
      </c>
      <c r="FZ28" t="s">
        <v>311</v>
      </c>
      <c r="GA28" t="s">
        <v>185</v>
      </c>
      <c r="GB28" t="s">
        <v>304</v>
      </c>
    </row>
    <row r="29" spans="1:184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70"/>
        <v>91.474900000000005</v>
      </c>
      <c r="AO29">
        <f t="shared" si="71"/>
        <v>0.34320000000000001</v>
      </c>
      <c r="AP29">
        <f t="shared" si="72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64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4"/>
        <v>-42.012999999999998</v>
      </c>
      <c r="EM29">
        <f t="shared" si="45"/>
        <v>-0.50444</v>
      </c>
      <c r="EN29">
        <f t="shared" si="46"/>
        <v>-425</v>
      </c>
      <c r="EO29">
        <f t="shared" si="47"/>
        <v>-1</v>
      </c>
      <c r="EP29">
        <f t="shared" si="4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0"/>
        <v>-0.28419999999999845</v>
      </c>
      <c r="FI29">
        <f t="shared" si="81"/>
        <v>-4.8539999999999972E-2</v>
      </c>
      <c r="FJ29">
        <f t="shared" si="82"/>
        <v>-166</v>
      </c>
      <c r="FK29">
        <f t="shared" si="83"/>
        <v>-0.39058823529411762</v>
      </c>
      <c r="FL29">
        <f t="shared" si="84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27">
        <f t="shared" si="58"/>
        <v>-1.2139999999999984E-2</v>
      </c>
      <c r="FV29">
        <v>0.83212224189999995</v>
      </c>
      <c r="FW29">
        <v>8.3979781700000006E-2</v>
      </c>
      <c r="FX29">
        <v>0</v>
      </c>
      <c r="FY29">
        <v>2.4143950000000001E-4</v>
      </c>
      <c r="FZ29">
        <v>1.4792706799999999E-2</v>
      </c>
      <c r="GA29">
        <v>3.5331441999999998E-3</v>
      </c>
      <c r="GB29">
        <v>0</v>
      </c>
    </row>
    <row r="30" spans="1:184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70"/>
        <v>88.2821</v>
      </c>
      <c r="AO30">
        <f t="shared" si="71"/>
        <v>8.9889999999999998E-2</v>
      </c>
      <c r="AP30">
        <f t="shared" si="72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64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4"/>
        <v>-40.410200000000003</v>
      </c>
      <c r="EM30">
        <f t="shared" si="45"/>
        <v>-0.19750000000000001</v>
      </c>
      <c r="EN30">
        <f t="shared" si="46"/>
        <v>-313</v>
      </c>
      <c r="EO30">
        <f t="shared" si="47"/>
        <v>-1</v>
      </c>
      <c r="EP30">
        <f t="shared" si="4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0"/>
        <v>7.5137999999999963</v>
      </c>
      <c r="FI30">
        <f t="shared" si="81"/>
        <v>6.8039999999999989E-2</v>
      </c>
      <c r="FJ30">
        <f t="shared" si="82"/>
        <v>-116</v>
      </c>
      <c r="FK30">
        <f t="shared" si="83"/>
        <v>-0.37060702875399359</v>
      </c>
      <c r="FL30">
        <f t="shared" si="84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27">
        <f t="shared" si="58"/>
        <v>0</v>
      </c>
    </row>
    <row r="31" spans="1:184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70"/>
        <v>67.405699999999996</v>
      </c>
      <c r="AO31">
        <f t="shared" si="71"/>
        <v>0.19688</v>
      </c>
      <c r="AP31">
        <f t="shared" si="72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64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4"/>
        <v>-43.855899999999998</v>
      </c>
      <c r="EM31">
        <f t="shared" si="45"/>
        <v>-0.25957999999999998</v>
      </c>
      <c r="EN31">
        <f t="shared" si="46"/>
        <v>-206</v>
      </c>
      <c r="EO31">
        <f t="shared" si="47"/>
        <v>-1</v>
      </c>
      <c r="EP31">
        <f t="shared" si="4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0"/>
        <v>-7.8052999999999955</v>
      </c>
      <c r="FI31">
        <f t="shared" si="81"/>
        <v>0.16682000000000002</v>
      </c>
      <c r="FJ31">
        <f t="shared" si="82"/>
        <v>-73</v>
      </c>
      <c r="FK31">
        <f t="shared" si="83"/>
        <v>-0.35436893203883496</v>
      </c>
      <c r="FL31">
        <f t="shared" si="84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27">
        <f t="shared" si="58"/>
        <v>3.4090000000000009E-2</v>
      </c>
    </row>
    <row r="32" spans="1:184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70"/>
        <v>84.632999999999996</v>
      </c>
      <c r="AO32">
        <f t="shared" si="71"/>
        <v>0.2198</v>
      </c>
      <c r="AP32">
        <f t="shared" si="72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64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4"/>
        <v>-48.8018</v>
      </c>
      <c r="EM32">
        <f t="shared" si="45"/>
        <v>-0.32223000000000002</v>
      </c>
      <c r="EN32">
        <f t="shared" si="46"/>
        <v>-526</v>
      </c>
      <c r="EO32">
        <f t="shared" si="47"/>
        <v>-1</v>
      </c>
      <c r="EP32">
        <f t="shared" si="4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0"/>
        <v>-1.2205000000000013</v>
      </c>
      <c r="FI32">
        <f t="shared" si="81"/>
        <v>0.16509999999999997</v>
      </c>
      <c r="FJ32">
        <f t="shared" si="82"/>
        <v>-257</v>
      </c>
      <c r="FK32">
        <f t="shared" si="83"/>
        <v>-0.48859315589353614</v>
      </c>
      <c r="FL32">
        <f t="shared" si="84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27">
        <f t="shared" si="58"/>
        <v>-3.0000000000030003E-5</v>
      </c>
    </row>
    <row r="33" spans="1:184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70"/>
        <v>113.6572</v>
      </c>
      <c r="AO33">
        <f t="shared" si="71"/>
        <v>0.13764999999999999</v>
      </c>
      <c r="AP33">
        <f t="shared" si="72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64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4"/>
        <v>-71.679000000000002</v>
      </c>
      <c r="EM33">
        <f t="shared" si="45"/>
        <v>-0.18329999999999999</v>
      </c>
      <c r="EN33">
        <f t="shared" si="46"/>
        <v>-729</v>
      </c>
      <c r="EO33">
        <f t="shared" si="47"/>
        <v>-1</v>
      </c>
      <c r="EP33">
        <f t="shared" si="4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0"/>
        <v>-1.4206000000000074</v>
      </c>
      <c r="FI33">
        <f t="shared" si="81"/>
        <v>7.8000000000000014E-3</v>
      </c>
      <c r="FJ33">
        <f t="shared" si="82"/>
        <v>-180</v>
      </c>
      <c r="FK33">
        <f t="shared" si="83"/>
        <v>-0.24691358024691357</v>
      </c>
      <c r="FL33">
        <f t="shared" si="84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27">
        <f t="shared" si="58"/>
        <v>-8.8999999999999913E-3</v>
      </c>
    </row>
    <row r="34" spans="1:184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70"/>
        <v>46.363799999999998</v>
      </c>
      <c r="AO34">
        <f t="shared" si="71"/>
        <v>0.27146999999999999</v>
      </c>
      <c r="AP34">
        <f t="shared" si="72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64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4"/>
        <v>-33.994999999999997</v>
      </c>
      <c r="EM34">
        <f t="shared" si="45"/>
        <v>-0.28277000000000002</v>
      </c>
      <c r="EN34">
        <f t="shared" si="46"/>
        <v>-837</v>
      </c>
      <c r="EO34">
        <f t="shared" si="47"/>
        <v>-1</v>
      </c>
      <c r="EP34">
        <f t="shared" si="4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0"/>
        <v>-3.5960999999999963</v>
      </c>
      <c r="FI34">
        <f t="shared" si="81"/>
        <v>0.13230999999999998</v>
      </c>
      <c r="FJ34">
        <f t="shared" si="82"/>
        <v>-400</v>
      </c>
      <c r="FK34">
        <f t="shared" si="83"/>
        <v>-0.47789725209080047</v>
      </c>
      <c r="FL34">
        <f t="shared" si="84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27">
        <f t="shared" si="58"/>
        <v>1.7999999999995797E-4</v>
      </c>
    </row>
    <row r="35" spans="1:184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70"/>
        <v>30.443850000000001</v>
      </c>
      <c r="AO35">
        <f t="shared" si="71"/>
        <v>0.28094999999999998</v>
      </c>
      <c r="AP35">
        <f t="shared" si="72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64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4"/>
        <v>-22.195</v>
      </c>
      <c r="EM35">
        <f t="shared" si="45"/>
        <v>-0.28370000000000001</v>
      </c>
      <c r="EN35">
        <f t="shared" si="46"/>
        <v>-608</v>
      </c>
      <c r="EO35">
        <f t="shared" si="47"/>
        <v>-1</v>
      </c>
      <c r="EP35">
        <f t="shared" si="4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0"/>
        <v>-3.8239000000000019</v>
      </c>
      <c r="FI35">
        <f t="shared" si="81"/>
        <v>0.11747000000000002</v>
      </c>
      <c r="FJ35">
        <f t="shared" si="82"/>
        <v>-246</v>
      </c>
      <c r="FK35">
        <f t="shared" si="83"/>
        <v>-0.40460526315789475</v>
      </c>
      <c r="FL35">
        <f t="shared" si="84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27">
        <f t="shared" si="58"/>
        <v>-1.3000000000000234E-3</v>
      </c>
    </row>
    <row r="36" spans="1:184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70"/>
        <v>66.238900000000001</v>
      </c>
      <c r="AO36">
        <f t="shared" si="71"/>
        <v>0.42817</v>
      </c>
      <c r="AP36">
        <f t="shared" si="72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64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4"/>
        <v>-53.911859999999997</v>
      </c>
      <c r="EM36">
        <f t="shared" si="45"/>
        <v>-0.44425999999999999</v>
      </c>
      <c r="EN36">
        <f t="shared" si="46"/>
        <v>-174</v>
      </c>
      <c r="EO36">
        <f t="shared" si="47"/>
        <v>-1</v>
      </c>
      <c r="EP36">
        <f t="shared" si="4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0"/>
        <v>-6.1620599999999968</v>
      </c>
      <c r="FI36">
        <f t="shared" si="81"/>
        <v>0.14058999999999999</v>
      </c>
      <c r="FJ36">
        <f t="shared" si="82"/>
        <v>-36</v>
      </c>
      <c r="FK36">
        <f t="shared" si="83"/>
        <v>-0.20689655172413793</v>
      </c>
      <c r="FL36">
        <f t="shared" si="84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27">
        <f t="shared" si="58"/>
        <v>1.2039999999999995E-2</v>
      </c>
    </row>
    <row r="37" spans="1:184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70"/>
        <v>157.17169999999999</v>
      </c>
      <c r="AO37">
        <f t="shared" si="71"/>
        <v>9.6170000000000005E-2</v>
      </c>
      <c r="AP37">
        <f t="shared" si="72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64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4"/>
        <v>-87.62997</v>
      </c>
      <c r="EM37">
        <f t="shared" si="45"/>
        <v>-0.1</v>
      </c>
      <c r="EN37">
        <f t="shared" si="46"/>
        <v>-429</v>
      </c>
      <c r="EO37">
        <f t="shared" si="47"/>
        <v>-1</v>
      </c>
      <c r="EP37">
        <f t="shared" si="4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0"/>
        <v>-6.5512700000000024</v>
      </c>
      <c r="FI37">
        <f t="shared" si="81"/>
        <v>3.6769999999999997E-2</v>
      </c>
      <c r="FJ37">
        <f t="shared" si="82"/>
        <v>-151</v>
      </c>
      <c r="FK37">
        <f t="shared" si="83"/>
        <v>-0.351981351981352</v>
      </c>
      <c r="FL37">
        <f t="shared" si="84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27">
        <f t="shared" si="58"/>
        <v>-1.6000000000000042E-3</v>
      </c>
      <c r="FV37" t="s">
        <v>299</v>
      </c>
      <c r="FW37" t="s">
        <v>309</v>
      </c>
      <c r="FX37" t="s">
        <v>315</v>
      </c>
      <c r="FY37" t="s">
        <v>302</v>
      </c>
      <c r="FZ37" t="s">
        <v>303</v>
      </c>
      <c r="GA37" t="s">
        <v>185</v>
      </c>
      <c r="GB37" t="s">
        <v>304</v>
      </c>
    </row>
    <row r="38" spans="1:184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70"/>
        <v>98.72</v>
      </c>
      <c r="AO38">
        <f t="shared" si="71"/>
        <v>0.21548</v>
      </c>
      <c r="AP38">
        <f t="shared" si="72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64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4"/>
        <v>-52</v>
      </c>
      <c r="EM38">
        <f t="shared" si="45"/>
        <v>-0.42370000000000002</v>
      </c>
      <c r="EN38">
        <f t="shared" si="46"/>
        <v>-320</v>
      </c>
      <c r="EO38">
        <f t="shared" si="47"/>
        <v>-1</v>
      </c>
      <c r="EP38">
        <f t="shared" si="4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0"/>
        <v>-5.3609999999999971</v>
      </c>
      <c r="FI38">
        <f t="shared" si="81"/>
        <v>-6.970000000000004E-2</v>
      </c>
      <c r="FJ38">
        <f t="shared" si="82"/>
        <v>-103</v>
      </c>
      <c r="FK38">
        <f t="shared" si="83"/>
        <v>-0.32187500000000002</v>
      </c>
      <c r="FL38">
        <f t="shared" si="84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27">
        <f t="shared" si="58"/>
        <v>2.8299999999999992E-2</v>
      </c>
      <c r="FV38" s="65">
        <v>0.14611270000000001</v>
      </c>
      <c r="FW38" s="65">
        <v>6.5028539999999996E-2</v>
      </c>
      <c r="FX38" s="65">
        <v>4.2204769999999997E-5</v>
      </c>
      <c r="FY38" s="65">
        <v>1.4821890000000001E-3</v>
      </c>
      <c r="FZ38" s="65">
        <v>1.238988E-6</v>
      </c>
      <c r="GA38" s="65">
        <v>2.28335E-3</v>
      </c>
      <c r="GB38" s="65">
        <v>0</v>
      </c>
    </row>
    <row r="39" spans="1:184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70"/>
        <v>102.0086</v>
      </c>
      <c r="AO39">
        <f t="shared" si="71"/>
        <v>7.3599999999999999E-2</v>
      </c>
      <c r="AP39">
        <f t="shared" si="72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64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4"/>
        <v>-55.426000000000002</v>
      </c>
      <c r="EM39">
        <f t="shared" si="45"/>
        <v>-0.19608999999999999</v>
      </c>
      <c r="EN39">
        <f t="shared" si="46"/>
        <v>-171</v>
      </c>
      <c r="EO39">
        <f t="shared" si="47"/>
        <v>-1</v>
      </c>
      <c r="EP39">
        <f t="shared" si="4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0"/>
        <v>-1.588000000000001</v>
      </c>
      <c r="FI39">
        <f t="shared" si="81"/>
        <v>-2.4589999999999973E-2</v>
      </c>
      <c r="FJ39">
        <f t="shared" si="82"/>
        <v>-8</v>
      </c>
      <c r="FK39">
        <f t="shared" si="83"/>
        <v>-4.6783625730994149E-2</v>
      </c>
      <c r="FL39">
        <f t="shared" si="84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27">
        <f t="shared" si="58"/>
        <v>-3.3689999999999998E-2</v>
      </c>
    </row>
    <row r="40" spans="1:184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70"/>
        <v>90.071899999999999</v>
      </c>
      <c r="AO40">
        <f t="shared" si="71"/>
        <v>0.2913</v>
      </c>
      <c r="AP40">
        <f t="shared" si="72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64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4"/>
        <v>-42.088000000000001</v>
      </c>
      <c r="EM40">
        <f t="shared" si="45"/>
        <v>-0.45477849999999997</v>
      </c>
      <c r="EN40">
        <f t="shared" si="46"/>
        <v>-235</v>
      </c>
      <c r="EO40">
        <f t="shared" si="47"/>
        <v>-1</v>
      </c>
      <c r="EP40">
        <f t="shared" si="4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0"/>
        <v>-5.8590000000000018</v>
      </c>
      <c r="FI40">
        <f t="shared" si="81"/>
        <v>0.15972150000000007</v>
      </c>
      <c r="FJ40">
        <f t="shared" si="82"/>
        <v>-101</v>
      </c>
      <c r="FK40">
        <f t="shared" si="83"/>
        <v>-0.4297872340425532</v>
      </c>
      <c r="FL40">
        <f t="shared" si="84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27">
        <f t="shared" si="58"/>
        <v>1.221500000000042E-3</v>
      </c>
    </row>
    <row r="41" spans="1:184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70"/>
        <v>46.406399999999998</v>
      </c>
      <c r="AO41">
        <f t="shared" si="71"/>
        <v>0.15325</v>
      </c>
      <c r="AP41">
        <f t="shared" si="72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64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4"/>
        <v>-29.123000000000001</v>
      </c>
      <c r="EM41">
        <f t="shared" si="45"/>
        <v>-0.18856800000000001</v>
      </c>
      <c r="EN41">
        <f t="shared" si="46"/>
        <v>-324</v>
      </c>
      <c r="EO41">
        <f t="shared" si="47"/>
        <v>-1</v>
      </c>
      <c r="EP41">
        <f t="shared" si="4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0"/>
        <v>-5.1404999999999994</v>
      </c>
      <c r="FI41">
        <f t="shared" si="81"/>
        <v>0.12720199999999998</v>
      </c>
      <c r="FJ41">
        <f t="shared" si="82"/>
        <v>-131</v>
      </c>
      <c r="FK41">
        <f t="shared" si="83"/>
        <v>-0.40432098765432101</v>
      </c>
      <c r="FL41">
        <f t="shared" si="84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27">
        <f t="shared" si="58"/>
        <v>2.0232E-2</v>
      </c>
    </row>
    <row r="42" spans="1:184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70"/>
        <v>83.256900000000002</v>
      </c>
      <c r="AO42">
        <f t="shared" si="71"/>
        <v>0.30740000000000001</v>
      </c>
      <c r="AP42">
        <f t="shared" si="72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64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4"/>
        <v>-24.643999999999998</v>
      </c>
      <c r="EM42">
        <f t="shared" si="45"/>
        <v>-0.47758699999999998</v>
      </c>
      <c r="EN42">
        <f t="shared" si="46"/>
        <v>-159</v>
      </c>
      <c r="EO42">
        <f t="shared" si="47"/>
        <v>-1</v>
      </c>
      <c r="EP42">
        <f t="shared" si="48"/>
        <v>-1</v>
      </c>
      <c r="FA42">
        <v>24.643999999999998</v>
      </c>
      <c r="FB42">
        <v>0.47758699999999998</v>
      </c>
      <c r="FC42">
        <v>159</v>
      </c>
      <c r="FH42">
        <f t="shared" si="80"/>
        <v>-24.643999999999998</v>
      </c>
      <c r="FI42">
        <f t="shared" si="81"/>
        <v>-0.47758699999999998</v>
      </c>
      <c r="FJ42">
        <f t="shared" si="82"/>
        <v>-159</v>
      </c>
      <c r="FK42">
        <f t="shared" si="83"/>
        <v>-1</v>
      </c>
      <c r="FL42">
        <f t="shared" si="84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27">
        <f t="shared" si="58"/>
        <v>-0.59567400000000004</v>
      </c>
    </row>
    <row r="43" spans="1:184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70"/>
        <v>215.42920000000001</v>
      </c>
      <c r="AO43">
        <f t="shared" si="71"/>
        <v>0.25890000000000002</v>
      </c>
      <c r="AP43">
        <f t="shared" si="72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64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4"/>
        <v>-74.289550000000006</v>
      </c>
      <c r="EM43">
        <f t="shared" si="45"/>
        <v>-0.22700000000000001</v>
      </c>
      <c r="EN43">
        <f t="shared" si="46"/>
        <v>-152</v>
      </c>
      <c r="EO43">
        <f t="shared" si="47"/>
        <v>-1</v>
      </c>
      <c r="EP43">
        <f t="shared" si="4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0"/>
        <v>-1.6260500000000064</v>
      </c>
      <c r="FI43">
        <f t="shared" si="81"/>
        <v>0.13549999999999998</v>
      </c>
      <c r="FJ43">
        <f t="shared" si="82"/>
        <v>-46</v>
      </c>
      <c r="FK43">
        <f t="shared" si="83"/>
        <v>-0.30263157894736842</v>
      </c>
      <c r="FL43">
        <f t="shared" si="84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27">
        <f t="shared" si="58"/>
        <v>-6.7000000000000115E-3</v>
      </c>
      <c r="FV43" s="66" t="s">
        <v>312</v>
      </c>
      <c r="FW43" t="s">
        <v>300</v>
      </c>
      <c r="FX43" t="s">
        <v>310</v>
      </c>
      <c r="FY43" t="s">
        <v>302</v>
      </c>
      <c r="FZ43" t="s">
        <v>316</v>
      </c>
      <c r="GA43" t="s">
        <v>185</v>
      </c>
      <c r="GB43" t="s">
        <v>304</v>
      </c>
    </row>
    <row r="44" spans="1:184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27">
        <f t="shared" si="58"/>
        <v>1.7999999999999683E-3</v>
      </c>
      <c r="FV44" s="144">
        <v>1.374798E-3</v>
      </c>
      <c r="FW44" s="65">
        <v>7.3757379999999997E-2</v>
      </c>
      <c r="FX44" s="65">
        <v>0</v>
      </c>
      <c r="FY44" s="65">
        <v>1.3894790000000001E-4</v>
      </c>
      <c r="FZ44" s="65">
        <v>4.3813270000000001E-4</v>
      </c>
      <c r="GA44" s="65">
        <v>0.2091163</v>
      </c>
      <c r="GB44" s="65">
        <v>6.5188939999999998E-5</v>
      </c>
    </row>
    <row r="45" spans="1:184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84" x14ac:dyDescent="0.35">
      <c r="CC46" t="s">
        <v>240</v>
      </c>
      <c r="CL46" t="s">
        <v>246</v>
      </c>
    </row>
    <row r="47" spans="1:184" x14ac:dyDescent="0.35">
      <c r="CC47" t="s">
        <v>241</v>
      </c>
      <c r="CL47" t="s">
        <v>247</v>
      </c>
    </row>
    <row r="48" spans="1:184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1" priority="31" operator="greaterThan">
      <formula>0</formula>
    </cfRule>
  </conditionalFormatting>
  <conditionalFormatting sqref="AA45:AB45 AA5:AB43 BT5:BU43">
    <cfRule type="cellIs" dxfId="80" priority="30" operator="greaterThan">
      <formula>0</formula>
    </cfRule>
  </conditionalFormatting>
  <conditionalFormatting sqref="Z45">
    <cfRule type="cellIs" dxfId="79" priority="29" operator="greaterThan">
      <formula>0</formula>
    </cfRule>
  </conditionalFormatting>
  <conditionalFormatting sqref="AA46:AB46">
    <cfRule type="cellIs" dxfId="78" priority="26" operator="greaterThan">
      <formula>0</formula>
    </cfRule>
  </conditionalFormatting>
  <conditionalFormatting sqref="Z46">
    <cfRule type="cellIs" dxfId="77" priority="25" operator="greaterThan">
      <formula>0</formula>
    </cfRule>
  </conditionalFormatting>
  <conditionalFormatting sqref="BS45:BT45">
    <cfRule type="cellIs" dxfId="76" priority="21" operator="greaterThan">
      <formula>0</formula>
    </cfRule>
  </conditionalFormatting>
  <conditionalFormatting sqref="BU1:BU3">
    <cfRule type="cellIs" dxfId="75" priority="20" operator="greaterThan">
      <formula>0</formula>
    </cfRule>
  </conditionalFormatting>
  <conditionalFormatting sqref="CA1:CA1048576">
    <cfRule type="cellIs" dxfId="74" priority="17" operator="lessThan">
      <formula>-0.05</formula>
    </cfRule>
    <cfRule type="cellIs" dxfId="73" priority="18" operator="greaterThan">
      <formula>0.05</formula>
    </cfRule>
  </conditionalFormatting>
  <conditionalFormatting sqref="ED1:ED3 ED5:ED1048576">
    <cfRule type="cellIs" dxfId="72" priority="16" operator="greaterThan">
      <formula>0</formula>
    </cfRule>
  </conditionalFormatting>
  <conditionalFormatting sqref="ED1:ED1048576">
    <cfRule type="cellIs" dxfId="71" priority="14" operator="lessThan">
      <formula>-0.001</formula>
    </cfRule>
  </conditionalFormatting>
  <conditionalFormatting sqref="EM5:EM43">
    <cfRule type="cellIs" dxfId="70" priority="13" operator="greaterThan">
      <formula>0</formula>
    </cfRule>
  </conditionalFormatting>
  <conditionalFormatting sqref="EM4:EM43">
    <cfRule type="cellIs" dxfId="69" priority="12" operator="lessThan">
      <formula>-0.001</formula>
    </cfRule>
  </conditionalFormatting>
  <conditionalFormatting sqref="ER6:EY6">
    <cfRule type="cellIs" dxfId="68" priority="11" operator="lessThan">
      <formula>0.01</formula>
    </cfRule>
  </conditionalFormatting>
  <conditionalFormatting sqref="ER5:EY5">
    <cfRule type="cellIs" dxfId="67" priority="10" operator="lessThan">
      <formula>0.01</formula>
    </cfRule>
  </conditionalFormatting>
  <conditionalFormatting sqref="ET6">
    <cfRule type="cellIs" dxfId="66" priority="9" operator="lessThan">
      <formula>0.05</formula>
    </cfRule>
  </conditionalFormatting>
  <conditionalFormatting sqref="FI4">
    <cfRule type="cellIs" dxfId="65" priority="7" operator="lessThan">
      <formula>-0.001</formula>
    </cfRule>
  </conditionalFormatting>
  <conditionalFormatting sqref="FI5:FI43">
    <cfRule type="cellIs" dxfId="64" priority="5" operator="lessThan">
      <formula>-0.001</formula>
    </cfRule>
  </conditionalFormatting>
  <conditionalFormatting sqref="FI5:FI43">
    <cfRule type="cellIs" dxfId="63" priority="6" operator="greaterThan">
      <formula>0</formula>
    </cfRule>
  </conditionalFormatting>
  <conditionalFormatting sqref="FR5:FR8 FR10:FR44">
    <cfRule type="cellIs" dxfId="62" priority="3" operator="lessThan">
      <formula>-0.001</formula>
    </cfRule>
  </conditionalFormatting>
  <conditionalFormatting sqref="FR5:FR8 FR10:FR44">
    <cfRule type="cellIs" dxfId="61" priority="4" operator="greaterThan">
      <formula>0</formula>
    </cfRule>
  </conditionalFormatting>
  <conditionalFormatting sqref="FR9">
    <cfRule type="cellIs" dxfId="60" priority="1" operator="lessThan">
      <formula>-0.001</formula>
    </cfRule>
  </conditionalFormatting>
  <conditionalFormatting sqref="FR9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2021-09-29T19:20:49Z</dcterms:modified>
</cp:coreProperties>
</file>