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6" activeTab="8"/>
  </bookViews>
  <sheets>
    <sheet name="WFC LocalDensity (2)" sheetId="24" r:id="rId1"/>
    <sheet name="Single Variable GAMs" sheetId="1" r:id="rId2"/>
    <sheet name="SingleGAM Summary" sheetId="4" r:id="rId3"/>
    <sheet name="SingleGAM Selection" sheetId="5" r:id="rId4"/>
    <sheet name="Mechanism GAMs" sheetId="3" r:id="rId5"/>
    <sheet name="MechanismSummaryTable" sheetId="2" r:id="rId6"/>
    <sheet name="2021 SingleGAMs" sheetId="7" r:id="rId7"/>
    <sheet name="Correlations 2021GAM selection" sheetId="6" r:id="rId8"/>
    <sheet name="AutoGAMsEPUfullmissingdata" sheetId="8" r:id="rId9"/>
    <sheet name="WFC results Year" sheetId="19" r:id="rId10"/>
    <sheet name="WFC results" sheetId="10" r:id="rId11"/>
    <sheet name="WFC LocalTemp" sheetId="11" r:id="rId12"/>
    <sheet name="WFC LocalTemp Year" sheetId="22" r:id="rId13"/>
    <sheet name="WFC EPUtemp" sheetId="12" r:id="rId14"/>
    <sheet name="WFC ResQual" sheetId="13" r:id="rId15"/>
    <sheet name="WFC ResQual Year" sheetId="21" r:id="rId16"/>
    <sheet name="WFC ResAvail" sheetId="14" r:id="rId17"/>
    <sheet name="WFC ResAvail Year" sheetId="23" r:id="rId18"/>
    <sheet name="WFC LocalDensity" sheetId="15" r:id="rId19"/>
    <sheet name="WFC LocalDensity Year" sheetId="25" r:id="rId20"/>
    <sheet name="WFCPopDensityFproxy" sheetId="16" r:id="rId21"/>
    <sheet name="WFC LatLon" sheetId="17" r:id="rId22"/>
    <sheet name="WFC Year" sheetId="20" r:id="rId23"/>
    <sheet name="WFC year DevExpl" sheetId="18" r:id="rId24"/>
    <sheet name="SOE_synthesis8-18-21" sheetId="9" r:id="rId25"/>
  </sheets>
  <definedNames>
    <definedName name="_xlnm._FilterDatabase" localSheetId="13" hidden="1">'WFC EPUtemp'!$A$4:$E$43</definedName>
    <definedName name="_xlnm._FilterDatabase" localSheetId="18" hidden="1">'WFC LocalDensity'!$A$4:$C$41</definedName>
    <definedName name="_xlnm._FilterDatabase" localSheetId="0" hidden="1">'WFC LocalDensity (2)'!$A$4:$C$41</definedName>
    <definedName name="_xlnm._FilterDatabase" localSheetId="19" hidden="1">'WFC LocalDensity Year'!$A$4:$A$21</definedName>
    <definedName name="_xlnm._FilterDatabase" localSheetId="11" hidden="1">'WFC LocalTemp'!$A$5:$C$41</definedName>
    <definedName name="_xlnm._FilterDatabase" localSheetId="12" hidden="1">'WFC LocalTemp Year'!$A$5:$C$25</definedName>
    <definedName name="_xlnm._FilterDatabase" localSheetId="14" hidden="1">'WFC ResQual'!$A$4:$E$28</definedName>
  </definedNames>
  <calcPr calcId="162913"/>
</workbook>
</file>

<file path=xl/calcChain.xml><?xml version="1.0" encoding="utf-8"?>
<calcChain xmlns="http://schemas.openxmlformats.org/spreadsheetml/2006/main">
  <c r="FR9" i="8" l="1"/>
  <c r="GH8" i="8"/>
  <c r="GH5" i="8"/>
  <c r="GG8" i="8"/>
  <c r="GO5" i="8"/>
  <c r="GG9" i="8"/>
  <c r="GG5" i="8"/>
  <c r="GG6" i="8"/>
  <c r="GG7" i="8"/>
  <c r="GO6" i="8"/>
  <c r="GP6" i="8"/>
  <c r="GO7" i="8"/>
  <c r="GP7" i="8"/>
  <c r="GO8" i="8"/>
  <c r="GP8" i="8"/>
  <c r="GO9" i="8"/>
  <c r="GP9" i="8"/>
  <c r="GP5" i="8"/>
  <c r="GH6" i="8"/>
  <c r="GH7" i="8"/>
  <c r="GH9" i="8"/>
  <c r="FR8" i="8"/>
  <c r="FR5" i="8"/>
  <c r="FI6" i="8"/>
  <c r="FU6" i="8" l="1"/>
  <c r="FU11" i="8"/>
  <c r="FU17" i="8"/>
  <c r="FU19" i="8"/>
  <c r="FU20" i="8"/>
  <c r="FU26" i="8"/>
  <c r="FU33" i="8"/>
  <c r="FU34" i="8"/>
  <c r="FU36" i="8"/>
  <c r="FU42" i="8"/>
  <c r="FU43" i="8"/>
  <c r="FU44" i="8"/>
  <c r="FU5" i="8"/>
  <c r="FI5" i="8"/>
  <c r="FR42" i="8"/>
  <c r="FR26" i="8"/>
  <c r="FT9" i="8"/>
  <c r="FS9" i="8"/>
  <c r="FQ9" i="8"/>
  <c r="FQ6" i="8"/>
  <c r="FR6" i="8"/>
  <c r="FS6" i="8"/>
  <c r="FT6" i="8" s="1"/>
  <c r="FQ7" i="8"/>
  <c r="FR7" i="8"/>
  <c r="FS7" i="8"/>
  <c r="FT7" i="8"/>
  <c r="FQ8" i="8"/>
  <c r="FS8" i="8"/>
  <c r="FT8" i="8" s="1"/>
  <c r="FQ10" i="8"/>
  <c r="FR10" i="8"/>
  <c r="FS10" i="8"/>
  <c r="FT10" i="8" s="1"/>
  <c r="FQ11" i="8"/>
  <c r="FR11" i="8"/>
  <c r="FS11" i="8"/>
  <c r="FT11" i="8"/>
  <c r="FQ12" i="8"/>
  <c r="FR12" i="8"/>
  <c r="FU12" i="8" s="1"/>
  <c r="FS12" i="8"/>
  <c r="FT12" i="8" s="1"/>
  <c r="FQ13" i="8"/>
  <c r="FR13" i="8"/>
  <c r="FU13" i="8" s="1"/>
  <c r="FS13" i="8"/>
  <c r="FT13" i="8"/>
  <c r="FQ14" i="8"/>
  <c r="FR14" i="8"/>
  <c r="FU14" i="8" s="1"/>
  <c r="FS14" i="8"/>
  <c r="FT14" i="8" s="1"/>
  <c r="FQ15" i="8"/>
  <c r="FR15" i="8"/>
  <c r="FU15" i="8" s="1"/>
  <c r="FS15" i="8"/>
  <c r="FT15" i="8"/>
  <c r="FQ16" i="8"/>
  <c r="FR16" i="8"/>
  <c r="FU16" i="8" s="1"/>
  <c r="FS16" i="8"/>
  <c r="FT16" i="8" s="1"/>
  <c r="FQ17" i="8"/>
  <c r="FR17" i="8"/>
  <c r="FS17" i="8"/>
  <c r="FT17" i="8"/>
  <c r="FQ18" i="8"/>
  <c r="FR18" i="8"/>
  <c r="FS18" i="8"/>
  <c r="FT18" i="8" s="1"/>
  <c r="FQ19" i="8"/>
  <c r="FR19" i="8"/>
  <c r="FS19" i="8"/>
  <c r="FT19" i="8"/>
  <c r="FQ20" i="8"/>
  <c r="FR20" i="8"/>
  <c r="FS20" i="8"/>
  <c r="FT20" i="8" s="1"/>
  <c r="FQ21" i="8"/>
  <c r="FR21" i="8"/>
  <c r="FU21" i="8" s="1"/>
  <c r="FS21" i="8"/>
  <c r="FT21" i="8"/>
  <c r="FQ22" i="8"/>
  <c r="FR22" i="8"/>
  <c r="FU22" i="8" s="1"/>
  <c r="FS22" i="8"/>
  <c r="FT22" i="8" s="1"/>
  <c r="FQ23" i="8"/>
  <c r="FR23" i="8"/>
  <c r="FU23" i="8" s="1"/>
  <c r="FS23" i="8"/>
  <c r="FT23" i="8"/>
  <c r="FQ24" i="8"/>
  <c r="FR24" i="8"/>
  <c r="FU24" i="8" s="1"/>
  <c r="FS24" i="8"/>
  <c r="FT24" i="8" s="1"/>
  <c r="FQ25" i="8"/>
  <c r="FR25" i="8"/>
  <c r="FU25" i="8" s="1"/>
  <c r="FS25" i="8"/>
  <c r="FT25" i="8"/>
  <c r="FQ26" i="8"/>
  <c r="FS26" i="8"/>
  <c r="FT26" i="8" s="1"/>
  <c r="FQ27" i="8"/>
  <c r="FR27" i="8"/>
  <c r="FU27" i="8" s="1"/>
  <c r="FS27" i="8"/>
  <c r="FT27" i="8"/>
  <c r="FQ28" i="8"/>
  <c r="FR28" i="8"/>
  <c r="FU28" i="8" s="1"/>
  <c r="FS28" i="8"/>
  <c r="FT28" i="8" s="1"/>
  <c r="FQ29" i="8"/>
  <c r="FR29" i="8"/>
  <c r="FU29" i="8" s="1"/>
  <c r="FS29" i="8"/>
  <c r="FT29" i="8"/>
  <c r="FQ30" i="8"/>
  <c r="FR30" i="8"/>
  <c r="FU30" i="8" s="1"/>
  <c r="FS30" i="8"/>
  <c r="FT30" i="8" s="1"/>
  <c r="FQ31" i="8"/>
  <c r="FR31" i="8"/>
  <c r="FU31" i="8" s="1"/>
  <c r="FS31" i="8"/>
  <c r="FT31" i="8"/>
  <c r="FQ32" i="8"/>
  <c r="FR32" i="8"/>
  <c r="FU32" i="8" s="1"/>
  <c r="FS32" i="8"/>
  <c r="FT32" i="8" s="1"/>
  <c r="FQ33" i="8"/>
  <c r="FR33" i="8"/>
  <c r="FS33" i="8"/>
  <c r="FT33" i="8"/>
  <c r="FQ34" i="8"/>
  <c r="FR34" i="8"/>
  <c r="FS34" i="8"/>
  <c r="FT34" i="8" s="1"/>
  <c r="FQ35" i="8"/>
  <c r="FR35" i="8"/>
  <c r="FU35" i="8" s="1"/>
  <c r="FS35" i="8"/>
  <c r="FT35" i="8"/>
  <c r="FQ36" i="8"/>
  <c r="FR36" i="8"/>
  <c r="FS36" i="8"/>
  <c r="FT36" i="8" s="1"/>
  <c r="FQ37" i="8"/>
  <c r="FR37" i="8"/>
  <c r="FU37" i="8" s="1"/>
  <c r="FS37" i="8"/>
  <c r="FT37" i="8"/>
  <c r="FQ38" i="8"/>
  <c r="FR38" i="8"/>
  <c r="FU38" i="8" s="1"/>
  <c r="FS38" i="8"/>
  <c r="FT38" i="8" s="1"/>
  <c r="FQ39" i="8"/>
  <c r="FR39" i="8"/>
  <c r="FU39" i="8" s="1"/>
  <c r="FS39" i="8"/>
  <c r="FT39" i="8"/>
  <c r="FQ40" i="8"/>
  <c r="FR40" i="8"/>
  <c r="FU40" i="8" s="1"/>
  <c r="FS40" i="8"/>
  <c r="FT40" i="8" s="1"/>
  <c r="FQ41" i="8"/>
  <c r="FR41" i="8"/>
  <c r="FU41" i="8" s="1"/>
  <c r="FS41" i="8"/>
  <c r="FT41" i="8"/>
  <c r="FQ42" i="8"/>
  <c r="FS42" i="8"/>
  <c r="FT42" i="8" s="1"/>
  <c r="FQ43" i="8"/>
  <c r="FR43" i="8"/>
  <c r="FS43" i="8"/>
  <c r="FT43" i="8"/>
  <c r="FQ44" i="8"/>
  <c r="FR44" i="8"/>
  <c r="FS44" i="8"/>
  <c r="FT44" i="8" s="1"/>
  <c r="FS5" i="8"/>
  <c r="FT5" i="8" s="1"/>
  <c r="FQ5" i="8"/>
  <c r="FI7" i="8" l="1"/>
  <c r="FU7" i="8" s="1"/>
  <c r="FI8" i="8"/>
  <c r="FU8" i="8" s="1"/>
  <c r="FI9" i="8"/>
  <c r="FU9" i="8" s="1"/>
  <c r="FI10" i="8"/>
  <c r="FU10" i="8" s="1"/>
  <c r="FI11" i="8"/>
  <c r="FI12" i="8"/>
  <c r="FI13" i="8"/>
  <c r="FI14" i="8"/>
  <c r="FI15" i="8"/>
  <c r="FI16" i="8"/>
  <c r="FI17" i="8"/>
  <c r="FI18" i="8"/>
  <c r="FU18" i="8" s="1"/>
  <c r="FI19" i="8"/>
  <c r="FI20" i="8"/>
  <c r="FI21" i="8"/>
  <c r="FI22" i="8"/>
  <c r="FI23" i="8"/>
  <c r="FI24" i="8"/>
  <c r="FI25" i="8"/>
  <c r="FI26" i="8"/>
  <c r="FI27" i="8"/>
  <c r="FI28" i="8"/>
  <c r="FI29" i="8"/>
  <c r="FI30" i="8"/>
  <c r="FI31" i="8"/>
  <c r="FI32" i="8"/>
  <c r="FI33" i="8"/>
  <c r="FI34" i="8"/>
  <c r="FI35" i="8"/>
  <c r="FI36" i="8"/>
  <c r="FI37" i="8"/>
  <c r="FI38" i="8"/>
  <c r="FI39" i="8"/>
  <c r="FI40" i="8"/>
  <c r="FI41" i="8"/>
  <c r="FI42" i="8"/>
  <c r="FI43" i="8"/>
  <c r="FJ43" i="8" l="1"/>
  <c r="FK43" i="8" s="1"/>
  <c r="FL43" i="8"/>
  <c r="FH43" i="8"/>
  <c r="FL42" i="8"/>
  <c r="FJ42" i="8"/>
  <c r="FK42" i="8" s="1"/>
  <c r="FH42" i="8"/>
  <c r="FJ41" i="8"/>
  <c r="FK41" i="8" s="1"/>
  <c r="FL41" i="8"/>
  <c r="FH41" i="8"/>
  <c r="FJ40" i="8"/>
  <c r="FK40" i="8" s="1"/>
  <c r="FL40" i="8"/>
  <c r="FH40" i="8"/>
  <c r="FJ39" i="8"/>
  <c r="FK39" i="8" s="1"/>
  <c r="FL39" i="8"/>
  <c r="FH39" i="8"/>
  <c r="FJ38" i="8"/>
  <c r="FK38" i="8" s="1"/>
  <c r="FL38" i="8"/>
  <c r="FH38" i="8"/>
  <c r="FJ37" i="8"/>
  <c r="FK37" i="8" s="1"/>
  <c r="FL37" i="8"/>
  <c r="FH37" i="8"/>
  <c r="FJ36" i="8"/>
  <c r="FK36" i="8" s="1"/>
  <c r="FL36" i="8"/>
  <c r="FH36" i="8"/>
  <c r="FJ35" i="8"/>
  <c r="FK35" i="8" s="1"/>
  <c r="FL35" i="8"/>
  <c r="FH35" i="8"/>
  <c r="FJ34" i="8"/>
  <c r="FK34" i="8" s="1"/>
  <c r="FL34" i="8"/>
  <c r="FH34" i="8"/>
  <c r="FJ33" i="8"/>
  <c r="FK33" i="8" s="1"/>
  <c r="FL33" i="8"/>
  <c r="FH33" i="8"/>
  <c r="FL32" i="8"/>
  <c r="FJ32" i="8"/>
  <c r="FK32" i="8" s="1"/>
  <c r="FH32" i="8"/>
  <c r="FJ31" i="8"/>
  <c r="FK31" i="8" s="1"/>
  <c r="FL31" i="8"/>
  <c r="FH31" i="8"/>
  <c r="FJ30" i="8"/>
  <c r="FK30" i="8" s="1"/>
  <c r="FL30" i="8"/>
  <c r="FH30" i="8"/>
  <c r="FL29" i="8"/>
  <c r="FJ29" i="8"/>
  <c r="FK29" i="8" s="1"/>
  <c r="FH29" i="8"/>
  <c r="FJ28" i="8"/>
  <c r="FK28" i="8" s="1"/>
  <c r="FL28" i="8"/>
  <c r="FH28" i="8"/>
  <c r="FJ27" i="8"/>
  <c r="FK27" i="8" s="1"/>
  <c r="FL27" i="8"/>
  <c r="FH27" i="8"/>
  <c r="FJ26" i="8"/>
  <c r="FK26" i="8" s="1"/>
  <c r="FL26" i="8"/>
  <c r="FH26" i="8"/>
  <c r="FJ25" i="8"/>
  <c r="FK25" i="8" s="1"/>
  <c r="FL25" i="8"/>
  <c r="FH25" i="8"/>
  <c r="FL24" i="8"/>
  <c r="FJ24" i="8"/>
  <c r="FK24" i="8" s="1"/>
  <c r="FH24" i="8"/>
  <c r="FJ23" i="8"/>
  <c r="FK23" i="8" s="1"/>
  <c r="FL23" i="8"/>
  <c r="FH23" i="8"/>
  <c r="FJ22" i="8"/>
  <c r="FK22" i="8" s="1"/>
  <c r="FL22" i="8"/>
  <c r="FH22" i="8"/>
  <c r="FJ21" i="8"/>
  <c r="FK21" i="8" s="1"/>
  <c r="FL21" i="8"/>
  <c r="FH21" i="8"/>
  <c r="FJ20" i="8"/>
  <c r="FK20" i="8" s="1"/>
  <c r="FL20" i="8"/>
  <c r="FH20" i="8"/>
  <c r="FJ19" i="8"/>
  <c r="FK19" i="8" s="1"/>
  <c r="FL19" i="8"/>
  <c r="FH19" i="8"/>
  <c r="FH12" i="8"/>
  <c r="FL12" i="8"/>
  <c r="FJ12" i="8"/>
  <c r="FK12" i="8" s="1"/>
  <c r="FH13" i="8"/>
  <c r="FL13" i="8"/>
  <c r="FJ13" i="8"/>
  <c r="FK13" i="8" s="1"/>
  <c r="FH14" i="8"/>
  <c r="FL14" i="8"/>
  <c r="FJ14" i="8"/>
  <c r="FK14" i="8" s="1"/>
  <c r="FH15" i="8"/>
  <c r="FL15" i="8"/>
  <c r="FJ15" i="8"/>
  <c r="FK15" i="8" s="1"/>
  <c r="FH16" i="8"/>
  <c r="FL16" i="8"/>
  <c r="FJ16" i="8"/>
  <c r="FK16" i="8" s="1"/>
  <c r="FH17" i="8"/>
  <c r="FL17" i="8"/>
  <c r="FJ17" i="8"/>
  <c r="FK17" i="8" s="1"/>
  <c r="FL11" i="8"/>
  <c r="FJ11" i="8"/>
  <c r="FK11" i="8" s="1"/>
  <c r="FH11" i="8"/>
  <c r="FH6" i="8"/>
  <c r="FL6" i="8"/>
  <c r="FJ6" i="8"/>
  <c r="FK6" i="8" s="1"/>
  <c r="FH7" i="8"/>
  <c r="FL7" i="8"/>
  <c r="FJ7" i="8"/>
  <c r="FK7" i="8" s="1"/>
  <c r="FH8" i="8"/>
  <c r="FL8" i="8"/>
  <c r="FJ8" i="8"/>
  <c r="FK8" i="8" s="1"/>
  <c r="FH9" i="8"/>
  <c r="FL9" i="8"/>
  <c r="FJ9" i="8"/>
  <c r="FK9" i="8" s="1"/>
  <c r="FH10" i="8"/>
  <c r="FL10" i="8"/>
  <c r="FJ10" i="8"/>
  <c r="FK10" i="8" s="1"/>
  <c r="FH18" i="8"/>
  <c r="FL18" i="8"/>
  <c r="FJ18" i="8"/>
  <c r="FK18" i="8" s="1"/>
  <c r="FL5" i="8"/>
  <c r="FJ5" i="8"/>
  <c r="FK5" i="8" s="1"/>
  <c r="FH5" i="8"/>
  <c r="EL6" i="8" l="1"/>
  <c r="EM6" i="8"/>
  <c r="EP6" i="8" s="1"/>
  <c r="EN6" i="8"/>
  <c r="EO6" i="8" s="1"/>
  <c r="EL7" i="8"/>
  <c r="EM7" i="8"/>
  <c r="EP7" i="8" s="1"/>
  <c r="EN7" i="8"/>
  <c r="EO7" i="8" s="1"/>
  <c r="EL8" i="8"/>
  <c r="EM8" i="8"/>
  <c r="EP8" i="8" s="1"/>
  <c r="EN8" i="8"/>
  <c r="EO8" i="8" s="1"/>
  <c r="EL9" i="8"/>
  <c r="EM9" i="8"/>
  <c r="EP9" i="8" s="1"/>
  <c r="EN9" i="8"/>
  <c r="EO9" i="8" s="1"/>
  <c r="EL10" i="8"/>
  <c r="EM10" i="8"/>
  <c r="EP10" i="8" s="1"/>
  <c r="EN10" i="8"/>
  <c r="EO10" i="8" s="1"/>
  <c r="EL11" i="8"/>
  <c r="EM11" i="8"/>
  <c r="EP11" i="8" s="1"/>
  <c r="EN11" i="8"/>
  <c r="EO11" i="8" s="1"/>
  <c r="EL12" i="8"/>
  <c r="EM12" i="8"/>
  <c r="EP12" i="8" s="1"/>
  <c r="EN12" i="8"/>
  <c r="EO12" i="8" s="1"/>
  <c r="EL13" i="8"/>
  <c r="EM13" i="8"/>
  <c r="EP13" i="8" s="1"/>
  <c r="EN13" i="8"/>
  <c r="EO13" i="8" s="1"/>
  <c r="EL14" i="8"/>
  <c r="EM14" i="8"/>
  <c r="EP14" i="8" s="1"/>
  <c r="EN14" i="8"/>
  <c r="EO14" i="8" s="1"/>
  <c r="EL15" i="8"/>
  <c r="EM15" i="8"/>
  <c r="EP15" i="8" s="1"/>
  <c r="EN15" i="8"/>
  <c r="EO15" i="8" s="1"/>
  <c r="EL16" i="8"/>
  <c r="EM16" i="8"/>
  <c r="EP16" i="8" s="1"/>
  <c r="EN16" i="8"/>
  <c r="EO16" i="8" s="1"/>
  <c r="EL17" i="8"/>
  <c r="EM17" i="8"/>
  <c r="EP17" i="8" s="1"/>
  <c r="EN17" i="8"/>
  <c r="EO17" i="8" s="1"/>
  <c r="EL18" i="8"/>
  <c r="EM18" i="8"/>
  <c r="EP18" i="8" s="1"/>
  <c r="EN18" i="8"/>
  <c r="EO18" i="8" s="1"/>
  <c r="EL19" i="8"/>
  <c r="EM19" i="8"/>
  <c r="EP19" i="8" s="1"/>
  <c r="EN19" i="8"/>
  <c r="EO19" i="8" s="1"/>
  <c r="EL20" i="8"/>
  <c r="EM20" i="8"/>
  <c r="EP20" i="8" s="1"/>
  <c r="EN20" i="8"/>
  <c r="EO20" i="8" s="1"/>
  <c r="EL21" i="8"/>
  <c r="EM21" i="8"/>
  <c r="EP21" i="8" s="1"/>
  <c r="EN21" i="8"/>
  <c r="EO21" i="8" s="1"/>
  <c r="EL22" i="8"/>
  <c r="EM22" i="8"/>
  <c r="EP22" i="8" s="1"/>
  <c r="EN22" i="8"/>
  <c r="EO22" i="8" s="1"/>
  <c r="EL23" i="8"/>
  <c r="EM23" i="8"/>
  <c r="EP23" i="8" s="1"/>
  <c r="EN23" i="8"/>
  <c r="EO23" i="8" s="1"/>
  <c r="EL24" i="8"/>
  <c r="EM24" i="8"/>
  <c r="EP24" i="8" s="1"/>
  <c r="EN24" i="8"/>
  <c r="EO24" i="8" s="1"/>
  <c r="EL25" i="8"/>
  <c r="EM25" i="8"/>
  <c r="EP25" i="8" s="1"/>
  <c r="EN25" i="8"/>
  <c r="EO25" i="8" s="1"/>
  <c r="EL26" i="8"/>
  <c r="EM26" i="8"/>
  <c r="EP26" i="8" s="1"/>
  <c r="EN26" i="8"/>
  <c r="EO26" i="8" s="1"/>
  <c r="EL27" i="8"/>
  <c r="EM27" i="8"/>
  <c r="EP27" i="8" s="1"/>
  <c r="EN27" i="8"/>
  <c r="EO27" i="8" s="1"/>
  <c r="EL28" i="8"/>
  <c r="EM28" i="8"/>
  <c r="EP28" i="8" s="1"/>
  <c r="EN28" i="8"/>
  <c r="EO28" i="8" s="1"/>
  <c r="EL29" i="8"/>
  <c r="EM29" i="8"/>
  <c r="EP29" i="8" s="1"/>
  <c r="EN29" i="8"/>
  <c r="EO29" i="8" s="1"/>
  <c r="EL30" i="8"/>
  <c r="EM30" i="8"/>
  <c r="EP30" i="8" s="1"/>
  <c r="EN30" i="8"/>
  <c r="EO30" i="8" s="1"/>
  <c r="EL31" i="8"/>
  <c r="EM31" i="8"/>
  <c r="EP31" i="8" s="1"/>
  <c r="EN31" i="8"/>
  <c r="EO31" i="8" s="1"/>
  <c r="EL32" i="8"/>
  <c r="EM32" i="8"/>
  <c r="EP32" i="8" s="1"/>
  <c r="EN32" i="8"/>
  <c r="EO32" i="8" s="1"/>
  <c r="EL33" i="8"/>
  <c r="EM33" i="8"/>
  <c r="EP33" i="8" s="1"/>
  <c r="EN33" i="8"/>
  <c r="EO33" i="8" s="1"/>
  <c r="EL34" i="8"/>
  <c r="EM34" i="8"/>
  <c r="EP34" i="8" s="1"/>
  <c r="EN34" i="8"/>
  <c r="EO34" i="8" s="1"/>
  <c r="EL35" i="8"/>
  <c r="EM35" i="8"/>
  <c r="EP35" i="8" s="1"/>
  <c r="EN35" i="8"/>
  <c r="EO35" i="8" s="1"/>
  <c r="EL36" i="8"/>
  <c r="EM36" i="8"/>
  <c r="EP36" i="8" s="1"/>
  <c r="EN36" i="8"/>
  <c r="EO36" i="8" s="1"/>
  <c r="EL37" i="8"/>
  <c r="EM37" i="8"/>
  <c r="EP37" i="8" s="1"/>
  <c r="EN37" i="8"/>
  <c r="EO37" i="8" s="1"/>
  <c r="EL38" i="8"/>
  <c r="EM38" i="8"/>
  <c r="EP38" i="8" s="1"/>
  <c r="EN38" i="8"/>
  <c r="EO38" i="8" s="1"/>
  <c r="EL39" i="8"/>
  <c r="EM39" i="8"/>
  <c r="EP39" i="8" s="1"/>
  <c r="EN39" i="8"/>
  <c r="EO39" i="8" s="1"/>
  <c r="EL40" i="8"/>
  <c r="EM40" i="8"/>
  <c r="EP40" i="8" s="1"/>
  <c r="EN40" i="8"/>
  <c r="EO40" i="8" s="1"/>
  <c r="EL41" i="8"/>
  <c r="EM41" i="8"/>
  <c r="EP41" i="8" s="1"/>
  <c r="EN41" i="8"/>
  <c r="EO41" i="8" s="1"/>
  <c r="EL42" i="8"/>
  <c r="EM42" i="8"/>
  <c r="EP42" i="8" s="1"/>
  <c r="EN42" i="8"/>
  <c r="EO42" i="8" s="1"/>
  <c r="EL43" i="8"/>
  <c r="EM43" i="8"/>
  <c r="EP43" i="8" s="1"/>
  <c r="EN43" i="8"/>
  <c r="EO43" i="8" s="1"/>
  <c r="EN5" i="8"/>
  <c r="EO5" i="8" s="1"/>
  <c r="EM5" i="8"/>
  <c r="EP5" i="8" s="1"/>
  <c r="EL5" i="8"/>
  <c r="EC6" i="8" l="1"/>
  <c r="ED6" i="8"/>
  <c r="EG6" i="8" s="1"/>
  <c r="EE6" i="8"/>
  <c r="EF6" i="8" s="1"/>
  <c r="EC7" i="8"/>
  <c r="ED7" i="8"/>
  <c r="EG7" i="8" s="1"/>
  <c r="EE7" i="8"/>
  <c r="EF7" i="8" s="1"/>
  <c r="EC8" i="8"/>
  <c r="ED8" i="8"/>
  <c r="EG8" i="8" s="1"/>
  <c r="EE8" i="8"/>
  <c r="EF8" i="8" s="1"/>
  <c r="EC9" i="8"/>
  <c r="ED9" i="8"/>
  <c r="EG9" i="8" s="1"/>
  <c r="EE9" i="8"/>
  <c r="EF9" i="8" s="1"/>
  <c r="EC10" i="8"/>
  <c r="ED10" i="8"/>
  <c r="EG10" i="8" s="1"/>
  <c r="EE10" i="8"/>
  <c r="EF10" i="8" s="1"/>
  <c r="EC11" i="8"/>
  <c r="ED11" i="8"/>
  <c r="EG11" i="8" s="1"/>
  <c r="EE11" i="8"/>
  <c r="EF11" i="8" s="1"/>
  <c r="EC12" i="8"/>
  <c r="ED12" i="8"/>
  <c r="EG12" i="8" s="1"/>
  <c r="EE12" i="8"/>
  <c r="EF12" i="8" s="1"/>
  <c r="EC13" i="8"/>
  <c r="ED13" i="8"/>
  <c r="EG13" i="8" s="1"/>
  <c r="EE13" i="8"/>
  <c r="EF13" i="8" s="1"/>
  <c r="EC14" i="8"/>
  <c r="ED14" i="8"/>
  <c r="EG14" i="8" s="1"/>
  <c r="EE14" i="8"/>
  <c r="EF14" i="8" s="1"/>
  <c r="EC15" i="8"/>
  <c r="ED15" i="8"/>
  <c r="EG15" i="8" s="1"/>
  <c r="EE15" i="8"/>
  <c r="EF15" i="8" s="1"/>
  <c r="EC16" i="8"/>
  <c r="ED16" i="8"/>
  <c r="EG16" i="8" s="1"/>
  <c r="EE16" i="8"/>
  <c r="EF16" i="8" s="1"/>
  <c r="EC17" i="8"/>
  <c r="ED17" i="8"/>
  <c r="EG17" i="8" s="1"/>
  <c r="EE17" i="8"/>
  <c r="EF17" i="8" s="1"/>
  <c r="EC18" i="8"/>
  <c r="ED18" i="8"/>
  <c r="EG18" i="8" s="1"/>
  <c r="EE18" i="8"/>
  <c r="EF18" i="8" s="1"/>
  <c r="EC19" i="8"/>
  <c r="ED19" i="8"/>
  <c r="EG19" i="8" s="1"/>
  <c r="EE19" i="8"/>
  <c r="EF19" i="8" s="1"/>
  <c r="EC20" i="8"/>
  <c r="ED20" i="8"/>
  <c r="EG20" i="8" s="1"/>
  <c r="EE20" i="8"/>
  <c r="EF20" i="8" s="1"/>
  <c r="EC21" i="8"/>
  <c r="ED21" i="8"/>
  <c r="EG21" i="8" s="1"/>
  <c r="EE21" i="8"/>
  <c r="EF21" i="8" s="1"/>
  <c r="EC22" i="8"/>
  <c r="ED22" i="8"/>
  <c r="EG22" i="8" s="1"/>
  <c r="EE22" i="8"/>
  <c r="EF22" i="8" s="1"/>
  <c r="EC23" i="8"/>
  <c r="ED23" i="8"/>
  <c r="EG23" i="8" s="1"/>
  <c r="EE23" i="8"/>
  <c r="EF23" i="8" s="1"/>
  <c r="EC24" i="8"/>
  <c r="ED24" i="8"/>
  <c r="EG24" i="8" s="1"/>
  <c r="EE24" i="8"/>
  <c r="EF24" i="8" s="1"/>
  <c r="EC25" i="8"/>
  <c r="ED25" i="8"/>
  <c r="EG25" i="8" s="1"/>
  <c r="EE25" i="8"/>
  <c r="EF25" i="8" s="1"/>
  <c r="EC26" i="8"/>
  <c r="ED26" i="8"/>
  <c r="EG26" i="8" s="1"/>
  <c r="EE26" i="8"/>
  <c r="EF26" i="8" s="1"/>
  <c r="EC27" i="8"/>
  <c r="ED27" i="8"/>
  <c r="EG27" i="8" s="1"/>
  <c r="EE27" i="8"/>
  <c r="EF27" i="8" s="1"/>
  <c r="EC28" i="8"/>
  <c r="ED28" i="8"/>
  <c r="EG28" i="8" s="1"/>
  <c r="EE28" i="8"/>
  <c r="EF28" i="8" s="1"/>
  <c r="EC29" i="8"/>
  <c r="ED29" i="8"/>
  <c r="EG29" i="8" s="1"/>
  <c r="EE29" i="8"/>
  <c r="EF29" i="8" s="1"/>
  <c r="EC30" i="8"/>
  <c r="ED30" i="8"/>
  <c r="EG30" i="8" s="1"/>
  <c r="EE30" i="8"/>
  <c r="EF30" i="8" s="1"/>
  <c r="EC31" i="8"/>
  <c r="ED31" i="8"/>
  <c r="EG31" i="8" s="1"/>
  <c r="EE31" i="8"/>
  <c r="EF31" i="8" s="1"/>
  <c r="EC32" i="8"/>
  <c r="ED32" i="8"/>
  <c r="EG32" i="8" s="1"/>
  <c r="EE32" i="8"/>
  <c r="EF32" i="8" s="1"/>
  <c r="EC33" i="8"/>
  <c r="ED33" i="8"/>
  <c r="EG33" i="8" s="1"/>
  <c r="EE33" i="8"/>
  <c r="EF33" i="8" s="1"/>
  <c r="EC34" i="8"/>
  <c r="ED34" i="8"/>
  <c r="EG34" i="8" s="1"/>
  <c r="EE34" i="8"/>
  <c r="EF34" i="8" s="1"/>
  <c r="EC35" i="8"/>
  <c r="ED35" i="8"/>
  <c r="EG35" i="8" s="1"/>
  <c r="EE35" i="8"/>
  <c r="EF35" i="8" s="1"/>
  <c r="EC36" i="8"/>
  <c r="ED36" i="8"/>
  <c r="EG36" i="8" s="1"/>
  <c r="EE36" i="8"/>
  <c r="EF36" i="8" s="1"/>
  <c r="EC37" i="8"/>
  <c r="ED37" i="8"/>
  <c r="EG37" i="8" s="1"/>
  <c r="EE37" i="8"/>
  <c r="EF37" i="8" s="1"/>
  <c r="EC38" i="8"/>
  <c r="ED38" i="8"/>
  <c r="EG38" i="8" s="1"/>
  <c r="EE38" i="8"/>
  <c r="EF38" i="8" s="1"/>
  <c r="EC39" i="8"/>
  <c r="ED39" i="8"/>
  <c r="EG39" i="8" s="1"/>
  <c r="EE39" i="8"/>
  <c r="EF39" i="8" s="1"/>
  <c r="EC40" i="8"/>
  <c r="ED40" i="8"/>
  <c r="EG40" i="8" s="1"/>
  <c r="EE40" i="8"/>
  <c r="EF40" i="8" s="1"/>
  <c r="EC41" i="8"/>
  <c r="ED41" i="8"/>
  <c r="EG41" i="8" s="1"/>
  <c r="EE41" i="8"/>
  <c r="EF41" i="8" s="1"/>
  <c r="EC42" i="8"/>
  <c r="ED42" i="8"/>
  <c r="EG42" i="8" s="1"/>
  <c r="EE42" i="8"/>
  <c r="EF42" i="8" s="1"/>
  <c r="EC43" i="8"/>
  <c r="ED43" i="8"/>
  <c r="EG43" i="8" s="1"/>
  <c r="EE43" i="8"/>
  <c r="EF43" i="8" s="1"/>
  <c r="EE5" i="8"/>
  <c r="EF5" i="8" s="1"/>
  <c r="ED5" i="8"/>
  <c r="EG5" i="8" s="1"/>
  <c r="EC5" i="8"/>
  <c r="DD6" i="8"/>
  <c r="DE6" i="8"/>
  <c r="DH6" i="8" s="1"/>
  <c r="DF6" i="8"/>
  <c r="DG6" i="8" s="1"/>
  <c r="DD7" i="8"/>
  <c r="DE7" i="8"/>
  <c r="DH7" i="8" s="1"/>
  <c r="DF7" i="8"/>
  <c r="DG7" i="8" s="1"/>
  <c r="DD8" i="8"/>
  <c r="DE8" i="8"/>
  <c r="DH8" i="8" s="1"/>
  <c r="DF8" i="8"/>
  <c r="DG8" i="8" s="1"/>
  <c r="DD9" i="8"/>
  <c r="DE9" i="8"/>
  <c r="DH9" i="8" s="1"/>
  <c r="DF9" i="8"/>
  <c r="DG9" i="8" s="1"/>
  <c r="DD10" i="8"/>
  <c r="DE10" i="8"/>
  <c r="DH10" i="8" s="1"/>
  <c r="DF10" i="8"/>
  <c r="DG10" i="8" s="1"/>
  <c r="DD11" i="8"/>
  <c r="DE11" i="8"/>
  <c r="DH11" i="8" s="1"/>
  <c r="DF11" i="8"/>
  <c r="DG11" i="8" s="1"/>
  <c r="DD12" i="8"/>
  <c r="DE12" i="8"/>
  <c r="DH12" i="8" s="1"/>
  <c r="DF12" i="8"/>
  <c r="DG12" i="8" s="1"/>
  <c r="DD13" i="8"/>
  <c r="DE13" i="8"/>
  <c r="DH13" i="8" s="1"/>
  <c r="DF13" i="8"/>
  <c r="DG13" i="8" s="1"/>
  <c r="DD14" i="8"/>
  <c r="DE14" i="8"/>
  <c r="DH14" i="8" s="1"/>
  <c r="DF14" i="8"/>
  <c r="DG14" i="8" s="1"/>
  <c r="DD15" i="8"/>
  <c r="DE15" i="8"/>
  <c r="DH15" i="8" s="1"/>
  <c r="DF15" i="8"/>
  <c r="DG15" i="8" s="1"/>
  <c r="DD16" i="8"/>
  <c r="DE16" i="8"/>
  <c r="DH16" i="8" s="1"/>
  <c r="DF16" i="8"/>
  <c r="DG16" i="8" s="1"/>
  <c r="DD17" i="8"/>
  <c r="DE17" i="8"/>
  <c r="DH17" i="8" s="1"/>
  <c r="DF17" i="8"/>
  <c r="DG17" i="8" s="1"/>
  <c r="DD18" i="8"/>
  <c r="DE18" i="8"/>
  <c r="DH18" i="8" s="1"/>
  <c r="DF18" i="8"/>
  <c r="DG18" i="8" s="1"/>
  <c r="DD19" i="8"/>
  <c r="DE19" i="8"/>
  <c r="DH19" i="8" s="1"/>
  <c r="DF19" i="8"/>
  <c r="DG19" i="8"/>
  <c r="DD20" i="8"/>
  <c r="DE20" i="8"/>
  <c r="DH20" i="8" s="1"/>
  <c r="DF20" i="8"/>
  <c r="DG20" i="8" s="1"/>
  <c r="DD21" i="8"/>
  <c r="DE21" i="8"/>
  <c r="DH21" i="8" s="1"/>
  <c r="DF21" i="8"/>
  <c r="DG21" i="8" s="1"/>
  <c r="DD22" i="8"/>
  <c r="DE22" i="8"/>
  <c r="DH22" i="8" s="1"/>
  <c r="DF22" i="8"/>
  <c r="DG22" i="8" s="1"/>
  <c r="DD23" i="8"/>
  <c r="DE23" i="8"/>
  <c r="DH23" i="8" s="1"/>
  <c r="DF23" i="8"/>
  <c r="DG23" i="8" s="1"/>
  <c r="DD24" i="8"/>
  <c r="DE24" i="8"/>
  <c r="DH24" i="8" s="1"/>
  <c r="DF24" i="8"/>
  <c r="DG24" i="8" s="1"/>
  <c r="DD25" i="8"/>
  <c r="DE25" i="8"/>
  <c r="DH25" i="8" s="1"/>
  <c r="DF25" i="8"/>
  <c r="DG25" i="8" s="1"/>
  <c r="DD26" i="8"/>
  <c r="DE26" i="8"/>
  <c r="DH26" i="8" s="1"/>
  <c r="DF26" i="8"/>
  <c r="DG26" i="8" s="1"/>
  <c r="DD27" i="8"/>
  <c r="DE27" i="8"/>
  <c r="DH27" i="8" s="1"/>
  <c r="DF27" i="8"/>
  <c r="DG27" i="8" s="1"/>
  <c r="DD28" i="8"/>
  <c r="DE28" i="8"/>
  <c r="DH28" i="8" s="1"/>
  <c r="DF28" i="8"/>
  <c r="DG28" i="8" s="1"/>
  <c r="DD29" i="8"/>
  <c r="DE29" i="8"/>
  <c r="DH29" i="8" s="1"/>
  <c r="DF29" i="8"/>
  <c r="DG29" i="8" s="1"/>
  <c r="DD30" i="8"/>
  <c r="DE30" i="8"/>
  <c r="DH30" i="8" s="1"/>
  <c r="DF30" i="8"/>
  <c r="DG30" i="8" s="1"/>
  <c r="DD31" i="8"/>
  <c r="DE31" i="8"/>
  <c r="DH31" i="8" s="1"/>
  <c r="DF31" i="8"/>
  <c r="DG31" i="8" s="1"/>
  <c r="DD32" i="8"/>
  <c r="DE32" i="8"/>
  <c r="DH32" i="8" s="1"/>
  <c r="DF32" i="8"/>
  <c r="DG32" i="8" s="1"/>
  <c r="DD33" i="8"/>
  <c r="DE33" i="8"/>
  <c r="DH33" i="8" s="1"/>
  <c r="DF33" i="8"/>
  <c r="DG33" i="8" s="1"/>
  <c r="DD34" i="8"/>
  <c r="DE34" i="8"/>
  <c r="DH34" i="8" s="1"/>
  <c r="DF34" i="8"/>
  <c r="DG34" i="8" s="1"/>
  <c r="DD35" i="8"/>
  <c r="DE35" i="8"/>
  <c r="DH35" i="8" s="1"/>
  <c r="DF35" i="8"/>
  <c r="DG35" i="8" s="1"/>
  <c r="DD36" i="8"/>
  <c r="DE36" i="8"/>
  <c r="DH36" i="8" s="1"/>
  <c r="DF36" i="8"/>
  <c r="DG36" i="8" s="1"/>
  <c r="DD37" i="8"/>
  <c r="DE37" i="8"/>
  <c r="DH37" i="8" s="1"/>
  <c r="DF37" i="8"/>
  <c r="DG37" i="8" s="1"/>
  <c r="DD38" i="8"/>
  <c r="DE38" i="8"/>
  <c r="DH38" i="8" s="1"/>
  <c r="DF38" i="8"/>
  <c r="DG38" i="8" s="1"/>
  <c r="DD39" i="8"/>
  <c r="DE39" i="8"/>
  <c r="DH39" i="8" s="1"/>
  <c r="DF39" i="8"/>
  <c r="DG39" i="8" s="1"/>
  <c r="DD40" i="8"/>
  <c r="DE40" i="8"/>
  <c r="DH40" i="8" s="1"/>
  <c r="DF40" i="8"/>
  <c r="DG40" i="8" s="1"/>
  <c r="DD41" i="8"/>
  <c r="DE41" i="8"/>
  <c r="DH41" i="8" s="1"/>
  <c r="DF41" i="8"/>
  <c r="DG41" i="8" s="1"/>
  <c r="DD42" i="8"/>
  <c r="DE42" i="8"/>
  <c r="DH42" i="8" s="1"/>
  <c r="DF42" i="8"/>
  <c r="DG42" i="8" s="1"/>
  <c r="DD43" i="8"/>
  <c r="DE43" i="8"/>
  <c r="DH43" i="8" s="1"/>
  <c r="DF43" i="8"/>
  <c r="DG43" i="8" s="1"/>
  <c r="DF5" i="8"/>
  <c r="DG5" i="8" s="1"/>
  <c r="DE5" i="8"/>
  <c r="DH5" i="8" s="1"/>
  <c r="DD5" i="8"/>
  <c r="ED45" i="8" l="1"/>
  <c r="D2" i="9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 s="1"/>
  <c r="CR19" i="8"/>
  <c r="CS19" i="8"/>
  <c r="CT19" i="8"/>
  <c r="CV19" i="8" s="1"/>
  <c r="CR20" i="8"/>
  <c r="CS20" i="8"/>
  <c r="CT20" i="8"/>
  <c r="CV20" i="8" s="1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 s="1"/>
  <c r="CR27" i="8"/>
  <c r="CS27" i="8"/>
  <c r="CT27" i="8"/>
  <c r="CV27" i="8" s="1"/>
  <c r="CR28" i="8"/>
  <c r="CS28" i="8"/>
  <c r="CT28" i="8"/>
  <c r="CV28" i="8" s="1"/>
  <c r="CR29" i="8"/>
  <c r="CS29" i="8"/>
  <c r="CT29" i="8"/>
  <c r="CV29" i="8" s="1"/>
  <c r="CR30" i="8"/>
  <c r="CS30" i="8"/>
  <c r="CT30" i="8"/>
  <c r="CV30" i="8" s="1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 s="1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 s="1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 s="1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 s="1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 s="1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I5" i="8"/>
  <c r="CJ45" i="8" l="1"/>
  <c r="CA35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CD10" i="8" s="1"/>
  <c r="BZ11" i="8"/>
  <c r="CA11" i="8"/>
  <c r="CB11" i="8"/>
  <c r="CD11" i="8" s="1"/>
  <c r="BZ12" i="8"/>
  <c r="CA12" i="8"/>
  <c r="CB12" i="8"/>
  <c r="CD12" i="8" s="1"/>
  <c r="BZ13" i="8"/>
  <c r="CA13" i="8"/>
  <c r="CB13" i="8"/>
  <c r="CD13" i="8" s="1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CD18" i="8" s="1"/>
  <c r="BZ19" i="8"/>
  <c r="CA19" i="8"/>
  <c r="CB19" i="8"/>
  <c r="CD19" i="8" s="1"/>
  <c r="BZ20" i="8"/>
  <c r="CA20" i="8"/>
  <c r="CB20" i="8"/>
  <c r="CD20" i="8" s="1"/>
  <c r="BZ21" i="8"/>
  <c r="CA21" i="8"/>
  <c r="CB21" i="8"/>
  <c r="CD21" i="8" s="1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CD26" i="8" s="1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CD32" i="8" s="1"/>
  <c r="BZ33" i="8"/>
  <c r="CA33" i="8"/>
  <c r="CB33" i="8"/>
  <c r="CD33" i="8" s="1"/>
  <c r="BZ34" i="8"/>
  <c r="CA34" i="8"/>
  <c r="CB34" i="8"/>
  <c r="CD34" i="8" s="1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B5" i="8" l="1"/>
  <c r="CD5" i="8" s="1"/>
  <c r="CA5" i="8"/>
  <c r="CA45" i="8" s="1"/>
  <c r="BZ5" i="8"/>
  <c r="AH5" i="8"/>
  <c r="AX5" i="8" l="1"/>
  <c r="AX31" i="8" l="1"/>
  <c r="AY31" i="8" s="1"/>
  <c r="AX6" i="8"/>
  <c r="AY6" i="8" s="1"/>
  <c r="AX7" i="8"/>
  <c r="AY7" i="8" s="1"/>
  <c r="AX8" i="8"/>
  <c r="AY8" i="8" s="1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Y15" i="8" s="1"/>
  <c r="AX16" i="8"/>
  <c r="AY16" i="8" s="1"/>
  <c r="AX17" i="8"/>
  <c r="AY17" i="8" s="1"/>
  <c r="AX18" i="8"/>
  <c r="AY18" i="8" s="1"/>
  <c r="AX19" i="8"/>
  <c r="AY19" i="8" s="1"/>
  <c r="AX20" i="8"/>
  <c r="AY20" i="8" s="1"/>
  <c r="AX21" i="8"/>
  <c r="AY21" i="8" s="1"/>
  <c r="AX22" i="8"/>
  <c r="AY22" i="8" s="1"/>
  <c r="AX23" i="8"/>
  <c r="AY23" i="8" s="1"/>
  <c r="AX24" i="8"/>
  <c r="AY24" i="8" s="1"/>
  <c r="AX25" i="8"/>
  <c r="AY25" i="8" s="1"/>
  <c r="AX26" i="8"/>
  <c r="AY26" i="8" s="1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Y43" i="8" s="1"/>
  <c r="AP5" i="8"/>
  <c r="AQ5" i="8" s="1"/>
  <c r="AY14" i="8"/>
  <c r="AY29" i="8"/>
  <c r="AY30" i="8"/>
  <c r="AY38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l="1"/>
  <c r="AN18" i="8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AA45" i="8" l="1"/>
  <c r="Z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<sst xmlns="http://schemas.openxmlformats.org/spreadsheetml/2006/main" count="3700" uniqueCount="332">
  <si>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</si>
  <si>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</si>
  <si>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</si>
  <si>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</si>
  <si>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</si>
  <si>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</si>
  <si>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</si>
  <si>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</si>
  <si>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</si>
  <si>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</si>
  <si>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</si>
  <si>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</si>
  <si>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</si>
  <si>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</si>
  <si>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</si>
  <si>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</si>
  <si>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</si>
  <si>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</si>
  <si>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</si>
  <si>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</si>
  <si>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</si>
  <si>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</si>
  <si>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</si>
  <si>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</si>
  <si>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</si>
  <si>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</si>
  <si>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</si>
  <si>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</si>
  <si>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</si>
  <si>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</si>
  <si>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</si>
  <si>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</si>
  <si>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</si>
  <si>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</si>
  <si>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</si>
  <si>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</si>
  <si>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</si>
  <si>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</si>
  <si>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</si>
  <si>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</si>
  <si>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</si>
  <si>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</si>
  <si>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</si>
  <si>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</si>
  <si>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</si>
  <si>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</si>
  <si>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</si>
  <si>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</si>
  <si>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</si>
  <si>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</si>
  <si>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</si>
  <si>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</si>
  <si>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</si>
  <si>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</si>
  <si>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</si>
  <si>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</si>
  <si>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</si>
  <si>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</si>
  <si>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</si>
  <si>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</si>
  <si>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</si>
  <si>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</si>
  <si>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</si>
  <si>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</si>
  <si>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</si>
  <si>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</si>
  <si>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</si>
  <si>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</si>
  <si>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</si>
  <si>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</si>
  <si>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</si>
  <si>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</si>
  <si>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</si>
  <si>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</si>
  <si>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</si>
  <si>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</si>
  <si>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</si>
  <si>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</si>
  <si>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</si>
  <si>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</si>
  <si>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</si>
  <si>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</si>
  <si>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</si>
  <si>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</si>
  <si>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</si>
  <si>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</si>
  <si>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</si>
  <si>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</si>
  <si>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</si>
  <si>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</si>
  <si>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</si>
  <si>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</si>
  <si>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</si>
  <si>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</si>
  <si>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</si>
  <si>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</si>
  <si>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</si>
  <si>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</si>
  <si>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</si>
  <si>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</si>
  <si>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</si>
  <si>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</si>
  <si>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</si>
  <si>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</si>
  <si>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</si>
  <si>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</si>
  <si>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</si>
  <si>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</si>
  <si>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</si>
  <si>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</si>
  <si>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</si>
  <si>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</si>
  <si>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</si>
  <si>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</si>
  <si>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</si>
  <si>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</si>
  <si>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</si>
  <si>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</si>
  <si>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</si>
  <si>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</si>
  <si>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</si>
  <si>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</si>
  <si>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</si>
  <si>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</si>
  <si>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</si>
  <si>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</si>
  <si>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</si>
  <si>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</si>
  <si>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</si>
  <si>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</si>
  <si>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</si>
  <si>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</si>
  <si>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</si>
  <si>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</si>
  <si>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</si>
  <si>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</si>
  <si>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</si>
  <si>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</si>
  <si>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</si>
  <si>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</si>
  <si>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</si>
  <si>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</si>
  <si>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</si>
  <si>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</si>
  <si>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</si>
  <si>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</si>
  <si>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</si>
  <si>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</si>
  <si>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</si>
  <si>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</si>
  <si>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</si>
  <si>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</si>
  <si>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</si>
  <si>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</si>
  <si>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</si>
  <si>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</si>
  <si>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</si>
  <si>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</si>
  <si>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</si>
  <si>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</si>
  <si>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</si>
  <si>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</si>
  <si>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</si>
  <si>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</si>
  <si>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</si>
  <si>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</si>
  <si>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</si>
  <si>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</si>
  <si>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</si>
  <si>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</si>
  <si>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</si>
  <si>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</si>
  <si>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</si>
  <si>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</si>
  <si>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</si>
  <si>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</si>
  <si>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</si>
  <si>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</si>
  <si>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</si>
  <si>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</si>
  <si>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</si>
  <si>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</si>
  <si>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</si>
  <si>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</si>
  <si>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</si>
  <si>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</si>
  <si>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</si>
  <si>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</si>
  <si>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</si>
  <si>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</si>
  <si>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</si>
  <si>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</si>
  <si>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</si>
  <si>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</si>
  <si>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</si>
  <si>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</si>
  <si>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</si>
  <si>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</si>
  <si>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</si>
  <si>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</si>
  <si>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</si>
  <si>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</si>
  <si>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</si>
  <si>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</si>
  <si>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</si>
  <si>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</si>
  <si>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</si>
  <si>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</si>
  <si>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</si>
  <si>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</si>
  <si>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</si>
  <si>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</si>
  <si>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</si>
  <si>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</si>
  <si>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</si>
  <si>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</si>
  <si>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</si>
  <si>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</si>
  <si>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</si>
  <si>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</si>
  <si>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</si>
  <si>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</si>
  <si>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</si>
  <si>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</si>
  <si>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</si>
  <si>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</si>
  <si>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</si>
  <si>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</si>
  <si>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</si>
  <si>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</si>
  <si>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</si>
  <si>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</si>
  <si>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</si>
  <si>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</si>
  <si>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</si>
  <si>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</si>
  <si>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</si>
  <si>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</si>
  <si>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</si>
  <si>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</si>
  <si>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</si>
  <si>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</si>
  <si>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</si>
  <si>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</si>
  <si>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</si>
  <si>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</si>
  <si>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</si>
  <si>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</si>
  <si>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</si>
  <si>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</si>
  <si>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</si>
  <si>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</si>
  <si>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</si>
  <si>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</si>
  <si>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</si>
  <si>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</si>
  <si>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</si>
  <si>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</si>
  <si>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</si>
  <si>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</si>
  <si>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</si>
  <si>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</si>
  <si>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</si>
  <si>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</si>
  <si>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</si>
  <si>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</si>
  <si>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</si>
  <si>
    <t>finalModels_F_TotBiom_noNA_Zooplstrata.RDS</t>
  </si>
  <si>
    <t>Same as column DI but using Harvey Walsh's EcoMon data for zooplankton by strata</t>
  </si>
  <si>
    <t>Stock biomass</t>
  </si>
  <si>
    <t>local temp</t>
  </si>
  <si>
    <t>local abund</t>
  </si>
  <si>
    <t>fall temp</t>
  </si>
  <si>
    <t>copepod sm/lg str winter</t>
  </si>
  <si>
    <t>tot cop strspri</t>
  </si>
  <si>
    <t>lat</t>
  </si>
  <si>
    <t>Significance (s.pv):</t>
  </si>
  <si>
    <t>Combined results for WFC talk (column DR: zooplankton by strata where available, column DI: by EPU where strata didn't run)</t>
  </si>
  <si>
    <t>Copepod Small/Large Strata Winter</t>
  </si>
  <si>
    <t>Copepod Small/Large Strata Spring</t>
  </si>
  <si>
    <t>Total Copepod Strata Spring</t>
  </si>
  <si>
    <t>Copepod Small/Large Strata Fall</t>
  </si>
  <si>
    <t>Local Abund</t>
  </si>
  <si>
    <t>Copepod Small/Large EPU</t>
  </si>
  <si>
    <t>Total Copepods EPU</t>
  </si>
  <si>
    <t>Zooplankton Biomass EPU</t>
  </si>
  <si>
    <t>Lat/Lon</t>
  </si>
  <si>
    <t>Zooplankton Abund Strata Fall</t>
  </si>
  <si>
    <t>Zooplankton Abunddance</t>
  </si>
  <si>
    <t xml:space="preserve">Total Copepods </t>
  </si>
  <si>
    <t>finalModels_F_TotBiom_noNA_Zooplstrata_year.RDS</t>
  </si>
  <si>
    <t>Same as column DR but with year</t>
  </si>
  <si>
    <t>Zooplankton Abund Strata Spring</t>
  </si>
  <si>
    <t>Zooplankton Abund Strata Summer</t>
  </si>
  <si>
    <t>Zooplankton Abund Strata Winter</t>
  </si>
  <si>
    <t>Total Copepod Strata Fall</t>
  </si>
  <si>
    <t>Copepod Small/Large Strata Summer</t>
  </si>
  <si>
    <t>Total Copepod Strata Winter</t>
  </si>
  <si>
    <t>Total Copepod Strata Summer</t>
  </si>
  <si>
    <t>LocalBottomTemp</t>
  </si>
  <si>
    <t>LocalBiomass</t>
  </si>
  <si>
    <t>SummerTemp</t>
  </si>
  <si>
    <t>CopepodSmall_Large</t>
  </si>
  <si>
    <t>FallBloomMagnitude</t>
  </si>
  <si>
    <t>AverageLatStrata</t>
  </si>
  <si>
    <t>Copepod Small_Large</t>
  </si>
  <si>
    <t>Butterfish model for Oct.2021 WG (finalModels_ZooplEPU_Year):</t>
  </si>
  <si>
    <t>Butterfish model for Oct. 2021 WG (finalModels_ZooplEPU_Surftemp_Year):</t>
  </si>
  <si>
    <t>Adding Surface temp</t>
  </si>
  <si>
    <t>LocalAbundance</t>
  </si>
  <si>
    <t>SpringTemp</t>
  </si>
  <si>
    <t>TotalCopepods</t>
  </si>
  <si>
    <t>LocalSurfaceTemp</t>
  </si>
  <si>
    <t>WinterTemp</t>
  </si>
  <si>
    <t>FallBloomDuration</t>
  </si>
  <si>
    <t>FallTemp</t>
  </si>
  <si>
    <t>StomachFullness</t>
  </si>
  <si>
    <t>Run surftemp with zoopl data by strata instead of EPU</t>
  </si>
  <si>
    <t>by sex</t>
  </si>
  <si>
    <t>regime shift for butterfish</t>
  </si>
  <si>
    <t>regime shift for all species</t>
  </si>
  <si>
    <t>`</t>
  </si>
  <si>
    <t>CopepodSmallLargeStrataSummer</t>
  </si>
  <si>
    <t>ZooplAbundStrataWinter</t>
  </si>
  <si>
    <t>CopepodSmallLargeStrataWinter</t>
  </si>
  <si>
    <t>ZooplAbundStrataSummer</t>
  </si>
  <si>
    <t>(Haddock)</t>
  </si>
  <si>
    <t>Rel condition (Le Cren) without *100</t>
  </si>
  <si>
    <t>Rel condition (Le Cren) with *100</t>
  </si>
  <si>
    <t>finalModels_k20_ZooplEPU_test100_Year</t>
  </si>
  <si>
    <t>finalModels_k20_ZooplEPU_no100_Year</t>
  </si>
  <si>
    <t>Total copepods and  copepod size by EPU (not seasonal), no total bio or F (K actually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</si>
</sst>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5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6" fillId="0" borderId="0" xfId="0" applyFont="1" applyAlignment="1">
      <alignment wrapText="1"/>
    </xf>
    <xf numFmtId="0" fontId="0" fillId="0" borderId="48" xfId="0" applyBorder="1"/>
    <xf numFmtId="0" fontId="16" fillId="0" borderId="57" xfId="0" applyFont="1" applyBorder="1" applyAlignment="1">
      <alignment wrapText="1"/>
    </xf>
    <xf numFmtId="0" fontId="16" fillId="0" borderId="58" xfId="0" applyFont="1" applyBorder="1" applyAlignment="1">
      <alignment wrapText="1"/>
    </xf>
    <xf numFmtId="0" fontId="16" fillId="0" borderId="59" xfId="0" applyFont="1" applyBorder="1" applyAlignment="1">
      <alignment wrapText="1"/>
    </xf>
    <xf numFmtId="0" fontId="0" fillId="0" borderId="45" xfId="0" applyBorder="1"/>
    <xf numFmtId="11" fontId="0" fillId="0" borderId="0" xfId="0" applyNumberFormat="1" applyBorder="1"/>
    <xf numFmtId="11" fontId="0" fillId="0" borderId="48" xfId="0" applyNumberFormat="1" applyBorder="1"/>
    <xf numFmtId="11" fontId="0" fillId="0" borderId="49" xfId="0" applyNumberFormat="1" applyBorder="1"/>
    <xf numFmtId="11" fontId="0" fillId="0" borderId="56" xfId="0" applyNumberFormat="1" applyBorder="1"/>
    <xf numFmtId="0" fontId="16" fillId="0" borderId="58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0" fillId="0" borderId="0" xfId="0" applyBorder="1"/>
    <xf numFmtId="0" fontId="0" fillId="0" borderId="49" xfId="0" applyBorder="1"/>
    <xf numFmtId="0" fontId="0" fillId="0" borderId="56" xfId="0" applyBorder="1"/>
    <xf numFmtId="0" fontId="0" fillId="33" borderId="0" xfId="0" applyFill="1"/>
    <xf numFmtId="0" fontId="0" fillId="42" borderId="0" xfId="0" applyFill="1"/>
    <xf numFmtId="0" fontId="16" fillId="0" borderId="45" xfId="0" applyFont="1" applyBorder="1"/>
    <xf numFmtId="0" fontId="16" fillId="0" borderId="46" xfId="0" applyFont="1" applyBorder="1"/>
    <xf numFmtId="0" fontId="0" fillId="42" borderId="49" xfId="0" applyFill="1" applyBorder="1"/>
    <xf numFmtId="11" fontId="0" fillId="0" borderId="45" xfId="0" applyNumberFormat="1" applyBorder="1"/>
    <xf numFmtId="0" fontId="0" fillId="0" borderId="60" xfId="0" applyBorder="1"/>
    <xf numFmtId="0" fontId="0" fillId="0" borderId="0" xfId="0" applyNumberFormat="1"/>
    <xf numFmtId="11" fontId="0" fillId="39" borderId="0" xfId="0" applyNumberFormat="1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H43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8" s="105" customFormat="1" ht="32" customHeight="1" x14ac:dyDescent="0.35">
      <c r="A4" s="107" t="s">
        <v>0</v>
      </c>
      <c r="B4" s="115" t="s">
        <v>144</v>
      </c>
      <c r="C4" s="116" t="s">
        <v>145</v>
      </c>
      <c r="G4" s="108" t="s">
        <v>144</v>
      </c>
      <c r="H4" s="108" t="s">
        <v>282</v>
      </c>
    </row>
    <row r="5" spans="1:8" x14ac:dyDescent="0.35">
      <c r="A5" s="110" t="s">
        <v>186</v>
      </c>
      <c r="B5" s="111">
        <v>0</v>
      </c>
      <c r="C5" s="112"/>
      <c r="H5" s="65">
        <v>5.4566940000000001E-2</v>
      </c>
    </row>
    <row r="6" spans="1:8" hidden="1" x14ac:dyDescent="0.35">
      <c r="A6" t="s">
        <v>36</v>
      </c>
      <c r="B6" s="65">
        <v>9.9345164E-2</v>
      </c>
      <c r="C6" s="65"/>
      <c r="H6" s="65">
        <v>3.4679060000000002E-3</v>
      </c>
    </row>
    <row r="7" spans="1:8" x14ac:dyDescent="0.35">
      <c r="A7" s="110" t="s">
        <v>38</v>
      </c>
      <c r="B7" s="111">
        <v>1.2991939999999999E-5</v>
      </c>
      <c r="C7" s="112"/>
      <c r="G7">
        <v>9.9345164E-2</v>
      </c>
    </row>
    <row r="8" spans="1:8" hidden="1" x14ac:dyDescent="0.35">
      <c r="A8" t="s">
        <v>24</v>
      </c>
      <c r="B8" s="65"/>
      <c r="C8" s="65">
        <v>6.8537699999999993E-2</v>
      </c>
      <c r="H8" s="65">
        <v>0.37556709999999999</v>
      </c>
    </row>
    <row r="9" spans="1:8" x14ac:dyDescent="0.35">
      <c r="A9" s="110" t="s">
        <v>187</v>
      </c>
      <c r="B9" s="111">
        <v>2.3148030000000001E-5</v>
      </c>
      <c r="C9" s="112"/>
      <c r="G9" s="65">
        <v>1.89783E-2</v>
      </c>
    </row>
    <row r="10" spans="1:8" hidden="1" x14ac:dyDescent="0.35">
      <c r="A10" t="s">
        <v>21</v>
      </c>
      <c r="B10" s="65">
        <v>0.25237641900000002</v>
      </c>
      <c r="C10" s="65"/>
      <c r="H10" s="65">
        <v>7.1538229999999994E-2</v>
      </c>
    </row>
    <row r="11" spans="1:8" x14ac:dyDescent="0.35">
      <c r="A11" s="110" t="s">
        <v>35</v>
      </c>
      <c r="B11" s="111">
        <v>8.7981729999999996E-4</v>
      </c>
      <c r="C11" s="112"/>
      <c r="G11">
        <v>2.0725318000000001E-3</v>
      </c>
    </row>
    <row r="12" spans="1:8" x14ac:dyDescent="0.35">
      <c r="A12" s="110" t="s">
        <v>10</v>
      </c>
      <c r="B12" s="111">
        <v>1.3572488E-3</v>
      </c>
      <c r="C12" s="112"/>
      <c r="G12" s="65">
        <v>0.28937717460000001</v>
      </c>
    </row>
    <row r="13" spans="1:8" hidden="1" x14ac:dyDescent="0.35">
      <c r="A13" t="s">
        <v>16</v>
      </c>
      <c r="B13" s="65">
        <v>0.79217179999999998</v>
      </c>
      <c r="C13" s="65"/>
      <c r="H13">
        <v>4.36842276E-2</v>
      </c>
    </row>
    <row r="14" spans="1:8" hidden="1" x14ac:dyDescent="0.35">
      <c r="A14" t="s">
        <v>28</v>
      </c>
      <c r="B14" s="65"/>
      <c r="C14" s="65">
        <v>8.5201970000000002E-2</v>
      </c>
      <c r="H14" s="65">
        <v>4.1733366600000002E-2</v>
      </c>
    </row>
    <row r="15" spans="1:8" hidden="1" x14ac:dyDescent="0.35">
      <c r="A15" t="s">
        <v>27</v>
      </c>
      <c r="B15" s="65">
        <v>0.53308149999999999</v>
      </c>
      <c r="C15" s="65"/>
      <c r="H15" s="65">
        <v>2.135155E-2</v>
      </c>
    </row>
    <row r="16" spans="1:8" x14ac:dyDescent="0.35">
      <c r="A16" s="110" t="s">
        <v>37</v>
      </c>
      <c r="B16" s="111">
        <v>1.2971388699999999E-2</v>
      </c>
      <c r="C16" s="112"/>
      <c r="G16">
        <v>0.20233564849999999</v>
      </c>
    </row>
    <row r="17" spans="1:8" x14ac:dyDescent="0.35">
      <c r="A17" s="110" t="s">
        <v>23</v>
      </c>
      <c r="B17" s="111">
        <v>1.89783E-2</v>
      </c>
      <c r="C17" s="112"/>
      <c r="H17" s="65">
        <v>1.4948399999999999E-4</v>
      </c>
    </row>
    <row r="18" spans="1:8" hidden="1" x14ac:dyDescent="0.35">
      <c r="A18" t="s">
        <v>39</v>
      </c>
      <c r="B18" s="65"/>
      <c r="C18" s="65">
        <v>0.35052693350000003</v>
      </c>
      <c r="G18" s="65">
        <v>0.41929050000000001</v>
      </c>
    </row>
    <row r="19" spans="1:8" hidden="1" x14ac:dyDescent="0.35">
      <c r="A19" t="s">
        <v>18</v>
      </c>
      <c r="B19" s="65"/>
      <c r="C19" s="65">
        <v>0.96769559999999999</v>
      </c>
      <c r="H19" s="65">
        <v>1.545768E-2</v>
      </c>
    </row>
    <row r="20" spans="1:8" hidden="1" x14ac:dyDescent="0.35">
      <c r="A20" t="s">
        <v>19</v>
      </c>
      <c r="B20" s="65"/>
      <c r="C20" s="65">
        <v>0.64688290000000004</v>
      </c>
      <c r="G20" s="65">
        <v>0.24158758999999999</v>
      </c>
    </row>
    <row r="21" spans="1:8" hidden="1" x14ac:dyDescent="0.35">
      <c r="A21" t="s">
        <v>12</v>
      </c>
      <c r="B21" s="65"/>
      <c r="C21" s="65">
        <v>0.41009757800000002</v>
      </c>
      <c r="H21" s="65">
        <v>0.34838740000000001</v>
      </c>
    </row>
    <row r="22" spans="1:8" hidden="1" x14ac:dyDescent="0.35">
      <c r="A22" t="s">
        <v>191</v>
      </c>
      <c r="B22" s="65"/>
      <c r="C22" s="65">
        <v>0.54289770000000004</v>
      </c>
      <c r="G22" s="65">
        <v>0.27900940000000002</v>
      </c>
    </row>
    <row r="23" spans="1:8" x14ac:dyDescent="0.35">
      <c r="A23" s="110" t="s">
        <v>25</v>
      </c>
      <c r="B23" s="111"/>
      <c r="C23" s="112">
        <v>2.3343849999999998E-5</v>
      </c>
      <c r="G23" s="65">
        <v>0.1169788786</v>
      </c>
    </row>
    <row r="24" spans="1:8" hidden="1" x14ac:dyDescent="0.35">
      <c r="A24" t="s">
        <v>15</v>
      </c>
      <c r="B24" s="65">
        <v>0.9775412</v>
      </c>
      <c r="C24" s="65"/>
      <c r="G24">
        <v>0.21808110950000001</v>
      </c>
    </row>
    <row r="25" spans="1:8" hidden="1" x14ac:dyDescent="0.35">
      <c r="A25" t="s">
        <v>22</v>
      </c>
      <c r="B25" s="65">
        <v>0.27724349999999998</v>
      </c>
      <c r="C25" s="65"/>
      <c r="G25">
        <v>4.2794221299999997E-2</v>
      </c>
    </row>
    <row r="26" spans="1:8" x14ac:dyDescent="0.35">
      <c r="A26" s="110" t="s">
        <v>11</v>
      </c>
      <c r="B26" s="111"/>
      <c r="C26" s="112">
        <v>3.7866110000000001E-3</v>
      </c>
      <c r="H26" s="65">
        <v>5.3678940000000001E-2</v>
      </c>
    </row>
    <row r="27" spans="1:8" hidden="1" x14ac:dyDescent="0.35">
      <c r="A27" t="s">
        <v>17</v>
      </c>
      <c r="B27" s="65">
        <v>0.12146</v>
      </c>
      <c r="C27" s="65"/>
      <c r="G27" s="65">
        <v>0.7933791</v>
      </c>
    </row>
    <row r="28" spans="1:8" x14ac:dyDescent="0.35">
      <c r="A28" s="110" t="s">
        <v>13</v>
      </c>
      <c r="B28" s="111"/>
      <c r="C28" s="112">
        <v>4.2918771E-3</v>
      </c>
      <c r="G28">
        <v>2.342476E-4</v>
      </c>
    </row>
    <row r="29" spans="1:8" hidden="1" x14ac:dyDescent="0.35">
      <c r="A29" t="s">
        <v>14</v>
      </c>
      <c r="B29" s="65"/>
      <c r="C29" s="65">
        <v>0.43533850000000002</v>
      </c>
      <c r="G29" s="65">
        <v>1.6188890000000001E-3</v>
      </c>
    </row>
    <row r="30" spans="1:8" x14ac:dyDescent="0.35">
      <c r="A30" s="110" t="s">
        <v>156</v>
      </c>
      <c r="B30" s="111"/>
      <c r="C30" s="112">
        <v>8.5556169999999997E-3</v>
      </c>
      <c r="H30" s="65">
        <v>0.1127509</v>
      </c>
    </row>
    <row r="31" spans="1:8" x14ac:dyDescent="0.35">
      <c r="A31" s="110" t="s">
        <v>8</v>
      </c>
      <c r="B31" s="111"/>
      <c r="C31" s="112">
        <v>1.147832E-2</v>
      </c>
      <c r="H31" s="65">
        <v>0.93872599999999995</v>
      </c>
    </row>
    <row r="32" spans="1:8" x14ac:dyDescent="0.35">
      <c r="A32" s="110" t="s">
        <v>159</v>
      </c>
      <c r="B32" s="111"/>
      <c r="C32" s="112">
        <v>2.1168030000000001E-2</v>
      </c>
      <c r="H32" s="65">
        <v>3.1391570000000001E-3</v>
      </c>
    </row>
    <row r="33" spans="1:8" hidden="1" x14ac:dyDescent="0.35">
      <c r="A33" t="s">
        <v>190</v>
      </c>
      <c r="B33" s="65"/>
      <c r="C33" s="65">
        <v>5.0855190000000002E-2</v>
      </c>
      <c r="H33" s="65">
        <v>1.2320720000000001E-3</v>
      </c>
    </row>
    <row r="34" spans="1:8" hidden="1" x14ac:dyDescent="0.35">
      <c r="A34" t="s">
        <v>158</v>
      </c>
      <c r="B34" s="65"/>
      <c r="C34" s="65">
        <v>0.93143909999999996</v>
      </c>
      <c r="G34" s="65">
        <v>4.4707860000000003E-5</v>
      </c>
    </row>
    <row r="35" spans="1:8" hidden="1" x14ac:dyDescent="0.35">
      <c r="A35" t="s">
        <v>157</v>
      </c>
      <c r="B35" s="65"/>
      <c r="C35" s="65">
        <v>0.1772609</v>
      </c>
      <c r="G35" s="65">
        <v>0.22122710000000001</v>
      </c>
    </row>
    <row r="36" spans="1:8" x14ac:dyDescent="0.35">
      <c r="A36" s="110" t="s">
        <v>34</v>
      </c>
      <c r="B36" s="111"/>
      <c r="C36" s="112">
        <v>2.3712649999999998E-2</v>
      </c>
      <c r="G36" s="65">
        <v>4.3597039999999998E-3</v>
      </c>
    </row>
    <row r="37" spans="1:8" hidden="1" x14ac:dyDescent="0.35">
      <c r="A37" t="s">
        <v>160</v>
      </c>
      <c r="B37" s="65"/>
      <c r="C37" s="65">
        <v>0.82157959999999997</v>
      </c>
      <c r="H37">
        <v>0.36089975299999999</v>
      </c>
    </row>
    <row r="38" spans="1:8" x14ac:dyDescent="0.35">
      <c r="A38" s="110" t="s">
        <v>26</v>
      </c>
      <c r="B38" s="111"/>
      <c r="C38" s="112">
        <v>3.3904834000000002E-2</v>
      </c>
      <c r="G38" s="65">
        <v>0.54447559999999995</v>
      </c>
    </row>
    <row r="39" spans="1:8" hidden="1" x14ac:dyDescent="0.35">
      <c r="A39" t="s">
        <v>188</v>
      </c>
      <c r="B39" s="65"/>
      <c r="C39" s="65">
        <v>0.2210454</v>
      </c>
      <c r="H39">
        <v>0.61639783500000001</v>
      </c>
    </row>
    <row r="40" spans="1:8" x14ac:dyDescent="0.35">
      <c r="A40" s="110" t="s">
        <v>7</v>
      </c>
      <c r="B40" s="111"/>
      <c r="C40" s="112">
        <v>3.7892973000000003E-2</v>
      </c>
      <c r="G40" s="65">
        <v>2.2593890000000001E-3</v>
      </c>
    </row>
    <row r="41" spans="1:8" x14ac:dyDescent="0.35">
      <c r="A41" s="64" t="s">
        <v>192</v>
      </c>
      <c r="B41" s="113"/>
      <c r="C41" s="114">
        <v>4.4850180000000003E-2</v>
      </c>
      <c r="G41" s="65">
        <v>7.3094839999999994E-2</v>
      </c>
    </row>
    <row r="42" spans="1:8" x14ac:dyDescent="0.35">
      <c r="G42" s="65">
        <v>8.6333540000000002E-6</v>
      </c>
    </row>
    <row r="43" spans="1:8" x14ac:dyDescent="0.35">
      <c r="H43" s="65">
        <v>0.77265260000000002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conditionalFormatting sqref="B5:C41">
    <cfRule type="containsBlanks" dxfId="218" priority="5">
      <formula>LEN(TRIM(B5))=0</formula>
    </cfRule>
    <cfRule type="cellIs" dxfId="217" priority="6" operator="equal">
      <formula>" "</formula>
    </cfRule>
    <cfRule type="cellIs" dxfId="216" priority="7" operator="lessThan">
      <formula>0.01</formula>
    </cfRule>
    <cfRule type="cellIs" dxfId="215" priority="8" operator="lessThan">
      <formula>0.05</formula>
    </cfRule>
  </conditionalFormatting>
  <conditionalFormatting sqref="G5:H43">
    <cfRule type="containsBlanks" dxfId="214" priority="1">
      <formula>LEN(TRIM(G5))=0</formula>
    </cfRule>
    <cfRule type="containsBlanks" priority="2">
      <formula>LEN(TRIM(G5))=0</formula>
    </cfRule>
    <cfRule type="cellIs" dxfId="213" priority="3" operator="lessThan">
      <formula>0.01</formula>
    </cfRule>
    <cfRule type="cellIs" dxfId="21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A35" zoomScale="53" workbookViewId="0">
      <pane xSplit="1" topLeftCell="B1" activePane="topRight" state="frozen"/>
      <selection activeCell="A2" sqref="A2"/>
      <selection pane="topRight" activeCell="F46" sqref="F46:K47"/>
    </sheetView>
  </sheetViews>
  <sheetFormatPr defaultRowHeight="14.5" x14ac:dyDescent="0.35"/>
  <cols>
    <col min="1" max="1" width="16.54296875" style="122" bestFit="1" customWidth="1"/>
    <col min="3" max="3" width="11.6328125" customWidth="1"/>
    <col min="11" max="13" width="10.08984375" customWidth="1"/>
    <col min="16" max="16" width="12" customWidth="1"/>
    <col min="17" max="19" width="11.08984375" customWidth="1"/>
    <col min="20" max="20" width="11.54296875" customWidth="1"/>
    <col min="21" max="22" width="11.90625" customWidth="1"/>
    <col min="23" max="24" width="11.54296875" customWidth="1"/>
    <col min="29" max="29" width="11.36328125" customWidth="1"/>
    <col min="30" max="31" width="9.90625" customWidth="1"/>
  </cols>
  <sheetData>
    <row r="1" spans="1:32" x14ac:dyDescent="0.35">
      <c r="B1" s="73"/>
      <c r="C1" s="73"/>
      <c r="D1" s="73"/>
    </row>
    <row r="2" spans="1:32" x14ac:dyDescent="0.35">
      <c r="B2" t="s">
        <v>277</v>
      </c>
    </row>
    <row r="3" spans="1:32" x14ac:dyDescent="0.35">
      <c r="B3" s="69"/>
      <c r="C3" s="69"/>
      <c r="D3" s="69"/>
    </row>
    <row r="4" spans="1:32" s="108" customFormat="1" ht="58" x14ac:dyDescent="0.35">
      <c r="A4" s="107" t="s">
        <v>0</v>
      </c>
      <c r="B4" s="108" t="s">
        <v>4</v>
      </c>
      <c r="C4" s="108" t="s">
        <v>3</v>
      </c>
      <c r="D4" s="108" t="s">
        <v>5</v>
      </c>
      <c r="F4" s="108" t="s">
        <v>171</v>
      </c>
      <c r="G4" s="108" t="s">
        <v>1</v>
      </c>
      <c r="H4" s="108" t="s">
        <v>162</v>
      </c>
      <c r="I4" s="108" t="s">
        <v>174</v>
      </c>
      <c r="J4" s="108" t="s">
        <v>144</v>
      </c>
      <c r="K4" s="108" t="s">
        <v>282</v>
      </c>
      <c r="L4" s="108" t="s">
        <v>163</v>
      </c>
      <c r="M4" s="108" t="s">
        <v>164</v>
      </c>
      <c r="N4" s="108" t="s">
        <v>165</v>
      </c>
      <c r="O4" s="108" t="s">
        <v>166</v>
      </c>
      <c r="P4" s="108" t="s">
        <v>278</v>
      </c>
      <c r="Q4" s="108" t="s">
        <v>279</v>
      </c>
      <c r="R4" s="108" t="s">
        <v>296</v>
      </c>
      <c r="S4" s="108" t="s">
        <v>281</v>
      </c>
      <c r="T4" s="108" t="s">
        <v>294</v>
      </c>
      <c r="U4" s="108" t="s">
        <v>292</v>
      </c>
      <c r="V4" s="108" t="s">
        <v>293</v>
      </c>
      <c r="W4" s="108" t="s">
        <v>287</v>
      </c>
      <c r="X4" s="108" t="s">
        <v>297</v>
      </c>
      <c r="Y4" s="108" t="s">
        <v>280</v>
      </c>
      <c r="Z4" s="108" t="s">
        <v>298</v>
      </c>
      <c r="AA4" s="108" t="s">
        <v>295</v>
      </c>
      <c r="AB4" s="108" t="s">
        <v>170</v>
      </c>
      <c r="AC4" s="108" t="s">
        <v>172</v>
      </c>
      <c r="AD4" s="108" t="s">
        <v>173</v>
      </c>
      <c r="AE4" s="108" t="s">
        <v>177</v>
      </c>
      <c r="AF4" s="108" t="s">
        <v>286</v>
      </c>
    </row>
    <row r="5" spans="1:32" x14ac:dyDescent="0.35">
      <c r="A5" s="122" t="s">
        <v>9</v>
      </c>
      <c r="B5">
        <v>41.577399999999997</v>
      </c>
      <c r="C5">
        <v>0.23599999999999999</v>
      </c>
      <c r="D5">
        <v>577</v>
      </c>
      <c r="F5" s="65">
        <v>0.10120419999999999</v>
      </c>
      <c r="G5" s="65">
        <v>8.6311600000000002E-2</v>
      </c>
      <c r="H5" s="65">
        <v>3.6497229999999999E-2</v>
      </c>
      <c r="K5" s="65">
        <v>5.4566940000000001E-2</v>
      </c>
      <c r="N5" s="65">
        <v>2.4087230000000001E-5</v>
      </c>
      <c r="Q5" s="65">
        <v>0.15361710000000001</v>
      </c>
      <c r="R5" s="65"/>
      <c r="Y5" s="65">
        <v>0.34098200000000001</v>
      </c>
      <c r="Z5" s="65"/>
      <c r="AA5" s="65"/>
      <c r="AB5" s="65"/>
      <c r="AE5" s="65">
        <v>0</v>
      </c>
      <c r="AF5" s="65">
        <v>1.9200499999999999E-6</v>
      </c>
    </row>
    <row r="6" spans="1:32" x14ac:dyDescent="0.35">
      <c r="A6" s="122" t="s">
        <v>11</v>
      </c>
      <c r="B6">
        <v>45.814</v>
      </c>
      <c r="C6">
        <v>0.34549999999999997</v>
      </c>
      <c r="D6">
        <v>537</v>
      </c>
      <c r="F6" s="65">
        <v>2.2735910000000002E-3</v>
      </c>
      <c r="G6" s="65">
        <v>9.5101809999999995E-2</v>
      </c>
      <c r="H6" s="65">
        <v>2.2532590000000002E-2</v>
      </c>
      <c r="K6" s="65">
        <v>3.4679060000000002E-3</v>
      </c>
      <c r="M6" s="65">
        <v>2.0754580000000001E-4</v>
      </c>
      <c r="P6" s="65">
        <v>6.9179449999999998E-4</v>
      </c>
      <c r="T6" s="65"/>
      <c r="W6" s="65">
        <v>4.8995799999999999E-2</v>
      </c>
      <c r="X6" s="65"/>
      <c r="AE6" s="65">
        <v>1.4819449999999999E-5</v>
      </c>
      <c r="AF6" s="65">
        <v>0</v>
      </c>
    </row>
    <row r="7" spans="1:32" x14ac:dyDescent="0.35">
      <c r="A7" s="122" t="s">
        <v>36</v>
      </c>
      <c r="B7">
        <v>56.337000000000003</v>
      </c>
      <c r="C7">
        <v>0.3619</v>
      </c>
      <c r="D7">
        <v>442</v>
      </c>
      <c r="H7" s="65">
        <v>0</v>
      </c>
      <c r="J7">
        <v>9.9345164E-2</v>
      </c>
      <c r="O7">
        <v>4.2160050000000001E-3</v>
      </c>
      <c r="P7">
        <v>0.12100669999999999</v>
      </c>
      <c r="AC7">
        <v>0</v>
      </c>
      <c r="AE7" s="65"/>
      <c r="AF7">
        <v>0</v>
      </c>
    </row>
    <row r="8" spans="1:32" x14ac:dyDescent="0.35">
      <c r="A8" s="122" t="s">
        <v>20</v>
      </c>
      <c r="B8">
        <v>24.486799999999999</v>
      </c>
      <c r="C8">
        <v>0.300566</v>
      </c>
      <c r="D8">
        <v>341</v>
      </c>
      <c r="F8" s="65">
        <v>2.6458359999999999E-6</v>
      </c>
      <c r="G8" s="65">
        <v>5.5843889999999995E-4</v>
      </c>
      <c r="H8" s="65">
        <v>0.31144460000000002</v>
      </c>
      <c r="K8" s="65">
        <v>0.37556709999999999</v>
      </c>
      <c r="N8" s="65">
        <v>1.5937329999999999E-6</v>
      </c>
      <c r="P8" s="65">
        <v>0.78789779999999998</v>
      </c>
      <c r="R8" s="65"/>
      <c r="Y8" s="65">
        <v>7.830774E-4</v>
      </c>
      <c r="Z8" s="65"/>
      <c r="AA8" s="65"/>
      <c r="AB8" s="65"/>
      <c r="AE8" s="65">
        <v>0.23305999999999999</v>
      </c>
      <c r="AF8" s="65">
        <v>1.3852199999999999E-3</v>
      </c>
    </row>
    <row r="9" spans="1:32" x14ac:dyDescent="0.35">
      <c r="A9" s="122" t="s">
        <v>23</v>
      </c>
      <c r="B9">
        <v>137.46199999999999</v>
      </c>
      <c r="C9">
        <v>0.19755</v>
      </c>
      <c r="D9">
        <v>1614</v>
      </c>
      <c r="H9" s="65">
        <v>9.154034E-7</v>
      </c>
      <c r="J9" s="65">
        <v>1.89783E-2</v>
      </c>
      <c r="N9" s="65">
        <v>0</v>
      </c>
      <c r="S9" s="65">
        <v>1.181576E-2</v>
      </c>
      <c r="U9" s="65"/>
      <c r="V9" s="65"/>
      <c r="AC9" s="65">
        <v>0</v>
      </c>
      <c r="AE9" s="65"/>
      <c r="AF9" s="65">
        <v>3.5290090000000001E-3</v>
      </c>
    </row>
    <row r="10" spans="1:32" x14ac:dyDescent="0.35">
      <c r="A10" s="122" t="s">
        <v>24</v>
      </c>
      <c r="B10">
        <v>52.234000000000002</v>
      </c>
      <c r="C10">
        <v>0.24516499999999999</v>
      </c>
      <c r="D10">
        <v>647</v>
      </c>
      <c r="F10" s="65">
        <v>0.44765240000000001</v>
      </c>
      <c r="G10" s="65">
        <v>2.104172E-5</v>
      </c>
      <c r="H10" s="65">
        <v>1.4512450000000001E-3</v>
      </c>
      <c r="K10" s="65">
        <v>7.1538229999999994E-2</v>
      </c>
      <c r="O10" s="65">
        <v>8.4114430000000004E-2</v>
      </c>
      <c r="Q10" s="65">
        <v>1.566996E-2</v>
      </c>
      <c r="R10" s="65"/>
      <c r="AC10" s="65">
        <v>5.7156120000000001E-3</v>
      </c>
      <c r="AE10" s="65">
        <v>0</v>
      </c>
      <c r="AF10" s="65">
        <v>1.2866829999999999E-4</v>
      </c>
    </row>
    <row r="11" spans="1:32" x14ac:dyDescent="0.35">
      <c r="A11" s="122" t="s">
        <v>35</v>
      </c>
      <c r="B11">
        <v>31.87</v>
      </c>
      <c r="C11">
        <v>0.27485700000000002</v>
      </c>
      <c r="D11">
        <v>542</v>
      </c>
      <c r="I11" s="65">
        <v>6.7147481E-3</v>
      </c>
      <c r="J11">
        <v>2.0725318000000001E-3</v>
      </c>
      <c r="L11">
        <v>6.6180400000000004E-3</v>
      </c>
      <c r="Q11">
        <v>4.1471740000000002E-4</v>
      </c>
      <c r="AC11" s="65"/>
      <c r="AD11">
        <v>0</v>
      </c>
      <c r="AF11" s="65">
        <v>2.321092E-4</v>
      </c>
    </row>
    <row r="12" spans="1:32" x14ac:dyDescent="0.35">
      <c r="A12" s="122" t="s">
        <v>21</v>
      </c>
      <c r="B12">
        <v>63.420850000000002</v>
      </c>
      <c r="C12">
        <v>0.35499999999999998</v>
      </c>
      <c r="D12">
        <v>650</v>
      </c>
      <c r="F12">
        <v>0.3958104456</v>
      </c>
      <c r="G12">
        <v>1.0367530000000001E-4</v>
      </c>
      <c r="H12">
        <v>0.40652298329999997</v>
      </c>
      <c r="J12" s="65">
        <v>0.28937717460000001</v>
      </c>
      <c r="N12" s="65">
        <v>0.56250345359999998</v>
      </c>
      <c r="Q12">
        <v>1.27597549E-2</v>
      </c>
      <c r="Y12">
        <v>0.2844184823</v>
      </c>
      <c r="AE12">
        <v>1.5144352099999999E-2</v>
      </c>
      <c r="AF12">
        <v>0</v>
      </c>
    </row>
    <row r="13" spans="1:32" x14ac:dyDescent="0.35">
      <c r="A13" s="122" t="s">
        <v>156</v>
      </c>
      <c r="B13">
        <v>71.929500000000004</v>
      </c>
      <c r="C13">
        <v>0.17587</v>
      </c>
      <c r="D13">
        <v>852</v>
      </c>
      <c r="F13" s="65">
        <v>3.7358379999999998E-4</v>
      </c>
      <c r="G13">
        <v>0</v>
      </c>
      <c r="H13">
        <v>8.2302132700000002E-2</v>
      </c>
      <c r="K13">
        <v>4.36842276E-2</v>
      </c>
      <c r="O13" s="65">
        <v>0.77006000799999996</v>
      </c>
      <c r="Q13">
        <v>1.1680579199999999E-2</v>
      </c>
      <c r="U13">
        <v>3.0243052699999998E-2</v>
      </c>
      <c r="AE13">
        <v>0.14671878320000001</v>
      </c>
      <c r="AF13" s="65">
        <v>2.02712988E-2</v>
      </c>
    </row>
    <row r="14" spans="1:32" x14ac:dyDescent="0.35">
      <c r="A14" s="122" t="s">
        <v>13</v>
      </c>
      <c r="B14">
        <v>36.7455</v>
      </c>
      <c r="C14">
        <v>0.32995000000000002</v>
      </c>
      <c r="D14">
        <v>310</v>
      </c>
      <c r="H14" s="65">
        <v>1.0896514E-3</v>
      </c>
      <c r="K14" s="65">
        <v>4.1733366600000002E-2</v>
      </c>
      <c r="L14">
        <v>3.4072209999999999E-4</v>
      </c>
      <c r="P14">
        <v>2.5403382400000001E-2</v>
      </c>
      <c r="U14" s="65"/>
      <c r="V14">
        <v>1.14731329E-2</v>
      </c>
      <c r="AC14" s="65"/>
      <c r="AD14" s="65"/>
      <c r="AE14" s="65"/>
      <c r="AF14">
        <v>0</v>
      </c>
    </row>
    <row r="15" spans="1:32" x14ac:dyDescent="0.35">
      <c r="A15" s="122" t="s">
        <v>16</v>
      </c>
      <c r="B15">
        <v>56.622700000000002</v>
      </c>
      <c r="C15">
        <v>0.39300000000000002</v>
      </c>
      <c r="D15">
        <v>374</v>
      </c>
      <c r="F15" s="65">
        <v>7.9684289999999995E-4</v>
      </c>
      <c r="G15" s="65">
        <v>0.35185329999999998</v>
      </c>
      <c r="H15" s="65">
        <v>0.85461299999999996</v>
      </c>
      <c r="K15" s="65">
        <v>2.135155E-2</v>
      </c>
      <c r="N15" s="65">
        <v>1.827745E-3</v>
      </c>
      <c r="Q15" s="65">
        <v>1.2885340000000001E-4</v>
      </c>
      <c r="R15" s="65"/>
      <c r="T15" s="65">
        <v>3.095388E-2</v>
      </c>
      <c r="X15" s="65"/>
      <c r="AD15" s="65"/>
      <c r="AE15" s="65">
        <v>3.7800160000000002E-5</v>
      </c>
      <c r="AF15" s="65">
        <v>0</v>
      </c>
    </row>
    <row r="16" spans="1:32" x14ac:dyDescent="0.35">
      <c r="A16" s="122" t="s">
        <v>28</v>
      </c>
      <c r="B16">
        <v>140.1413</v>
      </c>
      <c r="C16">
        <v>9.2342999999999995E-2</v>
      </c>
      <c r="D16">
        <v>660</v>
      </c>
      <c r="H16" s="65">
        <v>5.8774259000000002E-3</v>
      </c>
      <c r="J16">
        <v>0.20233564849999999</v>
      </c>
      <c r="M16">
        <v>0.77554510170000002</v>
      </c>
      <c r="P16">
        <v>4.9607932600000001E-2</v>
      </c>
      <c r="T16" s="65"/>
      <c r="U16">
        <v>0.19863071069999999</v>
      </c>
      <c r="W16" s="65"/>
      <c r="X16" s="65"/>
      <c r="AD16" s="65"/>
      <c r="AE16" s="65"/>
      <c r="AF16" s="65">
        <v>5.8956880000000001E-4</v>
      </c>
    </row>
    <row r="17" spans="1:32" x14ac:dyDescent="0.35">
      <c r="A17" s="122" t="s">
        <v>27</v>
      </c>
      <c r="B17">
        <v>74.779499999999999</v>
      </c>
      <c r="C17">
        <v>0.6331</v>
      </c>
      <c r="D17">
        <v>171</v>
      </c>
      <c r="F17" s="65">
        <v>2.9305209999999999E-5</v>
      </c>
      <c r="G17" s="65">
        <v>2.9077690000000002E-3</v>
      </c>
      <c r="H17" s="65">
        <v>3.7077809999999998E-3</v>
      </c>
      <c r="K17" s="65">
        <v>1.4948399999999999E-4</v>
      </c>
      <c r="L17" s="65">
        <v>0.93037309999999995</v>
      </c>
      <c r="P17" s="65">
        <v>5.2574559999999997E-6</v>
      </c>
      <c r="T17" s="65"/>
      <c r="U17" s="65">
        <v>1.7642229999999998E-2</v>
      </c>
      <c r="X17" s="65"/>
      <c r="Y17" s="65"/>
      <c r="Z17" s="65"/>
      <c r="AA17" s="65"/>
      <c r="AB17" s="65"/>
      <c r="AC17" s="65"/>
      <c r="AD17" s="65"/>
      <c r="AE17" s="65">
        <v>0.86730890000000005</v>
      </c>
      <c r="AF17" s="65">
        <v>0</v>
      </c>
    </row>
    <row r="18" spans="1:32" x14ac:dyDescent="0.35">
      <c r="A18" s="122" t="s">
        <v>7</v>
      </c>
      <c r="B18">
        <v>27</v>
      </c>
      <c r="C18">
        <v>0.4083</v>
      </c>
      <c r="D18">
        <v>245</v>
      </c>
      <c r="F18" s="65">
        <v>0.43729750000000001</v>
      </c>
      <c r="G18" s="65">
        <v>8.6935989999999998E-3</v>
      </c>
      <c r="H18" s="65">
        <v>8.5567639999999997E-3</v>
      </c>
      <c r="J18" s="65">
        <v>0.41929050000000001</v>
      </c>
      <c r="L18" s="65">
        <v>0.67953090000000005</v>
      </c>
      <c r="P18" s="65">
        <v>1.053371E-3</v>
      </c>
      <c r="T18" s="65">
        <v>0.28377970000000002</v>
      </c>
      <c r="X18" s="65"/>
      <c r="AD18" s="65"/>
      <c r="AE18" s="65">
        <v>2.8226770000000001E-6</v>
      </c>
      <c r="AF18" s="65">
        <v>4.0547980000000001E-6</v>
      </c>
    </row>
    <row r="19" spans="1:32" x14ac:dyDescent="0.35">
      <c r="A19" s="122" t="s">
        <v>8</v>
      </c>
      <c r="B19">
        <v>59.324590000000001</v>
      </c>
      <c r="C19">
        <v>0.27498</v>
      </c>
      <c r="D19">
        <v>537</v>
      </c>
      <c r="F19" s="65">
        <v>0</v>
      </c>
      <c r="G19" s="65">
        <v>2.1879440000000002E-6</v>
      </c>
      <c r="H19" s="65">
        <v>0.14156379999999999</v>
      </c>
      <c r="K19" s="65">
        <v>1.545768E-2</v>
      </c>
      <c r="N19" s="65">
        <v>5.4955610000000004E-3</v>
      </c>
      <c r="Q19" s="65">
        <v>0.1154742</v>
      </c>
      <c r="R19" s="65"/>
      <c r="T19" s="65"/>
      <c r="W19" s="65"/>
      <c r="X19" s="65"/>
      <c r="Y19" s="65">
        <v>2.7331319999999998E-4</v>
      </c>
      <c r="Z19" s="65"/>
      <c r="AA19" s="65"/>
      <c r="AB19" s="65"/>
      <c r="AE19" s="65">
        <v>0</v>
      </c>
      <c r="AF19" s="65">
        <v>0</v>
      </c>
    </row>
    <row r="20" spans="1:32" x14ac:dyDescent="0.35">
      <c r="A20" s="122" t="s">
        <v>39</v>
      </c>
      <c r="B20">
        <v>188.13399999999999</v>
      </c>
      <c r="C20">
        <v>6.0600000000000001E-2</v>
      </c>
      <c r="D20">
        <v>205</v>
      </c>
      <c r="H20" s="65">
        <v>0.53125359999999999</v>
      </c>
      <c r="J20" s="65">
        <v>0.24158758999999999</v>
      </c>
      <c r="O20">
        <v>1.296925E-2</v>
      </c>
      <c r="S20">
        <v>0.60552141999999998</v>
      </c>
      <c r="T20" s="65"/>
      <c r="U20">
        <v>8.408583E-2</v>
      </c>
      <c r="W20" s="65"/>
      <c r="X20" s="65"/>
      <c r="Y20" s="65"/>
      <c r="Z20" s="65"/>
      <c r="AA20" s="65"/>
      <c r="AB20" s="65"/>
      <c r="AE20" s="65"/>
      <c r="AF20">
        <v>0.84925349999999999</v>
      </c>
    </row>
    <row r="21" spans="1:32" x14ac:dyDescent="0.35">
      <c r="A21" s="122" t="s">
        <v>18</v>
      </c>
      <c r="B21">
        <v>31.578800000000001</v>
      </c>
      <c r="C21">
        <v>0.26578000000000002</v>
      </c>
      <c r="D21">
        <v>754</v>
      </c>
      <c r="F21" s="65">
        <v>0.57081119999999996</v>
      </c>
      <c r="G21" s="65">
        <v>8.1572909999999998E-7</v>
      </c>
      <c r="H21" s="65">
        <v>5.1902129999999998E-2</v>
      </c>
      <c r="K21" s="65">
        <v>0.34838740000000001</v>
      </c>
      <c r="M21" s="65">
        <v>4.8862970000000004E-3</v>
      </c>
      <c r="Q21" s="65">
        <v>0.17680419999999999</v>
      </c>
      <c r="R21" s="65"/>
      <c r="W21" s="65">
        <v>4.2955779999999999E-2</v>
      </c>
      <c r="AC21" s="65"/>
      <c r="AD21" s="65"/>
      <c r="AE21" s="65">
        <v>0.5056406</v>
      </c>
      <c r="AF21" s="65">
        <v>5.9840169999999998E-7</v>
      </c>
    </row>
    <row r="22" spans="1:32" x14ac:dyDescent="0.35">
      <c r="A22" s="122" t="s">
        <v>19</v>
      </c>
      <c r="B22">
        <v>23.667999999999999</v>
      </c>
      <c r="C22">
        <v>0.65559999999999996</v>
      </c>
      <c r="D22">
        <v>139</v>
      </c>
      <c r="F22" s="65">
        <v>0</v>
      </c>
      <c r="G22" s="65">
        <v>0.30300729999999998</v>
      </c>
      <c r="H22" s="65">
        <v>4.5301059999999999E-4</v>
      </c>
      <c r="J22" s="65">
        <v>0.27900940000000002</v>
      </c>
      <c r="M22" s="65">
        <v>0.4320755</v>
      </c>
      <c r="P22" s="65">
        <v>3.7332289999999998E-3</v>
      </c>
      <c r="W22" s="65"/>
      <c r="AA22" s="65">
        <v>5.3692269999999999E-5</v>
      </c>
      <c r="AB22" s="65"/>
      <c r="AE22" s="65">
        <v>0.37554090000000001</v>
      </c>
      <c r="AF22" s="65">
        <v>0</v>
      </c>
    </row>
    <row r="23" spans="1:32" x14ac:dyDescent="0.35">
      <c r="A23" s="122" t="s">
        <v>12</v>
      </c>
      <c r="B23">
        <v>49.972700000000003</v>
      </c>
      <c r="C23">
        <v>0.27189999999999998</v>
      </c>
      <c r="D23">
        <v>222</v>
      </c>
      <c r="H23" s="65">
        <v>2.17170922E-2</v>
      </c>
      <c r="J23" s="65">
        <v>0.1169788786</v>
      </c>
      <c r="N23">
        <v>6.9906493799999997E-2</v>
      </c>
      <c r="R23">
        <v>4.1428230000000002E-4</v>
      </c>
      <c r="T23">
        <v>1.2385913599999999E-2</v>
      </c>
      <c r="V23" s="65"/>
      <c r="W23" s="65"/>
      <c r="AA23" s="65"/>
      <c r="AB23" s="65"/>
      <c r="AE23" s="65"/>
      <c r="AF23">
        <v>1.1851948500000001E-2</v>
      </c>
    </row>
    <row r="24" spans="1:32" x14ac:dyDescent="0.35">
      <c r="A24" s="122" t="s">
        <v>191</v>
      </c>
      <c r="B24">
        <v>58.003799999999998</v>
      </c>
      <c r="C24">
        <v>0.37990000000000002</v>
      </c>
      <c r="D24">
        <v>205</v>
      </c>
      <c r="H24">
        <v>6.5556890000000002E-4</v>
      </c>
      <c r="J24">
        <v>0.21808110950000001</v>
      </c>
      <c r="N24" s="65">
        <v>6.2875590000000003E-4</v>
      </c>
      <c r="R24">
        <v>1.01613889E-2</v>
      </c>
      <c r="V24" s="65"/>
      <c r="W24" s="65"/>
      <c r="X24" s="65">
        <v>2.3973401200000001E-2</v>
      </c>
      <c r="Y24" s="65"/>
      <c r="Z24" s="65"/>
      <c r="AA24" s="65"/>
      <c r="AB24" s="65"/>
      <c r="AC24" s="65"/>
      <c r="AD24" s="65"/>
      <c r="AF24">
        <v>1.4581269999999999E-4</v>
      </c>
    </row>
    <row r="25" spans="1:32" x14ac:dyDescent="0.35">
      <c r="A25" s="122" t="s">
        <v>37</v>
      </c>
      <c r="B25">
        <v>70.634</v>
      </c>
      <c r="C25">
        <v>0.31698999999999999</v>
      </c>
      <c r="D25">
        <v>208</v>
      </c>
      <c r="F25">
        <v>0.81646150350000002</v>
      </c>
      <c r="G25">
        <v>2.4898556200000001E-2</v>
      </c>
      <c r="H25" s="65">
        <v>0.16130501699999999</v>
      </c>
      <c r="J25">
        <v>4.2794221299999997E-2</v>
      </c>
      <c r="M25">
        <v>4.5074251000000003E-3</v>
      </c>
      <c r="Q25">
        <v>1.34493466E-2</v>
      </c>
      <c r="R25" s="65"/>
      <c r="U25">
        <v>4.3923890999999996E-3</v>
      </c>
      <c r="X25" s="65"/>
      <c r="Y25" s="65"/>
      <c r="Z25" s="65"/>
      <c r="AA25" s="65"/>
      <c r="AB25" s="65"/>
      <c r="AC25" s="65"/>
      <c r="AD25" s="65"/>
      <c r="AE25">
        <v>0.22479593149999999</v>
      </c>
      <c r="AF25">
        <v>1.700393E-4</v>
      </c>
    </row>
    <row r="26" spans="1:32" x14ac:dyDescent="0.35">
      <c r="A26" s="122" t="s">
        <v>15</v>
      </c>
      <c r="B26">
        <v>37.959000000000003</v>
      </c>
      <c r="C26">
        <v>0.32990000000000003</v>
      </c>
      <c r="D26">
        <v>242</v>
      </c>
      <c r="F26" s="65">
        <v>2.450511E-2</v>
      </c>
      <c r="G26" s="65">
        <v>0.96820289999999998</v>
      </c>
      <c r="H26" s="65">
        <v>0.95298490000000002</v>
      </c>
      <c r="K26" s="65">
        <v>5.3678940000000001E-2</v>
      </c>
      <c r="N26" s="65">
        <v>4.622676E-3</v>
      </c>
      <c r="S26" s="65">
        <v>2.0532919999999999E-5</v>
      </c>
      <c r="V26" s="65">
        <v>2.4809919999999999E-2</v>
      </c>
      <c r="X26" s="65"/>
      <c r="Y26" s="65"/>
      <c r="Z26" s="65"/>
      <c r="AA26" s="65"/>
      <c r="AB26" s="65"/>
      <c r="AC26" s="65"/>
      <c r="AD26" s="65"/>
      <c r="AE26" s="65">
        <v>0.61532279999999995</v>
      </c>
      <c r="AF26" s="65">
        <v>2.9860880000000002E-6</v>
      </c>
    </row>
    <row r="27" spans="1:32" x14ac:dyDescent="0.35">
      <c r="A27" s="122" t="s">
        <v>22</v>
      </c>
      <c r="B27">
        <v>60.482399999999998</v>
      </c>
      <c r="C27">
        <v>0.36575999999999997</v>
      </c>
      <c r="D27">
        <v>258</v>
      </c>
      <c r="F27" s="65">
        <v>0.4300505</v>
      </c>
      <c r="G27" s="65">
        <v>3.6800060000000001E-6</v>
      </c>
      <c r="H27" s="65">
        <v>1.185418E-6</v>
      </c>
      <c r="J27" s="65">
        <v>0.7933791</v>
      </c>
      <c r="O27" s="65">
        <v>0.15155920000000001</v>
      </c>
      <c r="S27" s="65">
        <v>5.1950579999999998E-3</v>
      </c>
      <c r="X27" s="65">
        <v>6.8509289999999997E-4</v>
      </c>
      <c r="AC27" s="65"/>
      <c r="AD27" s="65"/>
      <c r="AE27" s="65">
        <v>0.62718669999999999</v>
      </c>
      <c r="AF27" s="65">
        <v>2.9312990000000001E-3</v>
      </c>
    </row>
    <row r="28" spans="1:32" x14ac:dyDescent="0.35">
      <c r="A28" s="122" t="s">
        <v>10</v>
      </c>
      <c r="B28">
        <v>77.229839999999996</v>
      </c>
      <c r="C28">
        <v>0.47467999999999999</v>
      </c>
      <c r="D28">
        <v>130</v>
      </c>
      <c r="F28" s="65">
        <v>0.70146234080000003</v>
      </c>
      <c r="G28" s="65">
        <v>0.79998145799999998</v>
      </c>
      <c r="H28">
        <v>0.44313362649999999</v>
      </c>
      <c r="J28">
        <v>2.342476E-4</v>
      </c>
      <c r="N28">
        <v>0.52425055759999994</v>
      </c>
      <c r="R28">
        <v>1.4765057200000001E-2</v>
      </c>
      <c r="T28" s="65"/>
      <c r="X28" s="65"/>
      <c r="AC28">
        <v>7.8395186399999997E-2</v>
      </c>
      <c r="AE28">
        <v>0.58243021429999997</v>
      </c>
      <c r="AF28">
        <v>1.8573959999999999E-4</v>
      </c>
    </row>
    <row r="29" spans="1:32" x14ac:dyDescent="0.35">
      <c r="A29" s="122" t="s">
        <v>17</v>
      </c>
      <c r="B29">
        <v>41.7288</v>
      </c>
      <c r="C29">
        <v>0.45590000000000003</v>
      </c>
      <c r="D29">
        <v>259</v>
      </c>
      <c r="F29" s="65">
        <v>1.477447E-4</v>
      </c>
      <c r="G29" s="65">
        <v>0.59049560000000001</v>
      </c>
      <c r="H29" s="65">
        <v>1.418215E-3</v>
      </c>
      <c r="J29" s="65">
        <v>1.6188890000000001E-3</v>
      </c>
      <c r="O29" s="65">
        <v>4.0011349999999998E-5</v>
      </c>
      <c r="Q29" s="65">
        <v>2.5007440000000001E-3</v>
      </c>
      <c r="T29" s="65">
        <v>6.5462080000000002E-4</v>
      </c>
      <c r="W29" s="65"/>
      <c r="AA29" s="65"/>
      <c r="AB29" s="65"/>
      <c r="AC29" s="65"/>
      <c r="AE29" s="65">
        <v>0.81774119999999995</v>
      </c>
      <c r="AF29" s="65">
        <v>1.210558E-4</v>
      </c>
    </row>
    <row r="30" spans="1:32" x14ac:dyDescent="0.35">
      <c r="A30" s="122" t="s">
        <v>26</v>
      </c>
      <c r="B30">
        <v>47.923999999999999</v>
      </c>
      <c r="C30">
        <v>0.26554</v>
      </c>
      <c r="D30">
        <v>197</v>
      </c>
      <c r="F30" s="65">
        <v>0.15545790000000001</v>
      </c>
      <c r="G30" s="65">
        <v>3.4996540000000002E-4</v>
      </c>
      <c r="H30" s="65">
        <v>0.83372480000000004</v>
      </c>
      <c r="K30" s="65">
        <v>0.1127509</v>
      </c>
      <c r="L30" s="65">
        <v>1.545887E-2</v>
      </c>
      <c r="S30" s="65">
        <v>4.5493440000000002E-6</v>
      </c>
      <c r="T30" s="65"/>
      <c r="Z30" s="65">
        <v>9.2340189999999996E-3</v>
      </c>
      <c r="AA30" s="65"/>
      <c r="AB30" s="65"/>
      <c r="AC30" s="65"/>
      <c r="AE30" s="65">
        <v>0.1620075</v>
      </c>
      <c r="AF30" s="65">
        <v>2.6408509999999998E-4</v>
      </c>
    </row>
    <row r="31" spans="1:32" x14ac:dyDescent="0.35">
      <c r="A31" s="122" t="s">
        <v>14</v>
      </c>
      <c r="B31">
        <v>36.050600000000003</v>
      </c>
      <c r="C31">
        <v>0.4264</v>
      </c>
      <c r="D31">
        <v>133</v>
      </c>
      <c r="F31" s="65">
        <v>0.88550720000000005</v>
      </c>
      <c r="G31" s="65">
        <v>8.3535020000000005E-3</v>
      </c>
      <c r="H31" s="65">
        <v>0.18854180000000001</v>
      </c>
      <c r="K31" s="65">
        <v>0.93872599999999995</v>
      </c>
      <c r="N31" s="65">
        <v>2.7966299999999999E-2</v>
      </c>
      <c r="R31" s="65">
        <v>4.2450509999999997E-3</v>
      </c>
      <c r="T31" s="65"/>
      <c r="X31" s="65"/>
      <c r="Y31" s="65"/>
      <c r="AA31" s="65">
        <v>7.1777750000000002E-4</v>
      </c>
      <c r="AB31" s="65"/>
      <c r="AE31" s="65">
        <v>0.19714889999999999</v>
      </c>
      <c r="AF31" s="65">
        <v>3.7761169999999998E-5</v>
      </c>
    </row>
    <row r="32" spans="1:32" x14ac:dyDescent="0.35">
      <c r="A32" s="122" t="s">
        <v>34</v>
      </c>
      <c r="B32">
        <v>47.581299999999999</v>
      </c>
      <c r="C32">
        <v>0.48732999999999999</v>
      </c>
      <c r="D32">
        <v>269</v>
      </c>
      <c r="F32" s="65">
        <v>0</v>
      </c>
      <c r="G32" s="65">
        <v>4.885461E-2</v>
      </c>
      <c r="H32" s="65">
        <v>9.373747E-3</v>
      </c>
      <c r="K32" s="65">
        <v>3.1391570000000001E-3</v>
      </c>
      <c r="L32" s="65">
        <v>1.0522360000000001E-4</v>
      </c>
      <c r="R32" s="65"/>
      <c r="S32" s="65">
        <v>1.186449E-3</v>
      </c>
      <c r="T32" s="65"/>
      <c r="U32" s="65">
        <v>2.0501019999999998E-2</v>
      </c>
      <c r="X32" s="65"/>
      <c r="Y32" s="65"/>
      <c r="Z32" s="65"/>
      <c r="AA32" s="65"/>
      <c r="AB32" s="65"/>
      <c r="AE32" s="65">
        <v>6.7905320000000005E-2</v>
      </c>
      <c r="AF32" s="65">
        <v>8.128747E-7</v>
      </c>
    </row>
    <row r="33" spans="1:32" x14ac:dyDescent="0.35">
      <c r="A33" s="122" t="s">
        <v>25</v>
      </c>
      <c r="B33">
        <v>70.258399999999995</v>
      </c>
      <c r="C33">
        <v>0.19109999999999999</v>
      </c>
      <c r="D33">
        <v>549</v>
      </c>
      <c r="F33" s="65">
        <v>1.1082160000000001E-6</v>
      </c>
      <c r="G33" s="65">
        <v>5.0854330000000001E-5</v>
      </c>
      <c r="H33" s="65">
        <v>2.5071840000000001E-4</v>
      </c>
      <c r="K33" s="65">
        <v>1.2320720000000001E-3</v>
      </c>
      <c r="N33" s="65">
        <v>9.7366439999999999E-2</v>
      </c>
      <c r="Q33" s="65">
        <v>0.73795889999999997</v>
      </c>
      <c r="T33" s="65"/>
      <c r="X33" s="65"/>
      <c r="Y33" s="65"/>
      <c r="Z33" s="65"/>
      <c r="AA33" s="65">
        <v>3.0761859999999999E-2</v>
      </c>
      <c r="AB33" s="65"/>
      <c r="AE33" s="65">
        <v>2.6361750000000002E-4</v>
      </c>
      <c r="AF33" s="65">
        <v>1.3860030000000001E-2</v>
      </c>
    </row>
    <row r="34" spans="1:32" x14ac:dyDescent="0.35">
      <c r="A34" s="122" t="s">
        <v>38</v>
      </c>
      <c r="B34">
        <v>30.398900000000001</v>
      </c>
      <c r="C34">
        <v>0.41508</v>
      </c>
      <c r="D34">
        <v>437</v>
      </c>
      <c r="H34" s="65">
        <v>5.088502E-3</v>
      </c>
      <c r="J34" s="65">
        <v>4.4707860000000003E-5</v>
      </c>
      <c r="N34" s="65">
        <v>0</v>
      </c>
      <c r="S34" s="65">
        <v>1.5692589999999999E-2</v>
      </c>
      <c r="T34" s="65"/>
      <c r="W34" s="65"/>
      <c r="X34" s="65"/>
      <c r="Y34" s="65">
        <v>1.6770899999999999E-6</v>
      </c>
      <c r="AA34" s="65"/>
      <c r="AB34" s="65"/>
      <c r="AE34" s="65"/>
      <c r="AF34" s="65">
        <v>0</v>
      </c>
    </row>
    <row r="35" spans="1:32" x14ac:dyDescent="0.35">
      <c r="A35" s="122" t="s">
        <v>190</v>
      </c>
      <c r="B35">
        <v>18.371099999999998</v>
      </c>
      <c r="C35">
        <v>0.40117000000000003</v>
      </c>
      <c r="D35">
        <v>362</v>
      </c>
      <c r="H35" s="65">
        <v>1.5721079999999998E-2</v>
      </c>
      <c r="J35" s="65">
        <v>0.22122710000000001</v>
      </c>
      <c r="L35" s="65">
        <v>7.1420489999999995E-4</v>
      </c>
      <c r="Q35" s="65">
        <v>5.4267999999999997E-2</v>
      </c>
      <c r="T35" s="65"/>
      <c r="W35" s="65"/>
      <c r="X35" s="65"/>
      <c r="Y35" s="65"/>
      <c r="AA35" s="65"/>
      <c r="AB35" s="65"/>
      <c r="AC35" s="65"/>
      <c r="AD35" s="65">
        <v>0</v>
      </c>
      <c r="AF35" s="65">
        <v>2.1257400000000001E-6</v>
      </c>
    </row>
    <row r="36" spans="1:32" x14ac:dyDescent="0.35">
      <c r="A36" s="122" t="s">
        <v>158</v>
      </c>
      <c r="B36">
        <v>47.7498</v>
      </c>
      <c r="C36">
        <v>0.58484999999999998</v>
      </c>
      <c r="D36">
        <v>138</v>
      </c>
      <c r="F36" s="65">
        <v>6.54941E-2</v>
      </c>
      <c r="G36" s="65">
        <v>0.40206380000000003</v>
      </c>
      <c r="H36" s="65">
        <v>0.99291390000000002</v>
      </c>
      <c r="J36" s="65">
        <v>4.3597039999999998E-3</v>
      </c>
      <c r="L36" s="65">
        <v>1.1891690000000001E-4</v>
      </c>
      <c r="Q36" s="65"/>
      <c r="S36" s="65">
        <v>9.3420610000000005E-3</v>
      </c>
      <c r="W36" s="65">
        <v>3.1880810000000002E-3</v>
      </c>
      <c r="Y36" s="65"/>
      <c r="Z36" s="65"/>
      <c r="AE36" s="65">
        <v>2.575306E-5</v>
      </c>
      <c r="AF36" s="65">
        <v>8.7068919999999997E-4</v>
      </c>
    </row>
    <row r="37" spans="1:32" x14ac:dyDescent="0.35">
      <c r="A37" s="122" t="s">
        <v>157</v>
      </c>
      <c r="B37">
        <v>81.078699999999998</v>
      </c>
      <c r="C37">
        <v>0.13677</v>
      </c>
      <c r="D37">
        <v>278</v>
      </c>
      <c r="F37" s="65">
        <v>9.7389832999999995E-2</v>
      </c>
      <c r="G37">
        <v>7.7723480000000001E-3</v>
      </c>
      <c r="H37">
        <v>4.6482442999999998E-2</v>
      </c>
      <c r="K37">
        <v>0.36089975299999999</v>
      </c>
      <c r="M37">
        <v>0.74138302199999995</v>
      </c>
      <c r="R37" s="65"/>
      <c r="S37">
        <v>0.170823747</v>
      </c>
      <c r="W37" s="65"/>
      <c r="Y37" s="65">
        <v>2.3528709999999999E-3</v>
      </c>
      <c r="AE37">
        <v>0.32813562200000002</v>
      </c>
      <c r="AF37">
        <v>1.1631429999999999E-3</v>
      </c>
    </row>
    <row r="38" spans="1:32" x14ac:dyDescent="0.35">
      <c r="A38" s="122" t="s">
        <v>159</v>
      </c>
      <c r="B38">
        <v>46.639000000000003</v>
      </c>
      <c r="C38">
        <v>0.35399999999999998</v>
      </c>
      <c r="D38">
        <v>217</v>
      </c>
      <c r="F38" s="65">
        <v>0.3948103</v>
      </c>
      <c r="G38" s="65">
        <v>5.7329880000000003E-4</v>
      </c>
      <c r="H38" s="65">
        <v>0.82140579999999996</v>
      </c>
      <c r="J38" s="65">
        <v>0.54447559999999995</v>
      </c>
      <c r="O38" s="65">
        <v>1.9241859999999999E-4</v>
      </c>
      <c r="S38" s="65">
        <v>0.15371019999999999</v>
      </c>
      <c r="W38" s="65"/>
      <c r="X38" s="65"/>
      <c r="Y38" s="65"/>
      <c r="AA38" s="65">
        <v>2.10056E-3</v>
      </c>
      <c r="AB38" s="65"/>
      <c r="AE38" s="65">
        <v>0.61989110000000003</v>
      </c>
      <c r="AF38" s="65">
        <v>7.9129739999999992E-6</v>
      </c>
    </row>
    <row r="39" spans="1:32" x14ac:dyDescent="0.35">
      <c r="A39" s="122" t="s">
        <v>160</v>
      </c>
      <c r="B39">
        <v>53.838000000000001</v>
      </c>
      <c r="C39">
        <v>0.17150000000000001</v>
      </c>
      <c r="D39">
        <v>163</v>
      </c>
      <c r="F39" s="65">
        <v>0.84557732399999996</v>
      </c>
      <c r="G39" s="65">
        <v>0.42958504400000003</v>
      </c>
      <c r="I39">
        <v>2.6728910000000002E-3</v>
      </c>
      <c r="K39">
        <v>0.61639783500000001</v>
      </c>
      <c r="N39">
        <v>0.102944565</v>
      </c>
      <c r="Q39">
        <v>7.1966539999999996E-2</v>
      </c>
      <c r="W39" s="65"/>
      <c r="X39" s="65"/>
      <c r="Y39">
        <v>1.398044E-3</v>
      </c>
      <c r="AE39">
        <v>1.9453219000000001E-2</v>
      </c>
      <c r="AF39">
        <v>8.0484901999999997E-2</v>
      </c>
    </row>
    <row r="40" spans="1:32" x14ac:dyDescent="0.35">
      <c r="A40" s="122" t="s">
        <v>187</v>
      </c>
      <c r="B40">
        <v>36.228999999999999</v>
      </c>
      <c r="C40">
        <v>0.61450000000000005</v>
      </c>
      <c r="D40">
        <v>134</v>
      </c>
      <c r="H40" s="65">
        <v>0.1558919</v>
      </c>
      <c r="J40" s="65">
        <v>2.2593890000000001E-3</v>
      </c>
      <c r="O40" s="65">
        <v>9.4957530000000002E-5</v>
      </c>
      <c r="Q40" s="65">
        <v>4.5321490000000001E-3</v>
      </c>
      <c r="U40" s="65"/>
      <c r="V40" s="65"/>
      <c r="W40" s="65">
        <v>2.1050989999999999E-2</v>
      </c>
      <c r="Y40" s="65"/>
      <c r="AC40" s="65"/>
      <c r="AD40" s="65"/>
      <c r="AE40" s="65"/>
      <c r="AF40" s="65">
        <v>0</v>
      </c>
    </row>
    <row r="41" spans="1:32" x14ac:dyDescent="0.35">
      <c r="A41" s="122" t="s">
        <v>188</v>
      </c>
      <c r="B41">
        <v>23.982500000000002</v>
      </c>
      <c r="C41">
        <v>0.31577</v>
      </c>
      <c r="D41">
        <v>193</v>
      </c>
      <c r="H41" s="65">
        <v>7.8968750000000002E-4</v>
      </c>
      <c r="J41" s="65">
        <v>7.3094839999999994E-2</v>
      </c>
      <c r="N41" s="65">
        <v>5.1221650000000001E-5</v>
      </c>
      <c r="S41" s="65">
        <v>1.2109810000000001E-3</v>
      </c>
      <c r="V41" s="65"/>
      <c r="Y41" s="65"/>
      <c r="Z41" s="65"/>
      <c r="AA41" s="65"/>
      <c r="AB41" s="65"/>
      <c r="AC41" s="65">
        <v>3.4474850000000001E-3</v>
      </c>
      <c r="AE41" s="65"/>
      <c r="AF41" s="65">
        <v>0.34807389999999999</v>
      </c>
    </row>
    <row r="42" spans="1:32" x14ac:dyDescent="0.35">
      <c r="A42" s="122" t="s">
        <v>186</v>
      </c>
      <c r="B42">
        <v>72.663499999999999</v>
      </c>
      <c r="C42">
        <v>0.36249999999999999</v>
      </c>
      <c r="D42">
        <v>106</v>
      </c>
      <c r="H42" s="65">
        <v>0.5562279</v>
      </c>
      <c r="J42" s="65">
        <v>8.6333540000000002E-6</v>
      </c>
      <c r="N42" s="65">
        <v>0.33306479999999999</v>
      </c>
      <c r="R42" s="65"/>
      <c r="S42" s="65">
        <v>0.66312939999999998</v>
      </c>
      <c r="V42" s="65"/>
      <c r="W42" s="65"/>
      <c r="X42" s="65"/>
      <c r="Y42" s="65">
        <v>1.020396E-2</v>
      </c>
      <c r="AA42" s="65"/>
      <c r="AB42" s="65"/>
      <c r="AC42" s="65"/>
      <c r="AD42" s="65"/>
      <c r="AE42" s="65"/>
      <c r="AF42" s="65">
        <v>0.30619030000000003</v>
      </c>
    </row>
    <row r="43" spans="1:32" x14ac:dyDescent="0.35">
      <c r="A43" s="122" t="s">
        <v>6</v>
      </c>
      <c r="B43">
        <v>27.5183</v>
      </c>
      <c r="C43">
        <v>0.35270000000000001</v>
      </c>
      <c r="D43">
        <v>268</v>
      </c>
      <c r="H43" s="65">
        <v>3.9310619999999999E-3</v>
      </c>
      <c r="K43" s="65">
        <v>0.77265260000000002</v>
      </c>
      <c r="N43" s="65">
        <v>3.6803459999999998E-5</v>
      </c>
      <c r="S43" s="65">
        <v>1.250246E-2</v>
      </c>
      <c r="AB43" s="65">
        <v>1.4092750000000001E-4</v>
      </c>
      <c r="AF43" s="65">
        <v>1.898287E-6</v>
      </c>
    </row>
    <row r="46" spans="1:32" x14ac:dyDescent="0.35">
      <c r="F46" t="s">
        <v>299</v>
      </c>
      <c r="G46" t="s">
        <v>300</v>
      </c>
      <c r="H46" t="s">
        <v>301</v>
      </c>
      <c r="I46" t="s">
        <v>302</v>
      </c>
      <c r="J46" t="s">
        <v>303</v>
      </c>
      <c r="K46" t="s">
        <v>304</v>
      </c>
    </row>
    <row r="47" spans="1:32" x14ac:dyDescent="0.35">
      <c r="A47" s="122" t="s">
        <v>23</v>
      </c>
      <c r="B47">
        <v>133.09</v>
      </c>
      <c r="C47">
        <v>0.23328099999999999</v>
      </c>
      <c r="D47">
        <v>1926</v>
      </c>
      <c r="F47" s="65">
        <v>8.7333530000000001E-7</v>
      </c>
      <c r="G47" s="65">
        <v>4.7969499999999998E-4</v>
      </c>
      <c r="H47" s="65">
        <v>0</v>
      </c>
      <c r="I47" s="65">
        <v>0</v>
      </c>
      <c r="J47" s="65">
        <v>0</v>
      </c>
      <c r="K47" s="65">
        <v>0</v>
      </c>
    </row>
  </sheetData>
  <conditionalFormatting sqref="F5:AF7 F9:AF43 F8:P8 R8:AF8">
    <cfRule type="containsBlanks" dxfId="58" priority="1">
      <formula>LEN(TRIM(F5))=0</formula>
    </cfRule>
    <cfRule type="containsBlanks" priority="2">
      <formula>LEN(TRIM(F5))=0</formula>
    </cfRule>
    <cfRule type="cellIs" dxfId="57" priority="6" operator="lessThan">
      <formula>0.01</formula>
    </cfRule>
    <cfRule type="cellIs" dxfId="56" priority="7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68" workbookViewId="0">
      <pane ySplit="4" topLeftCell="A5" activePane="bottomLeft" state="frozen"/>
      <selection pane="bottomLeft" activeCell="A23" sqref="A23:XFD23"/>
    </sheetView>
  </sheetViews>
  <sheetFormatPr defaultRowHeight="14.5" x14ac:dyDescent="0.35"/>
  <cols>
    <col min="1" max="1" width="16.54296875" bestFit="1" customWidth="1"/>
    <col min="11" max="13" width="10.08984375" customWidth="1"/>
    <col min="16" max="16" width="10.81640625" customWidth="1"/>
    <col min="17" max="17" width="10.54296875" customWidth="1"/>
    <col min="18" max="20" width="11.08984375" customWidth="1"/>
    <col min="21" max="21" width="11.54296875" customWidth="1"/>
    <col min="22" max="22" width="9.453125" customWidth="1"/>
    <col min="24" max="25" width="9.90625" customWidth="1"/>
  </cols>
  <sheetData>
    <row r="1" spans="1:26" x14ac:dyDescent="0.35">
      <c r="B1" s="73"/>
      <c r="C1" s="73"/>
      <c r="D1" s="73"/>
    </row>
    <row r="2" spans="1:26" x14ac:dyDescent="0.35">
      <c r="B2" t="s">
        <v>277</v>
      </c>
    </row>
    <row r="3" spans="1:26" x14ac:dyDescent="0.35">
      <c r="B3" s="69"/>
      <c r="C3" s="69"/>
      <c r="D3" s="69"/>
    </row>
    <row r="4" spans="1:26" s="105" customFormat="1" ht="58" x14ac:dyDescent="0.35">
      <c r="A4" s="105" t="s">
        <v>0</v>
      </c>
      <c r="B4" s="105" t="s">
        <v>4</v>
      </c>
      <c r="C4" s="105" t="s">
        <v>3</v>
      </c>
      <c r="D4" s="105" t="s">
        <v>5</v>
      </c>
      <c r="F4" s="105" t="s">
        <v>171</v>
      </c>
      <c r="G4" s="105" t="s">
        <v>1</v>
      </c>
      <c r="H4" s="105" t="s">
        <v>162</v>
      </c>
      <c r="I4" s="105" t="s">
        <v>174</v>
      </c>
      <c r="J4" s="105" t="s">
        <v>144</v>
      </c>
      <c r="K4" s="105" t="s">
        <v>282</v>
      </c>
      <c r="L4" s="105" t="s">
        <v>163</v>
      </c>
      <c r="M4" s="105" t="s">
        <v>164</v>
      </c>
      <c r="N4" s="105" t="s">
        <v>165</v>
      </c>
      <c r="O4" s="105" t="s">
        <v>166</v>
      </c>
      <c r="P4" s="105" t="s">
        <v>283</v>
      </c>
      <c r="Q4" s="105" t="s">
        <v>278</v>
      </c>
      <c r="R4" s="105" t="s">
        <v>279</v>
      </c>
      <c r="S4" s="105" t="s">
        <v>281</v>
      </c>
      <c r="T4" s="105" t="s">
        <v>285</v>
      </c>
      <c r="U4" s="105" t="s">
        <v>287</v>
      </c>
      <c r="V4" s="105" t="s">
        <v>284</v>
      </c>
      <c r="W4" s="105" t="s">
        <v>280</v>
      </c>
      <c r="X4" s="105" t="s">
        <v>172</v>
      </c>
      <c r="Y4" s="105" t="s">
        <v>173</v>
      </c>
      <c r="Z4" s="105" t="s">
        <v>286</v>
      </c>
    </row>
    <row r="5" spans="1:26" x14ac:dyDescent="0.35">
      <c r="A5" t="s">
        <v>9</v>
      </c>
      <c r="B5">
        <v>41.788600000000002</v>
      </c>
      <c r="C5">
        <v>0.24890000000000001</v>
      </c>
      <c r="D5">
        <v>577</v>
      </c>
      <c r="F5" s="65">
        <v>6.457058E-5</v>
      </c>
      <c r="G5" s="65">
        <v>0</v>
      </c>
      <c r="H5" s="65">
        <v>5.686592E-2</v>
      </c>
      <c r="I5" s="65"/>
      <c r="J5" s="65"/>
      <c r="K5" s="65">
        <v>8.4324910000000003E-2</v>
      </c>
      <c r="L5" s="65">
        <v>1.237039E-4</v>
      </c>
      <c r="M5" s="65"/>
      <c r="R5" s="65">
        <v>0.1153462</v>
      </c>
      <c r="S5" s="65"/>
      <c r="T5" s="65"/>
      <c r="U5" s="65">
        <v>0.16636219999999999</v>
      </c>
      <c r="V5" s="65"/>
      <c r="X5" s="65"/>
      <c r="Y5" s="65"/>
      <c r="Z5" s="65">
        <v>0</v>
      </c>
    </row>
    <row r="6" spans="1:26" x14ac:dyDescent="0.35">
      <c r="A6" t="s">
        <v>11</v>
      </c>
      <c r="B6">
        <v>45.3889</v>
      </c>
      <c r="C6">
        <v>0.35056900000000002</v>
      </c>
      <c r="D6">
        <v>537</v>
      </c>
      <c r="F6" s="65">
        <v>1.5411210000000001E-4</v>
      </c>
      <c r="G6" s="65">
        <v>1.1560109999999999E-6</v>
      </c>
      <c r="H6" s="65">
        <v>4.0799929999999998E-2</v>
      </c>
      <c r="I6" s="65"/>
      <c r="J6" s="65"/>
      <c r="K6" s="65">
        <v>3.7866110000000001E-3</v>
      </c>
      <c r="L6" s="65"/>
      <c r="M6" s="65"/>
      <c r="O6" s="65">
        <v>5.3813929999999999E-5</v>
      </c>
      <c r="P6" s="65"/>
      <c r="Q6" s="65">
        <v>4.7713630000000001E-4</v>
      </c>
      <c r="R6" s="65"/>
      <c r="S6" s="65"/>
      <c r="T6" s="65"/>
      <c r="U6" s="65"/>
      <c r="V6" s="65"/>
      <c r="W6" s="65">
        <v>9.9378599999999997E-3</v>
      </c>
      <c r="X6" s="65"/>
      <c r="Y6" s="65"/>
      <c r="Z6" s="65">
        <v>0</v>
      </c>
    </row>
    <row r="7" spans="1:26" x14ac:dyDescent="0.35">
      <c r="A7" t="s">
        <v>36</v>
      </c>
      <c r="B7">
        <v>56.337000000000003</v>
      </c>
      <c r="C7">
        <v>0.36193999999999998</v>
      </c>
      <c r="D7">
        <v>442</v>
      </c>
      <c r="F7" s="65"/>
      <c r="G7" s="65"/>
      <c r="H7" s="65">
        <v>0</v>
      </c>
      <c r="I7" s="65"/>
      <c r="J7" s="65">
        <v>9.9345164E-2</v>
      </c>
      <c r="K7" s="65"/>
      <c r="L7" s="65"/>
      <c r="M7" s="65"/>
      <c r="N7" s="65"/>
      <c r="O7" s="65">
        <v>4.2160050000000001E-3</v>
      </c>
      <c r="P7" s="65"/>
      <c r="Q7" s="65">
        <v>0.12100669999999999</v>
      </c>
      <c r="R7" s="65"/>
      <c r="S7" s="65"/>
      <c r="T7" s="65"/>
      <c r="U7" s="65"/>
      <c r="V7" s="65"/>
      <c r="W7" s="65"/>
      <c r="X7" s="65">
        <v>0</v>
      </c>
      <c r="Y7" s="65"/>
      <c r="Z7" s="65">
        <v>0</v>
      </c>
    </row>
    <row r="8" spans="1:26" x14ac:dyDescent="0.35">
      <c r="A8" t="s">
        <v>20</v>
      </c>
      <c r="B8">
        <v>25.373000000000001</v>
      </c>
      <c r="C8">
        <v>0.20982000000000001</v>
      </c>
      <c r="D8">
        <v>341</v>
      </c>
      <c r="F8" s="65">
        <v>0.18509519999999999</v>
      </c>
      <c r="G8" s="65">
        <v>7.022024E-3</v>
      </c>
      <c r="H8" s="65">
        <v>5.2027959999999998E-2</v>
      </c>
      <c r="I8" s="65"/>
      <c r="J8" s="65"/>
      <c r="K8" s="65">
        <v>0.1910879</v>
      </c>
      <c r="L8" s="65"/>
      <c r="M8" s="65">
        <v>4.1243260000000003E-5</v>
      </c>
      <c r="N8" s="65"/>
      <c r="O8" s="65"/>
      <c r="P8" s="65"/>
      <c r="Q8" s="65"/>
      <c r="R8" s="65">
        <v>6.7051089999999994E-2</v>
      </c>
      <c r="S8" s="65"/>
      <c r="T8" s="65"/>
      <c r="U8" s="65"/>
      <c r="V8" s="65"/>
      <c r="W8" s="65">
        <v>0.19517309999999999</v>
      </c>
      <c r="X8" s="65"/>
      <c r="Y8" s="65"/>
      <c r="Z8" s="65">
        <v>1.5616440000000001E-2</v>
      </c>
    </row>
    <row r="9" spans="1:26" x14ac:dyDescent="0.35">
      <c r="A9" t="s">
        <v>23</v>
      </c>
      <c r="B9">
        <v>137.46199999999999</v>
      </c>
      <c r="C9">
        <v>0.19755</v>
      </c>
      <c r="D9">
        <v>1614</v>
      </c>
      <c r="F9" s="65"/>
      <c r="G9" s="65"/>
      <c r="H9" s="65">
        <v>9.154034E-7</v>
      </c>
      <c r="I9" s="65"/>
      <c r="J9" s="65">
        <v>1.89783E-2</v>
      </c>
      <c r="K9" s="65"/>
      <c r="L9" s="65"/>
      <c r="M9" s="65"/>
      <c r="N9" s="65">
        <v>0</v>
      </c>
      <c r="O9" s="65"/>
      <c r="P9" s="65"/>
      <c r="Q9" s="65"/>
      <c r="R9" s="65"/>
      <c r="S9" s="65">
        <v>1.181576E-2</v>
      </c>
      <c r="T9" s="65"/>
      <c r="U9" s="65"/>
      <c r="V9" s="65"/>
      <c r="W9" s="65"/>
      <c r="X9" s="65">
        <v>0</v>
      </c>
      <c r="Y9" s="65"/>
      <c r="Z9" s="65">
        <v>3.5290090000000001E-3</v>
      </c>
    </row>
    <row r="10" spans="1:26" x14ac:dyDescent="0.35">
      <c r="A10" t="s">
        <v>24</v>
      </c>
      <c r="B10">
        <v>52.053199999999997</v>
      </c>
      <c r="C10">
        <v>0.25435000000000002</v>
      </c>
      <c r="D10">
        <v>647</v>
      </c>
      <c r="F10" s="65">
        <v>0.73939330000000003</v>
      </c>
      <c r="G10" s="65">
        <v>0.81945710000000005</v>
      </c>
      <c r="H10" s="65">
        <v>2.719721E-3</v>
      </c>
      <c r="I10" s="65"/>
      <c r="J10" s="65"/>
      <c r="K10" s="65">
        <v>6.8537699999999993E-2</v>
      </c>
      <c r="L10" s="65"/>
      <c r="M10" s="65">
        <v>1.9388270000000001E-4</v>
      </c>
      <c r="N10" s="65"/>
      <c r="O10" s="65"/>
      <c r="P10" s="65"/>
      <c r="Q10" s="65"/>
      <c r="R10" s="65">
        <v>2.0513989999999999E-2</v>
      </c>
      <c r="S10" s="65"/>
      <c r="T10" s="65"/>
      <c r="U10" s="65"/>
      <c r="V10" s="65"/>
      <c r="W10" s="65"/>
      <c r="X10" s="65"/>
      <c r="Y10" s="65">
        <v>0</v>
      </c>
      <c r="Z10" s="65">
        <v>1.9042739999999999E-5</v>
      </c>
    </row>
    <row r="11" spans="1:26" x14ac:dyDescent="0.35">
      <c r="A11" t="s">
        <v>35</v>
      </c>
      <c r="B11">
        <v>33.360300000000002</v>
      </c>
      <c r="C11">
        <v>0.21435999999999999</v>
      </c>
      <c r="D11">
        <v>574</v>
      </c>
      <c r="F11" s="65"/>
      <c r="G11" s="65"/>
      <c r="H11" s="65"/>
      <c r="I11" s="65">
        <v>5.6629230799999999E-2</v>
      </c>
      <c r="J11" s="65">
        <v>8.7981729999999996E-4</v>
      </c>
      <c r="K11" s="65"/>
      <c r="L11" s="65"/>
      <c r="M11" s="65"/>
      <c r="N11" s="65"/>
      <c r="O11" s="65">
        <v>3.6382913999999998E-3</v>
      </c>
      <c r="P11" s="65"/>
      <c r="Q11" s="65"/>
      <c r="R11" s="65"/>
      <c r="S11" s="65"/>
      <c r="T11" s="65"/>
      <c r="U11" s="65"/>
      <c r="V11" s="65"/>
      <c r="W11" s="65"/>
      <c r="X11" s="65"/>
      <c r="Y11" s="65">
        <v>0</v>
      </c>
      <c r="Z11" s="65">
        <v>4.2760454000000002E-3</v>
      </c>
    </row>
    <row r="12" spans="1:26" x14ac:dyDescent="0.35">
      <c r="A12" t="s">
        <v>21</v>
      </c>
      <c r="B12">
        <v>65.059759999999997</v>
      </c>
      <c r="C12">
        <v>0.30937999999999999</v>
      </c>
      <c r="D12">
        <v>750</v>
      </c>
      <c r="F12" s="65">
        <v>8.4228272000000007E-2</v>
      </c>
      <c r="G12" s="65">
        <v>1.731144E-3</v>
      </c>
      <c r="H12" s="65">
        <v>6.3764511999999995E-2</v>
      </c>
      <c r="I12" s="65"/>
      <c r="J12" s="65">
        <v>0.25237641900000002</v>
      </c>
      <c r="K12" s="65"/>
      <c r="L12" s="65"/>
      <c r="M12" s="65"/>
      <c r="N12" s="65">
        <v>1.5968158999999999E-2</v>
      </c>
      <c r="O12" s="65"/>
      <c r="P12" s="65">
        <v>0.353863969</v>
      </c>
      <c r="Q12" s="65"/>
      <c r="R12" s="65"/>
      <c r="S12" s="65"/>
      <c r="T12" s="65"/>
      <c r="U12" s="65"/>
      <c r="V12" s="65"/>
      <c r="W12" s="65"/>
      <c r="X12" s="65"/>
      <c r="Y12" s="65">
        <v>1.1601478E-2</v>
      </c>
      <c r="Z12" s="65">
        <v>0</v>
      </c>
    </row>
    <row r="13" spans="1:26" x14ac:dyDescent="0.35">
      <c r="A13" t="s">
        <v>156</v>
      </c>
      <c r="B13">
        <v>71.736850000000004</v>
      </c>
      <c r="C13">
        <v>0.19570000000000001</v>
      </c>
      <c r="D13">
        <v>1239</v>
      </c>
      <c r="F13" s="65">
        <v>1.297589E-6</v>
      </c>
      <c r="G13" s="65">
        <v>7.6298849999999999E-5</v>
      </c>
      <c r="H13" s="65">
        <v>3.1892219999999999E-2</v>
      </c>
      <c r="I13" s="65"/>
      <c r="J13" s="65"/>
      <c r="K13" s="65">
        <v>8.5556169999999997E-3</v>
      </c>
      <c r="L13" s="65">
        <v>2.6372599999999999E-5</v>
      </c>
      <c r="M13" s="65"/>
      <c r="N13" s="65"/>
      <c r="O13" s="65"/>
      <c r="P13" s="65">
        <v>1.7224349999999999E-2</v>
      </c>
      <c r="Q13" s="65"/>
      <c r="R13" s="65"/>
      <c r="S13" s="65"/>
      <c r="T13" s="65"/>
      <c r="U13" s="65"/>
      <c r="V13" s="65">
        <v>2.236529E-4</v>
      </c>
      <c r="W13" s="65"/>
      <c r="X13" s="65"/>
      <c r="Y13" s="65"/>
      <c r="Z13" s="65">
        <v>1.2575340000000001E-2</v>
      </c>
    </row>
    <row r="14" spans="1:26" x14ac:dyDescent="0.35">
      <c r="A14" t="s">
        <v>13</v>
      </c>
      <c r="B14">
        <v>42.633490000000002</v>
      </c>
      <c r="C14">
        <v>0.227663</v>
      </c>
      <c r="D14">
        <v>577</v>
      </c>
      <c r="F14" s="65"/>
      <c r="G14" s="65"/>
      <c r="H14" s="65">
        <v>0.4422801677</v>
      </c>
      <c r="I14" s="65"/>
      <c r="J14" s="65"/>
      <c r="K14" s="65">
        <v>4.2918771E-3</v>
      </c>
      <c r="L14" s="65"/>
      <c r="M14" s="65">
        <v>6.0554413100000003E-2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>
        <v>1.4469090000000001E-4</v>
      </c>
      <c r="Z14" s="65">
        <v>0</v>
      </c>
    </row>
    <row r="15" spans="1:26" x14ac:dyDescent="0.35">
      <c r="A15" t="s">
        <v>16</v>
      </c>
      <c r="B15">
        <v>57.931399999999996</v>
      </c>
      <c r="C15">
        <v>0.266065</v>
      </c>
      <c r="D15">
        <v>748</v>
      </c>
      <c r="F15" s="65">
        <v>0.58288980000000001</v>
      </c>
      <c r="G15" s="65">
        <v>0.69168790000000002</v>
      </c>
      <c r="H15" s="65">
        <v>9.9532079999999998E-3</v>
      </c>
      <c r="I15" s="65"/>
      <c r="J15" s="65">
        <v>0.79217179999999998</v>
      </c>
      <c r="K15" s="65"/>
      <c r="L15" s="65">
        <v>4.578909E-4</v>
      </c>
      <c r="M15" s="65"/>
      <c r="N15" s="65"/>
      <c r="O15" s="65"/>
      <c r="P15" s="65">
        <v>1.5513890000000001E-2</v>
      </c>
      <c r="Q15" s="65"/>
      <c r="R15" s="65"/>
      <c r="S15" s="65"/>
      <c r="T15" s="65"/>
      <c r="U15" s="65">
        <v>9.0230029999999997E-6</v>
      </c>
      <c r="V15" s="65"/>
      <c r="W15" s="65"/>
      <c r="X15" s="65"/>
      <c r="Y15" s="65"/>
      <c r="Z15" s="65">
        <v>0</v>
      </c>
    </row>
    <row r="16" spans="1:26" x14ac:dyDescent="0.35">
      <c r="A16" t="s">
        <v>28</v>
      </c>
      <c r="B16">
        <v>139.91650000000001</v>
      </c>
      <c r="C16">
        <v>9.9934999999999996E-2</v>
      </c>
      <c r="D16">
        <v>845</v>
      </c>
      <c r="F16" s="65"/>
      <c r="G16" s="65"/>
      <c r="H16" s="65">
        <v>0.16686029999999999</v>
      </c>
      <c r="I16" s="65"/>
      <c r="J16" s="65"/>
      <c r="K16" s="65">
        <v>8.5201970000000002E-2</v>
      </c>
      <c r="L16" s="65">
        <v>3.1907440000000002E-2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>
        <v>5.033808E-2</v>
      </c>
      <c r="Z16" s="65">
        <v>3.5480649999999997E-5</v>
      </c>
    </row>
    <row r="17" spans="1:26" x14ac:dyDescent="0.35">
      <c r="A17" t="s">
        <v>27</v>
      </c>
      <c r="B17">
        <v>95.2303</v>
      </c>
      <c r="C17">
        <v>0.3715</v>
      </c>
      <c r="D17">
        <v>370</v>
      </c>
      <c r="F17" s="65">
        <v>4.6552829999999999E-7</v>
      </c>
      <c r="G17" s="65">
        <v>0.6977662</v>
      </c>
      <c r="H17" s="65">
        <v>0.78139780000000003</v>
      </c>
      <c r="I17" s="65"/>
      <c r="J17" s="65">
        <v>0.53308149999999999</v>
      </c>
      <c r="K17" s="65"/>
      <c r="L17" s="65">
        <v>3.482669E-2</v>
      </c>
      <c r="M17" s="65"/>
      <c r="N17" s="65"/>
      <c r="O17" s="65"/>
      <c r="P17" s="65">
        <v>0.63698949999999999</v>
      </c>
      <c r="Q17" s="65"/>
      <c r="R17" s="65"/>
      <c r="S17" s="65"/>
      <c r="T17" s="65"/>
      <c r="U17" s="65"/>
      <c r="V17" s="65">
        <v>2.9486180000000001E-5</v>
      </c>
      <c r="W17" s="65"/>
      <c r="X17" s="65"/>
      <c r="Y17" s="65"/>
      <c r="Z17" s="65">
        <v>0</v>
      </c>
    </row>
    <row r="18" spans="1:26" x14ac:dyDescent="0.35">
      <c r="A18" t="s">
        <v>7</v>
      </c>
      <c r="B18">
        <v>27.425000000000001</v>
      </c>
      <c r="C18">
        <v>0.38247500000000001</v>
      </c>
      <c r="D18">
        <v>245</v>
      </c>
      <c r="F18" s="65">
        <v>1.4859840000000001E-3</v>
      </c>
      <c r="G18" s="65">
        <v>5.3781549999999999E-3</v>
      </c>
      <c r="H18" s="65">
        <v>4.3122634999999999E-2</v>
      </c>
      <c r="I18" s="65"/>
      <c r="J18" s="65"/>
      <c r="K18" s="65">
        <v>3.7892973000000003E-2</v>
      </c>
      <c r="L18" s="65"/>
      <c r="M18" s="65"/>
      <c r="N18" s="65">
        <v>3.4329159999999998E-3</v>
      </c>
      <c r="O18" s="65"/>
      <c r="P18" s="65"/>
      <c r="Q18" s="65"/>
      <c r="R18" s="65"/>
      <c r="S18" s="65">
        <v>7.6896705999999995E-2</v>
      </c>
      <c r="T18" s="65"/>
      <c r="U18" s="65"/>
      <c r="V18" s="65"/>
      <c r="W18" s="65">
        <v>2.0508881E-2</v>
      </c>
      <c r="X18" s="65"/>
      <c r="Y18" s="65"/>
      <c r="Z18" s="65">
        <v>0</v>
      </c>
    </row>
    <row r="19" spans="1:26" x14ac:dyDescent="0.35">
      <c r="A19" t="s">
        <v>8</v>
      </c>
      <c r="B19">
        <v>57.396999999999998</v>
      </c>
      <c r="C19">
        <v>0.27465000000000001</v>
      </c>
      <c r="D19">
        <v>589</v>
      </c>
      <c r="F19" s="65">
        <v>7.3253320000000002E-7</v>
      </c>
      <c r="G19" s="65">
        <v>0.54882790000000004</v>
      </c>
      <c r="H19" s="65">
        <v>0.88937600000000006</v>
      </c>
      <c r="I19" s="65"/>
      <c r="J19" s="65"/>
      <c r="K19" s="65">
        <v>1.147832E-2</v>
      </c>
      <c r="L19" s="65"/>
      <c r="M19" s="65"/>
      <c r="N19" s="65"/>
      <c r="O19" s="65">
        <v>6.0030459999999998E-5</v>
      </c>
      <c r="P19" s="65">
        <v>0.19738320000000001</v>
      </c>
      <c r="Q19" s="65"/>
      <c r="R19" s="65"/>
      <c r="S19" s="65"/>
      <c r="T19" s="65"/>
      <c r="U19" s="65"/>
      <c r="V19" s="65"/>
      <c r="W19" s="65"/>
      <c r="X19" s="65">
        <v>0.27681719999999999</v>
      </c>
      <c r="Y19" s="65"/>
      <c r="Z19" s="65">
        <v>0</v>
      </c>
    </row>
    <row r="20" spans="1:26" x14ac:dyDescent="0.35">
      <c r="A20" t="s">
        <v>39</v>
      </c>
      <c r="B20">
        <v>169.6875</v>
      </c>
      <c r="C20">
        <v>0.12636</v>
      </c>
      <c r="D20">
        <v>372</v>
      </c>
      <c r="F20" s="65"/>
      <c r="G20" s="65"/>
      <c r="H20" s="65">
        <v>0.41623196159999998</v>
      </c>
      <c r="I20" s="65"/>
      <c r="J20" s="65"/>
      <c r="K20" s="65">
        <v>0.35052693350000003</v>
      </c>
      <c r="L20" s="65">
        <v>0.17775707439999999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>
        <v>5.3708460000000005E-4</v>
      </c>
      <c r="Z20" s="65">
        <v>8.0873275999999994E-3</v>
      </c>
    </row>
    <row r="21" spans="1:26" x14ac:dyDescent="0.35">
      <c r="A21" t="s">
        <v>18</v>
      </c>
      <c r="B21">
        <v>31.2897</v>
      </c>
      <c r="C21">
        <v>0.2223</v>
      </c>
      <c r="D21">
        <v>1119</v>
      </c>
      <c r="F21" s="65">
        <v>0.14111789999999999</v>
      </c>
      <c r="G21" s="65">
        <v>0</v>
      </c>
      <c r="H21" s="65">
        <v>0.2295488</v>
      </c>
      <c r="I21" s="65"/>
      <c r="J21" s="65"/>
      <c r="K21" s="65">
        <v>0.96769559999999999</v>
      </c>
      <c r="L21" s="65">
        <v>6.4189640000000006E-2</v>
      </c>
      <c r="M21" s="65"/>
      <c r="N21" s="65"/>
      <c r="O21" s="65"/>
      <c r="P21" s="65">
        <v>2.4847169999999999E-5</v>
      </c>
      <c r="Q21" s="65"/>
      <c r="R21" s="65"/>
      <c r="S21" s="65"/>
      <c r="T21" s="65"/>
      <c r="U21" s="65"/>
      <c r="V21" s="65">
        <v>0</v>
      </c>
      <c r="W21" s="65"/>
      <c r="X21" s="65"/>
      <c r="Y21" s="65"/>
      <c r="Z21" s="65">
        <v>0</v>
      </c>
    </row>
    <row r="22" spans="1:26" x14ac:dyDescent="0.35">
      <c r="A22" t="s">
        <v>19</v>
      </c>
      <c r="B22">
        <v>31.216799999999999</v>
      </c>
      <c r="C22">
        <v>0.358377</v>
      </c>
      <c r="D22">
        <v>372</v>
      </c>
      <c r="F22" s="65">
        <v>1.3023550000000001E-4</v>
      </c>
      <c r="G22" s="65">
        <v>7.5882670000000001E-4</v>
      </c>
      <c r="H22" s="65">
        <v>8.4487199999999998E-2</v>
      </c>
      <c r="I22" s="65"/>
      <c r="J22" s="65"/>
      <c r="K22" s="65">
        <v>0.64688290000000004</v>
      </c>
      <c r="L22" s="65"/>
      <c r="M22" s="65"/>
      <c r="N22" s="65">
        <v>5.6663499999999997E-5</v>
      </c>
      <c r="O22" s="65"/>
      <c r="P22" s="65">
        <v>8.229151E-6</v>
      </c>
      <c r="Q22" s="65"/>
      <c r="R22" s="65"/>
      <c r="S22" s="65"/>
      <c r="T22" s="65"/>
      <c r="U22" s="65"/>
      <c r="V22" s="65"/>
      <c r="W22" s="65"/>
      <c r="X22" s="65"/>
      <c r="Y22" s="65">
        <v>0.9782845</v>
      </c>
      <c r="Z22" s="65">
        <v>0</v>
      </c>
    </row>
    <row r="23" spans="1:26" x14ac:dyDescent="0.35">
      <c r="A23" t="s">
        <v>12</v>
      </c>
      <c r="B23">
        <v>50.084449999999997</v>
      </c>
      <c r="C23">
        <v>0.10129000000000001</v>
      </c>
      <c r="D23">
        <v>409</v>
      </c>
      <c r="F23" s="65"/>
      <c r="G23" s="65"/>
      <c r="H23" s="65">
        <v>3.4398929000000002E-2</v>
      </c>
      <c r="I23" s="65"/>
      <c r="J23" s="65"/>
      <c r="K23" s="65">
        <v>0.41009757800000002</v>
      </c>
      <c r="L23" s="65"/>
      <c r="M23" s="65"/>
      <c r="N23" s="65">
        <v>4.0529093000000002E-2</v>
      </c>
      <c r="O23" s="65"/>
      <c r="P23" s="65"/>
      <c r="Q23" s="65"/>
      <c r="R23" s="65"/>
      <c r="S23" s="65"/>
      <c r="T23" s="65"/>
      <c r="U23" s="65"/>
      <c r="V23" s="65"/>
      <c r="W23" s="65"/>
      <c r="X23" s="65">
        <v>1.0731002999999999E-2</v>
      </c>
      <c r="Y23" s="65"/>
      <c r="Z23" s="65">
        <v>2.2653669999999999E-3</v>
      </c>
    </row>
    <row r="24" spans="1:26" x14ac:dyDescent="0.35">
      <c r="A24" t="s">
        <v>191</v>
      </c>
      <c r="B24">
        <v>56.780700000000003</v>
      </c>
      <c r="C24">
        <v>0.29379</v>
      </c>
      <c r="D24">
        <v>375</v>
      </c>
      <c r="F24" s="65"/>
      <c r="G24" s="65"/>
      <c r="H24" s="65">
        <v>6.2473119999999997E-3</v>
      </c>
      <c r="I24" s="65"/>
      <c r="J24" s="65"/>
      <c r="K24" s="65">
        <v>0.54289770000000004</v>
      </c>
      <c r="L24" s="65"/>
      <c r="M24" s="65">
        <v>2.516516E-6</v>
      </c>
      <c r="N24" s="65"/>
      <c r="O24" s="65"/>
      <c r="P24" s="65">
        <v>4.0536659999999998E-4</v>
      </c>
      <c r="Q24" s="65"/>
      <c r="R24" s="65"/>
      <c r="S24" s="65"/>
      <c r="T24" s="65"/>
      <c r="U24" s="65"/>
      <c r="V24" s="65"/>
      <c r="W24" s="65"/>
      <c r="X24" s="65"/>
      <c r="Y24" s="65"/>
      <c r="Z24" s="65">
        <v>0</v>
      </c>
    </row>
    <row r="25" spans="1:26" x14ac:dyDescent="0.35">
      <c r="A25" t="s">
        <v>37</v>
      </c>
      <c r="B25">
        <v>68.595699999999994</v>
      </c>
      <c r="C25">
        <v>0.28615000000000002</v>
      </c>
      <c r="D25">
        <v>332</v>
      </c>
      <c r="F25" s="65">
        <v>0.49386512890000001</v>
      </c>
      <c r="G25" s="65">
        <v>8.6092519999999997E-4</v>
      </c>
      <c r="H25" s="65">
        <v>6.8980780000000002E-4</v>
      </c>
      <c r="I25" s="65"/>
      <c r="J25" s="65">
        <v>1.2971388699999999E-2</v>
      </c>
      <c r="K25" s="65"/>
      <c r="L25" s="65"/>
      <c r="M25" s="65"/>
      <c r="N25" s="65">
        <v>1.952858E-3</v>
      </c>
      <c r="O25" s="65"/>
      <c r="P25" s="65">
        <v>0.94636818580000004</v>
      </c>
      <c r="Q25" s="65"/>
      <c r="R25" s="65"/>
      <c r="S25" s="65"/>
      <c r="T25" s="65"/>
      <c r="U25" s="65"/>
      <c r="V25" s="65"/>
      <c r="W25" s="65"/>
      <c r="X25" s="65"/>
      <c r="Y25" s="65">
        <v>2.4498535599999999E-2</v>
      </c>
      <c r="Z25" s="65">
        <v>0</v>
      </c>
    </row>
    <row r="26" spans="1:26" x14ac:dyDescent="0.35">
      <c r="A26" t="s">
        <v>15</v>
      </c>
      <c r="B26">
        <v>45.677950000000003</v>
      </c>
      <c r="C26">
        <v>0.22356999999999999</v>
      </c>
      <c r="D26">
        <v>436</v>
      </c>
      <c r="F26" s="65">
        <v>7.099958E-4</v>
      </c>
      <c r="G26" s="65">
        <v>0.20783289999999999</v>
      </c>
      <c r="H26" s="65">
        <v>2.4123519999999999E-2</v>
      </c>
      <c r="I26" s="65"/>
      <c r="J26" s="65">
        <v>0.9775412</v>
      </c>
      <c r="K26" s="65"/>
      <c r="L26" s="65">
        <v>4.5910649999999997E-2</v>
      </c>
      <c r="M26" s="65"/>
      <c r="N26" s="65"/>
      <c r="O26" s="65"/>
      <c r="P26" s="65">
        <v>6.988925E-2</v>
      </c>
      <c r="Q26" s="65"/>
      <c r="R26" s="65"/>
      <c r="S26" s="65"/>
      <c r="T26" s="65"/>
      <c r="U26" s="65"/>
      <c r="V26" s="65">
        <v>0.31801560000000001</v>
      </c>
      <c r="W26" s="65"/>
      <c r="X26" s="65"/>
      <c r="Y26" s="65"/>
      <c r="Z26" s="65">
        <v>9.1835870000000007E-6</v>
      </c>
    </row>
    <row r="27" spans="1:26" x14ac:dyDescent="0.35">
      <c r="A27" t="s">
        <v>22</v>
      </c>
      <c r="B27">
        <v>66.204700000000003</v>
      </c>
      <c r="C27">
        <v>0.30238999999999999</v>
      </c>
      <c r="D27">
        <v>350</v>
      </c>
      <c r="F27" s="65">
        <v>1.3534480000000001E-6</v>
      </c>
      <c r="G27" s="65">
        <v>0.91165649999999998</v>
      </c>
      <c r="H27" s="65">
        <v>4.8973929999999999E-4</v>
      </c>
      <c r="I27" s="65"/>
      <c r="J27" s="65">
        <v>0.27724349999999998</v>
      </c>
      <c r="K27" s="65"/>
      <c r="L27" s="65"/>
      <c r="M27" s="65"/>
      <c r="N27" s="65">
        <v>7.3653089999999998E-4</v>
      </c>
      <c r="O27" s="65"/>
      <c r="P27" s="65">
        <v>7.3283100000000002E-3</v>
      </c>
      <c r="Q27" s="65"/>
      <c r="R27" s="65"/>
      <c r="S27" s="65"/>
      <c r="T27" s="65">
        <v>1.6184339999999998E-2</v>
      </c>
      <c r="U27" s="65"/>
      <c r="V27" s="65"/>
      <c r="W27" s="65"/>
      <c r="X27" s="65"/>
      <c r="Y27" s="65"/>
      <c r="Z27" s="65">
        <v>5.3360069999999998E-4</v>
      </c>
    </row>
    <row r="28" spans="1:26" x14ac:dyDescent="0.35">
      <c r="A28" t="s">
        <v>10</v>
      </c>
      <c r="B28">
        <v>71.670400000000001</v>
      </c>
      <c r="C28">
        <v>0.28370000000000001</v>
      </c>
      <c r="D28">
        <v>204</v>
      </c>
      <c r="F28" s="65">
        <v>5.2200247700000001E-2</v>
      </c>
      <c r="G28" s="65">
        <v>0.46907703709999998</v>
      </c>
      <c r="H28" s="65">
        <v>0.60381695290000004</v>
      </c>
      <c r="I28" s="65"/>
      <c r="J28" s="65">
        <v>1.3572488E-3</v>
      </c>
      <c r="K28" s="65"/>
      <c r="L28" s="65">
        <v>0.85212193739999997</v>
      </c>
      <c r="M28" s="65"/>
      <c r="N28" s="65"/>
      <c r="O28" s="65"/>
      <c r="P28" s="65">
        <v>0.73106739809999999</v>
      </c>
      <c r="Q28" s="65"/>
      <c r="R28" s="65"/>
      <c r="S28" s="65"/>
      <c r="T28" s="65"/>
      <c r="U28" s="65"/>
      <c r="V28" s="65"/>
      <c r="W28" s="65"/>
      <c r="X28" s="65">
        <v>1.1568406999999999E-3</v>
      </c>
      <c r="Y28" s="65"/>
      <c r="Z28" s="65">
        <v>2.8844470000000003E-4</v>
      </c>
    </row>
    <row r="29" spans="1:26" x14ac:dyDescent="0.35">
      <c r="A29" t="s">
        <v>17</v>
      </c>
      <c r="B29">
        <v>42.012999999999998</v>
      </c>
      <c r="C29">
        <v>0.50444</v>
      </c>
      <c r="D29">
        <v>425</v>
      </c>
      <c r="F29" s="65">
        <v>0.4620378</v>
      </c>
      <c r="G29" s="65">
        <v>3.293452E-4</v>
      </c>
      <c r="H29" s="65">
        <v>0.17821380000000001</v>
      </c>
      <c r="I29" s="65"/>
      <c r="J29" s="65">
        <v>0.12146</v>
      </c>
      <c r="K29" s="65"/>
      <c r="L29" s="65"/>
      <c r="M29" s="65"/>
      <c r="N29" s="65">
        <v>0</v>
      </c>
      <c r="O29" s="65"/>
      <c r="P29" s="65">
        <v>1.129121E-5</v>
      </c>
      <c r="Q29" s="65"/>
      <c r="R29" s="65"/>
      <c r="S29" s="65"/>
      <c r="T29" s="65"/>
      <c r="U29" s="65"/>
      <c r="V29" s="65">
        <v>5.3752429999999999E-5</v>
      </c>
      <c r="W29" s="65"/>
      <c r="X29" s="65"/>
      <c r="Y29" s="65"/>
      <c r="Z29" s="65">
        <v>0</v>
      </c>
    </row>
    <row r="30" spans="1:26" x14ac:dyDescent="0.35">
      <c r="A30" t="s">
        <v>26</v>
      </c>
      <c r="B30">
        <v>40.410200000000003</v>
      </c>
      <c r="C30">
        <v>0.19750000000000001</v>
      </c>
      <c r="D30">
        <v>313</v>
      </c>
      <c r="F30" s="65">
        <v>0.94512578000000003</v>
      </c>
      <c r="G30" s="65">
        <v>0.88413846900000004</v>
      </c>
      <c r="H30" s="65">
        <v>0.749733023</v>
      </c>
      <c r="I30" s="65"/>
      <c r="J30" s="65"/>
      <c r="K30" s="65">
        <v>3.3904834000000002E-2</v>
      </c>
      <c r="L30" s="65">
        <v>2.5509370000000001E-3</v>
      </c>
      <c r="M30" s="65"/>
      <c r="N30" s="65"/>
      <c r="O30" s="65"/>
      <c r="P30" s="65">
        <v>0.88934915000000003</v>
      </c>
      <c r="Q30" s="65"/>
      <c r="R30" s="65"/>
      <c r="S30" s="65"/>
      <c r="T30" s="65"/>
      <c r="U30" s="65"/>
      <c r="V30" s="65"/>
      <c r="W30" s="65"/>
      <c r="X30" s="65"/>
      <c r="Y30" s="65">
        <v>2.6235429999999999E-3</v>
      </c>
      <c r="Z30" s="65">
        <v>1.243117E-3</v>
      </c>
    </row>
    <row r="31" spans="1:26" x14ac:dyDescent="0.35">
      <c r="A31" t="s">
        <v>14</v>
      </c>
      <c r="B31">
        <v>43.855899999999998</v>
      </c>
      <c r="C31">
        <v>0.25957999999999998</v>
      </c>
      <c r="D31">
        <v>206</v>
      </c>
      <c r="F31" s="65">
        <v>4.2177140000000003E-5</v>
      </c>
      <c r="G31" s="65">
        <v>0.1025119</v>
      </c>
      <c r="H31" s="65">
        <v>0.1068057</v>
      </c>
      <c r="I31" s="65"/>
      <c r="J31" s="65"/>
      <c r="K31" s="65">
        <v>0.43533850000000002</v>
      </c>
      <c r="L31" s="65"/>
      <c r="M31" s="65"/>
      <c r="N31" s="65">
        <v>0.65845560000000003</v>
      </c>
      <c r="O31" s="65"/>
      <c r="P31" s="65">
        <v>0.25128420000000001</v>
      </c>
      <c r="Q31" s="65"/>
      <c r="R31" s="65"/>
      <c r="S31" s="65"/>
      <c r="T31" s="65"/>
      <c r="U31" s="65"/>
      <c r="V31" s="65">
        <v>0.1103727</v>
      </c>
      <c r="W31" s="65"/>
      <c r="X31" s="65"/>
      <c r="Y31" s="65"/>
      <c r="Z31" s="65">
        <v>1.8302330000000001E-4</v>
      </c>
    </row>
    <row r="32" spans="1:26" x14ac:dyDescent="0.35">
      <c r="A32" t="s">
        <v>34</v>
      </c>
      <c r="B32">
        <v>48.8018</v>
      </c>
      <c r="C32">
        <v>0.32223000000000002</v>
      </c>
      <c r="D32">
        <v>526</v>
      </c>
      <c r="F32" s="65">
        <v>0.99175690000000005</v>
      </c>
      <c r="G32" s="65">
        <v>0.90487419999999996</v>
      </c>
      <c r="H32" s="65">
        <v>3.9031949999999998E-5</v>
      </c>
      <c r="I32" s="65"/>
      <c r="J32" s="65"/>
      <c r="K32" s="65">
        <v>2.3712649999999998E-2</v>
      </c>
      <c r="L32" s="65"/>
      <c r="M32" s="65"/>
      <c r="N32" s="65">
        <v>3.1119819999999999E-2</v>
      </c>
      <c r="O32" s="65"/>
      <c r="P32" s="65">
        <v>0.6111917</v>
      </c>
      <c r="Q32" s="65"/>
      <c r="R32" s="65"/>
      <c r="S32" s="65"/>
      <c r="T32" s="65"/>
      <c r="U32" s="65"/>
      <c r="V32" s="65"/>
      <c r="W32" s="65"/>
      <c r="X32" s="65"/>
      <c r="Y32" s="65">
        <v>0</v>
      </c>
      <c r="Z32" s="65">
        <v>0</v>
      </c>
    </row>
    <row r="33" spans="1:26" x14ac:dyDescent="0.35">
      <c r="A33" t="s">
        <v>25</v>
      </c>
      <c r="B33">
        <v>71.679000000000002</v>
      </c>
      <c r="C33">
        <v>0.18329999999999999</v>
      </c>
      <c r="D33">
        <v>729</v>
      </c>
      <c r="F33" s="65">
        <v>0.63104879999999997</v>
      </c>
      <c r="G33" s="65">
        <v>0.53274460000000001</v>
      </c>
      <c r="H33" s="65">
        <v>2.331287E-4</v>
      </c>
      <c r="I33" s="65"/>
      <c r="J33" s="65"/>
      <c r="K33" s="65">
        <v>2.3343849999999998E-5</v>
      </c>
      <c r="L33" s="65"/>
      <c r="M33" s="65"/>
      <c r="N33" s="65"/>
      <c r="O33" s="65">
        <v>8.9220580000000006E-6</v>
      </c>
      <c r="P33" s="65">
        <v>1.6404849999999999E-3</v>
      </c>
      <c r="Q33" s="65"/>
      <c r="R33" s="65"/>
      <c r="S33" s="65"/>
      <c r="T33" s="65">
        <v>1.088221E-5</v>
      </c>
      <c r="U33" s="65"/>
      <c r="V33" s="65"/>
      <c r="W33" s="65"/>
      <c r="X33" s="65"/>
      <c r="Y33" s="65"/>
      <c r="Z33" s="65">
        <v>3.1695180000000001E-3</v>
      </c>
    </row>
    <row r="34" spans="1:26" x14ac:dyDescent="0.35">
      <c r="A34" t="s">
        <v>38</v>
      </c>
      <c r="B34">
        <v>33.994999999999997</v>
      </c>
      <c r="C34">
        <v>0.28277000000000002</v>
      </c>
      <c r="D34">
        <v>837</v>
      </c>
      <c r="F34" s="65"/>
      <c r="G34" s="65"/>
      <c r="H34" s="65">
        <v>5.8254860000000001E-5</v>
      </c>
      <c r="I34" s="65"/>
      <c r="J34" s="65">
        <v>1.2991939999999999E-5</v>
      </c>
      <c r="K34" s="65"/>
      <c r="L34" s="65"/>
      <c r="M34" s="65"/>
      <c r="N34" s="65"/>
      <c r="O34" s="65">
        <v>0</v>
      </c>
      <c r="P34" s="65"/>
      <c r="Q34" s="65"/>
      <c r="R34" s="65"/>
      <c r="S34" s="65"/>
      <c r="T34" s="65"/>
      <c r="U34" s="65"/>
      <c r="V34" s="65"/>
      <c r="W34" s="65"/>
      <c r="X34" s="65">
        <v>2.3493020000000002E-5</v>
      </c>
      <c r="Y34" s="65"/>
      <c r="Z34" s="65">
        <v>0</v>
      </c>
    </row>
    <row r="35" spans="1:26" x14ac:dyDescent="0.35">
      <c r="A35" t="s">
        <v>190</v>
      </c>
      <c r="B35">
        <v>22.195</v>
      </c>
      <c r="C35">
        <v>0.28370000000000001</v>
      </c>
      <c r="D35">
        <v>608</v>
      </c>
      <c r="F35" s="65"/>
      <c r="G35" s="65"/>
      <c r="H35" s="65">
        <v>4.5858549999999998E-3</v>
      </c>
      <c r="I35" s="65"/>
      <c r="J35" s="65"/>
      <c r="K35" s="65">
        <v>5.0855190000000002E-2</v>
      </c>
      <c r="L35" s="65"/>
      <c r="M35" s="65">
        <v>1.491543E-5</v>
      </c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/>
      <c r="X35" s="65"/>
      <c r="Y35" s="65"/>
      <c r="Z35" s="65">
        <v>3.170546E-6</v>
      </c>
    </row>
    <row r="36" spans="1:26" x14ac:dyDescent="0.35">
      <c r="A36" t="s">
        <v>158</v>
      </c>
      <c r="B36">
        <v>53.911859999999997</v>
      </c>
      <c r="C36">
        <v>0.44425999999999999</v>
      </c>
      <c r="D36">
        <v>174</v>
      </c>
      <c r="F36" s="65">
        <v>0.74063829999999997</v>
      </c>
      <c r="G36" s="65">
        <v>1.284091E-5</v>
      </c>
      <c r="H36" s="65">
        <v>4.2715349999999999E-3</v>
      </c>
      <c r="I36" s="65"/>
      <c r="J36" s="65"/>
      <c r="K36" s="65">
        <v>0.93143909999999996</v>
      </c>
      <c r="L36" s="65">
        <v>0.32130429999999999</v>
      </c>
      <c r="M36" s="65"/>
      <c r="N36" s="65"/>
      <c r="O36" s="65"/>
      <c r="P36" s="65">
        <v>1.75855E-5</v>
      </c>
      <c r="Q36" s="65"/>
      <c r="R36" s="65"/>
      <c r="S36" s="65"/>
      <c r="T36" s="65"/>
      <c r="U36" s="65"/>
      <c r="V36" s="65">
        <v>0.35397079999999997</v>
      </c>
      <c r="W36" s="65"/>
      <c r="X36" s="65"/>
      <c r="Y36" s="65"/>
      <c r="Z36" s="65">
        <v>3.362159E-3</v>
      </c>
    </row>
    <row r="37" spans="1:26" x14ac:dyDescent="0.35">
      <c r="A37" t="s">
        <v>157</v>
      </c>
      <c r="B37">
        <v>87.62997</v>
      </c>
      <c r="C37">
        <v>0.1</v>
      </c>
      <c r="D37">
        <v>429</v>
      </c>
      <c r="F37" s="65">
        <v>0.3228183</v>
      </c>
      <c r="G37" s="65">
        <v>0.8502613</v>
      </c>
      <c r="H37" s="65">
        <v>2.142608E-2</v>
      </c>
      <c r="I37" s="65"/>
      <c r="J37" s="65"/>
      <c r="K37" s="65">
        <v>0.1772609</v>
      </c>
      <c r="L37" s="65">
        <v>0.20360800000000001</v>
      </c>
      <c r="M37" s="65"/>
      <c r="N37" s="65"/>
      <c r="O37" s="65"/>
      <c r="P37" s="65">
        <v>6.9902280000000005E-4</v>
      </c>
      <c r="Q37" s="65"/>
      <c r="R37" s="65"/>
      <c r="S37" s="65"/>
      <c r="T37" s="65">
        <v>9.4270240000000005E-2</v>
      </c>
      <c r="U37" s="65"/>
      <c r="V37" s="65"/>
      <c r="W37" s="65"/>
      <c r="X37" s="65"/>
      <c r="Y37" s="65"/>
      <c r="Z37" s="65">
        <v>1.2877369999999999E-5</v>
      </c>
    </row>
    <row r="38" spans="1:26" x14ac:dyDescent="0.35">
      <c r="A38" t="s">
        <v>159</v>
      </c>
      <c r="B38">
        <v>52</v>
      </c>
      <c r="C38">
        <v>0.42370000000000002</v>
      </c>
      <c r="D38">
        <v>320</v>
      </c>
      <c r="F38" s="65">
        <v>5.096784E-3</v>
      </c>
      <c r="G38" s="65">
        <v>0</v>
      </c>
      <c r="H38" s="65">
        <v>0.63668860000000005</v>
      </c>
      <c r="I38" s="65"/>
      <c r="J38" s="65"/>
      <c r="K38" s="65">
        <v>2.1168030000000001E-2</v>
      </c>
      <c r="L38" s="65"/>
      <c r="M38" s="65"/>
      <c r="N38" s="65">
        <v>6.4794710000000002E-6</v>
      </c>
      <c r="O38" s="65"/>
      <c r="P38" s="65">
        <v>2.5250630000000001E-3</v>
      </c>
      <c r="Q38" s="65"/>
      <c r="R38" s="65"/>
      <c r="S38" s="65"/>
      <c r="T38" s="65">
        <v>0.26801079999999999</v>
      </c>
      <c r="U38" s="65"/>
      <c r="V38" s="65"/>
      <c r="W38" s="65"/>
      <c r="X38" s="65"/>
      <c r="Y38" s="65"/>
      <c r="Z38" s="65">
        <v>0</v>
      </c>
    </row>
    <row r="39" spans="1:26" x14ac:dyDescent="0.35">
      <c r="A39" t="s">
        <v>160</v>
      </c>
      <c r="B39">
        <v>55.426000000000002</v>
      </c>
      <c r="C39">
        <v>0.19608999999999999</v>
      </c>
      <c r="D39">
        <v>171</v>
      </c>
      <c r="F39" s="65">
        <v>0.57883859999999998</v>
      </c>
      <c r="G39" s="65">
        <v>3.0741879999999999E-2</v>
      </c>
      <c r="H39" s="65"/>
      <c r="I39" s="65">
        <v>6.4302420000000001E-3</v>
      </c>
      <c r="J39" s="65"/>
      <c r="K39" s="65">
        <v>0.82157959999999997</v>
      </c>
      <c r="L39" s="65"/>
      <c r="M39" s="65"/>
      <c r="N39" s="65">
        <v>2.678157E-3</v>
      </c>
      <c r="O39" s="65"/>
      <c r="P39" s="65">
        <v>1.972061E-2</v>
      </c>
      <c r="Q39" s="65"/>
      <c r="R39" s="65"/>
      <c r="S39" s="65"/>
      <c r="T39" s="65"/>
      <c r="U39" s="65"/>
      <c r="V39" s="65">
        <v>6.0265430000000003E-5</v>
      </c>
      <c r="W39" s="65"/>
      <c r="X39" s="65"/>
      <c r="Y39" s="65"/>
      <c r="Z39" s="65">
        <v>4.6345150000000002E-2</v>
      </c>
    </row>
    <row r="40" spans="1:26" x14ac:dyDescent="0.35">
      <c r="A40" t="s">
        <v>187</v>
      </c>
      <c r="B40">
        <v>42.088000000000001</v>
      </c>
      <c r="C40">
        <v>0.45477849999999997</v>
      </c>
      <c r="D40">
        <v>235</v>
      </c>
      <c r="F40" s="65"/>
      <c r="G40" s="65"/>
      <c r="H40" s="65">
        <v>1.334571E-2</v>
      </c>
      <c r="I40" s="65"/>
      <c r="J40" s="65">
        <v>2.3148030000000001E-5</v>
      </c>
      <c r="K40" s="65"/>
      <c r="L40" s="65"/>
      <c r="M40" s="65"/>
      <c r="N40" s="65">
        <v>7.3071760000000003E-3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>
        <v>6.1846310000000001E-4</v>
      </c>
      <c r="Z40" s="65">
        <v>3.9588010000000002E-5</v>
      </c>
    </row>
    <row r="41" spans="1:26" x14ac:dyDescent="0.35">
      <c r="A41" t="s">
        <v>188</v>
      </c>
      <c r="B41">
        <v>29.123000000000001</v>
      </c>
      <c r="C41">
        <v>0.18856800000000001</v>
      </c>
      <c r="D41">
        <v>324</v>
      </c>
      <c r="F41" s="65"/>
      <c r="G41" s="65"/>
      <c r="H41" s="65">
        <v>5.2405999999999998E-3</v>
      </c>
      <c r="I41" s="65"/>
      <c r="J41" s="65"/>
      <c r="K41" s="65">
        <v>0.2210454</v>
      </c>
      <c r="L41" s="65"/>
      <c r="M41" s="65"/>
      <c r="N41" s="65"/>
      <c r="O41" s="65">
        <v>0.37415009999999999</v>
      </c>
      <c r="P41" s="65"/>
      <c r="Q41" s="65"/>
      <c r="R41" s="65"/>
      <c r="S41" s="65"/>
      <c r="T41" s="65"/>
      <c r="U41" s="65"/>
      <c r="V41" s="65"/>
      <c r="W41" s="65"/>
      <c r="X41" s="65"/>
      <c r="Y41" s="65">
        <v>8.8151610000000006E-5</v>
      </c>
      <c r="Z41" s="65">
        <v>1.1923039999999999E-2</v>
      </c>
    </row>
    <row r="42" spans="1:26" x14ac:dyDescent="0.35">
      <c r="A42" t="s">
        <v>192</v>
      </c>
      <c r="B42">
        <v>24.643999999999998</v>
      </c>
      <c r="C42">
        <v>0.47758699999999998</v>
      </c>
      <c r="D42">
        <v>159</v>
      </c>
      <c r="F42" s="65"/>
      <c r="G42" s="65"/>
      <c r="H42" s="65">
        <v>4.2878119999999999E-2</v>
      </c>
      <c r="I42" s="65"/>
      <c r="J42" s="65"/>
      <c r="K42" s="65">
        <v>4.4850180000000003E-2</v>
      </c>
      <c r="L42" s="65"/>
      <c r="M42" s="65"/>
      <c r="N42" s="65"/>
      <c r="O42" s="65">
        <v>1.212688E-3</v>
      </c>
      <c r="P42" s="65"/>
      <c r="Q42" s="65"/>
      <c r="R42" s="65"/>
      <c r="S42" s="65"/>
      <c r="T42" s="65"/>
      <c r="U42" s="65"/>
      <c r="V42" s="65"/>
      <c r="W42" s="65"/>
      <c r="X42" s="65">
        <v>1.202496E-5</v>
      </c>
      <c r="Y42" s="65"/>
      <c r="Z42" s="65">
        <v>1.9133540000000001E-2</v>
      </c>
    </row>
    <row r="43" spans="1:26" x14ac:dyDescent="0.35">
      <c r="A43" t="s">
        <v>186</v>
      </c>
      <c r="B43">
        <v>74.289550000000006</v>
      </c>
      <c r="C43">
        <v>0.22700000000000001</v>
      </c>
      <c r="D43">
        <v>152</v>
      </c>
      <c r="F43" s="65"/>
      <c r="G43" s="65"/>
      <c r="H43" s="65">
        <v>0.68166875999999998</v>
      </c>
      <c r="I43" s="65"/>
      <c r="J43" s="65">
        <v>0</v>
      </c>
      <c r="K43" s="65"/>
      <c r="L43" s="65"/>
      <c r="M43" s="65"/>
      <c r="N43" s="65"/>
      <c r="O43" s="65">
        <v>0.21853001999999999</v>
      </c>
      <c r="P43" s="65"/>
      <c r="Q43" s="65"/>
      <c r="R43" s="65"/>
      <c r="S43" s="65"/>
      <c r="T43" s="65"/>
      <c r="U43" s="65"/>
      <c r="V43" s="65"/>
      <c r="W43" s="65"/>
      <c r="X43" s="65"/>
      <c r="Y43" s="65">
        <v>0.41585917</v>
      </c>
      <c r="Z43" s="65">
        <v>6.8750919999999993E-2</v>
      </c>
    </row>
  </sheetData>
  <conditionalFormatting sqref="F5:Z43">
    <cfRule type="containsBlanks" dxfId="55" priority="1">
      <formula>LEN(TRIM(F5))=0</formula>
    </cfRule>
    <cfRule type="cellIs" dxfId="54" priority="2" operator="equal">
      <formula>" "</formula>
    </cfRule>
    <cfRule type="cellIs" dxfId="53" priority="3" operator="lessThan">
      <formula>0.01</formula>
    </cfRule>
    <cfRule type="cellIs" dxfId="5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C40" sqref="A4:C40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10" t="s">
        <v>36</v>
      </c>
      <c r="B5" s="111">
        <v>0</v>
      </c>
      <c r="C5" s="112"/>
    </row>
    <row r="6" spans="1:3" x14ac:dyDescent="0.35">
      <c r="A6" s="110" t="s">
        <v>23</v>
      </c>
      <c r="B6" s="111">
        <v>9.154034E-7</v>
      </c>
      <c r="C6" s="112"/>
    </row>
    <row r="7" spans="1:3" x14ac:dyDescent="0.35">
      <c r="A7" s="110" t="s">
        <v>34</v>
      </c>
      <c r="B7" s="111">
        <v>3.9031949999999998E-5</v>
      </c>
      <c r="C7" s="112"/>
    </row>
    <row r="8" spans="1:3" hidden="1" x14ac:dyDescent="0.35">
      <c r="A8" t="s">
        <v>20</v>
      </c>
      <c r="B8" s="65">
        <v>5.2027959999999998E-2</v>
      </c>
      <c r="C8" s="65"/>
    </row>
    <row r="9" spans="1:3" x14ac:dyDescent="0.35">
      <c r="A9" s="110" t="s">
        <v>38</v>
      </c>
      <c r="B9" s="111">
        <v>5.8254860000000001E-5</v>
      </c>
      <c r="C9" s="112"/>
    </row>
    <row r="10" spans="1:3" x14ac:dyDescent="0.35">
      <c r="A10" s="110" t="s">
        <v>25</v>
      </c>
      <c r="B10" s="111">
        <v>2.331287E-4</v>
      </c>
      <c r="C10" s="112"/>
    </row>
    <row r="11" spans="1:3" hidden="1" x14ac:dyDescent="0.35">
      <c r="A11" t="s">
        <v>21</v>
      </c>
      <c r="B11" s="65">
        <v>6.3764511999999995E-2</v>
      </c>
      <c r="C11" s="65"/>
    </row>
    <row r="12" spans="1:3" x14ac:dyDescent="0.35">
      <c r="A12" s="110" t="s">
        <v>22</v>
      </c>
      <c r="B12" s="111">
        <v>4.8973929999999999E-4</v>
      </c>
      <c r="C12" s="112"/>
    </row>
    <row r="13" spans="1:3" hidden="1" x14ac:dyDescent="0.35">
      <c r="A13" t="s">
        <v>13</v>
      </c>
      <c r="B13" s="65">
        <v>0.4422801677</v>
      </c>
      <c r="C13" s="65"/>
    </row>
    <row r="14" spans="1:3" x14ac:dyDescent="0.35">
      <c r="A14" s="110" t="s">
        <v>37</v>
      </c>
      <c r="B14" s="111">
        <v>6.8980780000000002E-4</v>
      </c>
      <c r="C14" s="112"/>
    </row>
    <row r="15" spans="1:3" hidden="1" x14ac:dyDescent="0.35">
      <c r="A15" t="s">
        <v>28</v>
      </c>
      <c r="B15" s="65">
        <v>0.16686029999999999</v>
      </c>
      <c r="C15" s="65"/>
    </row>
    <row r="16" spans="1:3" hidden="1" x14ac:dyDescent="0.35">
      <c r="A16" t="s">
        <v>27</v>
      </c>
      <c r="B16" s="65">
        <v>0.78139780000000003</v>
      </c>
      <c r="C16" s="65"/>
    </row>
    <row r="17" spans="1:3" x14ac:dyDescent="0.35">
      <c r="A17" s="110" t="s">
        <v>24</v>
      </c>
      <c r="B17" s="111">
        <v>2.719721E-3</v>
      </c>
      <c r="C17" s="112"/>
    </row>
    <row r="18" spans="1:3" hidden="1" x14ac:dyDescent="0.35">
      <c r="A18" t="s">
        <v>8</v>
      </c>
      <c r="B18" s="65">
        <v>0.88937600000000006</v>
      </c>
      <c r="C18" s="65"/>
    </row>
    <row r="19" spans="1:3" hidden="1" x14ac:dyDescent="0.35">
      <c r="A19" t="s">
        <v>39</v>
      </c>
      <c r="B19" s="65">
        <v>0.41623196159999998</v>
      </c>
      <c r="C19" s="65"/>
    </row>
    <row r="20" spans="1:3" hidden="1" x14ac:dyDescent="0.35">
      <c r="A20" t="s">
        <v>18</v>
      </c>
      <c r="B20" s="65">
        <v>0.2295488</v>
      </c>
      <c r="C20" s="65"/>
    </row>
    <row r="21" spans="1:3" hidden="1" x14ac:dyDescent="0.35">
      <c r="A21" t="s">
        <v>19</v>
      </c>
      <c r="B21" s="65">
        <v>8.4487199999999998E-2</v>
      </c>
      <c r="C21" s="65"/>
    </row>
    <row r="22" spans="1:3" x14ac:dyDescent="0.35">
      <c r="A22" s="110" t="s">
        <v>158</v>
      </c>
      <c r="B22" s="111">
        <v>4.2715349999999999E-3</v>
      </c>
      <c r="C22" s="112"/>
    </row>
    <row r="23" spans="1:3" x14ac:dyDescent="0.35">
      <c r="A23" s="110" t="s">
        <v>190</v>
      </c>
      <c r="B23" s="111">
        <v>4.5858549999999998E-3</v>
      </c>
      <c r="C23" s="112"/>
    </row>
    <row r="24" spans="1:3" x14ac:dyDescent="0.35">
      <c r="A24" s="110" t="s">
        <v>188</v>
      </c>
      <c r="B24" s="111">
        <v>5.2405999999999998E-3</v>
      </c>
      <c r="C24" s="112"/>
    </row>
    <row r="25" spans="1:3" x14ac:dyDescent="0.35">
      <c r="A25" s="110" t="s">
        <v>191</v>
      </c>
      <c r="B25" s="111">
        <v>6.2473119999999997E-3</v>
      </c>
      <c r="C25" s="112"/>
    </row>
    <row r="26" spans="1:3" x14ac:dyDescent="0.35">
      <c r="A26" s="110" t="s">
        <v>16</v>
      </c>
      <c r="B26" s="111">
        <v>9.9532079999999998E-3</v>
      </c>
      <c r="C26" s="112"/>
    </row>
    <row r="27" spans="1:3" hidden="1" x14ac:dyDescent="0.35">
      <c r="A27" t="s">
        <v>10</v>
      </c>
      <c r="B27" s="65">
        <v>0.60381695290000004</v>
      </c>
      <c r="C27" s="65"/>
    </row>
    <row r="28" spans="1:3" hidden="1" x14ac:dyDescent="0.35">
      <c r="A28" t="s">
        <v>17</v>
      </c>
      <c r="B28" s="65">
        <v>0.17821380000000001</v>
      </c>
      <c r="C28" s="65"/>
    </row>
    <row r="29" spans="1:3" hidden="1" x14ac:dyDescent="0.35">
      <c r="A29" t="s">
        <v>26</v>
      </c>
      <c r="B29" s="65">
        <v>0.749733023</v>
      </c>
      <c r="C29" s="65"/>
    </row>
    <row r="30" spans="1:3" hidden="1" x14ac:dyDescent="0.35">
      <c r="A30" t="s">
        <v>14</v>
      </c>
      <c r="B30" s="65">
        <v>0.1068057</v>
      </c>
      <c r="C30" s="65"/>
    </row>
    <row r="31" spans="1:3" x14ac:dyDescent="0.35">
      <c r="A31" s="110" t="s">
        <v>187</v>
      </c>
      <c r="B31" s="111">
        <v>1.334571E-2</v>
      </c>
      <c r="C31" s="112"/>
    </row>
    <row r="32" spans="1:3" x14ac:dyDescent="0.35">
      <c r="A32" s="110" t="s">
        <v>157</v>
      </c>
      <c r="B32" s="111">
        <v>2.142608E-2</v>
      </c>
      <c r="C32" s="112"/>
    </row>
    <row r="33" spans="1:3" x14ac:dyDescent="0.35">
      <c r="A33" s="110" t="s">
        <v>15</v>
      </c>
      <c r="B33" s="111">
        <v>2.4123519999999999E-2</v>
      </c>
      <c r="C33" s="112"/>
    </row>
    <row r="34" spans="1:3" x14ac:dyDescent="0.35">
      <c r="A34" s="110" t="s">
        <v>156</v>
      </c>
      <c r="B34" s="111">
        <v>3.1892219999999999E-2</v>
      </c>
      <c r="C34" s="112"/>
    </row>
    <row r="35" spans="1:3" x14ac:dyDescent="0.35">
      <c r="A35" s="110" t="s">
        <v>12</v>
      </c>
      <c r="B35" s="111">
        <v>3.4398929000000002E-2</v>
      </c>
      <c r="C35" s="112"/>
    </row>
    <row r="36" spans="1:3" x14ac:dyDescent="0.35">
      <c r="A36" s="110" t="s">
        <v>11</v>
      </c>
      <c r="B36" s="111">
        <v>4.0799929999999998E-2</v>
      </c>
      <c r="C36" s="112"/>
    </row>
    <row r="37" spans="1:3" hidden="1" x14ac:dyDescent="0.35">
      <c r="A37" t="s">
        <v>159</v>
      </c>
      <c r="B37" s="65">
        <v>0.63668860000000005</v>
      </c>
      <c r="C37" s="65"/>
    </row>
    <row r="38" spans="1:3" x14ac:dyDescent="0.35">
      <c r="A38" s="110" t="s">
        <v>192</v>
      </c>
      <c r="B38" s="111">
        <v>4.2878119999999999E-2</v>
      </c>
      <c r="C38" s="112"/>
    </row>
    <row r="39" spans="1:3" x14ac:dyDescent="0.35">
      <c r="A39" s="110" t="s">
        <v>7</v>
      </c>
      <c r="B39" s="111">
        <v>4.3122634999999999E-2</v>
      </c>
      <c r="C39" s="112"/>
    </row>
    <row r="40" spans="1:3" x14ac:dyDescent="0.35">
      <c r="A40" s="64" t="s">
        <v>160</v>
      </c>
      <c r="B40" s="113"/>
      <c r="C40" s="114">
        <v>6.4302420000000001E-3</v>
      </c>
    </row>
    <row r="41" spans="1:3" hidden="1" x14ac:dyDescent="0.35">
      <c r="A41" t="s">
        <v>186</v>
      </c>
      <c r="B41" s="65">
        <v>0.68166875999999998</v>
      </c>
      <c r="C41" s="65"/>
    </row>
  </sheetData>
  <autoFilter ref="A5:C41">
    <filterColumn colId="1">
      <filters blank="1">
        <filter val="0.00E+00"/>
        <filter val="1.33E-02"/>
        <filter val="2.14E-02"/>
        <filter val="2.33E-04"/>
        <filter val="2.41E-02"/>
        <filter val="2.72E-03"/>
        <filter val="3.19E-02"/>
        <filter val="3.44E-02"/>
        <filter val="3.90E-05"/>
        <filter val="4.08E-02"/>
        <filter val="4.27E-03"/>
        <filter val="4.29E-02"/>
        <filter val="4.31E-02"/>
        <filter val="4.59E-03"/>
        <filter val="4.90E-04"/>
        <filter val="5.24E-03"/>
        <filter val="5.83E-05"/>
        <filter val="6.25E-03"/>
        <filter val="6.90E-04"/>
        <filter val="9.15E-07"/>
        <filter val="9.95E-03"/>
      </filters>
    </filterColumn>
  </autoFilter>
  <sortState ref="A5:C41">
    <sortCondition ref="B5:B41"/>
  </sortState>
  <conditionalFormatting sqref="B5:C41">
    <cfRule type="containsBlanks" dxfId="51" priority="1">
      <formula>LEN(TRIM(B5))=0</formula>
    </cfRule>
    <cfRule type="cellIs" dxfId="50" priority="2" operator="equal">
      <formula>" "</formula>
    </cfRule>
    <cfRule type="cellIs" dxfId="49" priority="3" operator="lessThan">
      <formula>0.01</formula>
    </cfRule>
    <cfRule type="cellIs" dxfId="4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7"/>
  <sheetViews>
    <sheetView workbookViewId="0">
      <pane ySplit="4" topLeftCell="A18" activePane="bottomLeft" state="frozen"/>
      <selection pane="bottomLeft" activeCell="E26" sqref="E26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22" t="s">
        <v>36</v>
      </c>
      <c r="B5" s="111">
        <v>0</v>
      </c>
      <c r="C5" s="106"/>
    </row>
    <row r="6" spans="1:3" x14ac:dyDescent="0.35">
      <c r="A6" s="122" t="s">
        <v>23</v>
      </c>
      <c r="B6" s="111">
        <v>9.154034E-7</v>
      </c>
      <c r="C6" s="106"/>
    </row>
    <row r="7" spans="1:3" x14ac:dyDescent="0.35">
      <c r="A7" s="122" t="s">
        <v>22</v>
      </c>
      <c r="B7" s="111">
        <v>1.185418E-6</v>
      </c>
      <c r="C7" s="106"/>
    </row>
    <row r="8" spans="1:3" x14ac:dyDescent="0.35">
      <c r="A8" s="122" t="s">
        <v>25</v>
      </c>
      <c r="B8" s="111">
        <v>2.5071840000000001E-4</v>
      </c>
      <c r="C8" s="106"/>
    </row>
    <row r="9" spans="1:3" x14ac:dyDescent="0.35">
      <c r="A9" s="122" t="s">
        <v>19</v>
      </c>
      <c r="B9" s="111">
        <v>4.5301059999999999E-4</v>
      </c>
      <c r="C9" s="106"/>
    </row>
    <row r="10" spans="1:3" x14ac:dyDescent="0.35">
      <c r="A10" s="122" t="s">
        <v>191</v>
      </c>
      <c r="B10" s="117">
        <v>6.5556890000000002E-4</v>
      </c>
      <c r="C10" s="106"/>
    </row>
    <row r="11" spans="1:3" x14ac:dyDescent="0.35">
      <c r="A11" s="122" t="s">
        <v>188</v>
      </c>
      <c r="B11" s="111">
        <v>7.8968750000000002E-4</v>
      </c>
      <c r="C11" s="106"/>
    </row>
    <row r="12" spans="1:3" x14ac:dyDescent="0.35">
      <c r="A12" s="122" t="s">
        <v>13</v>
      </c>
      <c r="B12" s="111">
        <v>1.0896514E-3</v>
      </c>
      <c r="C12" s="106"/>
    </row>
    <row r="13" spans="1:3" x14ac:dyDescent="0.35">
      <c r="A13" s="122" t="s">
        <v>17</v>
      </c>
      <c r="B13" s="111">
        <v>1.418215E-3</v>
      </c>
      <c r="C13" s="106"/>
    </row>
    <row r="14" spans="1:3" x14ac:dyDescent="0.35">
      <c r="A14" s="122" t="s">
        <v>24</v>
      </c>
      <c r="B14" s="111">
        <v>1.4512450000000001E-3</v>
      </c>
      <c r="C14" s="106"/>
    </row>
    <row r="15" spans="1:3" x14ac:dyDescent="0.35">
      <c r="A15" s="122" t="s">
        <v>27</v>
      </c>
      <c r="B15" s="111">
        <v>3.7077809999999998E-3</v>
      </c>
      <c r="C15" s="106"/>
    </row>
    <row r="16" spans="1:3" x14ac:dyDescent="0.35">
      <c r="A16" s="122" t="s">
        <v>6</v>
      </c>
      <c r="B16" s="111">
        <v>3.9310619999999999E-3</v>
      </c>
      <c r="C16" s="106"/>
    </row>
    <row r="17" spans="1:3" x14ac:dyDescent="0.35">
      <c r="A17" s="122" t="s">
        <v>38</v>
      </c>
      <c r="B17" s="111">
        <v>5.088502E-3</v>
      </c>
      <c r="C17" s="106"/>
    </row>
    <row r="18" spans="1:3" x14ac:dyDescent="0.35">
      <c r="A18" s="122" t="s">
        <v>28</v>
      </c>
      <c r="B18" s="111">
        <v>5.8774259000000002E-3</v>
      </c>
      <c r="C18" s="106"/>
    </row>
    <row r="19" spans="1:3" x14ac:dyDescent="0.35">
      <c r="A19" s="122" t="s">
        <v>7</v>
      </c>
      <c r="B19" s="111">
        <v>8.5567639999999997E-3</v>
      </c>
      <c r="C19" s="106"/>
    </row>
    <row r="20" spans="1:3" x14ac:dyDescent="0.35">
      <c r="A20" s="122" t="s">
        <v>34</v>
      </c>
      <c r="B20" s="111">
        <v>9.373747E-3</v>
      </c>
      <c r="C20" s="106"/>
    </row>
    <row r="21" spans="1:3" x14ac:dyDescent="0.35">
      <c r="A21" s="122" t="s">
        <v>190</v>
      </c>
      <c r="B21" s="111">
        <v>1.5721079999999998E-2</v>
      </c>
      <c r="C21" s="106"/>
    </row>
    <row r="22" spans="1:3" x14ac:dyDescent="0.35">
      <c r="A22" s="122" t="s">
        <v>12</v>
      </c>
      <c r="B22" s="111">
        <v>2.17170922E-2</v>
      </c>
      <c r="C22" s="106"/>
    </row>
    <row r="23" spans="1:3" x14ac:dyDescent="0.35">
      <c r="A23" s="122" t="s">
        <v>11</v>
      </c>
      <c r="B23" s="111">
        <v>2.2532590000000002E-2</v>
      </c>
      <c r="C23" s="106"/>
    </row>
    <row r="24" spans="1:3" x14ac:dyDescent="0.35">
      <c r="A24" s="122" t="s">
        <v>9</v>
      </c>
      <c r="B24" s="111">
        <v>3.6497229999999999E-2</v>
      </c>
      <c r="C24" s="106"/>
    </row>
    <row r="25" spans="1:3" x14ac:dyDescent="0.35">
      <c r="A25" s="122" t="s">
        <v>157</v>
      </c>
      <c r="B25" s="117">
        <v>4.6482442999999998E-2</v>
      </c>
      <c r="C25" s="106"/>
    </row>
    <row r="26" spans="1:3" x14ac:dyDescent="0.35">
      <c r="A26" s="122" t="s">
        <v>160</v>
      </c>
      <c r="B26" s="117"/>
      <c r="C26" s="106">
        <v>2.6728910000000002E-3</v>
      </c>
    </row>
    <row r="27" spans="1:3" x14ac:dyDescent="0.35">
      <c r="A27" s="123" t="s">
        <v>35</v>
      </c>
      <c r="B27" s="118"/>
      <c r="C27" s="114">
        <v>6.7147481E-3</v>
      </c>
    </row>
  </sheetData>
  <autoFilter ref="A5:C25"/>
  <sortState ref="A5:C27">
    <sortCondition ref="B5:B27"/>
    <sortCondition ref="C5:C27"/>
  </sortState>
  <conditionalFormatting sqref="B5:C27">
    <cfRule type="containsBlanks" dxfId="47" priority="1">
      <formula>LEN(TRIM(B5))=0</formula>
    </cfRule>
    <cfRule type="containsBlanks" priority="2">
      <formula>LEN(TRIM(B5))=0</formula>
    </cfRule>
    <cfRule type="cellIs" dxfId="46" priority="3" operator="lessThan">
      <formula>0.01</formula>
    </cfRule>
    <cfRule type="cellIs" dxfId="45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43"/>
  <sheetViews>
    <sheetView workbookViewId="0">
      <pane ySplit="4" topLeftCell="A5" activePane="bottomLeft" state="frozen"/>
      <selection pane="bottomLeft" activeCell="E42" sqref="A4:E42"/>
    </sheetView>
  </sheetViews>
  <sheetFormatPr defaultRowHeight="14.5" x14ac:dyDescent="0.35"/>
  <cols>
    <col min="1" max="1" width="16.54296875" bestFit="1" customWidth="1"/>
    <col min="2" max="3" width="10.08984375" customWidth="1"/>
  </cols>
  <sheetData>
    <row r="4" spans="1:5" s="105" customFormat="1" ht="29" x14ac:dyDescent="0.35">
      <c r="A4" s="107" t="s">
        <v>0</v>
      </c>
      <c r="B4" s="108" t="s">
        <v>163</v>
      </c>
      <c r="C4" s="108" t="s">
        <v>164</v>
      </c>
      <c r="D4" s="108" t="s">
        <v>165</v>
      </c>
      <c r="E4" s="109" t="s">
        <v>166</v>
      </c>
    </row>
    <row r="5" spans="1:5" x14ac:dyDescent="0.35">
      <c r="A5" s="110" t="s">
        <v>156</v>
      </c>
      <c r="B5" s="111">
        <v>2.6372599999999999E-5</v>
      </c>
      <c r="C5" s="111"/>
      <c r="D5" s="111"/>
      <c r="E5" s="112"/>
    </row>
    <row r="6" spans="1:5" x14ac:dyDescent="0.35">
      <c r="A6" s="110" t="s">
        <v>9</v>
      </c>
      <c r="B6" s="111">
        <v>1.237039E-4</v>
      </c>
      <c r="C6" s="111"/>
      <c r="D6" s="117"/>
      <c r="E6" s="106"/>
    </row>
    <row r="7" spans="1:5" x14ac:dyDescent="0.35">
      <c r="A7" s="110" t="s">
        <v>16</v>
      </c>
      <c r="B7" s="111">
        <v>4.578909E-4</v>
      </c>
      <c r="C7" s="111"/>
      <c r="D7" s="111"/>
      <c r="E7" s="112"/>
    </row>
    <row r="8" spans="1:5" x14ac:dyDescent="0.35">
      <c r="A8" s="110" t="s">
        <v>26</v>
      </c>
      <c r="B8" s="111">
        <v>2.5509370000000001E-3</v>
      </c>
      <c r="C8" s="111"/>
      <c r="D8" s="111"/>
      <c r="E8" s="112"/>
    </row>
    <row r="9" spans="1:5" x14ac:dyDescent="0.35">
      <c r="A9" s="110" t="s">
        <v>28</v>
      </c>
      <c r="B9" s="111">
        <v>3.1907440000000002E-2</v>
      </c>
      <c r="C9" s="111"/>
      <c r="D9" s="111"/>
      <c r="E9" s="112"/>
    </row>
    <row r="10" spans="1:5" x14ac:dyDescent="0.35">
      <c r="A10" s="110" t="s">
        <v>27</v>
      </c>
      <c r="B10" s="111">
        <v>3.482669E-2</v>
      </c>
      <c r="C10" s="111"/>
      <c r="D10" s="111"/>
      <c r="E10" s="112"/>
    </row>
    <row r="11" spans="1:5" x14ac:dyDescent="0.35">
      <c r="A11" s="110" t="s">
        <v>15</v>
      </c>
      <c r="B11" s="111">
        <v>4.5910649999999997E-2</v>
      </c>
      <c r="C11" s="111"/>
      <c r="D11" s="111"/>
      <c r="E11" s="112"/>
    </row>
    <row r="12" spans="1:5" x14ac:dyDescent="0.35">
      <c r="A12" s="110" t="s">
        <v>191</v>
      </c>
      <c r="B12" s="111"/>
      <c r="C12" s="111">
        <v>2.516516E-6</v>
      </c>
      <c r="D12" s="111"/>
      <c r="E12" s="112"/>
    </row>
    <row r="13" spans="1:5" x14ac:dyDescent="0.35">
      <c r="A13" s="110" t="s">
        <v>190</v>
      </c>
      <c r="B13" s="111"/>
      <c r="C13" s="111">
        <v>1.491543E-5</v>
      </c>
      <c r="D13" s="111"/>
      <c r="E13" s="112"/>
    </row>
    <row r="14" spans="1:5" hidden="1" x14ac:dyDescent="0.35">
      <c r="A14" t="s">
        <v>13</v>
      </c>
      <c r="B14" s="65"/>
      <c r="C14" s="65">
        <v>6.0554413100000003E-2</v>
      </c>
      <c r="D14" s="65"/>
      <c r="E14" s="65"/>
    </row>
    <row r="15" spans="1:5" x14ac:dyDescent="0.35">
      <c r="A15" s="110" t="s">
        <v>20</v>
      </c>
      <c r="B15" s="111"/>
      <c r="C15" s="111">
        <v>4.1243260000000003E-5</v>
      </c>
      <c r="D15" s="111"/>
      <c r="E15" s="112"/>
    </row>
    <row r="16" spans="1:5" x14ac:dyDescent="0.35">
      <c r="A16" s="110" t="s">
        <v>24</v>
      </c>
      <c r="B16" s="111"/>
      <c r="C16" s="111">
        <v>1.9388270000000001E-4</v>
      </c>
      <c r="D16" s="111"/>
      <c r="E16" s="112"/>
    </row>
    <row r="17" spans="1:5" x14ac:dyDescent="0.35">
      <c r="A17" s="110" t="s">
        <v>23</v>
      </c>
      <c r="B17" s="111"/>
      <c r="C17" s="111"/>
      <c r="D17" s="111">
        <v>0</v>
      </c>
      <c r="E17" s="112"/>
    </row>
    <row r="18" spans="1:5" x14ac:dyDescent="0.35">
      <c r="A18" s="110" t="s">
        <v>17</v>
      </c>
      <c r="B18" s="111"/>
      <c r="C18" s="111"/>
      <c r="D18" s="111">
        <v>0</v>
      </c>
      <c r="E18" s="112"/>
    </row>
    <row r="19" spans="1:5" x14ac:dyDescent="0.35">
      <c r="A19" s="110" t="s">
        <v>159</v>
      </c>
      <c r="B19" s="111"/>
      <c r="C19" s="111"/>
      <c r="D19" s="111">
        <v>6.4794710000000002E-6</v>
      </c>
      <c r="E19" s="112"/>
    </row>
    <row r="20" spans="1:5" hidden="1" x14ac:dyDescent="0.35">
      <c r="A20" t="s">
        <v>39</v>
      </c>
      <c r="B20" s="65">
        <v>0.17775707439999999</v>
      </c>
      <c r="C20" s="65"/>
      <c r="D20" s="65"/>
      <c r="E20" s="65"/>
    </row>
    <row r="21" spans="1:5" hidden="1" x14ac:dyDescent="0.35">
      <c r="A21" t="s">
        <v>18</v>
      </c>
      <c r="B21" s="65">
        <v>6.4189640000000006E-2</v>
      </c>
      <c r="C21" s="65"/>
      <c r="D21" s="65"/>
      <c r="E21" s="65"/>
    </row>
    <row r="22" spans="1:5" x14ac:dyDescent="0.35">
      <c r="A22" s="110" t="s">
        <v>19</v>
      </c>
      <c r="B22" s="111"/>
      <c r="C22" s="111"/>
      <c r="D22" s="111">
        <v>5.6663499999999997E-5</v>
      </c>
      <c r="E22" s="112"/>
    </row>
    <row r="23" spans="1:5" x14ac:dyDescent="0.35">
      <c r="A23" s="110" t="s">
        <v>22</v>
      </c>
      <c r="B23" s="111"/>
      <c r="C23" s="111"/>
      <c r="D23" s="111">
        <v>7.3653089999999998E-4</v>
      </c>
      <c r="E23" s="112"/>
    </row>
    <row r="24" spans="1:5" x14ac:dyDescent="0.35">
      <c r="A24" s="110" t="s">
        <v>37</v>
      </c>
      <c r="B24" s="111"/>
      <c r="C24" s="111"/>
      <c r="D24" s="111">
        <v>1.952858E-3</v>
      </c>
      <c r="E24" s="112"/>
    </row>
    <row r="25" spans="1:5" x14ac:dyDescent="0.35">
      <c r="A25" s="110" t="s">
        <v>160</v>
      </c>
      <c r="B25" s="111"/>
      <c r="C25" s="111"/>
      <c r="D25" s="111">
        <v>2.678157E-3</v>
      </c>
      <c r="E25" s="112"/>
    </row>
    <row r="26" spans="1:5" x14ac:dyDescent="0.35">
      <c r="A26" s="110" t="s">
        <v>7</v>
      </c>
      <c r="B26" s="111"/>
      <c r="C26" s="111"/>
      <c r="D26" s="111">
        <v>3.4329159999999998E-3</v>
      </c>
      <c r="E26" s="112"/>
    </row>
    <row r="27" spans="1:5" x14ac:dyDescent="0.35">
      <c r="A27" s="110" t="s">
        <v>187</v>
      </c>
      <c r="B27" s="111"/>
      <c r="C27" s="111"/>
      <c r="D27" s="111">
        <v>7.3071760000000003E-3</v>
      </c>
      <c r="E27" s="112"/>
    </row>
    <row r="28" spans="1:5" hidden="1" x14ac:dyDescent="0.35">
      <c r="A28" t="s">
        <v>10</v>
      </c>
      <c r="B28" s="65">
        <v>0.85212193739999997</v>
      </c>
      <c r="C28" s="65"/>
      <c r="D28" s="65"/>
      <c r="E28" s="65"/>
    </row>
    <row r="29" spans="1:5" x14ac:dyDescent="0.35">
      <c r="A29" s="110" t="s">
        <v>21</v>
      </c>
      <c r="B29" s="111"/>
      <c r="C29" s="111"/>
      <c r="D29" s="111">
        <v>1.5968158999999999E-2</v>
      </c>
      <c r="E29" s="112"/>
    </row>
    <row r="30" spans="1:5" x14ac:dyDescent="0.35">
      <c r="A30" s="110" t="s">
        <v>34</v>
      </c>
      <c r="B30" s="111"/>
      <c r="C30" s="111"/>
      <c r="D30" s="111">
        <v>3.1119819999999999E-2</v>
      </c>
      <c r="E30" s="112"/>
    </row>
    <row r="31" spans="1:5" hidden="1" x14ac:dyDescent="0.35">
      <c r="A31" t="s">
        <v>14</v>
      </c>
      <c r="B31" s="65"/>
      <c r="C31" s="65"/>
      <c r="D31" s="65">
        <v>0.65845560000000003</v>
      </c>
      <c r="E31" s="65"/>
    </row>
    <row r="32" spans="1:5" x14ac:dyDescent="0.35">
      <c r="A32" s="110" t="s">
        <v>12</v>
      </c>
      <c r="B32" s="111"/>
      <c r="C32" s="111"/>
      <c r="D32" s="111">
        <v>4.0529093000000002E-2</v>
      </c>
      <c r="E32" s="112"/>
    </row>
    <row r="33" spans="1:5" x14ac:dyDescent="0.35">
      <c r="A33" s="110" t="s">
        <v>38</v>
      </c>
      <c r="B33" s="111"/>
      <c r="C33" s="111"/>
      <c r="D33" s="111"/>
      <c r="E33" s="112">
        <v>0</v>
      </c>
    </row>
    <row r="34" spans="1:5" x14ac:dyDescent="0.35">
      <c r="A34" s="110" t="s">
        <v>25</v>
      </c>
      <c r="B34" s="111"/>
      <c r="C34" s="111"/>
      <c r="D34" s="111"/>
      <c r="E34" s="112">
        <v>8.9220580000000006E-6</v>
      </c>
    </row>
    <row r="35" spans="1:5" x14ac:dyDescent="0.35">
      <c r="A35" s="110" t="s">
        <v>11</v>
      </c>
      <c r="B35" s="111"/>
      <c r="C35" s="111"/>
      <c r="D35" s="117"/>
      <c r="E35" s="112">
        <v>5.3813929999999999E-5</v>
      </c>
    </row>
    <row r="36" spans="1:5" hidden="1" x14ac:dyDescent="0.35">
      <c r="A36" t="s">
        <v>158</v>
      </c>
      <c r="B36" s="65">
        <v>0.32130429999999999</v>
      </c>
      <c r="C36" s="65"/>
      <c r="D36" s="65"/>
      <c r="E36" s="65"/>
    </row>
    <row r="37" spans="1:5" hidden="1" x14ac:dyDescent="0.35">
      <c r="A37" t="s">
        <v>157</v>
      </c>
      <c r="B37" s="65">
        <v>0.20360800000000001</v>
      </c>
      <c r="C37" s="65"/>
      <c r="D37" s="65"/>
      <c r="E37" s="65"/>
    </row>
    <row r="38" spans="1:5" x14ac:dyDescent="0.35">
      <c r="A38" s="110" t="s">
        <v>8</v>
      </c>
      <c r="B38" s="111"/>
      <c r="C38" s="111"/>
      <c r="D38" s="111"/>
      <c r="E38" s="112">
        <v>6.0030459999999998E-5</v>
      </c>
    </row>
    <row r="39" spans="1:5" x14ac:dyDescent="0.35">
      <c r="A39" s="110" t="s">
        <v>192</v>
      </c>
      <c r="B39" s="111"/>
      <c r="C39" s="111"/>
      <c r="D39" s="111"/>
      <c r="E39" s="112">
        <v>1.212688E-3</v>
      </c>
    </row>
    <row r="40" spans="1:5" x14ac:dyDescent="0.35">
      <c r="A40" s="110" t="s">
        <v>35</v>
      </c>
      <c r="B40" s="111"/>
      <c r="C40" s="111"/>
      <c r="D40" s="111"/>
      <c r="E40" s="112">
        <v>3.6382913999999998E-3</v>
      </c>
    </row>
    <row r="41" spans="1:5" hidden="1" x14ac:dyDescent="0.35">
      <c r="A41" t="s">
        <v>188</v>
      </c>
      <c r="B41" s="65"/>
      <c r="C41" s="65"/>
      <c r="D41" s="65"/>
      <c r="E41" s="65">
        <v>0.37415009999999999</v>
      </c>
    </row>
    <row r="42" spans="1:5" x14ac:dyDescent="0.35">
      <c r="A42" s="64" t="s">
        <v>36</v>
      </c>
      <c r="B42" s="113"/>
      <c r="C42" s="113"/>
      <c r="D42" s="113"/>
      <c r="E42" s="114">
        <v>4.2160050000000001E-3</v>
      </c>
    </row>
    <row r="43" spans="1:5" hidden="1" x14ac:dyDescent="0.35">
      <c r="A43" t="s">
        <v>186</v>
      </c>
      <c r="B43" s="65"/>
      <c r="C43" s="65"/>
      <c r="D43" s="65"/>
      <c r="E43" s="65">
        <v>0.21853001999999999</v>
      </c>
    </row>
  </sheetData>
  <autoFilter ref="A4:E43">
    <filterColumn colId="1">
      <filters blank="1">
        <filter val="1.24E-04"/>
        <filter val="2.55E-03"/>
        <filter val="2.64E-05"/>
        <filter val="3.19E-02"/>
        <filter val="3.48E-02"/>
        <filter val="4.58E-04"/>
        <filter val="4.59E-02"/>
      </filters>
    </filterColumn>
    <filterColumn colId="2">
      <filters blank="1">
        <filter val="1.49E-05"/>
        <filter val="1.94E-04"/>
        <filter val="2.52E-06"/>
        <filter val="4.12E-05"/>
      </filters>
    </filterColumn>
    <filterColumn colId="3">
      <filters blank="1">
        <filter val="0.00E+00"/>
        <filter val="1.60E-02"/>
        <filter val="1.95E-03"/>
        <filter val="2.68E-03"/>
        <filter val="3.11E-02"/>
        <filter val="3.43E-03"/>
        <filter val="4.05E-02"/>
        <filter val="5.67E-05"/>
        <filter val="6.48E-06"/>
        <filter val="7.31E-03"/>
        <filter val="7.37E-04"/>
      </filters>
    </filterColumn>
    <filterColumn colId="4">
      <filters blank="1">
        <filter val="0.00E+00"/>
        <filter val="1.21E-03"/>
        <filter val="3.64E-03"/>
        <filter val="4.22E-03"/>
        <filter val="5.38E-05"/>
        <filter val="6.00E-05"/>
        <filter val="8.92E-06"/>
      </filters>
    </filterColumn>
  </autoFilter>
  <sortState ref="A5:E42">
    <sortCondition ref="B5:B42"/>
    <sortCondition ref="C5:C42"/>
    <sortCondition ref="D5:D42"/>
    <sortCondition ref="E5:E42"/>
  </sortState>
  <conditionalFormatting sqref="B5:E43">
    <cfRule type="containsBlanks" dxfId="44" priority="1">
      <formula>LEN(TRIM(B5))=0</formula>
    </cfRule>
    <cfRule type="cellIs" dxfId="43" priority="2" operator="equal">
      <formula>" "</formula>
    </cfRule>
    <cfRule type="cellIs" dxfId="42" priority="3" operator="lessThan">
      <formula>0.01</formula>
    </cfRule>
    <cfRule type="cellIs" dxfId="4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K43"/>
  <sheetViews>
    <sheetView workbookViewId="0">
      <pane ySplit="4" topLeftCell="A5" activePane="bottomLeft" state="frozen"/>
      <selection pane="bottomLeft" activeCell="G6" sqref="G6:H6"/>
    </sheetView>
  </sheetViews>
  <sheetFormatPr defaultRowHeight="14.5" x14ac:dyDescent="0.35"/>
  <cols>
    <col min="1" max="1" width="16.54296875" bestFit="1" customWidth="1"/>
    <col min="2" max="2" width="10.81640625" customWidth="1"/>
    <col min="3" max="3" width="10.54296875" customWidth="1"/>
    <col min="4" max="5" width="11.08984375" customWidth="1"/>
    <col min="7" max="7" width="16.6328125" bestFit="1" customWidth="1"/>
    <col min="8" max="11" width="11.81640625" bestFit="1" customWidth="1"/>
  </cols>
  <sheetData>
    <row r="4" spans="1:11" s="105" customFormat="1" ht="58" x14ac:dyDescent="0.35">
      <c r="A4" s="107" t="s">
        <v>0</v>
      </c>
      <c r="B4" s="108" t="s">
        <v>283</v>
      </c>
      <c r="C4" s="108" t="s">
        <v>278</v>
      </c>
      <c r="D4" s="108" t="s">
        <v>279</v>
      </c>
      <c r="E4" s="109" t="s">
        <v>281</v>
      </c>
      <c r="G4" s="107" t="s">
        <v>0</v>
      </c>
      <c r="H4" s="108" t="s">
        <v>278</v>
      </c>
      <c r="I4" s="108" t="s">
        <v>279</v>
      </c>
      <c r="J4" s="108" t="s">
        <v>296</v>
      </c>
      <c r="K4" s="109" t="s">
        <v>281</v>
      </c>
    </row>
    <row r="5" spans="1:11" x14ac:dyDescent="0.35">
      <c r="A5" s="110" t="s">
        <v>19</v>
      </c>
      <c r="B5" s="111">
        <v>8.229151E-6</v>
      </c>
      <c r="C5" s="111"/>
      <c r="D5" s="111"/>
      <c r="E5" s="112"/>
      <c r="G5" s="122"/>
      <c r="I5" s="65"/>
      <c r="J5" s="65"/>
      <c r="K5" s="106"/>
    </row>
    <row r="6" spans="1:11" x14ac:dyDescent="0.35">
      <c r="A6" s="110" t="s">
        <v>17</v>
      </c>
      <c r="B6" s="111">
        <v>1.129121E-5</v>
      </c>
      <c r="C6" s="111"/>
      <c r="D6" s="111"/>
      <c r="E6" s="112"/>
      <c r="G6" s="122" t="s">
        <v>11</v>
      </c>
      <c r="H6" s="65">
        <v>6.9179449999999998E-4</v>
      </c>
      <c r="K6" s="106"/>
    </row>
    <row r="7" spans="1:11" x14ac:dyDescent="0.35">
      <c r="A7" s="110" t="s">
        <v>158</v>
      </c>
      <c r="B7" s="111">
        <v>1.75855E-5</v>
      </c>
      <c r="C7" s="111"/>
      <c r="D7" s="111"/>
      <c r="E7" s="112"/>
      <c r="G7" s="122" t="s">
        <v>36</v>
      </c>
      <c r="H7">
        <v>0.12100669999999999</v>
      </c>
      <c r="K7" s="106"/>
    </row>
    <row r="8" spans="1:11" hidden="1" x14ac:dyDescent="0.35">
      <c r="A8" t="s">
        <v>21</v>
      </c>
      <c r="B8" s="65">
        <v>0.353863969</v>
      </c>
      <c r="C8" s="65"/>
      <c r="D8" s="65"/>
      <c r="E8" s="65"/>
      <c r="G8" s="122" t="s">
        <v>20</v>
      </c>
      <c r="H8" s="65">
        <v>0.78789779999999998</v>
      </c>
      <c r="I8" s="65">
        <v>7.830774E-4</v>
      </c>
      <c r="J8" s="65"/>
    </row>
    <row r="9" spans="1:11" x14ac:dyDescent="0.35">
      <c r="A9" s="110" t="s">
        <v>18</v>
      </c>
      <c r="B9" s="111">
        <v>2.4847169999999999E-5</v>
      </c>
      <c r="C9" s="111"/>
      <c r="D9" s="111"/>
      <c r="E9" s="112"/>
      <c r="G9" s="122" t="s">
        <v>23</v>
      </c>
      <c r="K9" s="112">
        <v>1.181576E-2</v>
      </c>
    </row>
    <row r="10" spans="1:11" x14ac:dyDescent="0.35">
      <c r="A10" s="110" t="s">
        <v>191</v>
      </c>
      <c r="B10" s="111">
        <v>4.0536659999999998E-4</v>
      </c>
      <c r="C10" s="111"/>
      <c r="D10" s="111"/>
      <c r="E10" s="112"/>
      <c r="G10" s="122" t="s">
        <v>24</v>
      </c>
      <c r="I10" s="65">
        <v>1.566996E-2</v>
      </c>
      <c r="J10" s="65"/>
      <c r="K10" s="106"/>
    </row>
    <row r="11" spans="1:11" hidden="1" x14ac:dyDescent="0.35">
      <c r="A11" t="s">
        <v>27</v>
      </c>
      <c r="B11" s="65">
        <v>0.63698949999999999</v>
      </c>
      <c r="C11" s="65"/>
      <c r="D11" s="65"/>
      <c r="E11" s="65"/>
      <c r="G11" s="122" t="s">
        <v>35</v>
      </c>
      <c r="I11">
        <v>4.1471740000000002E-4</v>
      </c>
    </row>
    <row r="12" spans="1:11" hidden="1" x14ac:dyDescent="0.35">
      <c r="A12" t="s">
        <v>8</v>
      </c>
      <c r="B12" s="65">
        <v>0.19738320000000001</v>
      </c>
      <c r="C12" s="65"/>
      <c r="D12" s="65"/>
      <c r="E12" s="65"/>
      <c r="G12" s="122" t="s">
        <v>21</v>
      </c>
      <c r="I12">
        <v>1.27597549E-2</v>
      </c>
    </row>
    <row r="13" spans="1:11" x14ac:dyDescent="0.35">
      <c r="A13" s="110" t="s">
        <v>157</v>
      </c>
      <c r="B13" s="111">
        <v>6.9902280000000005E-4</v>
      </c>
      <c r="C13" s="111"/>
      <c r="D13" s="111"/>
      <c r="E13" s="112"/>
      <c r="G13" s="122" t="s">
        <v>156</v>
      </c>
      <c r="I13">
        <v>1.1680579199999999E-2</v>
      </c>
      <c r="K13" s="106"/>
    </row>
    <row r="14" spans="1:11" x14ac:dyDescent="0.35">
      <c r="A14" s="110" t="s">
        <v>25</v>
      </c>
      <c r="B14" s="111">
        <v>1.6404849999999999E-3</v>
      </c>
      <c r="C14" s="111"/>
      <c r="D14" s="111"/>
      <c r="E14" s="112"/>
      <c r="G14" s="122" t="s">
        <v>13</v>
      </c>
      <c r="H14">
        <v>2.5403382400000001E-2</v>
      </c>
      <c r="K14" s="106"/>
    </row>
    <row r="15" spans="1:11" x14ac:dyDescent="0.35">
      <c r="A15" s="110" t="s">
        <v>159</v>
      </c>
      <c r="B15" s="111">
        <v>2.5250630000000001E-3</v>
      </c>
      <c r="C15" s="111"/>
      <c r="D15" s="111"/>
      <c r="E15" s="112"/>
      <c r="G15" s="122" t="s">
        <v>16</v>
      </c>
      <c r="I15" s="65">
        <v>1.2885340000000001E-4</v>
      </c>
      <c r="J15" s="65"/>
      <c r="K15" s="106"/>
    </row>
    <row r="16" spans="1:11" hidden="1" x14ac:dyDescent="0.35">
      <c r="A16" t="s">
        <v>37</v>
      </c>
      <c r="B16" s="65">
        <v>0.94636818580000004</v>
      </c>
      <c r="C16" s="65"/>
      <c r="D16" s="65"/>
      <c r="E16" s="65"/>
      <c r="G16" s="122" t="s">
        <v>28</v>
      </c>
      <c r="H16">
        <v>4.9607932600000001E-2</v>
      </c>
    </row>
    <row r="17" spans="1:11" hidden="1" x14ac:dyDescent="0.35">
      <c r="A17" t="s">
        <v>15</v>
      </c>
      <c r="B17" s="65">
        <v>6.988925E-2</v>
      </c>
      <c r="C17" s="65"/>
      <c r="D17" s="65"/>
      <c r="E17" s="65"/>
      <c r="G17" s="122" t="s">
        <v>27</v>
      </c>
      <c r="H17" s="65">
        <v>5.2574559999999997E-6</v>
      </c>
    </row>
    <row r="18" spans="1:11" x14ac:dyDescent="0.35">
      <c r="A18" s="110" t="s">
        <v>22</v>
      </c>
      <c r="B18" s="111">
        <v>7.3283100000000002E-3</v>
      </c>
      <c r="C18" s="111"/>
      <c r="D18" s="111"/>
      <c r="E18" s="112"/>
      <c r="G18" s="122" t="s">
        <v>7</v>
      </c>
      <c r="H18" s="65">
        <v>1.053371E-3</v>
      </c>
      <c r="K18" s="106"/>
    </row>
    <row r="19" spans="1:11" hidden="1" x14ac:dyDescent="0.35">
      <c r="A19" t="s">
        <v>10</v>
      </c>
      <c r="B19" s="65">
        <v>0.73106739809999999</v>
      </c>
      <c r="C19" s="65"/>
      <c r="D19" s="65"/>
      <c r="E19" s="65"/>
      <c r="G19" s="122" t="s">
        <v>8</v>
      </c>
      <c r="I19" s="65">
        <v>0.1154742</v>
      </c>
      <c r="J19" s="65"/>
    </row>
    <row r="20" spans="1:11" x14ac:dyDescent="0.35">
      <c r="A20" s="110" t="s">
        <v>16</v>
      </c>
      <c r="B20" s="111">
        <v>1.5513890000000001E-2</v>
      </c>
      <c r="C20" s="111"/>
      <c r="D20" s="111"/>
      <c r="E20" s="112"/>
      <c r="G20" s="122" t="s">
        <v>39</v>
      </c>
      <c r="K20" s="106">
        <v>0.60552141999999998</v>
      </c>
    </row>
    <row r="21" spans="1:11" hidden="1" x14ac:dyDescent="0.35">
      <c r="A21" t="s">
        <v>26</v>
      </c>
      <c r="B21" s="65">
        <v>0.88934915000000003</v>
      </c>
      <c r="C21" s="65"/>
      <c r="D21" s="65"/>
      <c r="E21" s="65"/>
      <c r="G21" s="122" t="s">
        <v>18</v>
      </c>
      <c r="I21" s="65">
        <v>0.17680419999999999</v>
      </c>
      <c r="J21" s="65"/>
    </row>
    <row r="22" spans="1:11" hidden="1" x14ac:dyDescent="0.35">
      <c r="A22" t="s">
        <v>14</v>
      </c>
      <c r="B22" s="65">
        <v>0.25128420000000001</v>
      </c>
      <c r="C22" s="65"/>
      <c r="D22" s="65"/>
      <c r="E22" s="65"/>
      <c r="G22" s="122" t="s">
        <v>19</v>
      </c>
      <c r="H22" s="65">
        <v>3.7332289999999998E-3</v>
      </c>
    </row>
    <row r="23" spans="1:11" hidden="1" x14ac:dyDescent="0.35">
      <c r="A23" t="s">
        <v>34</v>
      </c>
      <c r="B23" s="65">
        <v>0.6111917</v>
      </c>
      <c r="C23" s="65"/>
      <c r="D23" s="65"/>
      <c r="E23" s="65"/>
      <c r="G23" s="122" t="s">
        <v>12</v>
      </c>
      <c r="J23">
        <v>4.1428230000000002E-4</v>
      </c>
    </row>
    <row r="24" spans="1:11" x14ac:dyDescent="0.35">
      <c r="A24" s="110" t="s">
        <v>156</v>
      </c>
      <c r="B24" s="111">
        <v>1.7224349999999999E-2</v>
      </c>
      <c r="C24" s="111"/>
      <c r="D24" s="111"/>
      <c r="E24" s="112"/>
      <c r="G24" s="122" t="s">
        <v>191</v>
      </c>
      <c r="J24">
        <v>1.01613889E-2</v>
      </c>
      <c r="K24" s="106"/>
    </row>
    <row r="25" spans="1:11" x14ac:dyDescent="0.35">
      <c r="A25" s="110" t="s">
        <v>160</v>
      </c>
      <c r="B25" s="111">
        <v>1.972061E-2</v>
      </c>
      <c r="C25" s="111"/>
      <c r="D25" s="111"/>
      <c r="E25" s="112"/>
      <c r="G25" s="122" t="s">
        <v>37</v>
      </c>
      <c r="I25">
        <v>1.34493466E-2</v>
      </c>
      <c r="J25" s="65"/>
      <c r="K25" s="106"/>
    </row>
    <row r="26" spans="1:11" x14ac:dyDescent="0.35">
      <c r="A26" s="110" t="s">
        <v>11</v>
      </c>
      <c r="B26" s="111"/>
      <c r="C26" s="111">
        <v>4.7713630000000001E-4</v>
      </c>
      <c r="D26" s="111"/>
      <c r="E26" s="112"/>
      <c r="G26" s="122" t="s">
        <v>15</v>
      </c>
      <c r="K26" s="112">
        <v>2.0532919999999999E-5</v>
      </c>
    </row>
    <row r="27" spans="1:11" x14ac:dyDescent="0.35">
      <c r="A27" s="110" t="s">
        <v>23</v>
      </c>
      <c r="B27" s="111"/>
      <c r="C27" s="111"/>
      <c r="D27" s="111"/>
      <c r="E27" s="112">
        <v>1.181576E-2</v>
      </c>
      <c r="G27" s="122" t="s">
        <v>22</v>
      </c>
      <c r="K27" s="112">
        <v>5.1950579999999998E-3</v>
      </c>
    </row>
    <row r="28" spans="1:11" x14ac:dyDescent="0.35">
      <c r="A28" s="64" t="s">
        <v>24</v>
      </c>
      <c r="B28" s="113"/>
      <c r="C28" s="113"/>
      <c r="D28" s="113">
        <v>2.0513989999999999E-2</v>
      </c>
      <c r="E28" s="114"/>
      <c r="G28" s="122" t="s">
        <v>10</v>
      </c>
      <c r="J28">
        <v>1.4765057200000001E-2</v>
      </c>
      <c r="K28" s="106"/>
    </row>
    <row r="29" spans="1:11" x14ac:dyDescent="0.35">
      <c r="G29" s="122" t="s">
        <v>17</v>
      </c>
      <c r="I29" s="65">
        <v>2.5007440000000001E-3</v>
      </c>
      <c r="K29" s="106"/>
    </row>
    <row r="30" spans="1:11" x14ac:dyDescent="0.35">
      <c r="G30" s="122" t="s">
        <v>26</v>
      </c>
      <c r="K30" s="112">
        <v>4.5493440000000002E-6</v>
      </c>
    </row>
    <row r="31" spans="1:11" x14ac:dyDescent="0.35">
      <c r="G31" s="122" t="s">
        <v>14</v>
      </c>
      <c r="J31" s="65">
        <v>4.2450509999999997E-3</v>
      </c>
      <c r="K31" s="106"/>
    </row>
    <row r="32" spans="1:11" x14ac:dyDescent="0.35">
      <c r="G32" s="122" t="s">
        <v>34</v>
      </c>
      <c r="J32" s="65"/>
      <c r="K32" s="112">
        <v>1.186449E-3</v>
      </c>
    </row>
    <row r="33" spans="7:11" x14ac:dyDescent="0.35">
      <c r="G33" s="122" t="s">
        <v>25</v>
      </c>
      <c r="I33" s="65">
        <v>0.73795889999999997</v>
      </c>
      <c r="K33" s="106"/>
    </row>
    <row r="34" spans="7:11" x14ac:dyDescent="0.35">
      <c r="G34" s="122" t="s">
        <v>38</v>
      </c>
      <c r="K34" s="112">
        <v>1.5692589999999999E-2</v>
      </c>
    </row>
    <row r="35" spans="7:11" x14ac:dyDescent="0.35">
      <c r="G35" s="122" t="s">
        <v>190</v>
      </c>
      <c r="I35" s="65">
        <v>5.4267999999999997E-2</v>
      </c>
      <c r="K35" s="106"/>
    </row>
    <row r="36" spans="7:11" x14ac:dyDescent="0.35">
      <c r="G36" s="122" t="s">
        <v>158</v>
      </c>
      <c r="I36" s="65"/>
      <c r="K36" s="112">
        <v>9.3420610000000005E-3</v>
      </c>
    </row>
    <row r="37" spans="7:11" x14ac:dyDescent="0.35">
      <c r="G37" s="122" t="s">
        <v>157</v>
      </c>
      <c r="J37" s="65"/>
      <c r="K37" s="106">
        <v>0.170823747</v>
      </c>
    </row>
    <row r="38" spans="7:11" x14ac:dyDescent="0.35">
      <c r="G38" s="122" t="s">
        <v>159</v>
      </c>
      <c r="K38" s="112">
        <v>0.15371019999999999</v>
      </c>
    </row>
    <row r="39" spans="7:11" x14ac:dyDescent="0.35">
      <c r="G39" s="122" t="s">
        <v>160</v>
      </c>
      <c r="I39">
        <v>7.1966539999999996E-2</v>
      </c>
      <c r="K39" s="106"/>
    </row>
    <row r="40" spans="7:11" x14ac:dyDescent="0.35">
      <c r="G40" s="122" t="s">
        <v>187</v>
      </c>
      <c r="I40" s="65">
        <v>4.5321490000000001E-3</v>
      </c>
      <c r="K40" s="106"/>
    </row>
    <row r="41" spans="7:11" x14ac:dyDescent="0.35">
      <c r="G41" s="122" t="s">
        <v>188</v>
      </c>
      <c r="K41" s="112">
        <v>1.2109810000000001E-3</v>
      </c>
    </row>
    <row r="42" spans="7:11" x14ac:dyDescent="0.35">
      <c r="G42" s="122" t="s">
        <v>186</v>
      </c>
      <c r="J42" s="65"/>
      <c r="K42" s="112">
        <v>0.66312939999999998</v>
      </c>
    </row>
    <row r="43" spans="7:11" x14ac:dyDescent="0.35">
      <c r="G43" s="123" t="s">
        <v>6</v>
      </c>
      <c r="H43" s="118"/>
      <c r="I43" s="118"/>
      <c r="J43" s="118"/>
      <c r="K43" s="114">
        <v>1.250246E-2</v>
      </c>
    </row>
  </sheetData>
  <autoFilter ref="A4:E28">
    <filterColumn colId="1">
      <filters blank="1">
        <filter val="1.13E-05"/>
        <filter val="1.55E-02"/>
        <filter val="1.64E-03"/>
        <filter val="1.72E-02"/>
        <filter val="1.76E-05"/>
        <filter val="1.97E-02"/>
        <filter val="2.48E-05"/>
        <filter val="2.53E-03"/>
        <filter val="4.05E-04"/>
        <filter val="6.99E-04"/>
        <filter val="7.33E-03"/>
        <filter val="8.23E-06"/>
      </filters>
    </filterColumn>
  </autoFilter>
  <sortState ref="A5:E28">
    <sortCondition ref="B5:B28"/>
    <sortCondition ref="C5:C28"/>
  </sortState>
  <conditionalFormatting sqref="B5:E28">
    <cfRule type="containsBlanks" dxfId="40" priority="5">
      <formula>LEN(TRIM(B5))=0</formula>
    </cfRule>
    <cfRule type="cellIs" dxfId="39" priority="6" operator="equal">
      <formula>" "</formula>
    </cfRule>
    <cfRule type="cellIs" dxfId="38" priority="7" operator="lessThan">
      <formula>0.01</formula>
    </cfRule>
    <cfRule type="cellIs" dxfId="37" priority="8" operator="lessThan">
      <formula>0.05</formula>
    </cfRule>
  </conditionalFormatting>
  <conditionalFormatting sqref="H5:K43">
    <cfRule type="containsBlanks" dxfId="36" priority="1">
      <formula>LEN(TRIM(H5))=0</formula>
    </cfRule>
    <cfRule type="containsBlanks" priority="2">
      <formula>LEN(TRIM(H5))=0</formula>
    </cfRule>
    <cfRule type="cellIs" dxfId="35" priority="3" operator="lessThan">
      <formula>0.01</formula>
    </cfRule>
    <cfRule type="cellIs" dxfId="3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workbookViewId="0">
      <pane ySplit="4" topLeftCell="A5" activePane="bottomLeft" state="frozen"/>
      <selection pane="bottomLeft" activeCell="E31" sqref="A4:E31"/>
    </sheetView>
  </sheetViews>
  <sheetFormatPr defaultRowHeight="14.5" x14ac:dyDescent="0.35"/>
  <cols>
    <col min="1" max="1" width="16.6328125" bestFit="1" customWidth="1"/>
    <col min="2" max="2" width="11.81640625" bestFit="1" customWidth="1"/>
    <col min="3" max="3" width="11.26953125" customWidth="1"/>
    <col min="4" max="4" width="11.81640625" bestFit="1" customWidth="1"/>
    <col min="5" max="5" width="10.81640625" customWidth="1"/>
  </cols>
  <sheetData>
    <row r="4" spans="1:5" s="105" customFormat="1" ht="58" x14ac:dyDescent="0.35">
      <c r="A4" s="107" t="s">
        <v>0</v>
      </c>
      <c r="B4" s="108" t="s">
        <v>278</v>
      </c>
      <c r="C4" s="108" t="s">
        <v>279</v>
      </c>
      <c r="D4" s="108" t="s">
        <v>296</v>
      </c>
      <c r="E4" s="109" t="s">
        <v>281</v>
      </c>
    </row>
    <row r="5" spans="1:5" x14ac:dyDescent="0.35">
      <c r="A5" s="122" t="s">
        <v>27</v>
      </c>
      <c r="B5" s="65">
        <v>5.2574559999999997E-6</v>
      </c>
      <c r="E5" s="126"/>
    </row>
    <row r="6" spans="1:5" x14ac:dyDescent="0.35">
      <c r="A6" s="122" t="s">
        <v>11</v>
      </c>
      <c r="B6" s="65">
        <v>6.9179449999999998E-4</v>
      </c>
      <c r="E6" s="106"/>
    </row>
    <row r="7" spans="1:5" x14ac:dyDescent="0.35">
      <c r="A7" s="122" t="s">
        <v>7</v>
      </c>
      <c r="B7" s="65">
        <v>1.053371E-3</v>
      </c>
      <c r="E7" s="106"/>
    </row>
    <row r="8" spans="1:5" x14ac:dyDescent="0.35">
      <c r="A8" s="122" t="s">
        <v>19</v>
      </c>
      <c r="B8" s="65">
        <v>3.7332289999999998E-3</v>
      </c>
      <c r="E8" s="106"/>
    </row>
    <row r="9" spans="1:5" x14ac:dyDescent="0.35">
      <c r="A9" s="122" t="s">
        <v>13</v>
      </c>
      <c r="B9">
        <v>2.5403382400000001E-2</v>
      </c>
      <c r="E9" s="106"/>
    </row>
    <row r="10" spans="1:5" x14ac:dyDescent="0.35">
      <c r="A10" s="122" t="s">
        <v>28</v>
      </c>
      <c r="B10">
        <v>4.9607932600000001E-2</v>
      </c>
      <c r="E10" s="106"/>
    </row>
    <row r="11" spans="1:5" x14ac:dyDescent="0.35">
      <c r="A11" s="122" t="s">
        <v>16</v>
      </c>
      <c r="C11" s="65">
        <v>1.2885340000000001E-4</v>
      </c>
      <c r="D11" s="65"/>
      <c r="E11" s="106"/>
    </row>
    <row r="12" spans="1:5" x14ac:dyDescent="0.35">
      <c r="A12" s="122" t="s">
        <v>35</v>
      </c>
      <c r="C12">
        <v>4.1471740000000002E-4</v>
      </c>
      <c r="E12" s="106"/>
    </row>
    <row r="13" spans="1:5" x14ac:dyDescent="0.35">
      <c r="A13" s="122" t="s">
        <v>17</v>
      </c>
      <c r="C13" s="65">
        <v>2.5007440000000001E-3</v>
      </c>
      <c r="E13" s="106"/>
    </row>
    <row r="14" spans="1:5" x14ac:dyDescent="0.35">
      <c r="A14" s="122" t="s">
        <v>187</v>
      </c>
      <c r="C14" s="65">
        <v>4.5321490000000001E-3</v>
      </c>
      <c r="E14" s="106"/>
    </row>
    <row r="15" spans="1:5" x14ac:dyDescent="0.35">
      <c r="A15" s="122" t="s">
        <v>156</v>
      </c>
      <c r="C15">
        <v>1.1680579199999999E-2</v>
      </c>
      <c r="E15" s="106"/>
    </row>
    <row r="16" spans="1:5" x14ac:dyDescent="0.35">
      <c r="A16" s="122" t="s">
        <v>21</v>
      </c>
      <c r="C16">
        <v>1.27597549E-2</v>
      </c>
      <c r="E16" s="106"/>
    </row>
    <row r="17" spans="1:5" x14ac:dyDescent="0.35">
      <c r="A17" s="122" t="s">
        <v>37</v>
      </c>
      <c r="C17">
        <v>1.34493466E-2</v>
      </c>
      <c r="D17" s="65"/>
      <c r="E17" s="106"/>
    </row>
    <row r="18" spans="1:5" x14ac:dyDescent="0.35">
      <c r="A18" s="122" t="s">
        <v>24</v>
      </c>
      <c r="C18" s="65">
        <v>1.566996E-2</v>
      </c>
      <c r="D18" s="65"/>
      <c r="E18" s="106"/>
    </row>
    <row r="19" spans="1:5" x14ac:dyDescent="0.35">
      <c r="A19" s="122" t="s">
        <v>12</v>
      </c>
      <c r="D19">
        <v>4.1428230000000002E-4</v>
      </c>
      <c r="E19" s="106"/>
    </row>
    <row r="20" spans="1:5" x14ac:dyDescent="0.35">
      <c r="A20" s="122" t="s">
        <v>14</v>
      </c>
      <c r="D20" s="65">
        <v>4.2450509999999997E-3</v>
      </c>
      <c r="E20" s="106"/>
    </row>
    <row r="21" spans="1:5" x14ac:dyDescent="0.35">
      <c r="A21" s="122" t="s">
        <v>191</v>
      </c>
      <c r="D21">
        <v>1.01613889E-2</v>
      </c>
      <c r="E21" s="106"/>
    </row>
    <row r="22" spans="1:5" x14ac:dyDescent="0.35">
      <c r="A22" s="122" t="s">
        <v>10</v>
      </c>
      <c r="D22">
        <v>1.4765057200000001E-2</v>
      </c>
      <c r="E22" s="106"/>
    </row>
    <row r="23" spans="1:5" x14ac:dyDescent="0.35">
      <c r="A23" s="122" t="s">
        <v>26</v>
      </c>
      <c r="E23" s="112">
        <v>4.5493440000000002E-6</v>
      </c>
    </row>
    <row r="24" spans="1:5" x14ac:dyDescent="0.35">
      <c r="A24" s="122" t="s">
        <v>15</v>
      </c>
      <c r="E24" s="112">
        <v>2.0532919999999999E-5</v>
      </c>
    </row>
    <row r="25" spans="1:5" x14ac:dyDescent="0.35">
      <c r="A25" s="122" t="s">
        <v>34</v>
      </c>
      <c r="D25" s="65"/>
      <c r="E25" s="112">
        <v>1.186449E-3</v>
      </c>
    </row>
    <row r="26" spans="1:5" x14ac:dyDescent="0.35">
      <c r="A26" s="122" t="s">
        <v>188</v>
      </c>
      <c r="E26" s="112">
        <v>1.2109810000000001E-3</v>
      </c>
    </row>
    <row r="27" spans="1:5" x14ac:dyDescent="0.35">
      <c r="A27" s="122" t="s">
        <v>22</v>
      </c>
      <c r="E27" s="112">
        <v>5.1950579999999998E-3</v>
      </c>
    </row>
    <row r="28" spans="1:5" x14ac:dyDescent="0.35">
      <c r="A28" s="122" t="s">
        <v>158</v>
      </c>
      <c r="C28" s="65"/>
      <c r="E28" s="112">
        <v>9.3420610000000005E-3</v>
      </c>
    </row>
    <row r="29" spans="1:5" x14ac:dyDescent="0.35">
      <c r="A29" s="122" t="s">
        <v>23</v>
      </c>
      <c r="E29" s="112">
        <v>1.181576E-2</v>
      </c>
    </row>
    <row r="30" spans="1:5" x14ac:dyDescent="0.35">
      <c r="A30" s="122" t="s">
        <v>6</v>
      </c>
      <c r="B30" s="117"/>
      <c r="C30" s="117"/>
      <c r="D30" s="117"/>
      <c r="E30" s="112">
        <v>1.250246E-2</v>
      </c>
    </row>
    <row r="31" spans="1:5" x14ac:dyDescent="0.35">
      <c r="A31" s="123" t="s">
        <v>38</v>
      </c>
      <c r="B31" s="118"/>
      <c r="C31" s="118"/>
      <c r="D31" s="118"/>
      <c r="E31" s="114">
        <v>1.5692589999999999E-2</v>
      </c>
    </row>
  </sheetData>
  <sortState ref="A5:E31">
    <sortCondition ref="B5:B31"/>
    <sortCondition ref="C5:C31"/>
    <sortCondition ref="D5:D31"/>
    <sortCondition ref="E5:E31"/>
  </sortState>
  <conditionalFormatting sqref="B5:E31">
    <cfRule type="containsBlanks" dxfId="33" priority="1">
      <formula>LEN(TRIM(B5))=0</formula>
    </cfRule>
    <cfRule type="containsBlanks" priority="2">
      <formula>LEN(TRIM(B5))=0</formula>
    </cfRule>
    <cfRule type="cellIs" dxfId="32" priority="3" operator="lessThan">
      <formula>0.01</formula>
    </cfRule>
    <cfRule type="cellIs" dxfId="3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workbookViewId="0">
      <pane ySplit="4" topLeftCell="A18" activePane="bottomLeft" state="frozen"/>
      <selection pane="bottomLeft" activeCell="H26" sqref="H26"/>
    </sheetView>
  </sheetViews>
  <sheetFormatPr defaultRowHeight="14.5" x14ac:dyDescent="0.35"/>
  <cols>
    <col min="1" max="1" width="16.54296875" bestFit="1" customWidth="1"/>
    <col min="2" max="2" width="11.08984375" customWidth="1"/>
    <col min="3" max="3" width="11.54296875" customWidth="1"/>
    <col min="4" max="4" width="9.453125" customWidth="1"/>
    <col min="5" max="5" width="14.08984375" customWidth="1"/>
    <col min="6" max="7" width="9.90625" customWidth="1"/>
    <col min="9" max="9" width="16.26953125" bestFit="1" customWidth="1"/>
    <col min="10" max="10" width="11.90625" customWidth="1"/>
    <col min="11" max="11" width="9.7265625" customWidth="1"/>
    <col min="12" max="12" width="11.1796875" customWidth="1"/>
  </cols>
  <sheetData>
    <row r="4" spans="1:13" s="105" customFormat="1" ht="43.5" x14ac:dyDescent="0.35">
      <c r="A4" s="105" t="s">
        <v>0</v>
      </c>
      <c r="B4" s="105" t="s">
        <v>285</v>
      </c>
      <c r="C4" s="105" t="s">
        <v>287</v>
      </c>
      <c r="D4" s="105" t="s">
        <v>284</v>
      </c>
      <c r="E4" s="105" t="s">
        <v>280</v>
      </c>
      <c r="F4" s="105" t="s">
        <v>172</v>
      </c>
      <c r="G4" s="105" t="s">
        <v>173</v>
      </c>
      <c r="I4" s="107" t="s">
        <v>0</v>
      </c>
      <c r="J4" s="108" t="s">
        <v>288</v>
      </c>
      <c r="K4" s="108" t="s">
        <v>289</v>
      </c>
      <c r="L4" s="108" t="s">
        <v>172</v>
      </c>
      <c r="M4" s="109" t="s">
        <v>173</v>
      </c>
    </row>
    <row r="5" spans="1:13" x14ac:dyDescent="0.35">
      <c r="A5" t="s">
        <v>25</v>
      </c>
      <c r="B5" s="65">
        <v>1.088221E-5</v>
      </c>
      <c r="C5" s="65"/>
      <c r="D5" s="65"/>
      <c r="E5" s="65"/>
      <c r="F5" s="65"/>
      <c r="G5" s="65"/>
      <c r="I5" s="110" t="s">
        <v>16</v>
      </c>
      <c r="J5" s="111">
        <v>9.0230029999999997E-6</v>
      </c>
      <c r="K5" s="111"/>
      <c r="L5" s="111"/>
      <c r="M5" s="112"/>
    </row>
    <row r="6" spans="1:13" x14ac:dyDescent="0.35">
      <c r="A6" t="s">
        <v>22</v>
      </c>
      <c r="B6" s="65">
        <v>1.6184339999999998E-2</v>
      </c>
      <c r="C6" s="65"/>
      <c r="D6" s="65"/>
      <c r="E6" s="65"/>
      <c r="F6" s="65"/>
      <c r="G6" s="65"/>
      <c r="I6" s="110" t="s">
        <v>25</v>
      </c>
      <c r="J6" s="111">
        <v>1.088221E-5</v>
      </c>
      <c r="K6" s="111"/>
      <c r="L6" s="111"/>
      <c r="M6" s="112"/>
    </row>
    <row r="7" spans="1:13" x14ac:dyDescent="0.35">
      <c r="A7" t="s">
        <v>16</v>
      </c>
      <c r="B7" s="65"/>
      <c r="C7" s="65">
        <v>9.0230029999999997E-6</v>
      </c>
      <c r="D7" s="65"/>
      <c r="E7" s="65"/>
      <c r="F7" s="65"/>
      <c r="G7" s="65"/>
      <c r="I7" s="110" t="s">
        <v>22</v>
      </c>
      <c r="J7" s="111">
        <v>1.6184339999999998E-2</v>
      </c>
      <c r="K7" s="111"/>
      <c r="L7" s="111"/>
      <c r="M7" s="112"/>
    </row>
    <row r="8" spans="1:13" x14ac:dyDescent="0.35">
      <c r="A8" t="s">
        <v>18</v>
      </c>
      <c r="B8" s="65"/>
      <c r="C8" s="65"/>
      <c r="D8" s="65">
        <v>0</v>
      </c>
      <c r="E8" s="65"/>
      <c r="F8" s="65"/>
      <c r="G8" s="65"/>
      <c r="I8" s="110" t="s">
        <v>18</v>
      </c>
      <c r="J8" s="111"/>
      <c r="K8" s="111">
        <v>0</v>
      </c>
      <c r="L8" s="111"/>
      <c r="M8" s="112"/>
    </row>
    <row r="9" spans="1:13" x14ac:dyDescent="0.35">
      <c r="A9" t="s">
        <v>190</v>
      </c>
      <c r="B9" s="65"/>
      <c r="C9" s="65"/>
      <c r="D9" s="65">
        <v>0</v>
      </c>
      <c r="E9" s="65"/>
      <c r="F9" s="65"/>
      <c r="G9" s="65"/>
      <c r="I9" s="110" t="s">
        <v>190</v>
      </c>
      <c r="J9" s="111"/>
      <c r="K9" s="111">
        <v>0</v>
      </c>
      <c r="L9" s="111"/>
      <c r="M9" s="112"/>
    </row>
    <row r="10" spans="1:13" x14ac:dyDescent="0.35">
      <c r="A10" t="s">
        <v>27</v>
      </c>
      <c r="B10" s="65"/>
      <c r="C10" s="65"/>
      <c r="D10" s="65">
        <v>2.9486180000000001E-5</v>
      </c>
      <c r="E10" s="65"/>
      <c r="F10" s="65"/>
      <c r="G10" s="65"/>
      <c r="I10" s="110" t="s">
        <v>27</v>
      </c>
      <c r="J10" s="111"/>
      <c r="K10" s="111">
        <v>2.9486180000000001E-5</v>
      </c>
      <c r="L10" s="111"/>
      <c r="M10" s="112"/>
    </row>
    <row r="11" spans="1:13" x14ac:dyDescent="0.35">
      <c r="A11" t="s">
        <v>17</v>
      </c>
      <c r="B11" s="65"/>
      <c r="C11" s="65"/>
      <c r="D11" s="65">
        <v>5.3752429999999999E-5</v>
      </c>
      <c r="E11" s="65"/>
      <c r="F11" s="65"/>
      <c r="G11" s="65"/>
      <c r="I11" s="110" t="s">
        <v>17</v>
      </c>
      <c r="J11" s="111"/>
      <c r="K11" s="111">
        <v>5.3752429999999999E-5</v>
      </c>
      <c r="L11" s="111"/>
      <c r="M11" s="112"/>
    </row>
    <row r="12" spans="1:13" x14ac:dyDescent="0.35">
      <c r="A12" t="s">
        <v>160</v>
      </c>
      <c r="B12" s="65"/>
      <c r="C12" s="65"/>
      <c r="D12" s="65">
        <v>6.0265430000000003E-5</v>
      </c>
      <c r="E12" s="65"/>
      <c r="F12" s="65"/>
      <c r="G12" s="65"/>
      <c r="I12" s="110" t="s">
        <v>160</v>
      </c>
      <c r="J12" s="111"/>
      <c r="K12" s="111">
        <v>6.0265430000000003E-5</v>
      </c>
      <c r="L12" s="111"/>
      <c r="M12" s="112"/>
    </row>
    <row r="13" spans="1:13" x14ac:dyDescent="0.35">
      <c r="A13" t="s">
        <v>156</v>
      </c>
      <c r="B13" s="65"/>
      <c r="C13" s="65"/>
      <c r="D13" s="65">
        <v>2.236529E-4</v>
      </c>
      <c r="E13" s="65"/>
      <c r="F13" s="65"/>
      <c r="G13" s="65"/>
      <c r="I13" s="110" t="s">
        <v>156</v>
      </c>
      <c r="J13" s="111"/>
      <c r="K13" s="111">
        <v>2.236529E-4</v>
      </c>
      <c r="L13" s="111"/>
      <c r="M13" s="112"/>
    </row>
    <row r="14" spans="1:13" x14ac:dyDescent="0.35">
      <c r="A14" t="s">
        <v>11</v>
      </c>
      <c r="B14" s="65"/>
      <c r="C14" s="65"/>
      <c r="D14" s="65"/>
      <c r="E14" s="65">
        <v>9.9378599999999997E-3</v>
      </c>
      <c r="F14" s="65"/>
      <c r="G14" s="65"/>
      <c r="I14" s="110" t="s">
        <v>11</v>
      </c>
      <c r="J14" s="111"/>
      <c r="K14" s="111">
        <v>9.9378599999999997E-3</v>
      </c>
      <c r="L14" s="111"/>
      <c r="M14" s="112"/>
    </row>
    <row r="15" spans="1:13" x14ac:dyDescent="0.35">
      <c r="A15" t="s">
        <v>7</v>
      </c>
      <c r="B15" s="65"/>
      <c r="C15" s="65"/>
      <c r="D15" s="65"/>
      <c r="E15" s="65">
        <v>2.0508881E-2</v>
      </c>
      <c r="F15" s="65"/>
      <c r="G15" s="65"/>
      <c r="I15" s="110" t="s">
        <v>7</v>
      </c>
      <c r="J15" s="111"/>
      <c r="K15" s="111">
        <v>2.0508881E-2</v>
      </c>
      <c r="L15" s="111"/>
      <c r="M15" s="112"/>
    </row>
    <row r="16" spans="1:13" x14ac:dyDescent="0.35">
      <c r="A16" t="s">
        <v>36</v>
      </c>
      <c r="B16" s="65"/>
      <c r="C16" s="65"/>
      <c r="D16" s="65"/>
      <c r="E16" s="65"/>
      <c r="F16" s="65">
        <v>0</v>
      </c>
      <c r="G16" s="65"/>
      <c r="I16" s="110" t="s">
        <v>36</v>
      </c>
      <c r="J16" s="111"/>
      <c r="K16" s="111"/>
      <c r="L16" s="111">
        <v>0</v>
      </c>
      <c r="M16" s="112"/>
    </row>
    <row r="17" spans="1:13" x14ac:dyDescent="0.35">
      <c r="A17" t="s">
        <v>23</v>
      </c>
      <c r="B17" s="65"/>
      <c r="C17" s="65"/>
      <c r="D17" s="65"/>
      <c r="E17" s="65"/>
      <c r="F17" s="65">
        <v>0</v>
      </c>
      <c r="G17" s="65"/>
      <c r="I17" s="110" t="s">
        <v>23</v>
      </c>
      <c r="J17" s="111"/>
      <c r="K17" s="111"/>
      <c r="L17" s="111">
        <v>0</v>
      </c>
      <c r="M17" s="112"/>
    </row>
    <row r="18" spans="1:13" x14ac:dyDescent="0.35">
      <c r="A18" t="s">
        <v>192</v>
      </c>
      <c r="B18" s="65"/>
      <c r="C18" s="65"/>
      <c r="D18" s="65"/>
      <c r="E18" s="65"/>
      <c r="F18" s="65">
        <v>1.202496E-5</v>
      </c>
      <c r="G18" s="65"/>
      <c r="I18" s="110" t="s">
        <v>192</v>
      </c>
      <c r="J18" s="111"/>
      <c r="K18" s="111"/>
      <c r="L18" s="111">
        <v>1.202496E-5</v>
      </c>
      <c r="M18" s="112"/>
    </row>
    <row r="19" spans="1:13" x14ac:dyDescent="0.35">
      <c r="A19" t="s">
        <v>38</v>
      </c>
      <c r="B19" s="65"/>
      <c r="C19" s="65"/>
      <c r="D19" s="65"/>
      <c r="E19" s="65"/>
      <c r="F19" s="65">
        <v>2.3493020000000002E-5</v>
      </c>
      <c r="G19" s="65"/>
      <c r="I19" s="110" t="s">
        <v>38</v>
      </c>
      <c r="J19" s="111"/>
      <c r="K19" s="111"/>
      <c r="L19" s="111">
        <v>2.3493020000000002E-5</v>
      </c>
      <c r="M19" s="112"/>
    </row>
    <row r="20" spans="1:13" x14ac:dyDescent="0.35">
      <c r="A20" t="s">
        <v>10</v>
      </c>
      <c r="B20" s="65"/>
      <c r="C20" s="65"/>
      <c r="D20" s="65"/>
      <c r="E20" s="65"/>
      <c r="F20" s="65">
        <v>1.1568406999999999E-3</v>
      </c>
      <c r="G20" s="65"/>
      <c r="I20" s="110" t="s">
        <v>10</v>
      </c>
      <c r="J20" s="111"/>
      <c r="K20" s="111"/>
      <c r="L20" s="111">
        <v>1.1568406999999999E-3</v>
      </c>
      <c r="M20" s="112"/>
    </row>
    <row r="21" spans="1:13" x14ac:dyDescent="0.35">
      <c r="A21" t="s">
        <v>12</v>
      </c>
      <c r="B21" s="65"/>
      <c r="C21" s="65"/>
      <c r="D21" s="65"/>
      <c r="E21" s="65"/>
      <c r="F21" s="65">
        <v>1.0731002999999999E-2</v>
      </c>
      <c r="G21" s="65"/>
      <c r="I21" s="110" t="s">
        <v>12</v>
      </c>
      <c r="J21" s="111"/>
      <c r="K21" s="111"/>
      <c r="L21" s="111">
        <v>1.0731002999999999E-2</v>
      </c>
      <c r="M21" s="112"/>
    </row>
    <row r="22" spans="1:13" x14ac:dyDescent="0.35">
      <c r="A22" t="s">
        <v>24</v>
      </c>
      <c r="B22" s="65"/>
      <c r="C22" s="65"/>
      <c r="D22" s="65"/>
      <c r="E22" s="65"/>
      <c r="F22" s="65"/>
      <c r="G22" s="65">
        <v>0</v>
      </c>
      <c r="I22" s="110" t="s">
        <v>24</v>
      </c>
      <c r="J22" s="111"/>
      <c r="K22" s="111"/>
      <c r="L22" s="111"/>
      <c r="M22" s="112">
        <v>0</v>
      </c>
    </row>
    <row r="23" spans="1:13" x14ac:dyDescent="0.35">
      <c r="A23" t="s">
        <v>35</v>
      </c>
      <c r="B23" s="65"/>
      <c r="C23" s="65"/>
      <c r="D23" s="65"/>
      <c r="E23" s="65"/>
      <c r="F23" s="65"/>
      <c r="G23" s="65">
        <v>0</v>
      </c>
      <c r="I23" s="110" t="s">
        <v>35</v>
      </c>
      <c r="J23" s="111"/>
      <c r="K23" s="111"/>
      <c r="L23" s="111"/>
      <c r="M23" s="112">
        <v>0</v>
      </c>
    </row>
    <row r="24" spans="1:13" x14ac:dyDescent="0.35">
      <c r="A24" t="s">
        <v>34</v>
      </c>
      <c r="B24" s="65"/>
      <c r="C24" s="65"/>
      <c r="D24" s="65"/>
      <c r="E24" s="65"/>
      <c r="F24" s="65"/>
      <c r="G24" s="65">
        <v>0</v>
      </c>
      <c r="I24" s="110" t="s">
        <v>34</v>
      </c>
      <c r="J24" s="111"/>
      <c r="K24" s="111"/>
      <c r="L24" s="111"/>
      <c r="M24" s="112">
        <v>0</v>
      </c>
    </row>
    <row r="25" spans="1:13" x14ac:dyDescent="0.35">
      <c r="A25" t="s">
        <v>188</v>
      </c>
      <c r="B25" s="65"/>
      <c r="C25" s="65"/>
      <c r="D25" s="65"/>
      <c r="E25" s="65"/>
      <c r="F25" s="65"/>
      <c r="G25" s="65">
        <v>8.8151610000000006E-5</v>
      </c>
      <c r="I25" s="110" t="s">
        <v>188</v>
      </c>
      <c r="J25" s="111"/>
      <c r="K25" s="111"/>
      <c r="L25" s="111"/>
      <c r="M25" s="112">
        <v>8.8151610000000006E-5</v>
      </c>
    </row>
    <row r="26" spans="1:13" x14ac:dyDescent="0.35">
      <c r="A26" t="s">
        <v>13</v>
      </c>
      <c r="B26" s="65"/>
      <c r="C26" s="65"/>
      <c r="D26" s="65"/>
      <c r="E26" s="65"/>
      <c r="F26" s="65"/>
      <c r="G26" s="65">
        <v>1.4469090000000001E-4</v>
      </c>
      <c r="I26" s="110" t="s">
        <v>13</v>
      </c>
      <c r="J26" s="111"/>
      <c r="K26" s="111"/>
      <c r="L26" s="111"/>
      <c r="M26" s="112">
        <v>1.4469090000000001E-4</v>
      </c>
    </row>
    <row r="27" spans="1:13" x14ac:dyDescent="0.35">
      <c r="A27" t="s">
        <v>39</v>
      </c>
      <c r="B27" s="65"/>
      <c r="C27" s="65"/>
      <c r="D27" s="65"/>
      <c r="E27" s="65"/>
      <c r="F27" s="65"/>
      <c r="G27" s="65">
        <v>5.3708460000000005E-4</v>
      </c>
      <c r="I27" s="110" t="s">
        <v>39</v>
      </c>
      <c r="J27" s="111"/>
      <c r="K27" s="111"/>
      <c r="L27" s="111"/>
      <c r="M27" s="112">
        <v>5.3708460000000005E-4</v>
      </c>
    </row>
    <row r="28" spans="1:13" x14ac:dyDescent="0.35">
      <c r="A28" t="s">
        <v>187</v>
      </c>
      <c r="B28" s="65"/>
      <c r="C28" s="65"/>
      <c r="D28" s="65"/>
      <c r="E28" s="65"/>
      <c r="F28" s="65"/>
      <c r="G28" s="65">
        <v>6.1846310000000001E-4</v>
      </c>
      <c r="I28" s="110" t="s">
        <v>187</v>
      </c>
      <c r="J28" s="111"/>
      <c r="K28" s="111"/>
      <c r="L28" s="111"/>
      <c r="M28" s="112">
        <v>6.1846310000000001E-4</v>
      </c>
    </row>
    <row r="29" spans="1:13" x14ac:dyDescent="0.35">
      <c r="A29" t="s">
        <v>26</v>
      </c>
      <c r="B29" s="65"/>
      <c r="C29" s="65"/>
      <c r="D29" s="65"/>
      <c r="E29" s="65"/>
      <c r="F29" s="65"/>
      <c r="G29" s="65">
        <v>2.6235429999999999E-3</v>
      </c>
      <c r="I29" s="110" t="s">
        <v>26</v>
      </c>
      <c r="J29" s="111"/>
      <c r="K29" s="111"/>
      <c r="L29" s="111"/>
      <c r="M29" s="112">
        <v>2.6235429999999999E-3</v>
      </c>
    </row>
    <row r="30" spans="1:13" x14ac:dyDescent="0.35">
      <c r="A30" t="s">
        <v>21</v>
      </c>
      <c r="B30" s="65"/>
      <c r="C30" s="65"/>
      <c r="D30" s="65"/>
      <c r="E30" s="65"/>
      <c r="F30" s="65"/>
      <c r="G30" s="65">
        <v>1.1601478E-2</v>
      </c>
      <c r="I30" s="110" t="s">
        <v>21</v>
      </c>
      <c r="J30" s="111"/>
      <c r="K30" s="111"/>
      <c r="L30" s="111"/>
      <c r="M30" s="112">
        <v>1.1601478E-2</v>
      </c>
    </row>
    <row r="31" spans="1:13" x14ac:dyDescent="0.35">
      <c r="A31" t="s">
        <v>37</v>
      </c>
      <c r="B31" s="65"/>
      <c r="C31" s="65"/>
      <c r="D31" s="65"/>
      <c r="E31" s="65"/>
      <c r="F31" s="65"/>
      <c r="G31" s="65">
        <v>2.4498535599999999E-2</v>
      </c>
      <c r="I31" s="64" t="s">
        <v>37</v>
      </c>
      <c r="J31" s="113"/>
      <c r="K31" s="113"/>
      <c r="L31" s="113"/>
      <c r="M31" s="114">
        <v>2.4498535599999999E-2</v>
      </c>
    </row>
  </sheetData>
  <sortState ref="A5:G31">
    <sortCondition ref="B5:B31"/>
    <sortCondition ref="C5:C31"/>
    <sortCondition ref="D5:D31"/>
    <sortCondition ref="E5:E31"/>
    <sortCondition ref="F5:F31"/>
    <sortCondition ref="G5:G31"/>
  </sortState>
  <conditionalFormatting sqref="B5:G31 J5:M31">
    <cfRule type="containsBlanks" dxfId="30" priority="5">
      <formula>LEN(TRIM(B5))=0</formula>
    </cfRule>
    <cfRule type="cellIs" dxfId="29" priority="6" operator="equal">
      <formula>" "</formula>
    </cfRule>
    <cfRule type="cellIs" dxfId="28" priority="7" operator="lessThan">
      <formula>0.01</formula>
    </cfRule>
    <cfRule type="cellIs" dxfId="27" priority="8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"/>
  <sheetViews>
    <sheetView workbookViewId="0">
      <pane ySplit="4" topLeftCell="A10" activePane="bottomLeft" state="frozen"/>
      <selection pane="bottomLeft" activeCell="A27" sqref="A27:XFD27"/>
    </sheetView>
  </sheetViews>
  <sheetFormatPr defaultRowHeight="14.5" x14ac:dyDescent="0.35"/>
  <cols>
    <col min="1" max="1" width="16.54296875" bestFit="1" customWidth="1"/>
    <col min="2" max="4" width="11.90625" bestFit="1" customWidth="1"/>
    <col min="5" max="5" width="11.90625" customWidth="1"/>
    <col min="6" max="6" width="8.36328125" bestFit="1" customWidth="1"/>
    <col min="7" max="7" width="11.81640625" bestFit="1" customWidth="1"/>
    <col min="8" max="9" width="8.36328125" bestFit="1" customWidth="1"/>
    <col min="10" max="10" width="8.08984375" bestFit="1" customWidth="1"/>
    <col min="11" max="11" width="11.81640625" bestFit="1" customWidth="1"/>
    <col min="12" max="12" width="8.36328125" bestFit="1" customWidth="1"/>
  </cols>
  <sheetData>
    <row r="4" spans="1:12" s="105" customFormat="1" ht="72.5" x14ac:dyDescent="0.35">
      <c r="A4" s="107" t="s">
        <v>0</v>
      </c>
      <c r="B4" s="108" t="s">
        <v>294</v>
      </c>
      <c r="C4" s="108" t="s">
        <v>292</v>
      </c>
      <c r="D4" s="108" t="s">
        <v>293</v>
      </c>
      <c r="E4" s="108" t="s">
        <v>287</v>
      </c>
      <c r="F4" s="108" t="s">
        <v>297</v>
      </c>
      <c r="G4" s="108" t="s">
        <v>280</v>
      </c>
      <c r="H4" s="108" t="s">
        <v>298</v>
      </c>
      <c r="I4" s="108" t="s">
        <v>295</v>
      </c>
      <c r="J4" s="108" t="s">
        <v>170</v>
      </c>
      <c r="K4" s="108" t="s">
        <v>172</v>
      </c>
      <c r="L4" s="109" t="s">
        <v>173</v>
      </c>
    </row>
    <row r="5" spans="1:12" x14ac:dyDescent="0.35">
      <c r="A5" s="122" t="s">
        <v>17</v>
      </c>
      <c r="B5" s="65">
        <v>6.5462080000000002E-4</v>
      </c>
      <c r="E5" s="65"/>
      <c r="I5" s="65"/>
      <c r="J5" s="65"/>
      <c r="K5" s="65"/>
      <c r="L5" s="106"/>
    </row>
    <row r="6" spans="1:12" x14ac:dyDescent="0.35">
      <c r="A6" s="122" t="s">
        <v>12</v>
      </c>
      <c r="B6">
        <v>1.2385913599999999E-2</v>
      </c>
      <c r="D6" s="65"/>
      <c r="E6" s="65"/>
      <c r="I6" s="65"/>
      <c r="J6" s="65"/>
      <c r="L6" s="106"/>
    </row>
    <row r="7" spans="1:12" x14ac:dyDescent="0.35">
      <c r="A7" s="122" t="s">
        <v>16</v>
      </c>
      <c r="B7" s="65">
        <v>3.095388E-2</v>
      </c>
      <c r="F7" s="65"/>
      <c r="L7" s="112"/>
    </row>
    <row r="8" spans="1:12" x14ac:dyDescent="0.35">
      <c r="A8" s="122" t="s">
        <v>37</v>
      </c>
      <c r="C8">
        <v>4.3923890999999996E-3</v>
      </c>
      <c r="F8" s="65"/>
      <c r="G8" s="65"/>
      <c r="H8" s="65"/>
      <c r="I8" s="65"/>
      <c r="J8" s="65"/>
      <c r="K8" s="65"/>
      <c r="L8" s="112"/>
    </row>
    <row r="9" spans="1:12" x14ac:dyDescent="0.35">
      <c r="A9" s="122" t="s">
        <v>27</v>
      </c>
      <c r="B9" s="65"/>
      <c r="C9" s="65">
        <v>1.7642229999999998E-2</v>
      </c>
      <c r="F9" s="65"/>
      <c r="G9" s="65"/>
      <c r="H9" s="65"/>
      <c r="I9" s="65"/>
      <c r="J9" s="65"/>
      <c r="K9" s="65"/>
      <c r="L9" s="112"/>
    </row>
    <row r="10" spans="1:12" x14ac:dyDescent="0.35">
      <c r="A10" s="122" t="s">
        <v>34</v>
      </c>
      <c r="B10" s="65"/>
      <c r="C10" s="65">
        <v>2.0501019999999998E-2</v>
      </c>
      <c r="F10" s="65"/>
      <c r="G10" s="65"/>
      <c r="H10" s="65"/>
      <c r="I10" s="65"/>
      <c r="J10" s="65"/>
      <c r="L10" s="106"/>
    </row>
    <row r="11" spans="1:12" x14ac:dyDescent="0.35">
      <c r="A11" s="122" t="s">
        <v>156</v>
      </c>
      <c r="C11">
        <v>3.0243052699999998E-2</v>
      </c>
      <c r="L11" s="106"/>
    </row>
    <row r="12" spans="1:12" x14ac:dyDescent="0.35">
      <c r="A12" s="122" t="s">
        <v>13</v>
      </c>
      <c r="C12" s="65"/>
      <c r="D12">
        <v>1.14731329E-2</v>
      </c>
      <c r="K12" s="65"/>
      <c r="L12" s="112"/>
    </row>
    <row r="13" spans="1:12" x14ac:dyDescent="0.35">
      <c r="A13" s="122" t="s">
        <v>15</v>
      </c>
      <c r="D13" s="65">
        <v>2.4809919999999999E-2</v>
      </c>
      <c r="F13" s="65"/>
      <c r="G13" s="65"/>
      <c r="H13" s="65"/>
      <c r="I13" s="65"/>
      <c r="J13" s="65"/>
      <c r="K13" s="65"/>
      <c r="L13" s="112"/>
    </row>
    <row r="14" spans="1:12" x14ac:dyDescent="0.35">
      <c r="A14" s="122" t="s">
        <v>158</v>
      </c>
      <c r="E14" s="65">
        <v>3.1880810000000002E-3</v>
      </c>
      <c r="G14" s="65"/>
      <c r="H14" s="65"/>
      <c r="L14" s="106"/>
    </row>
    <row r="15" spans="1:12" x14ac:dyDescent="0.35">
      <c r="A15" s="122" t="s">
        <v>187</v>
      </c>
      <c r="C15" s="65"/>
      <c r="D15" s="65"/>
      <c r="E15" s="65">
        <v>2.1050989999999999E-2</v>
      </c>
      <c r="G15" s="65"/>
      <c r="K15" s="65"/>
      <c r="L15" s="112"/>
    </row>
    <row r="16" spans="1:12" x14ac:dyDescent="0.35">
      <c r="A16" s="122" t="s">
        <v>18</v>
      </c>
      <c r="E16" s="65">
        <v>4.2955779999999999E-2</v>
      </c>
      <c r="K16" s="65"/>
      <c r="L16" s="112"/>
    </row>
    <row r="17" spans="1:12" x14ac:dyDescent="0.35">
      <c r="A17" s="122" t="s">
        <v>11</v>
      </c>
      <c r="B17" s="65"/>
      <c r="E17" s="65">
        <v>4.8995799999999999E-2</v>
      </c>
      <c r="F17" s="65"/>
      <c r="L17" s="106"/>
    </row>
    <row r="18" spans="1:12" x14ac:dyDescent="0.35">
      <c r="A18" s="122" t="s">
        <v>22</v>
      </c>
      <c r="F18" s="65">
        <v>6.8509289999999997E-4</v>
      </c>
      <c r="K18" s="65"/>
      <c r="L18" s="112"/>
    </row>
    <row r="19" spans="1:12" x14ac:dyDescent="0.35">
      <c r="A19" s="122" t="s">
        <v>191</v>
      </c>
      <c r="D19" s="65"/>
      <c r="E19" s="65"/>
      <c r="F19" s="65">
        <v>2.3973401200000001E-2</v>
      </c>
      <c r="G19" s="65"/>
      <c r="H19" s="65"/>
      <c r="I19" s="65"/>
      <c r="J19" s="65"/>
      <c r="K19" s="65"/>
      <c r="L19" s="112"/>
    </row>
    <row r="20" spans="1:12" x14ac:dyDescent="0.35">
      <c r="A20" s="122" t="s">
        <v>38</v>
      </c>
      <c r="B20" s="65"/>
      <c r="E20" s="65"/>
      <c r="F20" s="65"/>
      <c r="G20" s="65">
        <v>1.6770899999999999E-6</v>
      </c>
      <c r="I20" s="65"/>
      <c r="J20" s="65"/>
      <c r="L20" s="106"/>
    </row>
    <row r="21" spans="1:12" x14ac:dyDescent="0.35">
      <c r="A21" s="122" t="s">
        <v>8</v>
      </c>
      <c r="B21" s="65"/>
      <c r="E21" s="65"/>
      <c r="F21" s="65"/>
      <c r="G21" s="65">
        <v>2.7331319999999998E-4</v>
      </c>
      <c r="H21" s="65"/>
      <c r="I21" s="65"/>
      <c r="J21" s="65"/>
      <c r="L21" s="106"/>
    </row>
    <row r="22" spans="1:12" x14ac:dyDescent="0.35">
      <c r="A22" s="122" t="s">
        <v>20</v>
      </c>
      <c r="G22" s="65">
        <v>7.830774E-4</v>
      </c>
      <c r="H22" s="65"/>
      <c r="I22" s="65"/>
      <c r="J22" s="65"/>
      <c r="L22" s="106"/>
    </row>
    <row r="23" spans="1:12" x14ac:dyDescent="0.35">
      <c r="A23" s="122" t="s">
        <v>160</v>
      </c>
      <c r="E23" s="65"/>
      <c r="F23" s="65"/>
      <c r="G23">
        <v>1.398044E-3</v>
      </c>
      <c r="L23" s="106"/>
    </row>
    <row r="24" spans="1:12" x14ac:dyDescent="0.35">
      <c r="A24" s="122" t="s">
        <v>157</v>
      </c>
      <c r="E24" s="65"/>
      <c r="G24" s="65">
        <v>2.3528709999999999E-3</v>
      </c>
      <c r="L24" s="106"/>
    </row>
    <row r="25" spans="1:12" x14ac:dyDescent="0.35">
      <c r="A25" s="122" t="s">
        <v>186</v>
      </c>
      <c r="D25" s="65"/>
      <c r="E25" s="65"/>
      <c r="F25" s="65"/>
      <c r="G25" s="65">
        <v>1.020396E-2</v>
      </c>
      <c r="I25" s="65"/>
      <c r="J25" s="65"/>
      <c r="K25" s="65"/>
      <c r="L25" s="112"/>
    </row>
    <row r="26" spans="1:12" x14ac:dyDescent="0.35">
      <c r="A26" s="122" t="s">
        <v>26</v>
      </c>
      <c r="B26" s="65"/>
      <c r="H26" s="65">
        <v>9.2340189999999996E-3</v>
      </c>
      <c r="I26" s="65"/>
      <c r="J26" s="65"/>
      <c r="K26" s="65"/>
      <c r="L26" s="106"/>
    </row>
    <row r="27" spans="1:12" x14ac:dyDescent="0.35">
      <c r="A27" s="122" t="s">
        <v>19</v>
      </c>
      <c r="E27" s="65"/>
      <c r="I27" s="65">
        <v>5.3692269999999999E-5</v>
      </c>
      <c r="J27" s="65"/>
      <c r="L27" s="106"/>
    </row>
    <row r="28" spans="1:12" x14ac:dyDescent="0.35">
      <c r="A28" s="122" t="s">
        <v>14</v>
      </c>
      <c r="B28" s="65"/>
      <c r="F28" s="65"/>
      <c r="G28" s="65"/>
      <c r="I28" s="65">
        <v>7.1777750000000002E-4</v>
      </c>
      <c r="J28" s="65"/>
      <c r="L28" s="106"/>
    </row>
    <row r="29" spans="1:12" x14ac:dyDescent="0.35">
      <c r="A29" s="122" t="s">
        <v>159</v>
      </c>
      <c r="E29" s="65"/>
      <c r="F29" s="65"/>
      <c r="G29" s="65"/>
      <c r="I29" s="65">
        <v>2.10056E-3</v>
      </c>
      <c r="J29" s="65"/>
      <c r="L29" s="106"/>
    </row>
    <row r="30" spans="1:12" x14ac:dyDescent="0.35">
      <c r="A30" s="122" t="s">
        <v>25</v>
      </c>
      <c r="B30" s="65"/>
      <c r="F30" s="65"/>
      <c r="G30" s="65"/>
      <c r="H30" s="65"/>
      <c r="I30" s="65">
        <v>3.0761859999999999E-2</v>
      </c>
      <c r="J30" s="65"/>
      <c r="L30" s="106"/>
    </row>
    <row r="31" spans="1:12" x14ac:dyDescent="0.35">
      <c r="A31" s="122" t="s">
        <v>6</v>
      </c>
      <c r="B31" s="117"/>
      <c r="C31" s="117"/>
      <c r="D31" s="117"/>
      <c r="E31" s="117"/>
      <c r="F31" s="117"/>
      <c r="G31" s="117"/>
      <c r="H31" s="117"/>
      <c r="I31" s="117"/>
      <c r="J31" s="111">
        <v>1.4092750000000001E-4</v>
      </c>
      <c r="K31" s="117"/>
      <c r="L31" s="106"/>
    </row>
    <row r="32" spans="1:12" x14ac:dyDescent="0.35">
      <c r="A32" s="122" t="s">
        <v>36</v>
      </c>
      <c r="K32">
        <v>0</v>
      </c>
      <c r="L32" s="106"/>
    </row>
    <row r="33" spans="1:12" x14ac:dyDescent="0.35">
      <c r="A33" s="122" t="s">
        <v>23</v>
      </c>
      <c r="C33" s="65"/>
      <c r="D33" s="65"/>
      <c r="K33" s="65">
        <v>0</v>
      </c>
      <c r="L33" s="106"/>
    </row>
    <row r="34" spans="1:12" x14ac:dyDescent="0.35">
      <c r="A34" s="122" t="s">
        <v>188</v>
      </c>
      <c r="D34" s="65"/>
      <c r="G34" s="65"/>
      <c r="H34" s="65"/>
      <c r="I34" s="65"/>
      <c r="J34" s="65"/>
      <c r="K34" s="65">
        <v>3.4474850000000001E-3</v>
      </c>
      <c r="L34" s="106"/>
    </row>
    <row r="35" spans="1:12" x14ac:dyDescent="0.35">
      <c r="A35" s="122" t="s">
        <v>24</v>
      </c>
      <c r="K35" s="65">
        <v>5.7156120000000001E-3</v>
      </c>
      <c r="L35" s="106"/>
    </row>
    <row r="36" spans="1:12" x14ac:dyDescent="0.35">
      <c r="A36" s="122" t="s">
        <v>35</v>
      </c>
      <c r="K36" s="65"/>
      <c r="L36" s="106">
        <v>0</v>
      </c>
    </row>
    <row r="37" spans="1:12" x14ac:dyDescent="0.35">
      <c r="A37" s="123" t="s">
        <v>190</v>
      </c>
      <c r="B37" s="113"/>
      <c r="C37" s="118"/>
      <c r="D37" s="118"/>
      <c r="E37" s="113"/>
      <c r="F37" s="113"/>
      <c r="G37" s="113"/>
      <c r="H37" s="118"/>
      <c r="I37" s="113"/>
      <c r="J37" s="113"/>
      <c r="K37" s="113"/>
      <c r="L37" s="114">
        <v>0</v>
      </c>
    </row>
  </sheetData>
  <sortState ref="A5:L37">
    <sortCondition ref="B5:B37"/>
    <sortCondition ref="C5:C37"/>
    <sortCondition ref="D5:D37"/>
    <sortCondition ref="E5:E37"/>
    <sortCondition ref="F5:F37"/>
    <sortCondition ref="G5:G37"/>
    <sortCondition ref="H5:H37"/>
    <sortCondition ref="I5:I37"/>
    <sortCondition ref="J5:J37"/>
    <sortCondition ref="K5:K37"/>
    <sortCondition ref="L5:L37"/>
  </sortState>
  <conditionalFormatting sqref="B5:L37">
    <cfRule type="containsBlanks" dxfId="26" priority="1">
      <formula>LEN(TRIM(B5))=0</formula>
    </cfRule>
    <cfRule type="containsBlanks" priority="2">
      <formula>LEN(TRIM(B5))=0</formula>
    </cfRule>
    <cfRule type="cellIs" dxfId="25" priority="3" operator="lessThan">
      <formula>0.01</formula>
    </cfRule>
    <cfRule type="cellIs" dxfId="2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3" s="105" customFormat="1" ht="32" customHeight="1" x14ac:dyDescent="0.35">
      <c r="A4" s="107" t="s">
        <v>0</v>
      </c>
      <c r="B4" s="115" t="s">
        <v>144</v>
      </c>
      <c r="C4" s="116" t="s">
        <v>145</v>
      </c>
    </row>
    <row r="5" spans="1:3" x14ac:dyDescent="0.35">
      <c r="A5" s="110" t="s">
        <v>186</v>
      </c>
      <c r="B5" s="111">
        <v>0</v>
      </c>
      <c r="C5" s="112"/>
    </row>
    <row r="6" spans="1:3" hidden="1" x14ac:dyDescent="0.35">
      <c r="A6" t="s">
        <v>36</v>
      </c>
      <c r="B6" s="65">
        <v>9.9345164E-2</v>
      </c>
      <c r="C6" s="65"/>
    </row>
    <row r="7" spans="1:3" x14ac:dyDescent="0.35">
      <c r="A7" s="110" t="s">
        <v>38</v>
      </c>
      <c r="B7" s="111">
        <v>1.2991939999999999E-5</v>
      </c>
      <c r="C7" s="112"/>
    </row>
    <row r="8" spans="1:3" hidden="1" x14ac:dyDescent="0.35">
      <c r="A8" t="s">
        <v>24</v>
      </c>
      <c r="B8" s="65"/>
      <c r="C8" s="65">
        <v>6.8537699999999993E-2</v>
      </c>
    </row>
    <row r="9" spans="1:3" x14ac:dyDescent="0.35">
      <c r="A9" s="110" t="s">
        <v>187</v>
      </c>
      <c r="B9" s="111">
        <v>2.3148030000000001E-5</v>
      </c>
      <c r="C9" s="112"/>
    </row>
    <row r="10" spans="1:3" hidden="1" x14ac:dyDescent="0.35">
      <c r="A10" t="s">
        <v>21</v>
      </c>
      <c r="B10" s="65">
        <v>0.25237641900000002</v>
      </c>
      <c r="C10" s="65"/>
    </row>
    <row r="11" spans="1:3" x14ac:dyDescent="0.35">
      <c r="A11" s="110" t="s">
        <v>35</v>
      </c>
      <c r="B11" s="111">
        <v>8.7981729999999996E-4</v>
      </c>
      <c r="C11" s="112"/>
    </row>
    <row r="12" spans="1:3" x14ac:dyDescent="0.35">
      <c r="A12" s="110" t="s">
        <v>10</v>
      </c>
      <c r="B12" s="111">
        <v>1.3572488E-3</v>
      </c>
      <c r="C12" s="112"/>
    </row>
    <row r="13" spans="1:3" hidden="1" x14ac:dyDescent="0.35">
      <c r="A13" t="s">
        <v>16</v>
      </c>
      <c r="B13" s="65">
        <v>0.79217179999999998</v>
      </c>
      <c r="C13" s="65"/>
    </row>
    <row r="14" spans="1:3" hidden="1" x14ac:dyDescent="0.35">
      <c r="A14" t="s">
        <v>28</v>
      </c>
      <c r="B14" s="65"/>
      <c r="C14" s="65">
        <v>8.5201970000000002E-2</v>
      </c>
    </row>
    <row r="15" spans="1:3" hidden="1" x14ac:dyDescent="0.35">
      <c r="A15" t="s">
        <v>27</v>
      </c>
      <c r="B15" s="65">
        <v>0.53308149999999999</v>
      </c>
      <c r="C15" s="65"/>
    </row>
    <row r="16" spans="1:3" x14ac:dyDescent="0.35">
      <c r="A16" s="110" t="s">
        <v>37</v>
      </c>
      <c r="B16" s="111">
        <v>1.2971388699999999E-2</v>
      </c>
      <c r="C16" s="112"/>
    </row>
    <row r="17" spans="1:3" x14ac:dyDescent="0.35">
      <c r="A17" s="110" t="s">
        <v>23</v>
      </c>
      <c r="B17" s="111">
        <v>1.89783E-2</v>
      </c>
      <c r="C17" s="112"/>
    </row>
    <row r="18" spans="1:3" hidden="1" x14ac:dyDescent="0.35">
      <c r="A18" t="s">
        <v>39</v>
      </c>
      <c r="B18" s="65"/>
      <c r="C18" s="65">
        <v>0.35052693350000003</v>
      </c>
    </row>
    <row r="19" spans="1:3" hidden="1" x14ac:dyDescent="0.35">
      <c r="A19" t="s">
        <v>18</v>
      </c>
      <c r="B19" s="65"/>
      <c r="C19" s="65">
        <v>0.96769559999999999</v>
      </c>
    </row>
    <row r="20" spans="1:3" hidden="1" x14ac:dyDescent="0.35">
      <c r="A20" t="s">
        <v>19</v>
      </c>
      <c r="B20" s="65"/>
      <c r="C20" s="65">
        <v>0.64688290000000004</v>
      </c>
    </row>
    <row r="21" spans="1:3" hidden="1" x14ac:dyDescent="0.35">
      <c r="A21" t="s">
        <v>12</v>
      </c>
      <c r="B21" s="65"/>
      <c r="C21" s="65">
        <v>0.41009757800000002</v>
      </c>
    </row>
    <row r="22" spans="1:3" hidden="1" x14ac:dyDescent="0.35">
      <c r="A22" t="s">
        <v>191</v>
      </c>
      <c r="B22" s="65"/>
      <c r="C22" s="65">
        <v>0.54289770000000004</v>
      </c>
    </row>
    <row r="23" spans="1:3" x14ac:dyDescent="0.35">
      <c r="A23" s="110" t="s">
        <v>25</v>
      </c>
      <c r="B23" s="111"/>
      <c r="C23" s="112">
        <v>2.3343849999999998E-5</v>
      </c>
    </row>
    <row r="24" spans="1:3" hidden="1" x14ac:dyDescent="0.35">
      <c r="A24" t="s">
        <v>15</v>
      </c>
      <c r="B24" s="65">
        <v>0.9775412</v>
      </c>
      <c r="C24" s="65"/>
    </row>
    <row r="25" spans="1:3" hidden="1" x14ac:dyDescent="0.35">
      <c r="A25" t="s">
        <v>22</v>
      </c>
      <c r="B25" s="65">
        <v>0.27724349999999998</v>
      </c>
      <c r="C25" s="65"/>
    </row>
    <row r="26" spans="1:3" x14ac:dyDescent="0.35">
      <c r="A26" s="110" t="s">
        <v>11</v>
      </c>
      <c r="B26" s="111"/>
      <c r="C26" s="112">
        <v>3.7866110000000001E-3</v>
      </c>
    </row>
    <row r="27" spans="1:3" hidden="1" x14ac:dyDescent="0.35">
      <c r="A27" t="s">
        <v>17</v>
      </c>
      <c r="B27" s="65">
        <v>0.12146</v>
      </c>
      <c r="C27" s="65"/>
    </row>
    <row r="28" spans="1:3" x14ac:dyDescent="0.35">
      <c r="A28" s="110" t="s">
        <v>13</v>
      </c>
      <c r="B28" s="111"/>
      <c r="C28" s="112">
        <v>4.2918771E-3</v>
      </c>
    </row>
    <row r="29" spans="1:3" hidden="1" x14ac:dyDescent="0.35">
      <c r="A29" t="s">
        <v>14</v>
      </c>
      <c r="B29" s="65"/>
      <c r="C29" s="65">
        <v>0.43533850000000002</v>
      </c>
    </row>
    <row r="30" spans="1:3" x14ac:dyDescent="0.35">
      <c r="A30" s="110" t="s">
        <v>156</v>
      </c>
      <c r="B30" s="111"/>
      <c r="C30" s="112">
        <v>8.5556169999999997E-3</v>
      </c>
    </row>
    <row r="31" spans="1:3" x14ac:dyDescent="0.35">
      <c r="A31" s="110" t="s">
        <v>8</v>
      </c>
      <c r="B31" s="111"/>
      <c r="C31" s="112">
        <v>1.147832E-2</v>
      </c>
    </row>
    <row r="32" spans="1:3" x14ac:dyDescent="0.35">
      <c r="A32" s="110" t="s">
        <v>159</v>
      </c>
      <c r="B32" s="111"/>
      <c r="C32" s="112">
        <v>2.1168030000000001E-2</v>
      </c>
    </row>
    <row r="33" spans="1:3" hidden="1" x14ac:dyDescent="0.35">
      <c r="A33" t="s">
        <v>190</v>
      </c>
      <c r="B33" s="65"/>
      <c r="C33" s="65">
        <v>5.0855190000000002E-2</v>
      </c>
    </row>
    <row r="34" spans="1:3" hidden="1" x14ac:dyDescent="0.35">
      <c r="A34" t="s">
        <v>158</v>
      </c>
      <c r="B34" s="65"/>
      <c r="C34" s="65">
        <v>0.93143909999999996</v>
      </c>
    </row>
    <row r="35" spans="1:3" hidden="1" x14ac:dyDescent="0.35">
      <c r="A35" t="s">
        <v>157</v>
      </c>
      <c r="B35" s="65"/>
      <c r="C35" s="65">
        <v>0.1772609</v>
      </c>
    </row>
    <row r="36" spans="1:3" x14ac:dyDescent="0.35">
      <c r="A36" s="110" t="s">
        <v>34</v>
      </c>
      <c r="B36" s="111"/>
      <c r="C36" s="112">
        <v>2.3712649999999998E-2</v>
      </c>
    </row>
    <row r="37" spans="1:3" hidden="1" x14ac:dyDescent="0.35">
      <c r="A37" t="s">
        <v>160</v>
      </c>
      <c r="B37" s="65"/>
      <c r="C37" s="65">
        <v>0.82157959999999997</v>
      </c>
    </row>
    <row r="38" spans="1:3" x14ac:dyDescent="0.35">
      <c r="A38" s="110" t="s">
        <v>26</v>
      </c>
      <c r="B38" s="111"/>
      <c r="C38" s="112">
        <v>3.3904834000000002E-2</v>
      </c>
    </row>
    <row r="39" spans="1:3" hidden="1" x14ac:dyDescent="0.35">
      <c r="A39" t="s">
        <v>188</v>
      </c>
      <c r="B39" s="65"/>
      <c r="C39" s="65">
        <v>0.2210454</v>
      </c>
    </row>
    <row r="40" spans="1:3" x14ac:dyDescent="0.35">
      <c r="A40" s="110" t="s">
        <v>7</v>
      </c>
      <c r="B40" s="111"/>
      <c r="C40" s="112">
        <v>3.7892973000000003E-2</v>
      </c>
    </row>
    <row r="41" spans="1:3" x14ac:dyDescent="0.35">
      <c r="A41" s="64" t="s">
        <v>192</v>
      </c>
      <c r="B41" s="113"/>
      <c r="C41" s="114">
        <v>4.4850180000000003E-2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sortState ref="A6:C43">
    <sortCondition ref="B6:B43"/>
    <sortCondition ref="C6:C43"/>
  </sortState>
  <conditionalFormatting sqref="B5:C41">
    <cfRule type="containsBlanks" dxfId="23" priority="1">
      <formula>LEN(TRIM(B5))=0</formula>
    </cfRule>
    <cfRule type="cellIs" dxfId="22" priority="2" operator="equal">
      <formula>" "</formula>
    </cfRule>
    <cfRule type="cellIs" dxfId="21" priority="3" operator="lessThan">
      <formula>0.01</formula>
    </cfRule>
    <cfRule type="cellIs" dxfId="20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11" priority="12" operator="greaterThanOrEqual">
      <formula>0.05</formula>
    </cfRule>
  </conditionalFormatting>
  <conditionalFormatting sqref="B1:B118 B120:B1048576">
    <cfRule type="cellIs" dxfId="210" priority="10" operator="lessThan">
      <formula>0.01</formula>
    </cfRule>
    <cfRule type="cellIs" dxfId="209" priority="11" operator="lessThan">
      <formula>0.05</formula>
    </cfRule>
  </conditionalFormatting>
  <conditionalFormatting sqref="K1:K1048576">
    <cfRule type="cellIs" dxfId="208" priority="7" operator="greaterThan">
      <formula>0.05</formula>
    </cfRule>
  </conditionalFormatting>
  <conditionalFormatting sqref="I1:I85 I119:I1048576 I87:I117">
    <cfRule type="cellIs" dxfId="207" priority="5" operator="lessThan">
      <formula>0.01</formula>
    </cfRule>
    <cfRule type="cellIs" dxfId="206" priority="6" operator="lessThan">
      <formula>0.05</formula>
    </cfRule>
  </conditionalFormatting>
  <conditionalFormatting sqref="I118">
    <cfRule type="cellIs" dxfId="205" priority="3" operator="lessThan">
      <formula>0.01</formula>
    </cfRule>
    <cfRule type="cellIs" dxfId="204" priority="4" operator="lessThan">
      <formula>0.05</formula>
    </cfRule>
  </conditionalFormatting>
  <conditionalFormatting sqref="I86">
    <cfRule type="cellIs" dxfId="203" priority="1" operator="lessThan">
      <formula>0.01</formula>
    </cfRule>
    <cfRule type="cellIs" dxfId="202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pane ySplit="4" topLeftCell="A5" activePane="bottomLeft" state="frozen"/>
      <selection pane="bottomLeft" activeCell="C21" sqref="A4:C21"/>
    </sheetView>
  </sheetViews>
  <sheetFormatPr defaultRowHeight="14.5" x14ac:dyDescent="0.35"/>
  <cols>
    <col min="1" max="1" width="16.54296875" bestFit="1" customWidth="1"/>
  </cols>
  <sheetData>
    <row r="4" spans="1:3" s="105" customFormat="1" ht="32" customHeight="1" x14ac:dyDescent="0.35">
      <c r="A4" s="107" t="s">
        <v>0</v>
      </c>
      <c r="B4" s="108" t="s">
        <v>144</v>
      </c>
      <c r="C4" s="109" t="s">
        <v>282</v>
      </c>
    </row>
    <row r="5" spans="1:3" x14ac:dyDescent="0.35">
      <c r="A5" s="122" t="s">
        <v>186</v>
      </c>
      <c r="B5" s="65">
        <v>8.6333540000000002E-6</v>
      </c>
      <c r="C5" s="106"/>
    </row>
    <row r="6" spans="1:3" x14ac:dyDescent="0.35">
      <c r="A6" s="122" t="s">
        <v>38</v>
      </c>
      <c r="B6" s="65">
        <v>4.4707860000000003E-5</v>
      </c>
      <c r="C6" s="106"/>
    </row>
    <row r="7" spans="1:3" x14ac:dyDescent="0.35">
      <c r="A7" s="122" t="s">
        <v>10</v>
      </c>
      <c r="B7">
        <v>2.342476E-4</v>
      </c>
      <c r="C7" s="106"/>
    </row>
    <row r="8" spans="1:3" x14ac:dyDescent="0.35">
      <c r="A8" s="122" t="s">
        <v>17</v>
      </c>
      <c r="B8" s="65">
        <v>1.6188890000000001E-3</v>
      </c>
      <c r="C8" s="106"/>
    </row>
    <row r="9" spans="1:3" x14ac:dyDescent="0.35">
      <c r="A9" s="122" t="s">
        <v>35</v>
      </c>
      <c r="B9">
        <v>2.0725318000000001E-3</v>
      </c>
      <c r="C9" s="106"/>
    </row>
    <row r="10" spans="1:3" x14ac:dyDescent="0.35">
      <c r="A10" s="122" t="s">
        <v>187</v>
      </c>
      <c r="B10" s="65">
        <v>2.2593890000000001E-3</v>
      </c>
      <c r="C10" s="106"/>
    </row>
    <row r="11" spans="1:3" x14ac:dyDescent="0.35">
      <c r="A11" s="122" t="s">
        <v>158</v>
      </c>
      <c r="B11" s="65">
        <v>4.3597039999999998E-3</v>
      </c>
      <c r="C11" s="106"/>
    </row>
    <row r="12" spans="1:3" x14ac:dyDescent="0.35">
      <c r="A12" s="122" t="s">
        <v>23</v>
      </c>
      <c r="B12" s="65">
        <v>1.89783E-2</v>
      </c>
      <c r="C12" s="106"/>
    </row>
    <row r="13" spans="1:3" x14ac:dyDescent="0.35">
      <c r="A13" s="122" t="s">
        <v>37</v>
      </c>
      <c r="B13">
        <v>4.2794221299999997E-2</v>
      </c>
      <c r="C13" s="106"/>
    </row>
    <row r="14" spans="1:3" x14ac:dyDescent="0.35">
      <c r="A14" s="122" t="s">
        <v>27</v>
      </c>
      <c r="C14" s="112">
        <v>1.4948399999999999E-4</v>
      </c>
    </row>
    <row r="15" spans="1:3" x14ac:dyDescent="0.35">
      <c r="A15" s="122" t="s">
        <v>25</v>
      </c>
      <c r="C15" s="112">
        <v>1.2320720000000001E-3</v>
      </c>
    </row>
    <row r="16" spans="1:3" x14ac:dyDescent="0.35">
      <c r="A16" s="122" t="s">
        <v>34</v>
      </c>
      <c r="C16" s="112">
        <v>3.1391570000000001E-3</v>
      </c>
    </row>
    <row r="17" spans="1:3" x14ac:dyDescent="0.35">
      <c r="A17" s="122" t="s">
        <v>11</v>
      </c>
      <c r="C17" s="112">
        <v>3.4679060000000002E-3</v>
      </c>
    </row>
    <row r="18" spans="1:3" x14ac:dyDescent="0.35">
      <c r="A18" s="122" t="s">
        <v>8</v>
      </c>
      <c r="C18" s="112">
        <v>1.545768E-2</v>
      </c>
    </row>
    <row r="19" spans="1:3" x14ac:dyDescent="0.35">
      <c r="A19" s="122" t="s">
        <v>16</v>
      </c>
      <c r="C19" s="112">
        <v>2.135155E-2</v>
      </c>
    </row>
    <row r="20" spans="1:3" x14ac:dyDescent="0.35">
      <c r="A20" s="122" t="s">
        <v>13</v>
      </c>
      <c r="C20" s="112">
        <v>4.1733366600000002E-2</v>
      </c>
    </row>
    <row r="21" spans="1:3" x14ac:dyDescent="0.35">
      <c r="A21" s="123" t="s">
        <v>156</v>
      </c>
      <c r="B21" s="118"/>
      <c r="C21" s="119">
        <v>4.36842276E-2</v>
      </c>
    </row>
  </sheetData>
  <autoFilter ref="A4:A21"/>
  <sortState ref="A5:C43">
    <sortCondition ref="B5:B43"/>
    <sortCondition ref="C5:C43"/>
  </sortState>
  <conditionalFormatting sqref="B5:C21">
    <cfRule type="containsBlanks" dxfId="19" priority="1">
      <formula>LEN(TRIM(B5))=0</formula>
    </cfRule>
    <cfRule type="containsBlanks" priority="2">
      <formula>LEN(TRIM(B5))=0</formula>
    </cfRule>
    <cfRule type="cellIs" dxfId="18" priority="3" operator="lessThan">
      <formula>0.01</formula>
    </cfRule>
    <cfRule type="cellIs" dxfId="17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pane ySplit="4" topLeftCell="A5" activePane="bottomLeft" state="frozen"/>
      <selection pane="bottomLeft" activeCell="E17" sqref="A4:E17"/>
    </sheetView>
  </sheetViews>
  <sheetFormatPr defaultRowHeight="14.5" x14ac:dyDescent="0.35"/>
  <cols>
    <col min="1" max="1" width="16.54296875" bestFit="1" customWidth="1"/>
    <col min="4" max="4" width="16.54296875" bestFit="1" customWidth="1"/>
  </cols>
  <sheetData>
    <row r="4" spans="1:5" s="105" customFormat="1" ht="29" x14ac:dyDescent="0.35">
      <c r="A4" s="107" t="s">
        <v>0</v>
      </c>
      <c r="B4" s="109" t="s">
        <v>171</v>
      </c>
      <c r="D4" s="107" t="s">
        <v>0</v>
      </c>
      <c r="E4" s="109" t="s">
        <v>1</v>
      </c>
    </row>
    <row r="5" spans="1:5" x14ac:dyDescent="0.35">
      <c r="A5" s="110" t="s">
        <v>27</v>
      </c>
      <c r="B5" s="112">
        <v>4.6552829999999999E-7</v>
      </c>
      <c r="C5" s="65"/>
      <c r="D5" s="110" t="s">
        <v>9</v>
      </c>
      <c r="E5" s="112">
        <v>0</v>
      </c>
    </row>
    <row r="6" spans="1:5" x14ac:dyDescent="0.35">
      <c r="A6" s="110" t="s">
        <v>8</v>
      </c>
      <c r="B6" s="112">
        <v>7.3253320000000002E-7</v>
      </c>
      <c r="C6" s="65"/>
      <c r="D6" s="110" t="s">
        <v>159</v>
      </c>
      <c r="E6" s="112">
        <v>0</v>
      </c>
    </row>
    <row r="7" spans="1:5" x14ac:dyDescent="0.35">
      <c r="A7" s="110" t="s">
        <v>156</v>
      </c>
      <c r="B7" s="112">
        <v>1.297589E-6</v>
      </c>
      <c r="C7" s="65"/>
      <c r="D7" s="110" t="s">
        <v>18</v>
      </c>
      <c r="E7" s="112">
        <v>0</v>
      </c>
    </row>
    <row r="8" spans="1:5" x14ac:dyDescent="0.35">
      <c r="A8" s="110" t="s">
        <v>22</v>
      </c>
      <c r="B8" s="112">
        <v>1.3534480000000001E-6</v>
      </c>
      <c r="C8" s="65"/>
      <c r="D8" s="110" t="s">
        <v>11</v>
      </c>
      <c r="E8" s="112">
        <v>1.1560109999999999E-6</v>
      </c>
    </row>
    <row r="9" spans="1:5" x14ac:dyDescent="0.35">
      <c r="A9" s="110" t="s">
        <v>14</v>
      </c>
      <c r="B9" s="112">
        <v>4.2177140000000003E-5</v>
      </c>
      <c r="C9" s="65"/>
      <c r="D9" s="110" t="s">
        <v>158</v>
      </c>
      <c r="E9" s="112">
        <v>1.284091E-5</v>
      </c>
    </row>
    <row r="10" spans="1:5" x14ac:dyDescent="0.35">
      <c r="A10" s="110" t="s">
        <v>9</v>
      </c>
      <c r="B10" s="112">
        <v>6.457058E-5</v>
      </c>
      <c r="C10" s="65"/>
      <c r="D10" s="110" t="s">
        <v>156</v>
      </c>
      <c r="E10" s="112">
        <v>7.6298849999999999E-5</v>
      </c>
    </row>
    <row r="11" spans="1:5" x14ac:dyDescent="0.35">
      <c r="A11" s="110" t="s">
        <v>19</v>
      </c>
      <c r="B11" s="112">
        <v>1.3023550000000001E-4</v>
      </c>
      <c r="C11" s="65"/>
      <c r="D11" s="110" t="s">
        <v>17</v>
      </c>
      <c r="E11" s="112">
        <v>3.293452E-4</v>
      </c>
    </row>
    <row r="12" spans="1:5" x14ac:dyDescent="0.35">
      <c r="A12" s="110" t="s">
        <v>11</v>
      </c>
      <c r="B12" s="112">
        <v>1.5411210000000001E-4</v>
      </c>
      <c r="C12" s="65"/>
      <c r="D12" s="110" t="s">
        <v>19</v>
      </c>
      <c r="E12" s="112">
        <v>7.5882670000000001E-4</v>
      </c>
    </row>
    <row r="13" spans="1:5" x14ac:dyDescent="0.35">
      <c r="A13" s="110" t="s">
        <v>15</v>
      </c>
      <c r="B13" s="112">
        <v>7.099958E-4</v>
      </c>
      <c r="C13" s="65"/>
      <c r="D13" s="110" t="s">
        <v>37</v>
      </c>
      <c r="E13" s="112">
        <v>8.6092519999999997E-4</v>
      </c>
    </row>
    <row r="14" spans="1:5" x14ac:dyDescent="0.35">
      <c r="A14" s="110" t="s">
        <v>7</v>
      </c>
      <c r="B14" s="112">
        <v>1.4859840000000001E-3</v>
      </c>
      <c r="C14" s="65"/>
      <c r="D14" s="110" t="s">
        <v>21</v>
      </c>
      <c r="E14" s="112">
        <v>1.731144E-3</v>
      </c>
    </row>
    <row r="15" spans="1:5" x14ac:dyDescent="0.35">
      <c r="A15" s="64" t="s">
        <v>159</v>
      </c>
      <c r="B15" s="114">
        <v>5.096784E-3</v>
      </c>
      <c r="C15" s="65"/>
      <c r="D15" s="110" t="s">
        <v>7</v>
      </c>
      <c r="E15" s="112">
        <v>5.3781549999999999E-3</v>
      </c>
    </row>
    <row r="16" spans="1:5" x14ac:dyDescent="0.35">
      <c r="C16" s="65"/>
      <c r="D16" s="110" t="s">
        <v>20</v>
      </c>
      <c r="E16" s="112">
        <v>7.022024E-3</v>
      </c>
    </row>
    <row r="17" spans="3:5" x14ac:dyDescent="0.35">
      <c r="C17" s="65"/>
      <c r="D17" s="64" t="s">
        <v>160</v>
      </c>
      <c r="E17" s="114">
        <v>3.0741879999999999E-2</v>
      </c>
    </row>
  </sheetData>
  <sortState ref="D5:E22">
    <sortCondition ref="E5:E22"/>
  </sortState>
  <conditionalFormatting sqref="B5:C15 E5:E17 C16:C17">
    <cfRule type="containsBlanks" dxfId="16" priority="1">
      <formula>LEN(TRIM(B5))=0</formula>
    </cfRule>
    <cfRule type="cellIs" dxfId="15" priority="2" operator="equal">
      <formula>" "</formula>
    </cfRule>
    <cfRule type="cellIs" dxfId="14" priority="3" operator="lessThan">
      <formula>0.01</formula>
    </cfRule>
    <cfRule type="cellIs" dxfId="1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pane ySplit="4" topLeftCell="A5" activePane="bottomLeft" state="frozen"/>
      <selection pane="bottomLeft" activeCell="G43" sqref="E4:G43"/>
    </sheetView>
  </sheetViews>
  <sheetFormatPr defaultRowHeight="14.5" x14ac:dyDescent="0.35"/>
  <cols>
    <col min="1" max="1" width="16.54296875" bestFit="1" customWidth="1"/>
    <col min="5" max="5" width="16.54296875" bestFit="1" customWidth="1"/>
    <col min="6" max="6" width="9.6328125" customWidth="1"/>
  </cols>
  <sheetData>
    <row r="4" spans="1:7" s="105" customFormat="1" ht="28.5" customHeight="1" x14ac:dyDescent="0.35">
      <c r="A4" s="107" t="s">
        <v>0</v>
      </c>
      <c r="B4" s="109" t="s">
        <v>286</v>
      </c>
      <c r="E4" s="107" t="s">
        <v>0</v>
      </c>
      <c r="F4" s="115" t="s">
        <v>3</v>
      </c>
      <c r="G4" s="116" t="s">
        <v>5</v>
      </c>
    </row>
    <row r="5" spans="1:7" x14ac:dyDescent="0.35">
      <c r="A5" s="110" t="s">
        <v>9</v>
      </c>
      <c r="B5" s="112">
        <v>0</v>
      </c>
      <c r="E5" s="110" t="s">
        <v>17</v>
      </c>
      <c r="F5" s="117">
        <v>0.50444</v>
      </c>
      <c r="G5" s="106">
        <v>425</v>
      </c>
    </row>
    <row r="6" spans="1:7" x14ac:dyDescent="0.35">
      <c r="A6" s="110" t="s">
        <v>11</v>
      </c>
      <c r="B6" s="112">
        <v>0</v>
      </c>
      <c r="E6" s="110" t="s">
        <v>192</v>
      </c>
      <c r="F6" s="117">
        <v>0.47758699999999998</v>
      </c>
      <c r="G6" s="106">
        <v>159</v>
      </c>
    </row>
    <row r="7" spans="1:7" x14ac:dyDescent="0.35">
      <c r="A7" s="110" t="s">
        <v>36</v>
      </c>
      <c r="B7" s="112">
        <v>0</v>
      </c>
      <c r="E7" s="110" t="s">
        <v>187</v>
      </c>
      <c r="F7" s="117">
        <v>0.45477849999999997</v>
      </c>
      <c r="G7" s="106">
        <v>235</v>
      </c>
    </row>
    <row r="8" spans="1:7" x14ac:dyDescent="0.35">
      <c r="A8" s="110" t="s">
        <v>21</v>
      </c>
      <c r="B8" s="112">
        <v>0</v>
      </c>
      <c r="E8" s="110" t="s">
        <v>158</v>
      </c>
      <c r="F8" s="117">
        <v>0.44425999999999999</v>
      </c>
      <c r="G8" s="106">
        <v>174</v>
      </c>
    </row>
    <row r="9" spans="1:7" x14ac:dyDescent="0.35">
      <c r="A9" s="110" t="s">
        <v>13</v>
      </c>
      <c r="B9" s="112">
        <v>0</v>
      </c>
      <c r="E9" s="110" t="s">
        <v>159</v>
      </c>
      <c r="F9" s="117">
        <v>0.42370000000000002</v>
      </c>
      <c r="G9" s="106">
        <v>320</v>
      </c>
    </row>
    <row r="10" spans="1:7" x14ac:dyDescent="0.35">
      <c r="A10" s="110" t="s">
        <v>16</v>
      </c>
      <c r="B10" s="112">
        <v>0</v>
      </c>
      <c r="E10" s="110" t="s">
        <v>7</v>
      </c>
      <c r="F10" s="117">
        <v>0.38247500000000001</v>
      </c>
      <c r="G10" s="106">
        <v>245</v>
      </c>
    </row>
    <row r="11" spans="1:7" x14ac:dyDescent="0.35">
      <c r="A11" s="110" t="s">
        <v>27</v>
      </c>
      <c r="B11" s="112">
        <v>0</v>
      </c>
      <c r="E11" s="110" t="s">
        <v>27</v>
      </c>
      <c r="F11" s="117">
        <v>0.3715</v>
      </c>
      <c r="G11" s="106">
        <v>370</v>
      </c>
    </row>
    <row r="12" spans="1:7" x14ac:dyDescent="0.35">
      <c r="A12" s="110" t="s">
        <v>7</v>
      </c>
      <c r="B12" s="112">
        <v>0</v>
      </c>
      <c r="E12" s="110" t="s">
        <v>36</v>
      </c>
      <c r="F12" s="117">
        <v>0.36193999999999998</v>
      </c>
      <c r="G12" s="106">
        <v>442</v>
      </c>
    </row>
    <row r="13" spans="1:7" x14ac:dyDescent="0.35">
      <c r="A13" s="110" t="s">
        <v>8</v>
      </c>
      <c r="B13" s="112">
        <v>0</v>
      </c>
      <c r="E13" s="110" t="s">
        <v>19</v>
      </c>
      <c r="F13" s="117">
        <v>0.358377</v>
      </c>
      <c r="G13" s="106">
        <v>372</v>
      </c>
    </row>
    <row r="14" spans="1:7" x14ac:dyDescent="0.35">
      <c r="A14" s="110" t="s">
        <v>18</v>
      </c>
      <c r="B14" s="112">
        <v>0</v>
      </c>
      <c r="E14" s="110" t="s">
        <v>11</v>
      </c>
      <c r="F14" s="117">
        <v>0.35056900000000002</v>
      </c>
      <c r="G14" s="106">
        <v>537</v>
      </c>
    </row>
    <row r="15" spans="1:7" x14ac:dyDescent="0.35">
      <c r="A15" s="110" t="s">
        <v>19</v>
      </c>
      <c r="B15" s="112">
        <v>0</v>
      </c>
      <c r="E15" s="110" t="s">
        <v>34</v>
      </c>
      <c r="F15" s="117">
        <v>0.32223000000000002</v>
      </c>
      <c r="G15" s="106">
        <v>526</v>
      </c>
    </row>
    <row r="16" spans="1:7" x14ac:dyDescent="0.35">
      <c r="A16" s="110" t="s">
        <v>191</v>
      </c>
      <c r="B16" s="112">
        <v>0</v>
      </c>
      <c r="E16" s="110" t="s">
        <v>21</v>
      </c>
      <c r="F16" s="117">
        <v>0.30937999999999999</v>
      </c>
      <c r="G16" s="106">
        <v>750</v>
      </c>
    </row>
    <row r="17" spans="1:7" x14ac:dyDescent="0.35">
      <c r="A17" s="110" t="s">
        <v>37</v>
      </c>
      <c r="B17" s="112">
        <v>0</v>
      </c>
      <c r="E17" s="110" t="s">
        <v>22</v>
      </c>
      <c r="F17" s="117">
        <v>0.30238999999999999</v>
      </c>
      <c r="G17" s="106">
        <v>350</v>
      </c>
    </row>
    <row r="18" spans="1:7" x14ac:dyDescent="0.35">
      <c r="A18" s="110" t="s">
        <v>17</v>
      </c>
      <c r="B18" s="112">
        <v>0</v>
      </c>
      <c r="E18" s="110" t="s">
        <v>191</v>
      </c>
      <c r="F18" s="117">
        <v>0.29379</v>
      </c>
      <c r="G18" s="106">
        <v>375</v>
      </c>
    </row>
    <row r="19" spans="1:7" x14ac:dyDescent="0.35">
      <c r="A19" s="110" t="s">
        <v>34</v>
      </c>
      <c r="B19" s="112">
        <v>0</v>
      </c>
      <c r="E19" s="110" t="s">
        <v>37</v>
      </c>
      <c r="F19" s="117">
        <v>0.28615000000000002</v>
      </c>
      <c r="G19" s="106">
        <v>332</v>
      </c>
    </row>
    <row r="20" spans="1:7" x14ac:dyDescent="0.35">
      <c r="A20" s="110" t="s">
        <v>38</v>
      </c>
      <c r="B20" s="112">
        <v>0</v>
      </c>
      <c r="E20" s="110" t="s">
        <v>10</v>
      </c>
      <c r="F20" s="117">
        <v>0.28370000000000001</v>
      </c>
      <c r="G20" s="106">
        <v>204</v>
      </c>
    </row>
    <row r="21" spans="1:7" x14ac:dyDescent="0.35">
      <c r="A21" s="110" t="s">
        <v>159</v>
      </c>
      <c r="B21" s="112">
        <v>0</v>
      </c>
      <c r="E21" s="110" t="s">
        <v>190</v>
      </c>
      <c r="F21" s="117">
        <v>0.28370000000000001</v>
      </c>
      <c r="G21" s="106">
        <v>608</v>
      </c>
    </row>
    <row r="22" spans="1:7" x14ac:dyDescent="0.35">
      <c r="A22" s="110" t="s">
        <v>190</v>
      </c>
      <c r="B22" s="112">
        <v>3.170546E-6</v>
      </c>
      <c r="E22" s="110" t="s">
        <v>38</v>
      </c>
      <c r="F22" s="117">
        <v>0.28277000000000002</v>
      </c>
      <c r="G22" s="106">
        <v>837</v>
      </c>
    </row>
    <row r="23" spans="1:7" x14ac:dyDescent="0.35">
      <c r="A23" s="110" t="s">
        <v>15</v>
      </c>
      <c r="B23" s="112">
        <v>9.1835870000000007E-6</v>
      </c>
      <c r="E23" s="110" t="s">
        <v>8</v>
      </c>
      <c r="F23" s="117">
        <v>0.27465000000000001</v>
      </c>
      <c r="G23" s="106">
        <v>589</v>
      </c>
    </row>
    <row r="24" spans="1:7" x14ac:dyDescent="0.35">
      <c r="A24" s="110" t="s">
        <v>157</v>
      </c>
      <c r="B24" s="112">
        <v>1.2877369999999999E-5</v>
      </c>
      <c r="E24" s="110" t="s">
        <v>16</v>
      </c>
      <c r="F24" s="117">
        <v>0.266065</v>
      </c>
      <c r="G24" s="106">
        <v>748</v>
      </c>
    </row>
    <row r="25" spans="1:7" x14ac:dyDescent="0.35">
      <c r="A25" s="110" t="s">
        <v>24</v>
      </c>
      <c r="B25" s="112">
        <v>1.9042739999999999E-5</v>
      </c>
      <c r="E25" s="110" t="s">
        <v>14</v>
      </c>
      <c r="F25" s="117">
        <v>0.25957999999999998</v>
      </c>
      <c r="G25" s="106">
        <v>206</v>
      </c>
    </row>
    <row r="26" spans="1:7" x14ac:dyDescent="0.35">
      <c r="A26" s="110" t="s">
        <v>28</v>
      </c>
      <c r="B26" s="112">
        <v>3.5480649999999997E-5</v>
      </c>
      <c r="E26" s="110" t="s">
        <v>24</v>
      </c>
      <c r="F26" s="117">
        <v>0.25435000000000002</v>
      </c>
      <c r="G26" s="106">
        <v>647</v>
      </c>
    </row>
    <row r="27" spans="1:7" x14ac:dyDescent="0.35">
      <c r="A27" s="110" t="s">
        <v>187</v>
      </c>
      <c r="B27" s="112">
        <v>3.9588010000000002E-5</v>
      </c>
      <c r="E27" s="110" t="s">
        <v>9</v>
      </c>
      <c r="F27" s="117">
        <v>0.24890000000000001</v>
      </c>
      <c r="G27" s="106">
        <v>577</v>
      </c>
    </row>
    <row r="28" spans="1:7" x14ac:dyDescent="0.35">
      <c r="A28" s="110" t="s">
        <v>14</v>
      </c>
      <c r="B28" s="112">
        <v>1.8302330000000001E-4</v>
      </c>
      <c r="E28" s="110" t="s">
        <v>13</v>
      </c>
      <c r="F28" s="117">
        <v>0.227663</v>
      </c>
      <c r="G28" s="106">
        <v>577</v>
      </c>
    </row>
    <row r="29" spans="1:7" x14ac:dyDescent="0.35">
      <c r="A29" s="110" t="s">
        <v>10</v>
      </c>
      <c r="B29" s="112">
        <v>2.8844470000000003E-4</v>
      </c>
      <c r="E29" s="110" t="s">
        <v>186</v>
      </c>
      <c r="F29" s="117">
        <v>0.22700000000000001</v>
      </c>
      <c r="G29" s="106">
        <v>152</v>
      </c>
    </row>
    <row r="30" spans="1:7" x14ac:dyDescent="0.35">
      <c r="A30" s="110" t="s">
        <v>22</v>
      </c>
      <c r="B30" s="112">
        <v>5.3360069999999998E-4</v>
      </c>
      <c r="E30" s="110" t="s">
        <v>15</v>
      </c>
      <c r="F30" s="117">
        <v>0.22356999999999999</v>
      </c>
      <c r="G30" s="106">
        <v>436</v>
      </c>
    </row>
    <row r="31" spans="1:7" x14ac:dyDescent="0.35">
      <c r="A31" s="110" t="s">
        <v>26</v>
      </c>
      <c r="B31" s="112">
        <v>1.243117E-3</v>
      </c>
      <c r="E31" s="110" t="s">
        <v>18</v>
      </c>
      <c r="F31" s="117">
        <v>0.2223</v>
      </c>
      <c r="G31" s="106">
        <v>1119</v>
      </c>
    </row>
    <row r="32" spans="1:7" x14ac:dyDescent="0.35">
      <c r="A32" s="110" t="s">
        <v>12</v>
      </c>
      <c r="B32" s="112">
        <v>2.2653669999999999E-3</v>
      </c>
      <c r="E32" s="110" t="s">
        <v>35</v>
      </c>
      <c r="F32" s="117">
        <v>0.21435999999999999</v>
      </c>
      <c r="G32" s="106">
        <v>574</v>
      </c>
    </row>
    <row r="33" spans="1:7" x14ac:dyDescent="0.35">
      <c r="A33" s="110" t="s">
        <v>25</v>
      </c>
      <c r="B33" s="112">
        <v>3.1695180000000001E-3</v>
      </c>
      <c r="E33" s="110" t="s">
        <v>20</v>
      </c>
      <c r="F33" s="117">
        <v>0.20982000000000001</v>
      </c>
      <c r="G33" s="106">
        <v>341</v>
      </c>
    </row>
    <row r="34" spans="1:7" x14ac:dyDescent="0.35">
      <c r="A34" s="110" t="s">
        <v>158</v>
      </c>
      <c r="B34" s="112">
        <v>3.362159E-3</v>
      </c>
      <c r="E34" s="110" t="s">
        <v>23</v>
      </c>
      <c r="F34" s="117">
        <v>0.19755</v>
      </c>
      <c r="G34" s="106">
        <v>1614</v>
      </c>
    </row>
    <row r="35" spans="1:7" x14ac:dyDescent="0.35">
      <c r="A35" s="110" t="s">
        <v>23</v>
      </c>
      <c r="B35" s="112">
        <v>3.5290090000000001E-3</v>
      </c>
      <c r="E35" s="110" t="s">
        <v>26</v>
      </c>
      <c r="F35" s="117">
        <v>0.19750000000000001</v>
      </c>
      <c r="G35" s="106">
        <v>313</v>
      </c>
    </row>
    <row r="36" spans="1:7" x14ac:dyDescent="0.35">
      <c r="A36" s="110" t="s">
        <v>35</v>
      </c>
      <c r="B36" s="112">
        <v>4.2760454000000002E-3</v>
      </c>
      <c r="E36" s="110" t="s">
        <v>160</v>
      </c>
      <c r="F36" s="117">
        <v>0.19608999999999999</v>
      </c>
      <c r="G36" s="106">
        <v>171</v>
      </c>
    </row>
    <row r="37" spans="1:7" x14ac:dyDescent="0.35">
      <c r="A37" s="110" t="s">
        <v>39</v>
      </c>
      <c r="B37" s="112">
        <v>8.0873275999999994E-3</v>
      </c>
      <c r="E37" s="110" t="s">
        <v>156</v>
      </c>
      <c r="F37" s="117">
        <v>0.19570000000000001</v>
      </c>
      <c r="G37" s="106">
        <v>1239</v>
      </c>
    </row>
    <row r="38" spans="1:7" x14ac:dyDescent="0.35">
      <c r="A38" s="110" t="s">
        <v>188</v>
      </c>
      <c r="B38" s="112">
        <v>1.1923039999999999E-2</v>
      </c>
      <c r="E38" s="110" t="s">
        <v>188</v>
      </c>
      <c r="F38" s="117">
        <v>0.18856800000000001</v>
      </c>
      <c r="G38" s="106">
        <v>324</v>
      </c>
    </row>
    <row r="39" spans="1:7" x14ac:dyDescent="0.35">
      <c r="A39" s="110" t="s">
        <v>156</v>
      </c>
      <c r="B39" s="112">
        <v>1.2575340000000001E-2</v>
      </c>
      <c r="E39" s="110" t="s">
        <v>25</v>
      </c>
      <c r="F39" s="117">
        <v>0.18329999999999999</v>
      </c>
      <c r="G39" s="106">
        <v>729</v>
      </c>
    </row>
    <row r="40" spans="1:7" x14ac:dyDescent="0.35">
      <c r="A40" s="110" t="s">
        <v>20</v>
      </c>
      <c r="B40" s="112">
        <v>1.5616440000000001E-2</v>
      </c>
      <c r="E40" s="110" t="s">
        <v>39</v>
      </c>
      <c r="F40" s="117">
        <v>0.12636</v>
      </c>
      <c r="G40" s="106">
        <v>372</v>
      </c>
    </row>
    <row r="41" spans="1:7" x14ac:dyDescent="0.35">
      <c r="A41" s="110" t="s">
        <v>192</v>
      </c>
      <c r="B41" s="112">
        <v>1.9133540000000001E-2</v>
      </c>
      <c r="E41" s="110" t="s">
        <v>12</v>
      </c>
      <c r="F41" s="117">
        <v>0.10129000000000001</v>
      </c>
      <c r="G41" s="106">
        <v>409</v>
      </c>
    </row>
    <row r="42" spans="1:7" x14ac:dyDescent="0.35">
      <c r="A42" s="110" t="s">
        <v>160</v>
      </c>
      <c r="B42" s="112">
        <v>4.6345150000000002E-2</v>
      </c>
      <c r="E42" s="110" t="s">
        <v>157</v>
      </c>
      <c r="F42" s="117">
        <v>0.1</v>
      </c>
      <c r="G42" s="106">
        <v>429</v>
      </c>
    </row>
    <row r="43" spans="1:7" x14ac:dyDescent="0.35">
      <c r="A43" s="64" t="s">
        <v>186</v>
      </c>
      <c r="B43" s="114">
        <v>6.8750919999999993E-2</v>
      </c>
      <c r="E43" s="64" t="s">
        <v>28</v>
      </c>
      <c r="F43" s="118">
        <v>9.9934999999999996E-2</v>
      </c>
      <c r="G43" s="119">
        <v>845</v>
      </c>
    </row>
  </sheetData>
  <sortState ref="E5:G43">
    <sortCondition descending="1" ref="F5:F43"/>
  </sortState>
  <conditionalFormatting sqref="B5:B43">
    <cfRule type="containsBlanks" dxfId="12" priority="4">
      <formula>LEN(TRIM(B5))=0</formula>
    </cfRule>
    <cfRule type="cellIs" dxfId="11" priority="5" operator="equal">
      <formula>" "</formula>
    </cfRule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F5:F43">
    <cfRule type="cellIs" dxfId="8" priority="1" operator="greaterThan">
      <formula>0.5</formula>
    </cfRule>
    <cfRule type="cellIs" dxfId="7" priority="2" operator="between">
      <formula>0.25</formula>
      <formula>0.5</formula>
    </cfRule>
    <cfRule type="cellIs" dxfId="6" priority="3" operator="lessThan">
      <formula>0.25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7" workbookViewId="0">
      <selection activeCell="M9" sqref="M9"/>
    </sheetView>
  </sheetViews>
  <sheetFormatPr defaultRowHeight="14.5" x14ac:dyDescent="0.35"/>
  <cols>
    <col min="1" max="1" width="16.6328125" bestFit="1" customWidth="1"/>
  </cols>
  <sheetData>
    <row r="2" spans="1:2" x14ac:dyDescent="0.35">
      <c r="A2" s="107" t="s">
        <v>0</v>
      </c>
      <c r="B2" s="107" t="s">
        <v>177</v>
      </c>
    </row>
    <row r="3" spans="1:2" x14ac:dyDescent="0.35">
      <c r="A3" s="122" t="s">
        <v>9</v>
      </c>
      <c r="B3" s="125">
        <v>0</v>
      </c>
    </row>
    <row r="4" spans="1:2" x14ac:dyDescent="0.35">
      <c r="A4" s="122" t="s">
        <v>24</v>
      </c>
      <c r="B4" s="125">
        <v>0</v>
      </c>
    </row>
    <row r="5" spans="1:2" x14ac:dyDescent="0.35">
      <c r="A5" s="122" t="s">
        <v>8</v>
      </c>
      <c r="B5" s="125">
        <v>0</v>
      </c>
    </row>
    <row r="6" spans="1:2" x14ac:dyDescent="0.35">
      <c r="A6" s="122" t="s">
        <v>7</v>
      </c>
      <c r="B6" s="125">
        <v>2.8226770000000001E-6</v>
      </c>
    </row>
    <row r="7" spans="1:2" x14ac:dyDescent="0.35">
      <c r="A7" s="122" t="s">
        <v>11</v>
      </c>
      <c r="B7" s="125">
        <v>1.4819449999999999E-5</v>
      </c>
    </row>
    <row r="8" spans="1:2" x14ac:dyDescent="0.35">
      <c r="A8" s="122" t="s">
        <v>158</v>
      </c>
      <c r="B8" s="125">
        <v>2.575306E-5</v>
      </c>
    </row>
    <row r="9" spans="1:2" x14ac:dyDescent="0.35">
      <c r="A9" s="122" t="s">
        <v>16</v>
      </c>
      <c r="B9" s="125">
        <v>3.7800160000000002E-5</v>
      </c>
    </row>
    <row r="10" spans="1:2" x14ac:dyDescent="0.35">
      <c r="A10" s="122" t="s">
        <v>25</v>
      </c>
      <c r="B10" s="125">
        <v>2.6361750000000002E-4</v>
      </c>
    </row>
    <row r="11" spans="1:2" x14ac:dyDescent="0.35">
      <c r="A11" s="122" t="s">
        <v>21</v>
      </c>
      <c r="B11" s="110">
        <v>1.5144352099999999E-2</v>
      </c>
    </row>
    <row r="12" spans="1:2" x14ac:dyDescent="0.35">
      <c r="A12" s="123" t="s">
        <v>160</v>
      </c>
      <c r="B12" s="64">
        <v>1.9453219000000001E-2</v>
      </c>
    </row>
    <row r="13" spans="1:2" x14ac:dyDescent="0.35">
      <c r="A13" s="122" t="s">
        <v>34</v>
      </c>
      <c r="B13" s="125">
        <v>6.7905320000000005E-2</v>
      </c>
    </row>
    <row r="14" spans="1:2" x14ac:dyDescent="0.35">
      <c r="A14" s="122" t="s">
        <v>156</v>
      </c>
      <c r="B14" s="110">
        <v>0.14671878320000001</v>
      </c>
    </row>
    <row r="15" spans="1:2" x14ac:dyDescent="0.35">
      <c r="A15" s="122" t="s">
        <v>26</v>
      </c>
      <c r="B15" s="125">
        <v>0.1620075</v>
      </c>
    </row>
    <row r="16" spans="1:2" x14ac:dyDescent="0.35">
      <c r="A16" s="122" t="s">
        <v>14</v>
      </c>
      <c r="B16" s="125">
        <v>0.19714889999999999</v>
      </c>
    </row>
    <row r="17" spans="1:2" x14ac:dyDescent="0.35">
      <c r="A17" s="122" t="s">
        <v>37</v>
      </c>
      <c r="B17" s="110">
        <v>0.22479593149999999</v>
      </c>
    </row>
    <row r="18" spans="1:2" x14ac:dyDescent="0.35">
      <c r="A18" s="122" t="s">
        <v>20</v>
      </c>
      <c r="B18" s="125">
        <v>0.23305999999999999</v>
      </c>
    </row>
    <row r="19" spans="1:2" x14ac:dyDescent="0.35">
      <c r="A19" s="122" t="s">
        <v>157</v>
      </c>
      <c r="B19" s="110">
        <v>0.32813562200000002</v>
      </c>
    </row>
    <row r="20" spans="1:2" x14ac:dyDescent="0.35">
      <c r="A20" s="122" t="s">
        <v>19</v>
      </c>
      <c r="B20" s="125">
        <v>0.37554090000000001</v>
      </c>
    </row>
    <row r="21" spans="1:2" x14ac:dyDescent="0.35">
      <c r="A21" s="122" t="s">
        <v>18</v>
      </c>
      <c r="B21" s="125">
        <v>0.5056406</v>
      </c>
    </row>
    <row r="22" spans="1:2" x14ac:dyDescent="0.35">
      <c r="A22" s="122" t="s">
        <v>10</v>
      </c>
      <c r="B22" s="110">
        <v>0.58243021429999997</v>
      </c>
    </row>
    <row r="23" spans="1:2" x14ac:dyDescent="0.35">
      <c r="A23" s="122" t="s">
        <v>15</v>
      </c>
      <c r="B23" s="125">
        <v>0.61532279999999995</v>
      </c>
    </row>
    <row r="24" spans="1:2" x14ac:dyDescent="0.35">
      <c r="A24" s="122" t="s">
        <v>159</v>
      </c>
      <c r="B24" s="125">
        <v>0.61989110000000003</v>
      </c>
    </row>
    <row r="25" spans="1:2" x14ac:dyDescent="0.35">
      <c r="A25" s="122" t="s">
        <v>22</v>
      </c>
      <c r="B25" s="125">
        <v>0.62718669999999999</v>
      </c>
    </row>
    <row r="26" spans="1:2" x14ac:dyDescent="0.35">
      <c r="A26" s="122" t="s">
        <v>17</v>
      </c>
      <c r="B26" s="125">
        <v>0.81774119999999995</v>
      </c>
    </row>
    <row r="27" spans="1:2" x14ac:dyDescent="0.35">
      <c r="A27" s="122" t="s">
        <v>27</v>
      </c>
      <c r="B27" s="125">
        <v>0.86730890000000005</v>
      </c>
    </row>
    <row r="28" spans="1:2" x14ac:dyDescent="0.35">
      <c r="A28" s="122" t="s">
        <v>36</v>
      </c>
      <c r="B28" s="125"/>
    </row>
    <row r="29" spans="1:2" x14ac:dyDescent="0.35">
      <c r="A29" s="122" t="s">
        <v>23</v>
      </c>
      <c r="B29" s="125"/>
    </row>
    <row r="30" spans="1:2" x14ac:dyDescent="0.35">
      <c r="A30" s="122" t="s">
        <v>35</v>
      </c>
      <c r="B30" s="110"/>
    </row>
    <row r="31" spans="1:2" x14ac:dyDescent="0.35">
      <c r="A31" s="122" t="s">
        <v>13</v>
      </c>
      <c r="B31" s="125"/>
    </row>
    <row r="32" spans="1:2" x14ac:dyDescent="0.35">
      <c r="A32" s="122" t="s">
        <v>28</v>
      </c>
      <c r="B32" s="125"/>
    </row>
    <row r="33" spans="1:2" x14ac:dyDescent="0.35">
      <c r="A33" s="122" t="s">
        <v>39</v>
      </c>
      <c r="B33" s="125"/>
    </row>
    <row r="34" spans="1:2" x14ac:dyDescent="0.35">
      <c r="A34" s="122" t="s">
        <v>12</v>
      </c>
      <c r="B34" s="125"/>
    </row>
    <row r="35" spans="1:2" x14ac:dyDescent="0.35">
      <c r="A35" s="122" t="s">
        <v>191</v>
      </c>
      <c r="B35" s="110"/>
    </row>
    <row r="36" spans="1:2" x14ac:dyDescent="0.35">
      <c r="A36" s="122" t="s">
        <v>38</v>
      </c>
      <c r="B36" s="125"/>
    </row>
    <row r="37" spans="1:2" x14ac:dyDescent="0.35">
      <c r="A37" s="122" t="s">
        <v>190</v>
      </c>
      <c r="B37" s="110"/>
    </row>
    <row r="38" spans="1:2" x14ac:dyDescent="0.35">
      <c r="A38" s="122" t="s">
        <v>187</v>
      </c>
      <c r="B38" s="125"/>
    </row>
    <row r="39" spans="1:2" x14ac:dyDescent="0.35">
      <c r="A39" s="122" t="s">
        <v>188</v>
      </c>
      <c r="B39" s="125"/>
    </row>
    <row r="40" spans="1:2" x14ac:dyDescent="0.35">
      <c r="A40" s="122" t="s">
        <v>186</v>
      </c>
      <c r="B40" s="125"/>
    </row>
    <row r="41" spans="1:2" x14ac:dyDescent="0.35">
      <c r="A41" s="123" t="s">
        <v>6</v>
      </c>
      <c r="B41" s="64"/>
    </row>
  </sheetData>
  <sortState ref="A3:B41">
    <sortCondition ref="B3:B41"/>
  </sortState>
  <conditionalFormatting sqref="B3:B41">
    <cfRule type="containsBlanks" dxfId="5" priority="1">
      <formula>LEN(TRIM(B3))=0</formula>
    </cfRule>
    <cfRule type="containsBlanks" priority="2">
      <formula>LEN(TRIM(B3))=0</formula>
    </cfRule>
    <cfRule type="cellIs" dxfId="4" priority="3" operator="lessThan">
      <formula>0.01</formula>
    </cfRule>
    <cfRule type="cellIs" dxfId="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7" workbookViewId="0">
      <selection activeCell="D29" sqref="D29"/>
    </sheetView>
  </sheetViews>
  <sheetFormatPr defaultRowHeight="14.5" x14ac:dyDescent="0.35"/>
  <cols>
    <col min="1" max="1" width="16.6328125" bestFit="1" customWidth="1"/>
    <col min="3" max="3" width="8.7265625" style="106"/>
  </cols>
  <sheetData>
    <row r="1" spans="1:3" ht="29.5" customHeight="1" x14ac:dyDescent="0.35">
      <c r="A1" s="107" t="s">
        <v>0</v>
      </c>
      <c r="B1" s="108" t="s">
        <v>3</v>
      </c>
      <c r="C1" s="116" t="s">
        <v>5</v>
      </c>
    </row>
    <row r="2" spans="1:3" x14ac:dyDescent="0.35">
      <c r="A2" s="122" t="s">
        <v>19</v>
      </c>
      <c r="B2" s="75">
        <v>0.65559999999999996</v>
      </c>
      <c r="C2" s="106">
        <v>139</v>
      </c>
    </row>
    <row r="3" spans="1:3" x14ac:dyDescent="0.35">
      <c r="A3" s="122" t="s">
        <v>27</v>
      </c>
      <c r="B3" s="75">
        <v>0.6331</v>
      </c>
      <c r="C3" s="106">
        <v>171</v>
      </c>
    </row>
    <row r="4" spans="1:3" x14ac:dyDescent="0.35">
      <c r="A4" s="122" t="s">
        <v>187</v>
      </c>
      <c r="B4" s="75">
        <v>0.61450000000000005</v>
      </c>
      <c r="C4" s="106">
        <v>134</v>
      </c>
    </row>
    <row r="5" spans="1:3" x14ac:dyDescent="0.35">
      <c r="A5" s="122" t="s">
        <v>158</v>
      </c>
      <c r="B5" s="75">
        <v>0.58484999999999998</v>
      </c>
      <c r="C5" s="106">
        <v>138</v>
      </c>
    </row>
    <row r="6" spans="1:3" x14ac:dyDescent="0.35">
      <c r="A6" s="122" t="s">
        <v>34</v>
      </c>
      <c r="B6" s="120">
        <v>0.48732999999999999</v>
      </c>
      <c r="C6" s="106">
        <v>269</v>
      </c>
    </row>
    <row r="7" spans="1:3" x14ac:dyDescent="0.35">
      <c r="A7" s="122" t="s">
        <v>10</v>
      </c>
      <c r="B7" s="120">
        <v>0.47467999999999999</v>
      </c>
      <c r="C7" s="106">
        <v>130</v>
      </c>
    </row>
    <row r="8" spans="1:3" x14ac:dyDescent="0.35">
      <c r="A8" s="122" t="s">
        <v>17</v>
      </c>
      <c r="B8" s="120">
        <v>0.45590000000000003</v>
      </c>
      <c r="C8" s="106">
        <v>259</v>
      </c>
    </row>
    <row r="9" spans="1:3" x14ac:dyDescent="0.35">
      <c r="A9" s="122" t="s">
        <v>14</v>
      </c>
      <c r="B9" s="120">
        <v>0.4264</v>
      </c>
      <c r="C9" s="106">
        <v>133</v>
      </c>
    </row>
    <row r="10" spans="1:3" x14ac:dyDescent="0.35">
      <c r="A10" s="122" t="s">
        <v>38</v>
      </c>
      <c r="B10" s="120">
        <v>0.41508</v>
      </c>
      <c r="C10" s="106">
        <v>437</v>
      </c>
    </row>
    <row r="11" spans="1:3" x14ac:dyDescent="0.35">
      <c r="A11" s="122" t="s">
        <v>7</v>
      </c>
      <c r="B11" s="120">
        <v>0.4083</v>
      </c>
      <c r="C11" s="106">
        <v>245</v>
      </c>
    </row>
    <row r="12" spans="1:3" x14ac:dyDescent="0.35">
      <c r="A12" s="122" t="s">
        <v>190</v>
      </c>
      <c r="B12" s="120">
        <v>0.40117000000000003</v>
      </c>
      <c r="C12" s="106">
        <v>362</v>
      </c>
    </row>
    <row r="13" spans="1:3" x14ac:dyDescent="0.35">
      <c r="A13" s="122" t="s">
        <v>16</v>
      </c>
      <c r="B13" s="120">
        <v>0.39300000000000002</v>
      </c>
      <c r="C13" s="106">
        <v>374</v>
      </c>
    </row>
    <row r="14" spans="1:3" x14ac:dyDescent="0.35">
      <c r="A14" s="122" t="s">
        <v>191</v>
      </c>
      <c r="B14" s="120">
        <v>0.37990000000000002</v>
      </c>
      <c r="C14" s="106">
        <v>205</v>
      </c>
    </row>
    <row r="15" spans="1:3" x14ac:dyDescent="0.35">
      <c r="A15" s="122" t="s">
        <v>22</v>
      </c>
      <c r="B15" s="120">
        <v>0.36575999999999997</v>
      </c>
      <c r="C15" s="106">
        <v>258</v>
      </c>
    </row>
    <row r="16" spans="1:3" x14ac:dyDescent="0.35">
      <c r="A16" s="122" t="s">
        <v>186</v>
      </c>
      <c r="B16" s="120">
        <v>0.36249999999999999</v>
      </c>
      <c r="C16" s="106">
        <v>106</v>
      </c>
    </row>
    <row r="17" spans="1:3" x14ac:dyDescent="0.35">
      <c r="A17" s="122" t="s">
        <v>36</v>
      </c>
      <c r="B17" s="120">
        <v>0.3619</v>
      </c>
      <c r="C17" s="106">
        <v>442</v>
      </c>
    </row>
    <row r="18" spans="1:3" x14ac:dyDescent="0.35">
      <c r="A18" s="122" t="s">
        <v>21</v>
      </c>
      <c r="B18" s="120">
        <v>0.35499999999999998</v>
      </c>
      <c r="C18" s="106">
        <v>650</v>
      </c>
    </row>
    <row r="19" spans="1:3" x14ac:dyDescent="0.35">
      <c r="A19" s="122" t="s">
        <v>159</v>
      </c>
      <c r="B19" s="120">
        <v>0.35399999999999998</v>
      </c>
      <c r="C19" s="106">
        <v>217</v>
      </c>
    </row>
    <row r="20" spans="1:3" x14ac:dyDescent="0.35">
      <c r="A20" s="122" t="s">
        <v>6</v>
      </c>
      <c r="B20" s="120">
        <v>0.35270000000000001</v>
      </c>
      <c r="C20" s="106">
        <v>268</v>
      </c>
    </row>
    <row r="21" spans="1:3" x14ac:dyDescent="0.35">
      <c r="A21" s="122" t="s">
        <v>11</v>
      </c>
      <c r="B21" s="120">
        <v>0.34549999999999997</v>
      </c>
      <c r="C21" s="106">
        <v>537</v>
      </c>
    </row>
    <row r="22" spans="1:3" x14ac:dyDescent="0.35">
      <c r="A22" s="122" t="s">
        <v>13</v>
      </c>
      <c r="B22" s="120">
        <v>0.32995000000000002</v>
      </c>
      <c r="C22" s="106">
        <v>310</v>
      </c>
    </row>
    <row r="23" spans="1:3" x14ac:dyDescent="0.35">
      <c r="A23" s="122" t="s">
        <v>15</v>
      </c>
      <c r="B23" s="120">
        <v>0.32990000000000003</v>
      </c>
      <c r="C23" s="106">
        <v>242</v>
      </c>
    </row>
    <row r="24" spans="1:3" x14ac:dyDescent="0.35">
      <c r="A24" s="122" t="s">
        <v>37</v>
      </c>
      <c r="B24" s="120">
        <v>0.31698999999999999</v>
      </c>
      <c r="C24" s="106">
        <v>208</v>
      </c>
    </row>
    <row r="25" spans="1:3" x14ac:dyDescent="0.35">
      <c r="A25" s="122" t="s">
        <v>188</v>
      </c>
      <c r="B25" s="120">
        <v>0.31577</v>
      </c>
      <c r="C25" s="106">
        <v>193</v>
      </c>
    </row>
    <row r="26" spans="1:3" x14ac:dyDescent="0.35">
      <c r="A26" s="122" t="s">
        <v>20</v>
      </c>
      <c r="B26" s="120">
        <v>0.300566</v>
      </c>
      <c r="C26" s="106">
        <v>341</v>
      </c>
    </row>
    <row r="27" spans="1:3" x14ac:dyDescent="0.35">
      <c r="A27" s="122" t="s">
        <v>8</v>
      </c>
      <c r="B27" s="120">
        <v>0.27498</v>
      </c>
      <c r="C27" s="106">
        <v>537</v>
      </c>
    </row>
    <row r="28" spans="1:3" x14ac:dyDescent="0.35">
      <c r="A28" s="122" t="s">
        <v>35</v>
      </c>
      <c r="B28" s="120">
        <v>0.27485700000000002</v>
      </c>
      <c r="C28" s="106">
        <v>542</v>
      </c>
    </row>
    <row r="29" spans="1:3" x14ac:dyDescent="0.35">
      <c r="A29" s="122" t="s">
        <v>12</v>
      </c>
      <c r="B29" s="120">
        <v>0.27189999999999998</v>
      </c>
      <c r="C29" s="106">
        <v>222</v>
      </c>
    </row>
    <row r="30" spans="1:3" x14ac:dyDescent="0.35">
      <c r="A30" s="122" t="s">
        <v>18</v>
      </c>
      <c r="B30" s="120">
        <v>0.26578000000000002</v>
      </c>
      <c r="C30" s="106">
        <v>754</v>
      </c>
    </row>
    <row r="31" spans="1:3" x14ac:dyDescent="0.35">
      <c r="A31" s="122" t="s">
        <v>26</v>
      </c>
      <c r="B31" s="120">
        <v>0.26554</v>
      </c>
      <c r="C31" s="106">
        <v>197</v>
      </c>
    </row>
    <row r="32" spans="1:3" x14ac:dyDescent="0.35">
      <c r="A32" s="122" t="s">
        <v>24</v>
      </c>
      <c r="B32" s="121">
        <v>0.24516499999999999</v>
      </c>
      <c r="C32" s="106">
        <v>647</v>
      </c>
    </row>
    <row r="33" spans="1:3" x14ac:dyDescent="0.35">
      <c r="A33" s="122" t="s">
        <v>9</v>
      </c>
      <c r="B33" s="121">
        <v>0.23599999999999999</v>
      </c>
      <c r="C33" s="106">
        <v>577</v>
      </c>
    </row>
    <row r="34" spans="1:3" x14ac:dyDescent="0.35">
      <c r="A34" s="122" t="s">
        <v>23</v>
      </c>
      <c r="B34" s="121">
        <v>0.19755</v>
      </c>
      <c r="C34" s="106">
        <v>1614</v>
      </c>
    </row>
    <row r="35" spans="1:3" x14ac:dyDescent="0.35">
      <c r="A35" s="122" t="s">
        <v>25</v>
      </c>
      <c r="B35" s="121">
        <v>0.19109999999999999</v>
      </c>
      <c r="C35" s="106">
        <v>549</v>
      </c>
    </row>
    <row r="36" spans="1:3" x14ac:dyDescent="0.35">
      <c r="A36" s="122" t="s">
        <v>156</v>
      </c>
      <c r="B36" s="121">
        <v>0.17587</v>
      </c>
      <c r="C36" s="106">
        <v>852</v>
      </c>
    </row>
    <row r="37" spans="1:3" x14ac:dyDescent="0.35">
      <c r="A37" s="122" t="s">
        <v>160</v>
      </c>
      <c r="B37" s="121">
        <v>0.17150000000000001</v>
      </c>
      <c r="C37" s="106">
        <v>163</v>
      </c>
    </row>
    <row r="38" spans="1:3" x14ac:dyDescent="0.35">
      <c r="A38" s="122" t="s">
        <v>157</v>
      </c>
      <c r="B38" s="121">
        <v>0.13677</v>
      </c>
      <c r="C38" s="106">
        <v>278</v>
      </c>
    </row>
    <row r="39" spans="1:3" x14ac:dyDescent="0.35">
      <c r="A39" s="122" t="s">
        <v>28</v>
      </c>
      <c r="B39" s="121">
        <v>9.2342999999999995E-2</v>
      </c>
      <c r="C39" s="106">
        <v>660</v>
      </c>
    </row>
    <row r="40" spans="1:3" x14ac:dyDescent="0.35">
      <c r="A40" s="123" t="s">
        <v>39</v>
      </c>
      <c r="B40" s="124">
        <v>6.0600000000000001E-2</v>
      </c>
      <c r="C40" s="119">
        <v>205</v>
      </c>
    </row>
  </sheetData>
  <sortState ref="A2:D40">
    <sortCondition descending="1" ref="B2:B4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5" workbookViewId="0">
      <selection activeCell="I25" sqref="I25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H6" t="s">
        <v>321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201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200" priority="40" operator="lessThan">
      <formula>0.01</formula>
    </cfRule>
    <cfRule type="cellIs" dxfId="199" priority="41" operator="lessThan">
      <formula>0.05</formula>
    </cfRule>
  </conditionalFormatting>
  <conditionalFormatting sqref="G2:G31">
    <cfRule type="cellIs" dxfId="198" priority="36" operator="greaterThanOrEqual">
      <formula>0.05</formula>
    </cfRule>
  </conditionalFormatting>
  <conditionalFormatting sqref="F2:F31">
    <cfRule type="cellIs" dxfId="197" priority="34" operator="lessThan">
      <formula>0.01</formula>
    </cfRule>
    <cfRule type="cellIs" dxfId="196" priority="35" operator="lessThan">
      <formula>0.05</formula>
    </cfRule>
  </conditionalFormatting>
  <conditionalFormatting sqref="I2:I31">
    <cfRule type="cellIs" dxfId="195" priority="33" operator="greaterThanOrEqual">
      <formula>0.05</formula>
    </cfRule>
  </conditionalFormatting>
  <conditionalFormatting sqref="H2:H31">
    <cfRule type="cellIs" dxfId="194" priority="31" operator="lessThan">
      <formula>0.01</formula>
    </cfRule>
    <cfRule type="cellIs" dxfId="193" priority="32" operator="lessThan">
      <formula>0.05</formula>
    </cfRule>
  </conditionalFormatting>
  <conditionalFormatting sqref="K2:K31">
    <cfRule type="cellIs" dxfId="192" priority="30" operator="greaterThanOrEqual">
      <formula>0.05</formula>
    </cfRule>
  </conditionalFormatting>
  <conditionalFormatting sqref="J2:J31">
    <cfRule type="cellIs" dxfId="191" priority="28" operator="lessThan">
      <formula>0.01</formula>
    </cfRule>
    <cfRule type="cellIs" dxfId="190" priority="29" operator="lessThan">
      <formula>0.05</formula>
    </cfRule>
  </conditionalFormatting>
  <conditionalFormatting sqref="M2:M31">
    <cfRule type="cellIs" dxfId="189" priority="27" operator="greaterThanOrEqual">
      <formula>0.05</formula>
    </cfRule>
  </conditionalFormatting>
  <conditionalFormatting sqref="L2:L31">
    <cfRule type="cellIs" dxfId="188" priority="25" operator="lessThan">
      <formula>0.01</formula>
    </cfRule>
    <cfRule type="cellIs" dxfId="187" priority="26" operator="lessThan">
      <formula>0.05</formula>
    </cfRule>
  </conditionalFormatting>
  <conditionalFormatting sqref="O2:O31">
    <cfRule type="cellIs" dxfId="186" priority="24" operator="greaterThanOrEqual">
      <formula>0.05</formula>
    </cfRule>
  </conditionalFormatting>
  <conditionalFormatting sqref="N2:N31">
    <cfRule type="cellIs" dxfId="185" priority="22" operator="lessThan">
      <formula>0.01</formula>
    </cfRule>
    <cfRule type="cellIs" dxfId="184" priority="23" operator="lessThan">
      <formula>0.05</formula>
    </cfRule>
  </conditionalFormatting>
  <conditionalFormatting sqref="Q2:Q31">
    <cfRule type="cellIs" dxfId="183" priority="21" operator="greaterThanOrEqual">
      <formula>0.05</formula>
    </cfRule>
  </conditionalFormatting>
  <conditionalFormatting sqref="P2:P31">
    <cfRule type="cellIs" dxfId="182" priority="19" operator="lessThan">
      <formula>0.01</formula>
    </cfRule>
    <cfRule type="cellIs" dxfId="181" priority="20" operator="lessThan">
      <formula>0.05</formula>
    </cfRule>
  </conditionalFormatting>
  <conditionalFormatting sqref="S2:S31">
    <cfRule type="cellIs" dxfId="180" priority="18" operator="greaterThanOrEqual">
      <formula>0.05</formula>
    </cfRule>
  </conditionalFormatting>
  <conditionalFormatting sqref="R2:R31">
    <cfRule type="cellIs" dxfId="179" priority="16" operator="lessThan">
      <formula>0.01</formula>
    </cfRule>
    <cfRule type="cellIs" dxfId="178" priority="17" operator="lessThan">
      <formula>0.05</formula>
    </cfRule>
  </conditionalFormatting>
  <conditionalFormatting sqref="U2:U31">
    <cfRule type="cellIs" dxfId="177" priority="15" operator="greaterThanOrEqual">
      <formula>0.05</formula>
    </cfRule>
  </conditionalFormatting>
  <conditionalFormatting sqref="T2:T31">
    <cfRule type="cellIs" dxfId="176" priority="13" operator="lessThan">
      <formula>0.01</formula>
    </cfRule>
    <cfRule type="cellIs" dxfId="175" priority="14" operator="lessThan">
      <formula>0.05</formula>
    </cfRule>
  </conditionalFormatting>
  <conditionalFormatting sqref="W2:W31">
    <cfRule type="cellIs" dxfId="174" priority="12" operator="greaterThanOrEqual">
      <formula>0.05</formula>
    </cfRule>
  </conditionalFormatting>
  <conditionalFormatting sqref="V2:V31">
    <cfRule type="cellIs" dxfId="173" priority="10" operator="lessThan">
      <formula>0.01</formula>
    </cfRule>
    <cfRule type="cellIs" dxfId="172" priority="11" operator="lessThan">
      <formula>0.05</formula>
    </cfRule>
  </conditionalFormatting>
  <conditionalFormatting sqref="Y2:Y31">
    <cfRule type="cellIs" dxfId="171" priority="9" operator="greaterThanOrEqual">
      <formula>0.05</formula>
    </cfRule>
  </conditionalFormatting>
  <conditionalFormatting sqref="X2:X31">
    <cfRule type="cellIs" dxfId="170" priority="7" operator="lessThan">
      <formula>0.01</formula>
    </cfRule>
    <cfRule type="cellIs" dxfId="169" priority="8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68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67" priority="48" operator="lessThan">
      <formula>0.01</formula>
    </cfRule>
    <cfRule type="cellIs" dxfId="166" priority="49" operator="lessThan">
      <formula>0.05</formula>
    </cfRule>
  </conditionalFormatting>
  <conditionalFormatting sqref="F2:F31">
    <cfRule type="cellIs" dxfId="165" priority="45" operator="lessThan">
      <formula>0.01</formula>
    </cfRule>
    <cfRule type="cellIs" dxfId="164" priority="46" operator="lessThan">
      <formula>0.05</formula>
    </cfRule>
  </conditionalFormatting>
  <conditionalFormatting sqref="H2:H31">
    <cfRule type="cellIs" dxfId="163" priority="42" operator="lessThan">
      <formula>0.01</formula>
    </cfRule>
    <cfRule type="cellIs" dxfId="162" priority="43" operator="lessThan">
      <formula>0.05</formula>
    </cfRule>
  </conditionalFormatting>
  <conditionalFormatting sqref="J2 J5 J10 J14 J17:J18 J21:J22 J24:J25 J27:J29">
    <cfRule type="cellIs" dxfId="161" priority="39" operator="lessThan">
      <formula>0.01</formula>
    </cfRule>
    <cfRule type="cellIs" dxfId="160" priority="40" operator="lessThan">
      <formula>0.05</formula>
    </cfRule>
  </conditionalFormatting>
  <conditionalFormatting sqref="M2:M31 L5 L10 L14 L17:L18 L21:L22 L27:L29 L24:L25">
    <cfRule type="cellIs" dxfId="159" priority="38" operator="greaterThanOrEqual">
      <formula>0.05</formula>
    </cfRule>
  </conditionalFormatting>
  <conditionalFormatting sqref="L2:L4 L6:L9 L11:L13 L15:L16 L19:L20 L23 L30:L31 L26">
    <cfRule type="cellIs" dxfId="158" priority="36" operator="lessThan">
      <formula>0.01</formula>
    </cfRule>
    <cfRule type="cellIs" dxfId="157" priority="37" operator="lessThan">
      <formula>0.05</formula>
    </cfRule>
  </conditionalFormatting>
  <conditionalFormatting sqref="O2:O31">
    <cfRule type="cellIs" dxfId="156" priority="35" operator="greaterThanOrEqual">
      <formula>0.05</formula>
    </cfRule>
  </conditionalFormatting>
  <conditionalFormatting sqref="N2:N31">
    <cfRule type="cellIs" dxfId="155" priority="33" operator="lessThan">
      <formula>0.01</formula>
    </cfRule>
    <cfRule type="cellIs" dxfId="154" priority="34" operator="lessThan">
      <formula>0.05</formula>
    </cfRule>
  </conditionalFormatting>
  <conditionalFormatting sqref="Q2:Q16 Q30:Q31 Q18:Q26 P4:P9 P11 P13:P15 P19:P21 P24 P30">
    <cfRule type="cellIs" dxfId="153" priority="29" operator="greaterThanOrEqual">
      <formula>0.05</formula>
    </cfRule>
  </conditionalFormatting>
  <conditionalFormatting sqref="P2:P3 P31 P18 P10 P12 P16 P22:P23 P25:P26">
    <cfRule type="cellIs" dxfId="152" priority="27" operator="lessThan">
      <formula>0.01</formula>
    </cfRule>
    <cfRule type="cellIs" dxfId="151" priority="28" operator="lessThan">
      <formula>0.05</formula>
    </cfRule>
  </conditionalFormatting>
  <conditionalFormatting sqref="S14:S15">
    <cfRule type="cellIs" dxfId="150" priority="17" operator="greaterThanOrEqual">
      <formula>0.05</formula>
    </cfRule>
  </conditionalFormatting>
  <conditionalFormatting sqref="R14:R15">
    <cfRule type="cellIs" dxfId="149" priority="15" operator="lessThan">
      <formula>0.01</formula>
    </cfRule>
    <cfRule type="cellIs" dxfId="148" priority="16" operator="lessThan">
      <formula>0.05</formula>
    </cfRule>
  </conditionalFormatting>
  <conditionalFormatting sqref="S2:S4 S16:S31 S6:S13 R10 R12 R16:R18 R22:R23 R25:R29 R31 R3">
    <cfRule type="cellIs" dxfId="147" priority="20" operator="greaterThanOrEqual">
      <formula>0.05</formula>
    </cfRule>
  </conditionalFormatting>
  <conditionalFormatting sqref="R2 R19:R21 R6:R9 R11 R13 R24 R30 R4">
    <cfRule type="cellIs" dxfId="146" priority="18" operator="lessThan">
      <formula>0.01</formula>
    </cfRule>
    <cfRule type="cellIs" dxfId="145" priority="19" operator="lessThan">
      <formula>0.05</formula>
    </cfRule>
  </conditionalFormatting>
  <conditionalFormatting sqref="Q27:Q29">
    <cfRule type="cellIs" dxfId="144" priority="14" operator="greaterThanOrEqual">
      <formula>0.05</formula>
    </cfRule>
  </conditionalFormatting>
  <conditionalFormatting sqref="P27:P29">
    <cfRule type="cellIs" dxfId="143" priority="12" operator="lessThan">
      <formula>0.01</formula>
    </cfRule>
    <cfRule type="cellIs" dxfId="142" priority="13" operator="lessThan">
      <formula>0.05</formula>
    </cfRule>
  </conditionalFormatting>
  <conditionalFormatting sqref="Q17">
    <cfRule type="cellIs" dxfId="141" priority="11" operator="greaterThanOrEqual">
      <formula>0.05</formula>
    </cfRule>
  </conditionalFormatting>
  <conditionalFormatting sqref="P17">
    <cfRule type="cellIs" dxfId="140" priority="9" operator="lessThan">
      <formula>0.01</formula>
    </cfRule>
    <cfRule type="cellIs" dxfId="139" priority="10" operator="lessThan">
      <formula>0.05</formula>
    </cfRule>
  </conditionalFormatting>
  <conditionalFormatting sqref="S5">
    <cfRule type="cellIs" dxfId="138" priority="8" operator="greaterThanOrEqual">
      <formula>0.05</formula>
    </cfRule>
  </conditionalFormatting>
  <conditionalFormatting sqref="R5">
    <cfRule type="cellIs" dxfId="137" priority="6" operator="lessThan">
      <formula>0.01</formula>
    </cfRule>
    <cfRule type="cellIs" dxfId="136" priority="7" operator="lessThan">
      <formula>0.05</formula>
    </cfRule>
  </conditionalFormatting>
  <conditionalFormatting sqref="C121:C1048576 C1:C17 C19:C26 C28 C30:C119 B31:B37">
    <cfRule type="cellIs" dxfId="135" priority="5" operator="greaterThanOrEqual">
      <formula>0.05</formula>
    </cfRule>
  </conditionalFormatting>
  <conditionalFormatting sqref="E2:E17 E19:E26 E28 E30">
    <cfRule type="cellIs" dxfId="134" priority="4" operator="greaterThanOrEqual">
      <formula>0.05</formula>
    </cfRule>
  </conditionalFormatting>
  <conditionalFormatting sqref="G2:G31">
    <cfRule type="cellIs" dxfId="133" priority="3" operator="greaterThanOrEqual">
      <formula>0.05</formula>
    </cfRule>
  </conditionalFormatting>
  <conditionalFormatting sqref="I2:I31">
    <cfRule type="cellIs" dxfId="132" priority="2" operator="greaterThanOrEqual">
      <formula>0.05</formula>
    </cfRule>
  </conditionalFormatting>
  <conditionalFormatting sqref="K2:K31 J3:J4 J6:J9 J11:J13 J15:J16 J19:J20 J23 J26 J30:J31">
    <cfRule type="cellIs" dxfId="131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30" priority="21" operator="greaterThan">
      <formula>0.1</formula>
    </cfRule>
  </conditionalFormatting>
  <conditionalFormatting sqref="B1:G1048576">
    <cfRule type="cellIs" dxfId="129" priority="19" operator="lessThan">
      <formula>0.01</formula>
    </cfRule>
    <cfRule type="cellIs" dxfId="128" priority="20" operator="lessThan">
      <formula>0.05</formula>
    </cfRule>
  </conditionalFormatting>
  <conditionalFormatting sqref="L55:L77">
    <cfRule type="cellIs" dxfId="127" priority="18" operator="greaterThan">
      <formula>0.1</formula>
    </cfRule>
  </conditionalFormatting>
  <conditionalFormatting sqref="H55:H77">
    <cfRule type="cellIs" dxfId="126" priority="17" operator="greaterThan">
      <formula>0.1</formula>
    </cfRule>
  </conditionalFormatting>
  <conditionalFormatting sqref="H81:H104">
    <cfRule type="cellIs" dxfId="125" priority="15" operator="lessThan">
      <formula>0.01</formula>
    </cfRule>
    <cfRule type="cellIs" dxfId="124" priority="16" operator="lessThan">
      <formula>0.05</formula>
    </cfRule>
  </conditionalFormatting>
  <conditionalFormatting sqref="J81:J104">
    <cfRule type="cellIs" dxfId="123" priority="14" operator="greaterThan">
      <formula>0.1</formula>
    </cfRule>
  </conditionalFormatting>
  <conditionalFormatting sqref="H109:H132">
    <cfRule type="cellIs" dxfId="122" priority="12" operator="lessThan">
      <formula>0.01</formula>
    </cfRule>
    <cfRule type="cellIs" dxfId="121" priority="13" operator="lessThan">
      <formula>0.05</formula>
    </cfRule>
  </conditionalFormatting>
  <conditionalFormatting sqref="J109:J132">
    <cfRule type="cellIs" dxfId="120" priority="11" operator="greaterThan">
      <formula>0.1</formula>
    </cfRule>
  </conditionalFormatting>
  <conditionalFormatting sqref="J136:J159">
    <cfRule type="cellIs" dxfId="119" priority="8" operator="greaterThan">
      <formula>0.1</formula>
    </cfRule>
  </conditionalFormatting>
  <conditionalFormatting sqref="H136:H159">
    <cfRule type="cellIs" dxfId="118" priority="9" operator="lessThan">
      <formula>0.01</formula>
    </cfRule>
    <cfRule type="cellIs" dxfId="117" priority="10" operator="lessThan">
      <formula>0.05</formula>
    </cfRule>
  </conditionalFormatting>
  <conditionalFormatting sqref="J164:J187">
    <cfRule type="cellIs" dxfId="116" priority="5" operator="greaterThan">
      <formula>0.1</formula>
    </cfRule>
  </conditionalFormatting>
  <conditionalFormatting sqref="H164:H187">
    <cfRule type="cellIs" dxfId="115" priority="6" operator="lessThan">
      <formula>0.01</formula>
    </cfRule>
    <cfRule type="cellIs" dxfId="114" priority="7" operator="lessThan">
      <formula>0.05</formula>
    </cfRule>
  </conditionalFormatting>
  <conditionalFormatting sqref="Y164:Y192">
    <cfRule type="cellIs" dxfId="113" priority="3" operator="greaterThan">
      <formula>0</formula>
    </cfRule>
  </conditionalFormatting>
  <conditionalFormatting sqref="T164:T192">
    <cfRule type="cellIs" dxfId="112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29" t="s">
        <v>107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  <c r="N2" s="2"/>
      <c r="O2" s="3"/>
      <c r="Q2" s="1"/>
      <c r="R2" s="129" t="s">
        <v>107</v>
      </c>
      <c r="S2" s="130"/>
      <c r="T2" s="130"/>
      <c r="U2" s="130"/>
      <c r="V2" s="130"/>
      <c r="W2" s="130"/>
      <c r="X2" s="130"/>
      <c r="Y2" s="130"/>
      <c r="Z2" s="130"/>
      <c r="AA2" s="131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35" t="s">
        <v>111</v>
      </c>
      <c r="D3" s="137" t="s">
        <v>40</v>
      </c>
      <c r="E3" s="135" t="s">
        <v>1</v>
      </c>
      <c r="F3" s="132" t="s">
        <v>108</v>
      </c>
      <c r="G3" s="133"/>
      <c r="H3" s="132" t="s">
        <v>109</v>
      </c>
      <c r="I3" s="134"/>
      <c r="J3" s="133"/>
      <c r="K3" s="132" t="s">
        <v>110</v>
      </c>
      <c r="L3" s="134"/>
      <c r="M3" s="133"/>
      <c r="N3" s="5"/>
      <c r="O3" s="6"/>
      <c r="Q3" s="1"/>
      <c r="R3" s="4"/>
      <c r="S3" s="135" t="s">
        <v>111</v>
      </c>
      <c r="T3" s="132" t="s">
        <v>108</v>
      </c>
      <c r="U3" s="133"/>
      <c r="V3" s="132" t="s">
        <v>109</v>
      </c>
      <c r="W3" s="134"/>
      <c r="X3" s="133"/>
      <c r="Y3" s="132" t="s">
        <v>110</v>
      </c>
      <c r="Z3" s="134"/>
      <c r="AA3" s="133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36"/>
      <c r="D4" s="138"/>
      <c r="E4" s="136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36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11" priority="18" operator="lessThan">
      <formula>0.01</formula>
    </cfRule>
    <cfRule type="cellIs" dxfId="110" priority="19" operator="lessThan">
      <formula>0.05</formula>
    </cfRule>
  </conditionalFormatting>
  <conditionalFormatting sqref="O1:O1048576">
    <cfRule type="cellIs" dxfId="109" priority="14" operator="greaterThan">
      <formula>0.1</formula>
    </cfRule>
  </conditionalFormatting>
  <conditionalFormatting sqref="AX4:AX27">
    <cfRule type="cellIs" dxfId="108" priority="12" operator="greaterThan">
      <formula>0.1</formula>
    </cfRule>
  </conditionalFormatting>
  <conditionalFormatting sqref="AQ4:AV27">
    <cfRule type="cellIs" dxfId="107" priority="10" operator="lessThan">
      <formula>0.01</formula>
    </cfRule>
    <cfRule type="cellIs" dxfId="106" priority="11" operator="lessThan">
      <formula>0.05</formula>
    </cfRule>
  </conditionalFormatting>
  <conditionalFormatting sqref="AF4:AI27">
    <cfRule type="cellIs" dxfId="105" priority="8" operator="lessThan">
      <formula>0.01</formula>
    </cfRule>
    <cfRule type="cellIs" dxfId="104" priority="9" operator="lessThan">
      <formula>0.05</formula>
    </cfRule>
  </conditionalFormatting>
  <conditionalFormatting sqref="AK4:AK27">
    <cfRule type="cellIs" dxfId="103" priority="7" operator="greaterThan">
      <formula>0.1</formula>
    </cfRule>
  </conditionalFormatting>
  <conditionalFormatting sqref="BJ4:BJ27">
    <cfRule type="cellIs" dxfId="102" priority="6" operator="greaterThan">
      <formula>0.1</formula>
    </cfRule>
  </conditionalFormatting>
  <conditionalFormatting sqref="BB4:BH27">
    <cfRule type="cellIs" dxfId="101" priority="4" operator="lessThan">
      <formula>0.01</formula>
    </cfRule>
    <cfRule type="cellIs" dxfId="100" priority="5" operator="lessThan">
      <formula>0.05</formula>
    </cfRule>
  </conditionalFormatting>
  <conditionalFormatting sqref="BJ28:BJ32">
    <cfRule type="cellIs" dxfId="99" priority="3" operator="greaterThan">
      <formula>0.1</formula>
    </cfRule>
  </conditionalFormatting>
  <conditionalFormatting sqref="BB28:BH32">
    <cfRule type="cellIs" dxfId="98" priority="1" operator="lessThan">
      <formula>0.01</formula>
    </cfRule>
    <cfRule type="cellIs" dxfId="97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96" priority="6" operator="lessThan">
      <formula>0.01</formula>
    </cfRule>
    <cfRule type="cellIs" dxfId="95" priority="7" operator="lessThan">
      <formula>0.05</formula>
    </cfRule>
  </conditionalFormatting>
  <conditionalFormatting sqref="D1:D1048576">
    <cfRule type="cellIs" dxfId="94" priority="4" operator="greaterThanOrEqual">
      <formula>0.05</formula>
    </cfRule>
  </conditionalFormatting>
  <conditionalFormatting sqref="L1:L1048576">
    <cfRule type="cellIs" dxfId="93" priority="3" operator="greaterThanOrEqual">
      <formula>0.05</formula>
    </cfRule>
  </conditionalFormatting>
  <conditionalFormatting sqref="J1:J1048576">
    <cfRule type="cellIs" dxfId="92" priority="1" operator="lessThan">
      <formula>0.01</formula>
    </cfRule>
    <cfRule type="cellIs" dxfId="91" priority="2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40" t="s">
        <v>178</v>
      </c>
      <c r="X2" s="141"/>
      <c r="Y2" s="139" t="s">
        <v>179</v>
      </c>
      <c r="Z2" s="139"/>
      <c r="AA2" s="139"/>
      <c r="AB2" s="139"/>
      <c r="AC2" s="63" t="s">
        <v>180</v>
      </c>
      <c r="AD2" s="139" t="s">
        <v>181</v>
      </c>
      <c r="AE2" s="139"/>
      <c r="AF2" s="139"/>
      <c r="AG2" s="139"/>
      <c r="AH2" s="139"/>
      <c r="AI2" s="139" t="s">
        <v>108</v>
      </c>
      <c r="AJ2" s="139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90" priority="1" operator="lessThan">
      <formula>-0.3</formula>
    </cfRule>
    <cfRule type="cellIs" dxfId="89" priority="2" operator="lessThan">
      <formula>-0.1</formula>
    </cfRule>
    <cfRule type="cellIs" dxfId="88" priority="3" operator="greaterThan">
      <formula>0.3</formula>
    </cfRule>
    <cfRule type="cellIs" dxfId="87" priority="4" operator="greaterThan">
      <formula>0.1</formula>
    </cfRule>
    <cfRule type="cellIs" dxfId="86" priority="5" operator="greaterThan">
      <formula>0.3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49"/>
  <sheetViews>
    <sheetView tabSelected="1" zoomScale="88" workbookViewId="0">
      <pane xSplit="1" topLeftCell="GD1" activePane="topRight" state="frozen"/>
      <selection pane="topRight" activeCell="FF16" sqref="FF16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  <col min="122" max="122" width="8.90625" customWidth="1"/>
    <col min="125" max="125" width="10.54296875" customWidth="1"/>
    <col min="126" max="126" width="9.90625" customWidth="1"/>
    <col min="181" max="181" width="10.7265625" customWidth="1"/>
    <col min="182" max="182" width="9.453125" customWidth="1"/>
    <col min="185" max="185" width="8.7265625" customWidth="1"/>
    <col min="213" max="213" width="10.90625" customWidth="1"/>
    <col min="214" max="214" width="10.453125" customWidth="1"/>
  </cols>
  <sheetData>
    <row r="1" spans="1:229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DA1" s="73" t="s">
        <v>262</v>
      </c>
      <c r="DJ1" s="73" t="s">
        <v>306</v>
      </c>
      <c r="DZ1" s="73" t="s">
        <v>265</v>
      </c>
      <c r="EI1" s="73" t="s">
        <v>267</v>
      </c>
      <c r="ER1" s="73" t="s">
        <v>276</v>
      </c>
      <c r="FE1" s="73" t="s">
        <v>290</v>
      </c>
      <c r="FN1" s="73" t="s">
        <v>307</v>
      </c>
      <c r="GD1" s="73" t="s">
        <v>330</v>
      </c>
      <c r="GL1" s="73" t="s">
        <v>329</v>
      </c>
    </row>
    <row r="2" spans="1:229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DA2" t="s">
        <v>263</v>
      </c>
      <c r="DZ2" t="s">
        <v>266</v>
      </c>
      <c r="EI2" t="s">
        <v>268</v>
      </c>
      <c r="FA2" t="s">
        <v>277</v>
      </c>
      <c r="FE2" t="s">
        <v>291</v>
      </c>
      <c r="FN2" t="s">
        <v>308</v>
      </c>
      <c r="GD2" s="73" t="s">
        <v>331</v>
      </c>
      <c r="GE2" s="73"/>
      <c r="GF2" s="73"/>
      <c r="GG2" s="73"/>
      <c r="GH2" s="73"/>
      <c r="GI2" s="73"/>
      <c r="GJ2" s="73"/>
      <c r="GK2" s="73"/>
      <c r="GL2" s="73" t="s">
        <v>331</v>
      </c>
      <c r="GT2" t="s">
        <v>317</v>
      </c>
      <c r="HJ2" t="s">
        <v>318</v>
      </c>
      <c r="HU2" t="s">
        <v>319</v>
      </c>
    </row>
    <row r="3" spans="1:229" s="69" customFormat="1" ht="29" x14ac:dyDescent="0.35">
      <c r="B3" s="142" t="s">
        <v>178</v>
      </c>
      <c r="C3" s="143"/>
      <c r="D3" s="144" t="s">
        <v>179</v>
      </c>
      <c r="E3" s="144"/>
      <c r="F3" s="144"/>
      <c r="G3" s="144"/>
      <c r="H3" s="70" t="s">
        <v>180</v>
      </c>
      <c r="I3" s="144" t="s">
        <v>181</v>
      </c>
      <c r="J3" s="144"/>
      <c r="K3" s="144"/>
      <c r="L3" s="144"/>
      <c r="M3" s="144"/>
      <c r="N3" s="144" t="s">
        <v>108</v>
      </c>
      <c r="O3" s="144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  <c r="FE3" s="69" t="s">
        <v>177</v>
      </c>
      <c r="FN3" s="69" t="s">
        <v>233</v>
      </c>
      <c r="GD3" t="s">
        <v>327</v>
      </c>
      <c r="GE3"/>
      <c r="GF3"/>
      <c r="GG3"/>
      <c r="GH3"/>
      <c r="GI3"/>
      <c r="GJ3"/>
      <c r="GK3"/>
      <c r="GL3" t="s">
        <v>328</v>
      </c>
      <c r="HU3" s="73" t="s">
        <v>320</v>
      </c>
    </row>
    <row r="4" spans="1:229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DA4" s="69" t="s">
        <v>4</v>
      </c>
      <c r="DB4" s="69" t="s">
        <v>3</v>
      </c>
      <c r="DC4" s="69" t="s">
        <v>5</v>
      </c>
      <c r="DD4" s="69" t="s">
        <v>218</v>
      </c>
      <c r="DE4" s="69" t="s">
        <v>219</v>
      </c>
      <c r="DF4" s="69" t="s">
        <v>225</v>
      </c>
      <c r="DG4" s="69" t="s">
        <v>238</v>
      </c>
      <c r="DH4" s="69" t="s">
        <v>264</v>
      </c>
      <c r="DJ4" s="69" t="s">
        <v>4</v>
      </c>
      <c r="DK4" s="69" t="s">
        <v>3</v>
      </c>
      <c r="DL4" s="69" t="s">
        <v>5</v>
      </c>
      <c r="DM4" s="69" t="s">
        <v>218</v>
      </c>
      <c r="DN4" s="69" t="s">
        <v>219</v>
      </c>
      <c r="DO4" s="69" t="s">
        <v>225</v>
      </c>
      <c r="DP4" s="69" t="s">
        <v>264</v>
      </c>
      <c r="DR4" s="69" t="s">
        <v>162</v>
      </c>
      <c r="DS4" s="69" t="s">
        <v>144</v>
      </c>
      <c r="DT4" s="69" t="s">
        <v>165</v>
      </c>
      <c r="DU4" s="69" t="s">
        <v>305</v>
      </c>
      <c r="DV4" s="69" t="s">
        <v>172</v>
      </c>
      <c r="DW4" s="69" t="s">
        <v>185</v>
      </c>
      <c r="DX4" s="69" t="s">
        <v>286</v>
      </c>
      <c r="DZ4" s="69" t="s">
        <v>4</v>
      </c>
      <c r="EA4" s="69" t="s">
        <v>3</v>
      </c>
      <c r="EB4" s="69" t="s">
        <v>5</v>
      </c>
      <c r="EC4" s="69" t="s">
        <v>218</v>
      </c>
      <c r="ED4" s="69" t="s">
        <v>219</v>
      </c>
      <c r="EE4" s="69" t="s">
        <v>225</v>
      </c>
      <c r="EF4" s="69" t="s">
        <v>238</v>
      </c>
      <c r="EG4" s="69" t="s">
        <v>264</v>
      </c>
      <c r="EI4" s="69" t="s">
        <v>4</v>
      </c>
      <c r="EJ4" s="69" t="s">
        <v>3</v>
      </c>
      <c r="EK4" s="69" t="s">
        <v>5</v>
      </c>
      <c r="EL4" s="69" t="s">
        <v>218</v>
      </c>
      <c r="EM4" s="69" t="s">
        <v>219</v>
      </c>
      <c r="EN4" s="69" t="s">
        <v>225</v>
      </c>
      <c r="EO4" s="69" t="s">
        <v>238</v>
      </c>
      <c r="EP4" s="69" t="s">
        <v>264</v>
      </c>
      <c r="FA4" s="69" t="s">
        <v>4</v>
      </c>
      <c r="FB4" s="69" t="s">
        <v>3</v>
      </c>
      <c r="FC4" s="69" t="s">
        <v>5</v>
      </c>
      <c r="FE4" s="69" t="s">
        <v>4</v>
      </c>
      <c r="FF4" s="69" t="s">
        <v>3</v>
      </c>
      <c r="FG4" s="69" t="s">
        <v>5</v>
      </c>
      <c r="FH4" s="69" t="s">
        <v>218</v>
      </c>
      <c r="FI4" s="69" t="s">
        <v>219</v>
      </c>
      <c r="FJ4" s="69" t="s">
        <v>225</v>
      </c>
      <c r="FK4" s="69" t="s">
        <v>238</v>
      </c>
      <c r="FL4" s="69" t="s">
        <v>264</v>
      </c>
      <c r="FN4" s="69" t="s">
        <v>4</v>
      </c>
      <c r="FO4" s="69" t="s">
        <v>3</v>
      </c>
      <c r="FP4" s="69" t="s">
        <v>5</v>
      </c>
      <c r="FQ4" s="69" t="s">
        <v>218</v>
      </c>
      <c r="FR4" s="69" t="s">
        <v>219</v>
      </c>
      <c r="FS4" s="69" t="s">
        <v>225</v>
      </c>
      <c r="FT4" s="69" t="s">
        <v>264</v>
      </c>
      <c r="FV4" s="69" t="s">
        <v>162</v>
      </c>
      <c r="FW4" s="69" t="s">
        <v>144</v>
      </c>
      <c r="FX4" s="69" t="s">
        <v>165</v>
      </c>
      <c r="FY4" s="69" t="s">
        <v>305</v>
      </c>
      <c r="FZ4" s="69" t="s">
        <v>172</v>
      </c>
      <c r="GA4" s="69" t="s">
        <v>185</v>
      </c>
      <c r="GB4" s="69" t="s">
        <v>286</v>
      </c>
      <c r="GD4" s="69" t="s">
        <v>4</v>
      </c>
      <c r="GE4" s="69" t="s">
        <v>3</v>
      </c>
      <c r="GF4" s="69" t="s">
        <v>5</v>
      </c>
      <c r="GG4" s="69" t="s">
        <v>218</v>
      </c>
      <c r="GH4" s="69" t="s">
        <v>219</v>
      </c>
      <c r="GI4" s="69" t="s">
        <v>225</v>
      </c>
      <c r="GJ4" s="69" t="s">
        <v>264</v>
      </c>
      <c r="GL4" s="69" t="s">
        <v>4</v>
      </c>
      <c r="GM4" s="69" t="s">
        <v>3</v>
      </c>
      <c r="GN4" s="69" t="s">
        <v>5</v>
      </c>
      <c r="GO4" s="69" t="s">
        <v>218</v>
      </c>
      <c r="GP4" s="69" t="s">
        <v>219</v>
      </c>
      <c r="GQ4" s="69" t="s">
        <v>225</v>
      </c>
      <c r="GR4" s="69" t="s">
        <v>264</v>
      </c>
      <c r="GT4" s="69" t="s">
        <v>4</v>
      </c>
      <c r="GU4" s="69" t="s">
        <v>3</v>
      </c>
      <c r="GV4" s="69" t="s">
        <v>5</v>
      </c>
      <c r="GW4" s="69" t="s">
        <v>218</v>
      </c>
      <c r="GX4" s="69" t="s">
        <v>219</v>
      </c>
      <c r="GY4" s="69" t="s">
        <v>225</v>
      </c>
      <c r="GZ4" s="69" t="s">
        <v>264</v>
      </c>
      <c r="HB4" s="69" t="s">
        <v>162</v>
      </c>
      <c r="HC4" s="69" t="s">
        <v>144</v>
      </c>
      <c r="HD4" s="69" t="s">
        <v>165</v>
      </c>
      <c r="HE4" s="69" t="s">
        <v>305</v>
      </c>
      <c r="HF4" s="69" t="s">
        <v>172</v>
      </c>
      <c r="HG4" s="69" t="s">
        <v>185</v>
      </c>
      <c r="HH4" s="69" t="s">
        <v>286</v>
      </c>
    </row>
    <row r="5" spans="1:229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DA5">
        <v>45.743000000000002</v>
      </c>
      <c r="DB5">
        <v>0.19414999999999999</v>
      </c>
      <c r="DC5">
        <v>625</v>
      </c>
      <c r="DD5">
        <f t="shared" ref="DD5:DD43" si="4">DA5-AS5</f>
        <v>-26.373399999999997</v>
      </c>
      <c r="DE5">
        <f t="shared" ref="DE5:DE43" si="5">DB5-AT5</f>
        <v>2.6149999999999979E-2</v>
      </c>
      <c r="DF5">
        <f t="shared" ref="DF5:DF43" si="6">DC5-AU5</f>
        <v>-10</v>
      </c>
      <c r="DG5">
        <f t="shared" ref="DG5:DG43" si="7">DF5/AU5</f>
        <v>-1.5748031496062992E-2</v>
      </c>
      <c r="DH5">
        <f t="shared" ref="DH5:DH43" si="8">DE5/AT5</f>
        <v>0.15565476190476177</v>
      </c>
      <c r="DZ5">
        <v>44.582599999999999</v>
      </c>
      <c r="EA5">
        <v>0.20180000000000001</v>
      </c>
      <c r="EB5">
        <v>625</v>
      </c>
      <c r="EC5">
        <f t="shared" ref="EC5:EC43" si="9">DZ5-DA5</f>
        <v>-1.1604000000000028</v>
      </c>
      <c r="ED5">
        <f t="shared" ref="ED5:ED43" si="10">EA5-DB5</f>
        <v>7.6500000000000179E-3</v>
      </c>
      <c r="EE5">
        <f t="shared" ref="EE5:EE43" si="11">EB5-DC5</f>
        <v>0</v>
      </c>
      <c r="EF5">
        <f t="shared" ref="EF5:EF43" si="12">EE5/DC5</f>
        <v>0</v>
      </c>
      <c r="EG5">
        <f t="shared" ref="EG5:EG43" si="13">ED5/DB5</f>
        <v>3.9402523821787369E-2</v>
      </c>
      <c r="EI5">
        <v>41.788600000000002</v>
      </c>
      <c r="EJ5">
        <v>0.24890000000000001</v>
      </c>
      <c r="EK5">
        <v>577</v>
      </c>
      <c r="EL5">
        <f>EI5-DZ5</f>
        <v>-2.7939999999999969</v>
      </c>
      <c r="EM5">
        <f>EJ5-EA5</f>
        <v>4.7100000000000003E-2</v>
      </c>
      <c r="EN5">
        <f>EK5-EB5</f>
        <v>-48</v>
      </c>
      <c r="EO5">
        <f>EN5/EB5</f>
        <v>-7.6799999999999993E-2</v>
      </c>
      <c r="EP5">
        <f>EM5/EA5</f>
        <v>0.23339940535183351</v>
      </c>
      <c r="ER5" s="65">
        <v>6.457058E-5</v>
      </c>
      <c r="ES5" s="65">
        <v>0</v>
      </c>
      <c r="ET5" s="65">
        <v>5.686592E-2</v>
      </c>
      <c r="EU5" s="65">
        <v>8.4324910000000003E-2</v>
      </c>
      <c r="EV5" s="65">
        <v>1.237039E-4</v>
      </c>
      <c r="EW5" s="65">
        <v>0.16636219999999999</v>
      </c>
      <c r="EX5" s="65">
        <v>0.1153462</v>
      </c>
      <c r="EY5" s="65">
        <v>0</v>
      </c>
      <c r="FA5">
        <v>41.788600000000002</v>
      </c>
      <c r="FB5">
        <v>0.24890000000000001</v>
      </c>
      <c r="FC5">
        <v>577</v>
      </c>
      <c r="FE5">
        <v>41.577399999999997</v>
      </c>
      <c r="FF5">
        <v>0.23599999999999999</v>
      </c>
      <c r="FG5">
        <v>577</v>
      </c>
      <c r="FH5">
        <f>FE5-EI5</f>
        <v>-0.21120000000000516</v>
      </c>
      <c r="FI5">
        <f>FF5-EJ5</f>
        <v>-1.2900000000000023E-2</v>
      </c>
      <c r="FJ5">
        <f t="shared" ref="FJ5" si="14">FG5-EK5</f>
        <v>0</v>
      </c>
      <c r="FK5">
        <f>FJ5/EK5</f>
        <v>0</v>
      </c>
      <c r="FL5">
        <f>FI5/EJ5</f>
        <v>-5.1828043390920134E-2</v>
      </c>
      <c r="FO5">
        <v>0.21141699999999999</v>
      </c>
      <c r="FQ5">
        <f>FN5-FE5</f>
        <v>-41.577399999999997</v>
      </c>
      <c r="FR5">
        <f>FO5-FF5</f>
        <v>-2.4582999999999994E-2</v>
      </c>
      <c r="FS5">
        <f>FP5-FG5</f>
        <v>-577</v>
      </c>
      <c r="FT5">
        <f>FS5/FF5</f>
        <v>-2444.9152542372881</v>
      </c>
      <c r="FU5" s="127">
        <f>FR5+FI5</f>
        <v>-3.7483000000000016E-2</v>
      </c>
      <c r="GD5">
        <v>5.3121990000000001E-3</v>
      </c>
      <c r="GE5">
        <v>0.25160880000000002</v>
      </c>
      <c r="GG5">
        <f t="shared" ref="GG5:GG9" si="15">GD5-FE5</f>
        <v>-41.572087800999995</v>
      </c>
      <c r="GH5">
        <f>GE5-FF5</f>
        <v>1.5608800000000034E-2</v>
      </c>
      <c r="GL5">
        <v>44.637749999999997</v>
      </c>
      <c r="GM5">
        <v>0.21141660000000001</v>
      </c>
      <c r="GO5">
        <f>GL5-FE5</f>
        <v>3.0603499999999997</v>
      </c>
      <c r="GP5">
        <f>GM5-FF5</f>
        <v>-2.4583399999999977E-2</v>
      </c>
    </row>
    <row r="6" spans="1:229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16">W6-S6</f>
        <v>-19.489999999999998</v>
      </c>
      <c r="AA6">
        <f t="shared" ref="AA6:AA43" si="17">X6-T6</f>
        <v>-0.1578</v>
      </c>
      <c r="AB6">
        <f t="shared" ref="AB6:AB43" si="18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19">AD6-BH6</f>
        <v>3.078400000000002</v>
      </c>
      <c r="AH6">
        <f t="shared" ref="AH6:AH22" si="20">AE6-BI6</f>
        <v>-3.2021999999999995E-2</v>
      </c>
      <c r="AI6">
        <f t="shared" ref="AI6:AI22" si="21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22">AK6-AD6</f>
        <v>75.098799999999997</v>
      </c>
      <c r="AO6">
        <f t="shared" ref="AO6:AO9" si="23">AL6-AE6</f>
        <v>3.2390000000000058E-3</v>
      </c>
      <c r="AP6">
        <f t="shared" ref="AP6:AP9" si="24">AM6-AF6</f>
        <v>150</v>
      </c>
      <c r="AQ6">
        <f t="shared" ref="AQ6:AQ43" si="25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26">AS6-AK6</f>
        <v>-1.3114999999999952</v>
      </c>
      <c r="AW6">
        <f t="shared" si="1"/>
        <v>2.1675E-2</v>
      </c>
      <c r="AX6">
        <f t="shared" ref="AX6:AX43" si="27">AM6-AU6</f>
        <v>1152</v>
      </c>
      <c r="AY6">
        <f t="shared" ref="AY6:AY43" si="28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29">BH6-BP6</f>
        <v>0.3882399999999997</v>
      </c>
      <c r="BL6">
        <f t="shared" ref="BL6:BL17" si="30">BI6-BQ6</f>
        <v>-2.7019999999999961E-3</v>
      </c>
      <c r="BM6">
        <f t="shared" ref="BM6:BM17" si="31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32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33">BW6-AS6</f>
        <v>-49.005600000000008</v>
      </c>
      <c r="CA6">
        <f t="shared" ref="CA6:CA42" si="34">BX6-AT6</f>
        <v>0.11260999999999999</v>
      </c>
      <c r="CB6">
        <f t="shared" ref="CB6:CB43" si="35">BY6-AU6</f>
        <v>-442</v>
      </c>
      <c r="CC6" t="s">
        <v>233</v>
      </c>
      <c r="CD6">
        <f t="shared" ref="CD6:CD43" si="36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37">CF6-BW6</f>
        <v>0.4076999999999984</v>
      </c>
      <c r="CJ6">
        <f t="shared" ref="CJ6:CJ38" si="38">CG6-BX6</f>
        <v>-1.9869999999999999E-2</v>
      </c>
      <c r="CK6">
        <f t="shared" ref="CK6:CK38" si="39">CH6-BY6</f>
        <v>0</v>
      </c>
      <c r="CL6" t="s">
        <v>235</v>
      </c>
      <c r="CM6">
        <f t="shared" ref="CM6:CM43" si="40">CK6/BY6</f>
        <v>0</v>
      </c>
      <c r="CO6">
        <v>53.601100000000002</v>
      </c>
      <c r="CP6">
        <v>0.17835999999999999</v>
      </c>
      <c r="CQ6">
        <v>1107</v>
      </c>
      <c r="CR6">
        <f t="shared" ref="CR6:CR43" si="41">CO6-CF6</f>
        <v>3.6470000000000056</v>
      </c>
      <c r="CS6">
        <f t="shared" ref="CS6:CS43" si="42">CP6-CG6</f>
        <v>-3.1170000000000003E-2</v>
      </c>
      <c r="CT6">
        <f t="shared" ref="CT6:CT43" si="43">CQ6-CH6</f>
        <v>253</v>
      </c>
      <c r="CU6" t="s">
        <v>236</v>
      </c>
      <c r="CV6">
        <f t="shared" ref="CV6:CV43" si="44">CT6/CH6</f>
        <v>0.29625292740046838</v>
      </c>
      <c r="CW6">
        <f>(AU6-CQ6)/AU6</f>
        <v>0.14583333333333334</v>
      </c>
      <c r="DA6">
        <v>60.224200000000003</v>
      </c>
      <c r="DB6">
        <v>0.15740999999999999</v>
      </c>
      <c r="DC6">
        <v>1285</v>
      </c>
      <c r="DD6">
        <f t="shared" si="4"/>
        <v>-38.327800000000003</v>
      </c>
      <c r="DE6">
        <f t="shared" si="5"/>
        <v>4.0619999999999989E-2</v>
      </c>
      <c r="DF6">
        <f t="shared" si="6"/>
        <v>-11</v>
      </c>
      <c r="DG6">
        <f t="shared" si="7"/>
        <v>-8.4876543209876538E-3</v>
      </c>
      <c r="DH6">
        <f t="shared" si="8"/>
        <v>0.34780375032108901</v>
      </c>
      <c r="DZ6">
        <v>50.114960000000004</v>
      </c>
      <c r="EA6">
        <v>0.245195</v>
      </c>
      <c r="EB6">
        <v>985</v>
      </c>
      <c r="EC6">
        <f t="shared" si="9"/>
        <v>-10.10924</v>
      </c>
      <c r="ED6">
        <f t="shared" si="10"/>
        <v>8.7785000000000002E-2</v>
      </c>
      <c r="EE6">
        <f t="shared" si="11"/>
        <v>-300</v>
      </c>
      <c r="EF6">
        <f t="shared" si="12"/>
        <v>-0.23346303501945526</v>
      </c>
      <c r="EG6">
        <f t="shared" si="13"/>
        <v>0.55768375579696339</v>
      </c>
      <c r="EI6">
        <v>45.3889</v>
      </c>
      <c r="EJ6">
        <v>0.35056900000000002</v>
      </c>
      <c r="EK6">
        <v>537</v>
      </c>
      <c r="EL6">
        <f t="shared" ref="EL6:EL43" si="45">EI6-DZ6</f>
        <v>-4.7260600000000039</v>
      </c>
      <c r="EM6">
        <f t="shared" ref="EM6:EM43" si="46">EJ6-EA6</f>
        <v>0.10537400000000002</v>
      </c>
      <c r="EN6">
        <f t="shared" ref="EN6:EN43" si="47">EK6-EB6</f>
        <v>-448</v>
      </c>
      <c r="EO6">
        <f t="shared" ref="EO6:EO43" si="48">EN6/EB6</f>
        <v>-0.45482233502538072</v>
      </c>
      <c r="EP6">
        <f t="shared" ref="EP6:EP43" si="49">EM6/EA6</f>
        <v>0.42975590856257273</v>
      </c>
      <c r="ER6" s="65">
        <v>1.5411210000000001E-4</v>
      </c>
      <c r="ES6" s="65">
        <v>1.1560109999999999E-6</v>
      </c>
      <c r="ET6" s="65">
        <v>4.0799929999999998E-2</v>
      </c>
      <c r="EU6" s="65">
        <v>3.7866110000000001E-3</v>
      </c>
      <c r="EV6" s="65">
        <v>5.3813929999999999E-5</v>
      </c>
      <c r="EW6" s="65">
        <v>4.7713630000000001E-4</v>
      </c>
      <c r="EX6" s="65">
        <v>9.9378599999999997E-3</v>
      </c>
      <c r="EY6" s="65">
        <v>0</v>
      </c>
      <c r="FA6">
        <v>45.3889</v>
      </c>
      <c r="FB6">
        <v>0.35056900000000002</v>
      </c>
      <c r="FC6">
        <v>537</v>
      </c>
      <c r="FE6">
        <v>45.814</v>
      </c>
      <c r="FF6">
        <v>0.34549999999999997</v>
      </c>
      <c r="FG6">
        <v>537</v>
      </c>
      <c r="FH6">
        <f t="shared" ref="FH6:FH18" si="50">FE6-EI6</f>
        <v>0.42510000000000048</v>
      </c>
      <c r="FI6">
        <f>FF6-EJ6</f>
        <v>-5.0690000000000457E-3</v>
      </c>
      <c r="FJ6">
        <f t="shared" ref="FJ6:FJ18" si="51">FG6-EK6</f>
        <v>0</v>
      </c>
      <c r="FK6">
        <f t="shared" ref="FK6:FK18" si="52">FJ6/EK6</f>
        <v>0</v>
      </c>
      <c r="FL6">
        <f t="shared" ref="FL6:FL18" si="53">FI6/EJ6</f>
        <v>-1.4459350370397969E-2</v>
      </c>
      <c r="FO6">
        <v>0.15770000000000001</v>
      </c>
      <c r="FQ6">
        <f t="shared" ref="FQ6:FQ44" si="54">FN6-FE6</f>
        <v>-45.814</v>
      </c>
      <c r="FR6">
        <f t="shared" ref="FR6:FR44" si="55">FO6-FF6</f>
        <v>-0.18779999999999997</v>
      </c>
      <c r="FS6">
        <f t="shared" ref="FS6:FS44" si="56">FP6-FG6</f>
        <v>-537</v>
      </c>
      <c r="FT6">
        <f t="shared" ref="FT6:FT44" si="57">FS6/FF6</f>
        <v>-1554.2691751085385</v>
      </c>
      <c r="FU6" s="127">
        <f t="shared" ref="FU6:FU44" si="58">FR6+FI6</f>
        <v>-0.19286900000000001</v>
      </c>
      <c r="GD6">
        <v>7.2406140000000003E-3</v>
      </c>
      <c r="GE6">
        <v>0.1273734</v>
      </c>
      <c r="GG6">
        <f t="shared" si="15"/>
        <v>-45.806759386000003</v>
      </c>
      <c r="GH6">
        <f t="shared" ref="GH6:GH11" si="59">GE6-FF6</f>
        <v>-0.21812659999999998</v>
      </c>
      <c r="GL6">
        <v>59.723500000000001</v>
      </c>
      <c r="GM6">
        <v>0.15773490000000001</v>
      </c>
      <c r="GO6">
        <f t="shared" ref="GO6:GO11" si="60">GL6-FE6</f>
        <v>13.909500000000001</v>
      </c>
      <c r="GP6">
        <f t="shared" ref="GP6:GP11" si="61">GM6-FF6</f>
        <v>-0.18776509999999996</v>
      </c>
    </row>
    <row r="7" spans="1:229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16"/>
        <v>-24.05</v>
      </c>
      <c r="AA7">
        <f t="shared" si="17"/>
        <v>-0.17219999999999999</v>
      </c>
      <c r="AB7">
        <f t="shared" si="18"/>
        <v>-514</v>
      </c>
      <c r="AD7">
        <v>25.19595</v>
      </c>
      <c r="AE7">
        <v>0.16868</v>
      </c>
      <c r="AF7">
        <v>630</v>
      </c>
      <c r="AG7">
        <f t="shared" si="19"/>
        <v>0.74465000000000003</v>
      </c>
      <c r="AH7">
        <f t="shared" si="20"/>
        <v>-4.156999999999994E-3</v>
      </c>
      <c r="AI7">
        <f t="shared" si="21"/>
        <v>101</v>
      </c>
      <c r="AK7">
        <v>81.785700000000006</v>
      </c>
      <c r="AL7">
        <v>0.30153999999999997</v>
      </c>
      <c r="AM7">
        <v>716</v>
      </c>
      <c r="AN7">
        <f t="shared" si="22"/>
        <v>56.589750000000009</v>
      </c>
      <c r="AO7">
        <f t="shared" si="23"/>
        <v>0.13285999999999998</v>
      </c>
      <c r="AP7">
        <f t="shared" si="24"/>
        <v>86</v>
      </c>
      <c r="AQ7">
        <f t="shared" si="25"/>
        <v>0.13650793650793649</v>
      </c>
      <c r="AS7">
        <v>86.528989999999993</v>
      </c>
      <c r="AT7">
        <v>0.3301268</v>
      </c>
      <c r="AU7">
        <v>587</v>
      </c>
      <c r="AV7">
        <f t="shared" si="26"/>
        <v>4.7432899999999876</v>
      </c>
      <c r="AW7">
        <f t="shared" si="1"/>
        <v>2.8586800000000023E-2</v>
      </c>
      <c r="AX7">
        <f t="shared" si="27"/>
        <v>129</v>
      </c>
      <c r="AY7">
        <f t="shared" si="28"/>
        <v>0.18016759776536312</v>
      </c>
      <c r="BH7">
        <v>24.4513</v>
      </c>
      <c r="BI7">
        <v>0.17283699999999999</v>
      </c>
      <c r="BJ7">
        <v>529</v>
      </c>
      <c r="BK7">
        <f t="shared" si="29"/>
        <v>-2.5864000000000011</v>
      </c>
      <c r="BL7">
        <f t="shared" si="30"/>
        <v>3.7637000000000004E-2</v>
      </c>
      <c r="BM7">
        <f t="shared" si="31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32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33"/>
        <v>-27.696989999999992</v>
      </c>
      <c r="CA7">
        <f t="shared" si="34"/>
        <v>1.8663199999999991E-2</v>
      </c>
      <c r="CB7">
        <f t="shared" si="35"/>
        <v>-165</v>
      </c>
      <c r="CC7" t="s">
        <v>234</v>
      </c>
      <c r="CD7">
        <f t="shared" si="36"/>
        <v>-0.28109028960817717</v>
      </c>
      <c r="CF7">
        <v>58.8324</v>
      </c>
      <c r="CG7">
        <v>0.34989999999999999</v>
      </c>
      <c r="CH7">
        <v>422</v>
      </c>
      <c r="CI7">
        <f t="shared" si="37"/>
        <v>3.9999999999906777E-4</v>
      </c>
      <c r="CJ7">
        <f t="shared" si="38"/>
        <v>1.1099999999999999E-3</v>
      </c>
      <c r="CK7">
        <f t="shared" si="39"/>
        <v>0</v>
      </c>
      <c r="CL7" t="s">
        <v>234</v>
      </c>
      <c r="CM7">
        <f t="shared" si="40"/>
        <v>0</v>
      </c>
      <c r="CO7">
        <v>61.273859999999999</v>
      </c>
      <c r="CP7">
        <v>0.31509999999999999</v>
      </c>
      <c r="CQ7">
        <v>541</v>
      </c>
      <c r="CR7">
        <f t="shared" si="41"/>
        <v>2.4414599999999993</v>
      </c>
      <c r="CS7">
        <f t="shared" si="42"/>
        <v>-3.4799999999999998E-2</v>
      </c>
      <c r="CT7">
        <f t="shared" si="43"/>
        <v>119</v>
      </c>
      <c r="CU7" t="s">
        <v>236</v>
      </c>
      <c r="CV7">
        <f t="shared" si="44"/>
        <v>0.28199052132701424</v>
      </c>
      <c r="CW7">
        <f>(AU7-CQ7)/AU7</f>
        <v>7.8364565587734247E-2</v>
      </c>
      <c r="DA7">
        <v>62.528199999999998</v>
      </c>
      <c r="DB7">
        <v>0.29959999999999998</v>
      </c>
      <c r="DC7">
        <v>578</v>
      </c>
      <c r="DD7">
        <f t="shared" si="4"/>
        <v>-24.000789999999995</v>
      </c>
      <c r="DE7">
        <f t="shared" si="5"/>
        <v>-3.0526800000000021E-2</v>
      </c>
      <c r="DF7">
        <f t="shared" si="6"/>
        <v>-9</v>
      </c>
      <c r="DG7">
        <f t="shared" si="7"/>
        <v>-1.5332197614991482E-2</v>
      </c>
      <c r="DH7">
        <f t="shared" si="8"/>
        <v>-9.2469923677811136E-2</v>
      </c>
      <c r="DZ7">
        <v>62.527999999999999</v>
      </c>
      <c r="EA7">
        <v>0.29959999999999998</v>
      </c>
      <c r="EB7">
        <v>578</v>
      </c>
      <c r="EC7">
        <f t="shared" si="9"/>
        <v>-1.9999999999953388E-4</v>
      </c>
      <c r="ED7">
        <f t="shared" si="10"/>
        <v>0</v>
      </c>
      <c r="EE7">
        <f t="shared" si="11"/>
        <v>0</v>
      </c>
      <c r="EF7">
        <f t="shared" si="12"/>
        <v>0</v>
      </c>
      <c r="EG7">
        <f t="shared" si="13"/>
        <v>0</v>
      </c>
      <c r="EI7">
        <v>56.337000000000003</v>
      </c>
      <c r="EJ7">
        <v>0.36193999999999998</v>
      </c>
      <c r="EK7">
        <v>442</v>
      </c>
      <c r="EL7">
        <f t="shared" si="45"/>
        <v>-6.1909999999999954</v>
      </c>
      <c r="EM7">
        <f t="shared" si="46"/>
        <v>6.2340000000000007E-2</v>
      </c>
      <c r="EN7">
        <f t="shared" si="47"/>
        <v>-136</v>
      </c>
      <c r="EO7">
        <f t="shared" si="48"/>
        <v>-0.23529411764705882</v>
      </c>
      <c r="EP7">
        <f t="shared" si="49"/>
        <v>0.2080774365821095</v>
      </c>
      <c r="ER7" t="s">
        <v>269</v>
      </c>
      <c r="ES7" t="s">
        <v>1</v>
      </c>
      <c r="ET7" t="s">
        <v>270</v>
      </c>
      <c r="EU7" t="s">
        <v>271</v>
      </c>
      <c r="EV7" t="s">
        <v>272</v>
      </c>
      <c r="EW7" t="s">
        <v>273</v>
      </c>
      <c r="EX7" t="s">
        <v>274</v>
      </c>
      <c r="EY7" t="s">
        <v>275</v>
      </c>
      <c r="FA7">
        <v>56.337000000000003</v>
      </c>
      <c r="FB7">
        <v>0.36193999999999998</v>
      </c>
      <c r="FC7">
        <v>442</v>
      </c>
      <c r="FE7">
        <v>56.337000000000003</v>
      </c>
      <c r="FF7">
        <v>0.3619</v>
      </c>
      <c r="FG7">
        <v>442</v>
      </c>
      <c r="FH7">
        <f t="shared" si="50"/>
        <v>0</v>
      </c>
      <c r="FI7">
        <f t="shared" ref="FI7:FI18" si="62">FF7-EJ7</f>
        <v>-3.9999999999984492E-5</v>
      </c>
      <c r="FJ7">
        <f t="shared" si="51"/>
        <v>0</v>
      </c>
      <c r="FK7">
        <f t="shared" si="52"/>
        <v>0</v>
      </c>
      <c r="FL7">
        <f t="shared" si="53"/>
        <v>-1.1051555506433246E-4</v>
      </c>
      <c r="FO7">
        <v>0.30356</v>
      </c>
      <c r="FQ7">
        <f t="shared" si="54"/>
        <v>-56.337000000000003</v>
      </c>
      <c r="FR7">
        <f t="shared" si="55"/>
        <v>-5.8340000000000003E-2</v>
      </c>
      <c r="FS7">
        <f t="shared" si="56"/>
        <v>-442</v>
      </c>
      <c r="FT7">
        <f t="shared" si="57"/>
        <v>-1221.331859629732</v>
      </c>
      <c r="FU7" s="127">
        <f t="shared" si="58"/>
        <v>-5.8379999999999987E-2</v>
      </c>
      <c r="GD7">
        <v>7.1950959999999998E-3</v>
      </c>
      <c r="GE7">
        <v>0.31352940000000001</v>
      </c>
      <c r="GG7">
        <f t="shared" si="15"/>
        <v>-56.329804904000007</v>
      </c>
      <c r="GH7">
        <f t="shared" si="59"/>
        <v>-4.8370599999999986E-2</v>
      </c>
      <c r="GL7">
        <v>71.926569999999998</v>
      </c>
      <c r="GM7">
        <v>0.31210890000000002</v>
      </c>
      <c r="GO7">
        <f t="shared" si="60"/>
        <v>15.589569999999995</v>
      </c>
      <c r="GP7">
        <f t="shared" si="61"/>
        <v>-4.9791099999999977E-2</v>
      </c>
    </row>
    <row r="8" spans="1:229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16"/>
        <v>-8.4600000000000009</v>
      </c>
      <c r="AA8">
        <f t="shared" si="17"/>
        <v>-0.2122</v>
      </c>
      <c r="AB8">
        <f t="shared" si="18"/>
        <v>-434</v>
      </c>
      <c r="AD8">
        <v>12.230399999999999</v>
      </c>
      <c r="AE8">
        <v>0.16598199999999999</v>
      </c>
      <c r="AF8">
        <v>868</v>
      </c>
      <c r="AG8">
        <f t="shared" si="19"/>
        <v>2.6120000000000001</v>
      </c>
      <c r="AH8">
        <f t="shared" si="20"/>
        <v>-4.1987999999999998E-2</v>
      </c>
      <c r="AI8">
        <f t="shared" si="21"/>
        <v>191</v>
      </c>
      <c r="AK8">
        <v>41.561320000000002</v>
      </c>
      <c r="AL8">
        <v>0.2364</v>
      </c>
      <c r="AM8">
        <v>929</v>
      </c>
      <c r="AN8">
        <f t="shared" si="22"/>
        <v>29.330920000000003</v>
      </c>
      <c r="AO8">
        <f t="shared" si="23"/>
        <v>7.0418000000000008E-2</v>
      </c>
      <c r="AP8">
        <f t="shared" si="24"/>
        <v>61</v>
      </c>
      <c r="AQ8">
        <f t="shared" si="25"/>
        <v>7.0276497695852536E-2</v>
      </c>
      <c r="AS8">
        <v>42.622</v>
      </c>
      <c r="AT8">
        <v>0.24540000000000001</v>
      </c>
      <c r="AU8">
        <v>735</v>
      </c>
      <c r="AV8">
        <f t="shared" si="26"/>
        <v>1.0606799999999978</v>
      </c>
      <c r="AW8">
        <f t="shared" si="1"/>
        <v>9.000000000000008E-3</v>
      </c>
      <c r="AX8">
        <f t="shared" si="27"/>
        <v>194</v>
      </c>
      <c r="AY8">
        <f t="shared" si="28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29"/>
        <v>9.6183999999999994</v>
      </c>
      <c r="BL8">
        <f t="shared" si="30"/>
        <v>0.20796999999999999</v>
      </c>
      <c r="BM8">
        <f t="shared" si="31"/>
        <v>677</v>
      </c>
      <c r="BS8">
        <f t="shared" si="2"/>
        <v>-8.4600000000000009</v>
      </c>
      <c r="BT8">
        <f t="shared" si="32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33"/>
        <v>-19.467120000000001</v>
      </c>
      <c r="CA8">
        <f t="shared" si="34"/>
        <v>8.3179999999999976E-2</v>
      </c>
      <c r="CB8">
        <f t="shared" si="35"/>
        <v>-360</v>
      </c>
      <c r="CC8" t="s">
        <v>233</v>
      </c>
      <c r="CD8">
        <f t="shared" si="36"/>
        <v>-0.48979591836734693</v>
      </c>
      <c r="CF8">
        <v>23.905000000000001</v>
      </c>
      <c r="CG8">
        <v>0.29580000000000001</v>
      </c>
      <c r="CH8">
        <v>375</v>
      </c>
      <c r="CI8">
        <f t="shared" si="37"/>
        <v>0.75012000000000256</v>
      </c>
      <c r="CJ8">
        <f t="shared" si="38"/>
        <v>-3.2779999999999976E-2</v>
      </c>
      <c r="CK8">
        <f t="shared" si="39"/>
        <v>0</v>
      </c>
      <c r="CL8" t="s">
        <v>236</v>
      </c>
      <c r="CM8">
        <f t="shared" si="40"/>
        <v>0</v>
      </c>
      <c r="CO8">
        <v>27.462900000000001</v>
      </c>
      <c r="CP8">
        <v>0.22028</v>
      </c>
      <c r="CQ8">
        <v>553</v>
      </c>
      <c r="CR8">
        <f t="shared" si="41"/>
        <v>3.5579000000000001</v>
      </c>
      <c r="CS8">
        <f t="shared" si="42"/>
        <v>-7.5520000000000004E-2</v>
      </c>
      <c r="CT8">
        <f t="shared" si="43"/>
        <v>178</v>
      </c>
      <c r="CU8" t="s">
        <v>236</v>
      </c>
      <c r="CV8">
        <f t="shared" si="44"/>
        <v>0.47466666666666668</v>
      </c>
      <c r="CW8">
        <f>(AU8-CQ8)/AU8</f>
        <v>0.24761904761904763</v>
      </c>
      <c r="DA8">
        <v>30.730869999999999</v>
      </c>
      <c r="DB8">
        <v>0.2142</v>
      </c>
      <c r="DC8">
        <v>727</v>
      </c>
      <c r="DD8">
        <f t="shared" si="4"/>
        <v>-11.89113</v>
      </c>
      <c r="DE8">
        <f t="shared" si="5"/>
        <v>-3.1200000000000006E-2</v>
      </c>
      <c r="DF8">
        <f t="shared" si="6"/>
        <v>-8</v>
      </c>
      <c r="DG8">
        <f t="shared" si="7"/>
        <v>-1.0884353741496598E-2</v>
      </c>
      <c r="DH8">
        <f t="shared" si="8"/>
        <v>-0.12713936430317851</v>
      </c>
      <c r="DZ8">
        <v>28.941700000000001</v>
      </c>
      <c r="EA8">
        <v>0.22853999999999999</v>
      </c>
      <c r="EB8">
        <v>554</v>
      </c>
      <c r="EC8">
        <f t="shared" si="9"/>
        <v>-1.7891699999999986</v>
      </c>
      <c r="ED8">
        <f t="shared" si="10"/>
        <v>1.4339999999999992E-2</v>
      </c>
      <c r="EE8">
        <f t="shared" si="11"/>
        <v>-173</v>
      </c>
      <c r="EF8">
        <f t="shared" si="12"/>
        <v>-0.23796423658872076</v>
      </c>
      <c r="EG8">
        <f t="shared" si="13"/>
        <v>6.694677871148455E-2</v>
      </c>
      <c r="EI8">
        <v>25.373000000000001</v>
      </c>
      <c r="EJ8">
        <v>0.20982000000000001</v>
      </c>
      <c r="EK8">
        <v>341</v>
      </c>
      <c r="EL8">
        <f>EI8-DZ8</f>
        <v>-3.5686999999999998</v>
      </c>
      <c r="EM8">
        <f>EJ8-EA8</f>
        <v>-1.8719999999999987E-2</v>
      </c>
      <c r="EN8">
        <f t="shared" si="47"/>
        <v>-213</v>
      </c>
      <c r="EO8">
        <f t="shared" si="48"/>
        <v>-0.3844765342960289</v>
      </c>
      <c r="EP8">
        <f t="shared" si="49"/>
        <v>-8.1911262798634754E-2</v>
      </c>
      <c r="FA8">
        <v>25.373000000000001</v>
      </c>
      <c r="FB8">
        <v>0.20982000000000001</v>
      </c>
      <c r="FC8">
        <v>341</v>
      </c>
      <c r="FE8">
        <v>24.486799999999999</v>
      </c>
      <c r="FF8">
        <v>0.300566</v>
      </c>
      <c r="FG8">
        <v>341</v>
      </c>
      <c r="FH8">
        <f t="shared" si="50"/>
        <v>-0.88620000000000232</v>
      </c>
      <c r="FI8">
        <f t="shared" si="62"/>
        <v>9.0745999999999993E-2</v>
      </c>
      <c r="FJ8">
        <f t="shared" si="51"/>
        <v>0</v>
      </c>
      <c r="FK8">
        <f t="shared" si="52"/>
        <v>0</v>
      </c>
      <c r="FL8">
        <f t="shared" si="53"/>
        <v>0.43249451911161946</v>
      </c>
      <c r="FO8">
        <v>0.21293000000000001</v>
      </c>
      <c r="FQ8">
        <f t="shared" si="54"/>
        <v>-24.486799999999999</v>
      </c>
      <c r="FR8">
        <f>FO8-FF8</f>
        <v>-8.7635999999999992E-2</v>
      </c>
      <c r="FS8">
        <f t="shared" si="56"/>
        <v>-341</v>
      </c>
      <c r="FT8">
        <f t="shared" si="57"/>
        <v>-1134.5261939141487</v>
      </c>
      <c r="FU8" s="127">
        <f t="shared" si="58"/>
        <v>3.1100000000000017E-3</v>
      </c>
      <c r="GD8">
        <v>3.1325580000000001E-3</v>
      </c>
      <c r="GE8">
        <v>0.20976110000000001</v>
      </c>
      <c r="GG8">
        <f t="shared" si="15"/>
        <v>-24.483667441999998</v>
      </c>
      <c r="GH8">
        <f t="shared" si="59"/>
        <v>-9.0804899999999994E-2</v>
      </c>
      <c r="GL8">
        <v>30.618210000000001</v>
      </c>
      <c r="GM8">
        <v>0.21176020000000001</v>
      </c>
      <c r="GO8">
        <f t="shared" si="60"/>
        <v>6.1314100000000025</v>
      </c>
      <c r="GP8">
        <f t="shared" si="61"/>
        <v>-8.880579999999999E-2</v>
      </c>
    </row>
    <row r="9" spans="1:229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16"/>
        <v>2.1599999999999966</v>
      </c>
      <c r="AA9">
        <f t="shared" si="17"/>
        <v>-2.2699999999999998E-2</v>
      </c>
      <c r="AB9">
        <f t="shared" si="18"/>
        <v>304</v>
      </c>
      <c r="AD9">
        <v>74.304000000000002</v>
      </c>
      <c r="AE9">
        <v>0.12945000000000001</v>
      </c>
      <c r="AF9">
        <v>2004</v>
      </c>
      <c r="AG9">
        <f t="shared" si="19"/>
        <v>24.653100000000002</v>
      </c>
      <c r="AH9">
        <f t="shared" si="20"/>
        <v>-1.3899999999999996E-2</v>
      </c>
      <c r="AI9">
        <f t="shared" si="21"/>
        <v>248</v>
      </c>
      <c r="AK9">
        <v>185.83799999999999</v>
      </c>
      <c r="AL9">
        <v>0.21282999999999999</v>
      </c>
      <c r="AM9">
        <v>2228</v>
      </c>
      <c r="AN9">
        <f t="shared" si="22"/>
        <v>111.53399999999999</v>
      </c>
      <c r="AO9">
        <f t="shared" si="23"/>
        <v>8.3379999999999982E-2</v>
      </c>
      <c r="AP9">
        <f t="shared" si="24"/>
        <v>224</v>
      </c>
      <c r="AQ9">
        <f t="shared" si="25"/>
        <v>0.11177644710578842</v>
      </c>
      <c r="AS9">
        <v>179.22739999999999</v>
      </c>
      <c r="AT9">
        <v>0.22117870000000001</v>
      </c>
      <c r="AU9">
        <v>1950</v>
      </c>
      <c r="AV9">
        <f t="shared" si="26"/>
        <v>-6.6106000000000051</v>
      </c>
      <c r="AW9">
        <f t="shared" si="1"/>
        <v>8.3487000000000144E-3</v>
      </c>
      <c r="AX9">
        <f t="shared" si="27"/>
        <v>278</v>
      </c>
      <c r="AY9">
        <f t="shared" si="28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29"/>
        <v>-2.4835800000000035</v>
      </c>
      <c r="BL9">
        <f t="shared" si="30"/>
        <v>6.6100000000000006E-2</v>
      </c>
      <c r="BM9">
        <f t="shared" si="31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32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33"/>
        <v>-47.947399999999988</v>
      </c>
      <c r="CA9">
        <f t="shared" si="34"/>
        <v>4.5812999999999826E-3</v>
      </c>
      <c r="CB9">
        <f t="shared" si="35"/>
        <v>-710</v>
      </c>
      <c r="CC9" t="s">
        <v>233</v>
      </c>
      <c r="CD9">
        <f t="shared" si="36"/>
        <v>-0.36410256410256409</v>
      </c>
      <c r="CF9">
        <v>133.82599999999999</v>
      </c>
      <c r="CG9">
        <v>0.20325599999999999</v>
      </c>
      <c r="CH9">
        <v>1240</v>
      </c>
      <c r="CI9">
        <f t="shared" si="37"/>
        <v>2.5459999999999923</v>
      </c>
      <c r="CJ9">
        <f t="shared" si="38"/>
        <v>-2.2503999999999996E-2</v>
      </c>
      <c r="CK9">
        <f t="shared" si="39"/>
        <v>0</v>
      </c>
      <c r="CL9" t="s">
        <v>236</v>
      </c>
      <c r="CM9">
        <f t="shared" si="40"/>
        <v>0</v>
      </c>
      <c r="CO9">
        <v>133.82599999999999</v>
      </c>
      <c r="CP9">
        <v>0.20325599999999999</v>
      </c>
      <c r="CQ9">
        <v>1240</v>
      </c>
      <c r="CR9">
        <f t="shared" si="41"/>
        <v>0</v>
      </c>
      <c r="CS9">
        <f t="shared" si="42"/>
        <v>0</v>
      </c>
      <c r="CT9">
        <f t="shared" si="43"/>
        <v>0</v>
      </c>
      <c r="CU9" t="s">
        <v>236</v>
      </c>
      <c r="CV9">
        <f t="shared" si="44"/>
        <v>0</v>
      </c>
      <c r="CW9">
        <f>(AU9-CQ9)/AU9</f>
        <v>0.36410256410256409</v>
      </c>
      <c r="DA9">
        <v>133.09</v>
      </c>
      <c r="DB9">
        <v>0.23327999999999999</v>
      </c>
      <c r="DC9">
        <v>1926</v>
      </c>
      <c r="DD9">
        <f t="shared" si="4"/>
        <v>-46.137399999999985</v>
      </c>
      <c r="DE9">
        <f t="shared" si="5"/>
        <v>1.2101299999999982E-2</v>
      </c>
      <c r="DF9">
        <f t="shared" si="6"/>
        <v>-24</v>
      </c>
      <c r="DG9">
        <f t="shared" si="7"/>
        <v>-1.2307692307692308E-2</v>
      </c>
      <c r="DH9">
        <f t="shared" si="8"/>
        <v>5.4712772974974448E-2</v>
      </c>
      <c r="DJ9">
        <v>132.12379999999999</v>
      </c>
      <c r="DK9">
        <v>0.24149029999999999</v>
      </c>
      <c r="DL9">
        <v>1926</v>
      </c>
      <c r="DR9" s="65">
        <v>8.3698180000000004E-7</v>
      </c>
      <c r="DS9" s="65">
        <v>1.0576190000000001E-3</v>
      </c>
      <c r="DT9" s="65">
        <v>4.3847500000000001E-7</v>
      </c>
      <c r="DU9" s="65">
        <v>0</v>
      </c>
      <c r="DV9" s="65">
        <v>0</v>
      </c>
      <c r="DW9" s="65">
        <v>0</v>
      </c>
      <c r="DX9" s="65">
        <v>1.925668E-6</v>
      </c>
      <c r="DZ9">
        <v>135.8314</v>
      </c>
      <c r="EA9">
        <v>0.21198</v>
      </c>
      <c r="EB9">
        <v>1926</v>
      </c>
      <c r="EC9">
        <f t="shared" si="9"/>
        <v>2.7413999999999987</v>
      </c>
      <c r="ED9">
        <f t="shared" si="10"/>
        <v>-2.1299999999999986E-2</v>
      </c>
      <c r="EE9">
        <f t="shared" si="11"/>
        <v>0</v>
      </c>
      <c r="EF9">
        <f t="shared" si="12"/>
        <v>0</v>
      </c>
      <c r="EG9">
        <f t="shared" si="13"/>
        <v>-9.1306584362139856E-2</v>
      </c>
      <c r="EI9">
        <v>137.46199999999999</v>
      </c>
      <c r="EJ9">
        <v>0.19755</v>
      </c>
      <c r="EK9">
        <v>1614</v>
      </c>
      <c r="EL9">
        <f t="shared" si="45"/>
        <v>1.6305999999999869</v>
      </c>
      <c r="EM9">
        <f t="shared" si="46"/>
        <v>-1.4429999999999998E-2</v>
      </c>
      <c r="EN9">
        <f t="shared" si="47"/>
        <v>-312</v>
      </c>
      <c r="EO9">
        <f t="shared" si="48"/>
        <v>-0.16199376947040497</v>
      </c>
      <c r="EP9">
        <f t="shared" si="49"/>
        <v>-6.8072459666006224E-2</v>
      </c>
      <c r="FA9">
        <v>137.46199999999999</v>
      </c>
      <c r="FB9">
        <v>0.19755</v>
      </c>
      <c r="FC9">
        <v>1614</v>
      </c>
      <c r="FE9">
        <v>137.46199999999999</v>
      </c>
      <c r="FF9">
        <v>0.19755</v>
      </c>
      <c r="FG9">
        <v>1614</v>
      </c>
      <c r="FH9">
        <f t="shared" si="50"/>
        <v>0</v>
      </c>
      <c r="FI9">
        <f t="shared" si="62"/>
        <v>0</v>
      </c>
      <c r="FJ9">
        <f t="shared" si="51"/>
        <v>0</v>
      </c>
      <c r="FK9">
        <f t="shared" si="52"/>
        <v>0</v>
      </c>
      <c r="FL9">
        <f t="shared" si="53"/>
        <v>0</v>
      </c>
      <c r="FN9">
        <v>132.26070000000001</v>
      </c>
      <c r="FO9">
        <v>0.2414298</v>
      </c>
      <c r="FP9">
        <v>1924</v>
      </c>
      <c r="FQ9">
        <f>FN9-DJ9</f>
        <v>0.13690000000002556</v>
      </c>
      <c r="FR9">
        <f>FO9-DK9</f>
        <v>-6.0499999999991116E-5</v>
      </c>
      <c r="FS9">
        <f t="shared" ref="FS9" si="63">FP9-DL9</f>
        <v>-2</v>
      </c>
      <c r="FT9">
        <f>FS9/DK9</f>
        <v>-8.281906146954972</v>
      </c>
      <c r="FU9" s="127">
        <f t="shared" si="58"/>
        <v>-6.0499999999991116E-5</v>
      </c>
      <c r="FV9" s="65">
        <v>8.3698180000000004E-7</v>
      </c>
      <c r="FW9" s="65">
        <v>1.0576190000000001E-3</v>
      </c>
      <c r="FX9" s="65">
        <v>4.3847500000000001E-7</v>
      </c>
      <c r="FY9" s="65">
        <v>0</v>
      </c>
      <c r="FZ9" s="65">
        <v>0</v>
      </c>
      <c r="GA9" s="65">
        <v>0</v>
      </c>
      <c r="GB9" s="65">
        <v>1.925668E-6</v>
      </c>
      <c r="GD9">
        <v>1.385577E-2</v>
      </c>
      <c r="GE9">
        <v>0.23808489999999999</v>
      </c>
      <c r="GG9">
        <f t="shared" si="15"/>
        <v>-137.44814423</v>
      </c>
      <c r="GH9">
        <f t="shared" si="59"/>
        <v>4.0534899999999985E-2</v>
      </c>
      <c r="GL9">
        <v>131.6044</v>
      </c>
      <c r="GM9">
        <v>0.24166190000000001</v>
      </c>
      <c r="GO9">
        <f t="shared" si="60"/>
        <v>-5.8575999999999908</v>
      </c>
      <c r="GP9">
        <f t="shared" si="61"/>
        <v>4.4111900000000009E-2</v>
      </c>
    </row>
    <row r="10" spans="1:229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16"/>
        <v>-0.12000000000000099</v>
      </c>
      <c r="AA10">
        <f t="shared" si="17"/>
        <v>1.4399999999999996E-2</v>
      </c>
      <c r="AB10">
        <f t="shared" si="18"/>
        <v>0</v>
      </c>
      <c r="AD10">
        <v>29.107600000000001</v>
      </c>
      <c r="AE10">
        <v>9.0768000000000001E-2</v>
      </c>
      <c r="AF10">
        <v>883</v>
      </c>
      <c r="AG10">
        <f t="shared" si="19"/>
        <v>8.2198600000000006</v>
      </c>
      <c r="AH10">
        <f t="shared" si="20"/>
        <v>-1.2492000000000003E-2</v>
      </c>
      <c r="AI10">
        <f t="shared" si="21"/>
        <v>26</v>
      </c>
      <c r="AK10">
        <v>72.706999999999994</v>
      </c>
      <c r="AL10">
        <v>0.21526000000000001</v>
      </c>
      <c r="AM10">
        <v>1015</v>
      </c>
      <c r="AN10">
        <f t="shared" ref="AN10:AN13" si="64">AK10-AD10</f>
        <v>43.599399999999989</v>
      </c>
      <c r="AO10">
        <f t="shared" ref="AO10:AO13" si="65">AL10-AE10</f>
        <v>0.12449200000000001</v>
      </c>
      <c r="AP10">
        <f t="shared" ref="AP10:AP13" si="66">AM10-AF10</f>
        <v>132</v>
      </c>
      <c r="AQ10">
        <f t="shared" si="25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27"/>
        <v>0</v>
      </c>
      <c r="AY10">
        <f t="shared" si="28"/>
        <v>0</v>
      </c>
      <c r="BH10">
        <v>20.887740000000001</v>
      </c>
      <c r="BI10">
        <v>0.10326</v>
      </c>
      <c r="BJ10">
        <v>857</v>
      </c>
      <c r="BK10">
        <f t="shared" si="29"/>
        <v>20.887740000000001</v>
      </c>
      <c r="BL10">
        <f t="shared" si="30"/>
        <v>0.10326</v>
      </c>
      <c r="BM10">
        <f t="shared" si="31"/>
        <v>857</v>
      </c>
      <c r="BS10">
        <f t="shared" si="2"/>
        <v>-18.89</v>
      </c>
      <c r="BT10">
        <f t="shared" si="32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33"/>
        <v>-15.715800000000002</v>
      </c>
      <c r="CA10">
        <f t="shared" si="34"/>
        <v>-1.754E-2</v>
      </c>
      <c r="CB10">
        <f t="shared" si="35"/>
        <v>-22</v>
      </c>
      <c r="CC10" t="s">
        <v>233</v>
      </c>
      <c r="CD10">
        <f t="shared" si="36"/>
        <v>-2.167487684729064E-2</v>
      </c>
      <c r="CM10">
        <f t="shared" si="40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67">(AU10-CQ10)/AU10</f>
        <v>2.167487684729064E-2</v>
      </c>
      <c r="DA10">
        <v>56.933799999999998</v>
      </c>
      <c r="DB10">
        <v>0.19596</v>
      </c>
      <c r="DC10">
        <v>993</v>
      </c>
      <c r="DD10">
        <f t="shared" si="4"/>
        <v>-15.716000000000001</v>
      </c>
      <c r="DE10">
        <f t="shared" si="5"/>
        <v>-1.754E-2</v>
      </c>
      <c r="DF10">
        <f t="shared" si="6"/>
        <v>-22</v>
      </c>
      <c r="DG10">
        <f t="shared" si="7"/>
        <v>-2.167487684729064E-2</v>
      </c>
      <c r="DH10">
        <f t="shared" si="8"/>
        <v>-8.2154566744730678E-2</v>
      </c>
      <c r="DZ10">
        <v>56.933799999999998</v>
      </c>
      <c r="EA10">
        <v>0.19596</v>
      </c>
      <c r="EB10">
        <v>993</v>
      </c>
      <c r="EC10">
        <f t="shared" si="9"/>
        <v>0</v>
      </c>
      <c r="ED10">
        <f t="shared" si="10"/>
        <v>0</v>
      </c>
      <c r="EE10">
        <f t="shared" si="11"/>
        <v>0</v>
      </c>
      <c r="EF10">
        <f t="shared" si="12"/>
        <v>0</v>
      </c>
      <c r="EG10">
        <f t="shared" si="13"/>
        <v>0</v>
      </c>
      <c r="EI10">
        <v>52.053199999999997</v>
      </c>
      <c r="EJ10">
        <v>0.25435000000000002</v>
      </c>
      <c r="EK10">
        <v>647</v>
      </c>
      <c r="EL10">
        <f t="shared" si="45"/>
        <v>-4.8806000000000012</v>
      </c>
      <c r="EM10">
        <f t="shared" si="46"/>
        <v>5.8390000000000025E-2</v>
      </c>
      <c r="EN10">
        <f t="shared" si="47"/>
        <v>-346</v>
      </c>
      <c r="EO10">
        <f t="shared" si="48"/>
        <v>-0.34843907351460224</v>
      </c>
      <c r="EP10">
        <f t="shared" si="49"/>
        <v>0.29796897325984906</v>
      </c>
      <c r="FA10">
        <v>52.053199999999997</v>
      </c>
      <c r="FB10">
        <v>0.25435000000000002</v>
      </c>
      <c r="FC10">
        <v>647</v>
      </c>
      <c r="FE10">
        <v>52.234000000000002</v>
      </c>
      <c r="FF10">
        <v>0.24516499999999999</v>
      </c>
      <c r="FG10">
        <v>647</v>
      </c>
      <c r="FH10">
        <f t="shared" si="50"/>
        <v>0.18080000000000496</v>
      </c>
      <c r="FI10">
        <f t="shared" si="62"/>
        <v>-9.1850000000000265E-3</v>
      </c>
      <c r="FJ10">
        <f t="shared" si="51"/>
        <v>0</v>
      </c>
      <c r="FK10">
        <f t="shared" si="52"/>
        <v>0</v>
      </c>
      <c r="FL10">
        <f t="shared" si="53"/>
        <v>-3.6111657165323476E-2</v>
      </c>
      <c r="FO10">
        <v>0.19596</v>
      </c>
      <c r="FQ10">
        <f t="shared" si="54"/>
        <v>-52.234000000000002</v>
      </c>
      <c r="FR10">
        <f t="shared" si="55"/>
        <v>-4.9204999999999999E-2</v>
      </c>
      <c r="FS10">
        <f t="shared" si="56"/>
        <v>-647</v>
      </c>
      <c r="FT10">
        <f t="shared" si="57"/>
        <v>-2639.0390145412275</v>
      </c>
      <c r="FU10" s="127">
        <f t="shared" si="58"/>
        <v>-5.8390000000000025E-2</v>
      </c>
      <c r="FV10" s="65"/>
      <c r="FW10" s="65"/>
      <c r="FX10" s="65"/>
      <c r="FY10" s="65"/>
      <c r="FZ10" s="65"/>
      <c r="GA10" s="65"/>
      <c r="GB10" s="65"/>
    </row>
    <row r="11" spans="1:229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16"/>
        <v>-16.059999999999999</v>
      </c>
      <c r="AA11">
        <f t="shared" si="17"/>
        <v>-0.1303</v>
      </c>
      <c r="AB11">
        <f t="shared" si="18"/>
        <v>-525</v>
      </c>
      <c r="AD11">
        <v>20.465959999999999</v>
      </c>
      <c r="AE11">
        <v>9.3369999999999995E-2</v>
      </c>
      <c r="AF11">
        <v>988</v>
      </c>
      <c r="AG11">
        <f t="shared" si="19"/>
        <v>3.8467199999999977</v>
      </c>
      <c r="AH11">
        <f t="shared" si="20"/>
        <v>-3.033000000000001E-2</v>
      </c>
      <c r="AI11">
        <f t="shared" si="21"/>
        <v>446</v>
      </c>
      <c r="AK11">
        <v>68.496600000000001</v>
      </c>
      <c r="AL11">
        <v>0.16120000000000001</v>
      </c>
      <c r="AM11">
        <v>1133</v>
      </c>
      <c r="AN11">
        <f t="shared" si="64"/>
        <v>48.030640000000005</v>
      </c>
      <c r="AO11">
        <f t="shared" si="65"/>
        <v>6.7830000000000015E-2</v>
      </c>
      <c r="AP11">
        <f t="shared" si="66"/>
        <v>145</v>
      </c>
      <c r="AQ11">
        <f t="shared" si="25"/>
        <v>0.14676113360323886</v>
      </c>
      <c r="AS11">
        <v>54.328000000000003</v>
      </c>
      <c r="AT11">
        <v>0.19400000000000001</v>
      </c>
      <c r="AU11">
        <v>582</v>
      </c>
      <c r="AV11">
        <f t="shared" si="26"/>
        <v>-14.168599999999998</v>
      </c>
      <c r="AW11">
        <f t="shared" si="1"/>
        <v>3.2799999999999996E-2</v>
      </c>
      <c r="AX11">
        <f t="shared" si="27"/>
        <v>551</v>
      </c>
      <c r="AY11">
        <f t="shared" si="28"/>
        <v>0.48631950573698146</v>
      </c>
      <c r="BH11">
        <v>16.619240000000001</v>
      </c>
      <c r="BI11">
        <v>0.1237</v>
      </c>
      <c r="BJ11">
        <v>542</v>
      </c>
      <c r="BK11">
        <f t="shared" si="29"/>
        <v>-2.7645599999999995</v>
      </c>
      <c r="BL11">
        <f t="shared" si="30"/>
        <v>4.224E-2</v>
      </c>
      <c r="BM11">
        <f t="shared" si="31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32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33"/>
        <v>-24.329000000000004</v>
      </c>
      <c r="CA11">
        <f t="shared" si="34"/>
        <v>3.3200000000000007E-2</v>
      </c>
      <c r="CB11">
        <f t="shared" si="35"/>
        <v>-164</v>
      </c>
      <c r="CC11" t="s">
        <v>233</v>
      </c>
      <c r="CD11">
        <f t="shared" si="36"/>
        <v>-0.28178694158075601</v>
      </c>
      <c r="CF11">
        <v>30.216239999999999</v>
      </c>
      <c r="CG11">
        <v>0.22117999999999999</v>
      </c>
      <c r="CH11">
        <v>418</v>
      </c>
      <c r="CI11">
        <f t="shared" si="37"/>
        <v>0.21724000000000032</v>
      </c>
      <c r="CJ11">
        <f t="shared" si="38"/>
        <v>-6.0200000000000253E-3</v>
      </c>
      <c r="CK11">
        <f t="shared" si="39"/>
        <v>0</v>
      </c>
      <c r="CL11" t="s">
        <v>234</v>
      </c>
      <c r="CM11">
        <f t="shared" si="40"/>
        <v>0</v>
      </c>
      <c r="CO11">
        <v>32.9724</v>
      </c>
      <c r="CP11">
        <v>0.21498</v>
      </c>
      <c r="CQ11">
        <v>543</v>
      </c>
      <c r="CR11">
        <f t="shared" si="41"/>
        <v>2.7561600000000013</v>
      </c>
      <c r="CS11">
        <f t="shared" si="42"/>
        <v>-6.1999999999999833E-3</v>
      </c>
      <c r="CT11">
        <f t="shared" si="43"/>
        <v>125</v>
      </c>
      <c r="CU11" t="s">
        <v>236</v>
      </c>
      <c r="CV11">
        <f t="shared" si="44"/>
        <v>0.29904306220095694</v>
      </c>
      <c r="CW11">
        <f t="shared" ref="CW11:CW43" si="68">(AU11-CQ11)/AU11</f>
        <v>6.7010309278350513E-2</v>
      </c>
      <c r="DA11">
        <v>33.255400000000002</v>
      </c>
      <c r="DB11">
        <v>0.19839999999999999</v>
      </c>
      <c r="DC11">
        <v>574</v>
      </c>
      <c r="DD11">
        <f t="shared" si="4"/>
        <v>-21.072600000000001</v>
      </c>
      <c r="DE11">
        <f t="shared" si="5"/>
        <v>4.3999999999999873E-3</v>
      </c>
      <c r="DF11">
        <f t="shared" si="6"/>
        <v>-8</v>
      </c>
      <c r="DG11">
        <f t="shared" si="7"/>
        <v>-1.3745704467353952E-2</v>
      </c>
      <c r="DH11">
        <f t="shared" si="8"/>
        <v>2.2680412371133954E-2</v>
      </c>
      <c r="DZ11">
        <v>33.360300000000002</v>
      </c>
      <c r="EA11">
        <v>0.21435999999999999</v>
      </c>
      <c r="EB11">
        <v>574</v>
      </c>
      <c r="EC11">
        <f t="shared" si="9"/>
        <v>0.10490000000000066</v>
      </c>
      <c r="ED11">
        <f t="shared" si="10"/>
        <v>1.5960000000000002E-2</v>
      </c>
      <c r="EE11">
        <f t="shared" si="11"/>
        <v>0</v>
      </c>
      <c r="EF11">
        <f t="shared" si="12"/>
        <v>0</v>
      </c>
      <c r="EG11">
        <f t="shared" si="13"/>
        <v>8.0443548387096789E-2</v>
      </c>
      <c r="EL11">
        <f t="shared" si="45"/>
        <v>-33.360300000000002</v>
      </c>
      <c r="EM11">
        <f t="shared" si="46"/>
        <v>-0.21435999999999999</v>
      </c>
      <c r="EN11">
        <f t="shared" si="47"/>
        <v>-574</v>
      </c>
      <c r="EO11">
        <f t="shared" si="48"/>
        <v>-1</v>
      </c>
      <c r="EP11">
        <f t="shared" si="49"/>
        <v>-1</v>
      </c>
      <c r="FA11">
        <v>33.360300000000002</v>
      </c>
      <c r="FB11">
        <v>0.21435999999999999</v>
      </c>
      <c r="FC11">
        <v>574</v>
      </c>
      <c r="FE11">
        <v>31.87</v>
      </c>
      <c r="FF11">
        <v>0.27485700000000002</v>
      </c>
      <c r="FG11">
        <v>542</v>
      </c>
      <c r="FH11">
        <f>FE11-DZ11</f>
        <v>-1.4903000000000013</v>
      </c>
      <c r="FI11">
        <f>FF11-EA11</f>
        <v>6.0497000000000023E-2</v>
      </c>
      <c r="FJ11">
        <f>FG11-EB11</f>
        <v>-32</v>
      </c>
      <c r="FK11">
        <f>FJ11/EB11</f>
        <v>-5.5749128919860627E-2</v>
      </c>
      <c r="FL11">
        <f>FI11/EA11</f>
        <v>0.28222149654786355</v>
      </c>
      <c r="FO11">
        <v>0.221111</v>
      </c>
      <c r="FQ11">
        <f t="shared" si="54"/>
        <v>-31.87</v>
      </c>
      <c r="FR11">
        <f t="shared" si="55"/>
        <v>-5.3746000000000016E-2</v>
      </c>
      <c r="FS11">
        <f t="shared" si="56"/>
        <v>-542</v>
      </c>
      <c r="FT11">
        <f t="shared" si="57"/>
        <v>-1971.9344968474516</v>
      </c>
      <c r="FU11" s="127">
        <f t="shared" si="58"/>
        <v>6.751000000000007E-3</v>
      </c>
      <c r="FV11" t="s">
        <v>299</v>
      </c>
      <c r="FW11" t="s">
        <v>309</v>
      </c>
      <c r="FX11" t="s">
        <v>313</v>
      </c>
      <c r="FY11" t="s">
        <v>324</v>
      </c>
      <c r="FZ11" t="s">
        <v>325</v>
      </c>
      <c r="GA11" t="s">
        <v>304</v>
      </c>
      <c r="GC11" t="s">
        <v>326</v>
      </c>
    </row>
    <row r="12" spans="1:229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16"/>
        <v>-20.85</v>
      </c>
      <c r="AA12">
        <f t="shared" si="17"/>
        <v>-0.32519999999999999</v>
      </c>
      <c r="AB12">
        <f t="shared" si="18"/>
        <v>-588</v>
      </c>
      <c r="AG12">
        <f t="shared" si="19"/>
        <v>0</v>
      </c>
      <c r="AH12">
        <f t="shared" si="20"/>
        <v>0</v>
      </c>
      <c r="AI12">
        <f t="shared" si="21"/>
        <v>0</v>
      </c>
      <c r="AK12">
        <v>95.403899999999993</v>
      </c>
      <c r="AL12">
        <v>0.29437999999999998</v>
      </c>
      <c r="AM12">
        <v>1157</v>
      </c>
      <c r="AN12">
        <f t="shared" si="64"/>
        <v>95.403899999999993</v>
      </c>
      <c r="AO12">
        <f t="shared" si="65"/>
        <v>0.29437999999999998</v>
      </c>
      <c r="AP12">
        <f t="shared" si="66"/>
        <v>1157</v>
      </c>
      <c r="AQ12" t="e">
        <f t="shared" si="25"/>
        <v>#DIV/0!</v>
      </c>
      <c r="AS12">
        <v>92.150899999999993</v>
      </c>
      <c r="AT12">
        <v>0.335756</v>
      </c>
      <c r="AU12">
        <v>1041</v>
      </c>
      <c r="AV12">
        <f t="shared" si="26"/>
        <v>-3.2530000000000001</v>
      </c>
      <c r="AW12">
        <f t="shared" si="1"/>
        <v>4.1376000000000024E-2</v>
      </c>
      <c r="AX12">
        <f t="shared" si="27"/>
        <v>116</v>
      </c>
      <c r="AY12">
        <f t="shared" si="28"/>
        <v>0.10025929127052723</v>
      </c>
      <c r="AZ12" t="s">
        <v>256</v>
      </c>
      <c r="BK12">
        <f t="shared" si="29"/>
        <v>0</v>
      </c>
      <c r="BL12">
        <f t="shared" si="30"/>
        <v>0</v>
      </c>
      <c r="BM12">
        <f t="shared" si="31"/>
        <v>0</v>
      </c>
      <c r="BS12">
        <f t="shared" si="2"/>
        <v>-20.85</v>
      </c>
      <c r="BT12">
        <f t="shared" si="32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33"/>
        <v>-26.566999999999993</v>
      </c>
      <c r="CA12">
        <f t="shared" si="34"/>
        <v>1.9761199999999979E-2</v>
      </c>
      <c r="CB12">
        <f t="shared" si="35"/>
        <v>-413</v>
      </c>
      <c r="CC12" t="s">
        <v>233</v>
      </c>
      <c r="CD12">
        <f t="shared" si="36"/>
        <v>-0.3967339097022094</v>
      </c>
      <c r="CF12">
        <v>65.620999999999995</v>
      </c>
      <c r="CG12">
        <v>0.35639999999999999</v>
      </c>
      <c r="CH12">
        <v>628</v>
      </c>
      <c r="CI12">
        <f t="shared" si="37"/>
        <v>3.7099999999995248E-2</v>
      </c>
      <c r="CJ12">
        <f t="shared" si="38"/>
        <v>8.828000000000169E-4</v>
      </c>
      <c r="CK12">
        <f t="shared" si="39"/>
        <v>0</v>
      </c>
      <c r="CL12" t="s">
        <v>236</v>
      </c>
      <c r="CM12">
        <f t="shared" si="40"/>
        <v>0</v>
      </c>
      <c r="CO12">
        <v>65.620999999999995</v>
      </c>
      <c r="CP12">
        <v>0.35639999999999999</v>
      </c>
      <c r="CQ12">
        <v>628</v>
      </c>
      <c r="CR12">
        <f t="shared" si="41"/>
        <v>0</v>
      </c>
      <c r="CS12">
        <f t="shared" si="42"/>
        <v>0</v>
      </c>
      <c r="CT12">
        <f t="shared" si="43"/>
        <v>0</v>
      </c>
      <c r="CU12" t="s">
        <v>236</v>
      </c>
      <c r="CV12">
        <f t="shared" si="44"/>
        <v>0</v>
      </c>
      <c r="CW12">
        <f t="shared" si="68"/>
        <v>0.3967339097022094</v>
      </c>
      <c r="DA12">
        <v>67.791399999999996</v>
      </c>
      <c r="DB12">
        <v>0.31811</v>
      </c>
      <c r="DC12">
        <v>1024</v>
      </c>
      <c r="DD12">
        <f t="shared" si="4"/>
        <v>-24.359499999999997</v>
      </c>
      <c r="DE12">
        <f t="shared" si="5"/>
        <v>-1.7645999999999995E-2</v>
      </c>
      <c r="DF12">
        <f t="shared" si="6"/>
        <v>-17</v>
      </c>
      <c r="DG12">
        <f t="shared" si="7"/>
        <v>-1.633045148895293E-2</v>
      </c>
      <c r="DH12">
        <f t="shared" si="8"/>
        <v>-5.2556022826099891E-2</v>
      </c>
      <c r="DZ12">
        <v>65.059759999999997</v>
      </c>
      <c r="EA12">
        <v>0.30937999999999999</v>
      </c>
      <c r="EB12">
        <v>750</v>
      </c>
      <c r="EC12">
        <f t="shared" si="9"/>
        <v>-2.7316399999999987</v>
      </c>
      <c r="ED12">
        <f t="shared" si="10"/>
        <v>-8.7300000000000155E-3</v>
      </c>
      <c r="EE12">
        <f t="shared" si="11"/>
        <v>-274</v>
      </c>
      <c r="EF12">
        <f t="shared" si="12"/>
        <v>-0.267578125</v>
      </c>
      <c r="EG12">
        <f t="shared" si="13"/>
        <v>-2.7443337210398967E-2</v>
      </c>
      <c r="EL12">
        <f t="shared" si="45"/>
        <v>-65.059759999999997</v>
      </c>
      <c r="EM12">
        <f t="shared" si="46"/>
        <v>-0.30937999999999999</v>
      </c>
      <c r="EN12">
        <f t="shared" si="47"/>
        <v>-750</v>
      </c>
      <c r="EO12">
        <f t="shared" si="48"/>
        <v>-1</v>
      </c>
      <c r="EP12">
        <f t="shared" si="49"/>
        <v>-1</v>
      </c>
      <c r="FA12">
        <v>65.059759999999997</v>
      </c>
      <c r="FB12">
        <v>0.30937999999999999</v>
      </c>
      <c r="FC12">
        <v>750</v>
      </c>
      <c r="FE12">
        <v>63.420850000000002</v>
      </c>
      <c r="FF12">
        <v>0.35499999999999998</v>
      </c>
      <c r="FG12">
        <v>650</v>
      </c>
      <c r="FH12">
        <f t="shared" ref="FH12:FH17" si="69">FE12-DZ12</f>
        <v>-1.6389099999999956</v>
      </c>
      <c r="FI12">
        <f t="shared" ref="FI12:FI17" si="70">FF12-EA12</f>
        <v>4.5619999999999994E-2</v>
      </c>
      <c r="FJ12">
        <f t="shared" ref="FJ12:FJ17" si="71">FG12-EB12</f>
        <v>-100</v>
      </c>
      <c r="FK12">
        <f t="shared" ref="FK12:FK17" si="72">FJ12/EB12</f>
        <v>-0.13333333333333333</v>
      </c>
      <c r="FL12">
        <f t="shared" ref="FL12:FL17" si="73">FI12/EA12</f>
        <v>0.14745620272803669</v>
      </c>
      <c r="FO12">
        <v>0.31856000000000001</v>
      </c>
      <c r="FQ12">
        <f t="shared" si="54"/>
        <v>-63.420850000000002</v>
      </c>
      <c r="FR12">
        <f t="shared" si="55"/>
        <v>-3.6439999999999972E-2</v>
      </c>
      <c r="FS12">
        <f t="shared" si="56"/>
        <v>-650</v>
      </c>
      <c r="FT12">
        <f t="shared" si="57"/>
        <v>-1830.9859154929579</v>
      </c>
      <c r="FU12" s="127">
        <f t="shared" si="58"/>
        <v>9.1800000000000215E-3</v>
      </c>
      <c r="FV12" t="s">
        <v>299</v>
      </c>
      <c r="FW12" t="s">
        <v>309</v>
      </c>
      <c r="FX12" t="s">
        <v>310</v>
      </c>
      <c r="FY12" t="s">
        <v>302</v>
      </c>
      <c r="FZ12" t="s">
        <v>311</v>
      </c>
      <c r="GA12" t="s">
        <v>185</v>
      </c>
      <c r="GB12" t="s">
        <v>304</v>
      </c>
    </row>
    <row r="13" spans="1:229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16"/>
        <v>0.18999999999999773</v>
      </c>
      <c r="AA13">
        <f t="shared" si="17"/>
        <v>1.5899999999999984E-2</v>
      </c>
      <c r="AB13">
        <f t="shared" si="18"/>
        <v>21</v>
      </c>
      <c r="AG13">
        <f t="shared" si="19"/>
        <v>0</v>
      </c>
      <c r="AH13">
        <f t="shared" si="20"/>
        <v>0</v>
      </c>
      <c r="AI13">
        <f t="shared" si="21"/>
        <v>0</v>
      </c>
      <c r="AK13">
        <v>114.5904</v>
      </c>
      <c r="AL13">
        <v>0.16016</v>
      </c>
      <c r="AM13">
        <v>1375</v>
      </c>
      <c r="AN13">
        <f t="shared" si="64"/>
        <v>114.5904</v>
      </c>
      <c r="AO13">
        <f t="shared" si="65"/>
        <v>0.16016</v>
      </c>
      <c r="AP13">
        <f t="shared" si="66"/>
        <v>1375</v>
      </c>
      <c r="AQ13" t="e">
        <f t="shared" si="25"/>
        <v>#DIV/0!</v>
      </c>
      <c r="AS13">
        <v>116.435</v>
      </c>
      <c r="AT13">
        <v>0.16267999999999999</v>
      </c>
      <c r="AU13">
        <v>1264</v>
      </c>
      <c r="AV13">
        <f t="shared" si="26"/>
        <v>1.8445999999999998</v>
      </c>
      <c r="AW13">
        <f t="shared" si="1"/>
        <v>2.5199999999999945E-3</v>
      </c>
      <c r="AX13">
        <f t="shared" si="27"/>
        <v>111</v>
      </c>
      <c r="AY13">
        <f t="shared" si="28"/>
        <v>8.0727272727272731E-2</v>
      </c>
      <c r="BK13">
        <f t="shared" si="29"/>
        <v>0</v>
      </c>
      <c r="BL13">
        <f t="shared" si="30"/>
        <v>0</v>
      </c>
      <c r="BM13">
        <f t="shared" si="31"/>
        <v>0</v>
      </c>
      <c r="BS13">
        <f t="shared" si="2"/>
        <v>-33.68</v>
      </c>
      <c r="BT13">
        <f t="shared" si="32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33"/>
        <v>-43.293500000000009</v>
      </c>
      <c r="CA13">
        <f t="shared" si="34"/>
        <v>-3.0799999999999994E-3</v>
      </c>
      <c r="CB13">
        <f t="shared" si="35"/>
        <v>-25</v>
      </c>
      <c r="CC13" t="s">
        <v>233</v>
      </c>
      <c r="CD13">
        <f t="shared" si="36"/>
        <v>-1.9778481012658229E-2</v>
      </c>
      <c r="CM13">
        <f t="shared" si="40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68"/>
        <v>1.9778481012658229E-2</v>
      </c>
      <c r="DA13">
        <v>73.141499999999994</v>
      </c>
      <c r="DB13">
        <v>0.15964999999999999</v>
      </c>
      <c r="DC13">
        <v>1239</v>
      </c>
      <c r="DD13">
        <f t="shared" si="4"/>
        <v>-43.293500000000009</v>
      </c>
      <c r="DE13">
        <f t="shared" si="5"/>
        <v>-3.0300000000000049E-3</v>
      </c>
      <c r="DF13">
        <f t="shared" si="6"/>
        <v>-25</v>
      </c>
      <c r="DG13">
        <f t="shared" si="7"/>
        <v>-1.9778481012658229E-2</v>
      </c>
      <c r="DH13">
        <f t="shared" si="8"/>
        <v>-1.8625522498155921E-2</v>
      </c>
      <c r="DZ13">
        <v>71.736850000000004</v>
      </c>
      <c r="EA13">
        <v>0.19570000000000001</v>
      </c>
      <c r="EB13">
        <v>1239</v>
      </c>
      <c r="EC13">
        <f t="shared" si="9"/>
        <v>-1.4046499999999895</v>
      </c>
      <c r="ED13">
        <f t="shared" si="10"/>
        <v>3.6050000000000026E-2</v>
      </c>
      <c r="EE13">
        <f t="shared" si="11"/>
        <v>0</v>
      </c>
      <c r="EF13">
        <f t="shared" si="12"/>
        <v>0</v>
      </c>
      <c r="EG13">
        <f t="shared" si="13"/>
        <v>0.22580645161290341</v>
      </c>
      <c r="EL13">
        <f t="shared" si="45"/>
        <v>-71.736850000000004</v>
      </c>
      <c r="EM13">
        <f t="shared" si="46"/>
        <v>-0.19570000000000001</v>
      </c>
      <c r="EN13">
        <f t="shared" si="47"/>
        <v>-1239</v>
      </c>
      <c r="EO13">
        <f t="shared" si="48"/>
        <v>-1</v>
      </c>
      <c r="EP13">
        <f t="shared" si="49"/>
        <v>-1</v>
      </c>
      <c r="FA13">
        <v>71.736850000000004</v>
      </c>
      <c r="FB13">
        <v>0.19570000000000001</v>
      </c>
      <c r="FC13">
        <v>1239</v>
      </c>
      <c r="FE13">
        <v>71.929500000000004</v>
      </c>
      <c r="FF13">
        <v>0.17587</v>
      </c>
      <c r="FG13">
        <v>852</v>
      </c>
      <c r="FH13">
        <f t="shared" si="69"/>
        <v>0.19265000000000043</v>
      </c>
      <c r="FI13">
        <f t="shared" si="70"/>
        <v>-1.9830000000000014E-2</v>
      </c>
      <c r="FJ13">
        <f t="shared" si="71"/>
        <v>-387</v>
      </c>
      <c r="FK13">
        <f t="shared" si="72"/>
        <v>-0.31234866828087166</v>
      </c>
      <c r="FL13">
        <f t="shared" si="73"/>
        <v>-0.10132856412876859</v>
      </c>
      <c r="FO13">
        <v>0.18617</v>
      </c>
      <c r="FQ13">
        <f t="shared" si="54"/>
        <v>-71.929500000000004</v>
      </c>
      <c r="FR13">
        <f t="shared" si="55"/>
        <v>1.0300000000000004E-2</v>
      </c>
      <c r="FS13">
        <f t="shared" si="56"/>
        <v>-852</v>
      </c>
      <c r="FT13">
        <f t="shared" si="57"/>
        <v>-4844.4874054699494</v>
      </c>
      <c r="FU13" s="127">
        <f t="shared" si="58"/>
        <v>-9.5300000000000107E-3</v>
      </c>
      <c r="FV13">
        <v>2.7339489299999999E-2</v>
      </c>
      <c r="FW13">
        <v>1.5401050600000001E-2</v>
      </c>
      <c r="FX13">
        <v>3.3246948999999999E-3</v>
      </c>
      <c r="FY13">
        <v>6.1490739999999996E-4</v>
      </c>
      <c r="FZ13">
        <v>3.2438230000000001E-4</v>
      </c>
      <c r="GA13">
        <v>0</v>
      </c>
      <c r="GB13">
        <v>3.41424491E-2</v>
      </c>
    </row>
    <row r="14" spans="1:229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16"/>
        <v>-13.17</v>
      </c>
      <c r="AA14">
        <f t="shared" si="17"/>
        <v>-0.2238</v>
      </c>
      <c r="AB14">
        <f t="shared" si="18"/>
        <v>-514</v>
      </c>
      <c r="AD14">
        <v>18.104900000000001</v>
      </c>
      <c r="AE14">
        <v>0.12770000000000001</v>
      </c>
      <c r="AF14">
        <v>1064</v>
      </c>
      <c r="AG14">
        <f t="shared" si="19"/>
        <v>4.7050000000000001</v>
      </c>
      <c r="AH14">
        <f t="shared" si="20"/>
        <v>-8.7299999999999989E-2</v>
      </c>
      <c r="AI14">
        <f t="shared" si="21"/>
        <v>537</v>
      </c>
      <c r="AK14">
        <v>71.672600000000003</v>
      </c>
      <c r="AL14">
        <v>0.15629999999999999</v>
      </c>
      <c r="AM14">
        <v>1154</v>
      </c>
      <c r="AN14">
        <f t="shared" ref="AN14:AN43" si="74">AK14-AD14</f>
        <v>53.567700000000002</v>
      </c>
      <c r="AO14">
        <f t="shared" ref="AO14:AO43" si="75">AL14-AE14</f>
        <v>2.8599999999999987E-2</v>
      </c>
      <c r="AP14">
        <f t="shared" ref="AP14:AP43" si="76">AM14-AF14</f>
        <v>90</v>
      </c>
      <c r="AQ14">
        <f t="shared" si="25"/>
        <v>8.4586466165413529E-2</v>
      </c>
      <c r="AS14">
        <v>62.015000000000001</v>
      </c>
      <c r="AT14">
        <v>0.26795999999999998</v>
      </c>
      <c r="AU14">
        <v>586</v>
      </c>
      <c r="AV14">
        <f t="shared" si="26"/>
        <v>-9.6576000000000022</v>
      </c>
      <c r="AW14">
        <f t="shared" si="1"/>
        <v>0.11165999999999998</v>
      </c>
      <c r="AX14">
        <f t="shared" si="27"/>
        <v>568</v>
      </c>
      <c r="AY14">
        <f t="shared" si="28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29"/>
        <v>-0.30439999999999934</v>
      </c>
      <c r="BL14">
        <f t="shared" si="30"/>
        <v>4.0199999999999986E-2</v>
      </c>
      <c r="BM14">
        <f t="shared" si="31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32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33"/>
        <v>-16.503300000000003</v>
      </c>
      <c r="CA14">
        <f t="shared" si="34"/>
        <v>-6.5309999999999979E-2</v>
      </c>
      <c r="CB14">
        <f t="shared" si="35"/>
        <v>-130</v>
      </c>
      <c r="CC14" t="s">
        <v>233</v>
      </c>
      <c r="CD14">
        <f t="shared" si="36"/>
        <v>-0.22184300341296928</v>
      </c>
      <c r="CF14">
        <v>45.665999999999997</v>
      </c>
      <c r="CG14">
        <v>0.19289999999999999</v>
      </c>
      <c r="CH14">
        <v>456</v>
      </c>
      <c r="CI14">
        <f t="shared" si="37"/>
        <v>0.15429999999999922</v>
      </c>
      <c r="CJ14">
        <f t="shared" si="38"/>
        <v>-9.7500000000000087E-3</v>
      </c>
      <c r="CK14">
        <f t="shared" si="39"/>
        <v>0</v>
      </c>
      <c r="CL14" t="s">
        <v>236</v>
      </c>
      <c r="CM14">
        <f t="shared" si="40"/>
        <v>0</v>
      </c>
      <c r="CO14">
        <v>42.672699999999999</v>
      </c>
      <c r="CP14">
        <v>0.21928</v>
      </c>
      <c r="CQ14">
        <v>538</v>
      </c>
      <c r="CR14">
        <f t="shared" si="41"/>
        <v>-2.9932999999999979</v>
      </c>
      <c r="CS14">
        <f t="shared" si="42"/>
        <v>2.6380000000000015E-2</v>
      </c>
      <c r="CT14">
        <f t="shared" si="43"/>
        <v>82</v>
      </c>
      <c r="CU14" t="s">
        <v>236</v>
      </c>
      <c r="CV14">
        <f t="shared" si="44"/>
        <v>0.17982456140350878</v>
      </c>
      <c r="CW14">
        <f t="shared" si="68"/>
        <v>8.191126279863481E-2</v>
      </c>
      <c r="DA14">
        <v>42.308300000000003</v>
      </c>
      <c r="DB14">
        <v>0.23391799999999999</v>
      </c>
      <c r="DC14">
        <v>577</v>
      </c>
      <c r="DD14">
        <f t="shared" si="4"/>
        <v>-19.706699999999998</v>
      </c>
      <c r="DE14">
        <f t="shared" si="5"/>
        <v>-3.4041999999999989E-2</v>
      </c>
      <c r="DF14">
        <f t="shared" si="6"/>
        <v>-9</v>
      </c>
      <c r="DG14">
        <f t="shared" si="7"/>
        <v>-1.5358361774744027E-2</v>
      </c>
      <c r="DH14">
        <f t="shared" si="8"/>
        <v>-0.12704134945514253</v>
      </c>
      <c r="DZ14">
        <v>42.633490000000002</v>
      </c>
      <c r="EA14">
        <v>0.227663</v>
      </c>
      <c r="EB14">
        <v>577</v>
      </c>
      <c r="EC14">
        <f t="shared" si="9"/>
        <v>0.3251899999999992</v>
      </c>
      <c r="ED14">
        <f t="shared" si="10"/>
        <v>-6.2549999999999828E-3</v>
      </c>
      <c r="EE14">
        <f t="shared" si="11"/>
        <v>0</v>
      </c>
      <c r="EF14">
        <f t="shared" si="12"/>
        <v>0</v>
      </c>
      <c r="EG14">
        <f t="shared" si="13"/>
        <v>-2.6740139707076768E-2</v>
      </c>
      <c r="EL14">
        <f t="shared" si="45"/>
        <v>-42.633490000000002</v>
      </c>
      <c r="EM14">
        <f t="shared" si="46"/>
        <v>-0.227663</v>
      </c>
      <c r="EN14">
        <f t="shared" si="47"/>
        <v>-577</v>
      </c>
      <c r="EO14">
        <f t="shared" si="48"/>
        <v>-1</v>
      </c>
      <c r="EP14">
        <f t="shared" si="49"/>
        <v>-1</v>
      </c>
      <c r="FA14">
        <v>42.633490000000002</v>
      </c>
      <c r="FB14">
        <v>0.227663</v>
      </c>
      <c r="FC14">
        <v>577</v>
      </c>
      <c r="FE14">
        <v>36.7455</v>
      </c>
      <c r="FF14">
        <v>0.32995000000000002</v>
      </c>
      <c r="FG14">
        <v>310</v>
      </c>
      <c r="FH14">
        <f t="shared" si="69"/>
        <v>-5.8879900000000021</v>
      </c>
      <c r="FI14">
        <f t="shared" si="70"/>
        <v>0.10228700000000002</v>
      </c>
      <c r="FJ14">
        <f t="shared" si="71"/>
        <v>-267</v>
      </c>
      <c r="FK14">
        <f t="shared" si="72"/>
        <v>-0.46273830155979201</v>
      </c>
      <c r="FL14">
        <f t="shared" si="73"/>
        <v>0.44929127701910287</v>
      </c>
      <c r="FO14">
        <v>0.24979999999999999</v>
      </c>
      <c r="FQ14">
        <f t="shared" si="54"/>
        <v>-36.7455</v>
      </c>
      <c r="FR14">
        <f t="shared" si="55"/>
        <v>-8.0150000000000027E-2</v>
      </c>
      <c r="FS14">
        <f t="shared" si="56"/>
        <v>-310</v>
      </c>
      <c r="FT14">
        <f t="shared" si="57"/>
        <v>-939.53629337778443</v>
      </c>
      <c r="FU14" s="127">
        <f t="shared" si="58"/>
        <v>2.213699999999999E-2</v>
      </c>
      <c r="FV14">
        <v>1.0896514E-3</v>
      </c>
      <c r="FW14">
        <v>4.1733366600000002E-2</v>
      </c>
      <c r="FX14">
        <v>3.4072209999999999E-4</v>
      </c>
      <c r="FY14">
        <v>2.5403382400000001E-2</v>
      </c>
      <c r="FZ14">
        <v>1.14731329E-2</v>
      </c>
      <c r="GA14">
        <v>0</v>
      </c>
    </row>
    <row r="15" spans="1:229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16"/>
        <v>-19.57</v>
      </c>
      <c r="AA15">
        <f t="shared" si="17"/>
        <v>-0.23630000000000001</v>
      </c>
      <c r="AB15">
        <f t="shared" si="18"/>
        <v>-663</v>
      </c>
      <c r="AG15">
        <f t="shared" si="19"/>
        <v>0</v>
      </c>
      <c r="AH15">
        <f t="shared" si="20"/>
        <v>0</v>
      </c>
      <c r="AI15">
        <f t="shared" si="21"/>
        <v>0</v>
      </c>
      <c r="AK15">
        <v>90.829400000000007</v>
      </c>
      <c r="AL15">
        <v>0.1797</v>
      </c>
      <c r="AM15">
        <v>1656</v>
      </c>
      <c r="AN15">
        <f t="shared" si="74"/>
        <v>90.829400000000007</v>
      </c>
      <c r="AO15">
        <f t="shared" si="75"/>
        <v>0.1797</v>
      </c>
      <c r="AP15">
        <f t="shared" si="76"/>
        <v>1656</v>
      </c>
      <c r="AQ15" t="e">
        <f t="shared" si="25"/>
        <v>#DIV/0!</v>
      </c>
      <c r="AS15">
        <v>88.235200000000006</v>
      </c>
      <c r="AT15">
        <v>0.22417000000000001</v>
      </c>
      <c r="AU15">
        <v>900</v>
      </c>
      <c r="AV15">
        <f t="shared" si="26"/>
        <v>-2.5942000000000007</v>
      </c>
      <c r="AW15">
        <f t="shared" si="1"/>
        <v>4.447000000000001E-2</v>
      </c>
      <c r="AX15">
        <f t="shared" si="27"/>
        <v>756</v>
      </c>
      <c r="AY15">
        <f t="shared" si="28"/>
        <v>0.45652173913043476</v>
      </c>
      <c r="BK15">
        <f t="shared" si="29"/>
        <v>0</v>
      </c>
      <c r="BL15">
        <f t="shared" si="30"/>
        <v>0</v>
      </c>
      <c r="BM15">
        <f t="shared" si="31"/>
        <v>0</v>
      </c>
      <c r="BS15">
        <f t="shared" si="2"/>
        <v>-19.57</v>
      </c>
      <c r="BT15">
        <f t="shared" si="32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33"/>
        <v>-29.553400000000003</v>
      </c>
      <c r="CA15">
        <f t="shared" si="34"/>
        <v>4.3129999999999974E-2</v>
      </c>
      <c r="CB15">
        <f t="shared" si="35"/>
        <v>-278</v>
      </c>
      <c r="CC15" t="s">
        <v>235</v>
      </c>
      <c r="CD15">
        <f t="shared" si="36"/>
        <v>-0.30888888888888888</v>
      </c>
      <c r="CF15">
        <v>58.681800000000003</v>
      </c>
      <c r="CG15">
        <v>0.26729999999999998</v>
      </c>
      <c r="CH15">
        <v>622</v>
      </c>
      <c r="CI15">
        <f t="shared" si="37"/>
        <v>0</v>
      </c>
      <c r="CJ15">
        <f t="shared" si="38"/>
        <v>0</v>
      </c>
      <c r="CK15">
        <f t="shared" si="39"/>
        <v>0</v>
      </c>
      <c r="CL15" t="s">
        <v>235</v>
      </c>
      <c r="CM15">
        <f t="shared" si="40"/>
        <v>0</v>
      </c>
      <c r="CO15">
        <v>59.56174</v>
      </c>
      <c r="CP15">
        <v>0.25559999999999999</v>
      </c>
      <c r="CQ15">
        <v>807</v>
      </c>
      <c r="CR15">
        <f t="shared" si="41"/>
        <v>0.87993999999999772</v>
      </c>
      <c r="CS15">
        <f t="shared" si="42"/>
        <v>-1.1699999999999988E-2</v>
      </c>
      <c r="CT15">
        <f t="shared" si="43"/>
        <v>185</v>
      </c>
      <c r="CU15" t="s">
        <v>236</v>
      </c>
      <c r="CV15">
        <f t="shared" si="44"/>
        <v>0.297427652733119</v>
      </c>
      <c r="CW15">
        <f t="shared" si="68"/>
        <v>0.10333333333333333</v>
      </c>
      <c r="DA15">
        <v>61.72898</v>
      </c>
      <c r="DB15">
        <v>0.23683000000000001</v>
      </c>
      <c r="DC15">
        <v>887</v>
      </c>
      <c r="DD15">
        <f t="shared" si="4"/>
        <v>-26.506220000000006</v>
      </c>
      <c r="DE15">
        <f t="shared" si="5"/>
        <v>1.2660000000000005E-2</v>
      </c>
      <c r="DF15">
        <f t="shared" si="6"/>
        <v>-13</v>
      </c>
      <c r="DG15">
        <f t="shared" si="7"/>
        <v>-1.4444444444444444E-2</v>
      </c>
      <c r="DH15">
        <f t="shared" si="8"/>
        <v>5.6474996654324858E-2</v>
      </c>
      <c r="DZ15">
        <v>57.931399999999996</v>
      </c>
      <c r="EA15">
        <v>0.266065</v>
      </c>
      <c r="EB15">
        <v>748</v>
      </c>
      <c r="EC15">
        <f t="shared" si="9"/>
        <v>-3.7975800000000035</v>
      </c>
      <c r="ED15">
        <f t="shared" si="10"/>
        <v>2.9234999999999983E-2</v>
      </c>
      <c r="EE15">
        <f t="shared" si="11"/>
        <v>-139</v>
      </c>
      <c r="EF15">
        <f t="shared" si="12"/>
        <v>-0.15670800450958286</v>
      </c>
      <c r="EG15">
        <f t="shared" si="13"/>
        <v>0.1234429759743275</v>
      </c>
      <c r="EL15">
        <f t="shared" si="45"/>
        <v>-57.931399999999996</v>
      </c>
      <c r="EM15">
        <f t="shared" si="46"/>
        <v>-0.266065</v>
      </c>
      <c r="EN15">
        <f t="shared" si="47"/>
        <v>-748</v>
      </c>
      <c r="EO15">
        <f t="shared" si="48"/>
        <v>-1</v>
      </c>
      <c r="EP15">
        <f t="shared" si="49"/>
        <v>-1</v>
      </c>
      <c r="FA15">
        <v>57.931399999999996</v>
      </c>
      <c r="FB15">
        <v>0.266065</v>
      </c>
      <c r="FC15">
        <v>748</v>
      </c>
      <c r="FE15">
        <v>56.622700000000002</v>
      </c>
      <c r="FF15">
        <v>0.39300000000000002</v>
      </c>
      <c r="FG15">
        <v>374</v>
      </c>
      <c r="FH15">
        <f t="shared" si="69"/>
        <v>-1.3086999999999946</v>
      </c>
      <c r="FI15">
        <f t="shared" si="70"/>
        <v>0.12693500000000002</v>
      </c>
      <c r="FJ15">
        <f t="shared" si="71"/>
        <v>-374</v>
      </c>
      <c r="FK15">
        <f t="shared" si="72"/>
        <v>-0.5</v>
      </c>
      <c r="FL15">
        <f t="shared" si="73"/>
        <v>0.47708266776915426</v>
      </c>
      <c r="FO15">
        <v>0.24629999999999999</v>
      </c>
      <c r="FQ15">
        <f t="shared" si="54"/>
        <v>-56.622700000000002</v>
      </c>
      <c r="FR15">
        <f t="shared" si="55"/>
        <v>-0.14670000000000002</v>
      </c>
      <c r="FS15">
        <f t="shared" si="56"/>
        <v>-374</v>
      </c>
      <c r="FT15">
        <f t="shared" si="57"/>
        <v>-951.65394402035622</v>
      </c>
      <c r="FU15" s="127">
        <f t="shared" si="58"/>
        <v>-1.9765000000000005E-2</v>
      </c>
      <c r="FV15" s="66" t="s">
        <v>312</v>
      </c>
      <c r="FW15" t="s">
        <v>309</v>
      </c>
      <c r="FX15" t="s">
        <v>313</v>
      </c>
      <c r="FY15" t="s">
        <v>302</v>
      </c>
      <c r="FZ15" t="s">
        <v>314</v>
      </c>
      <c r="GA15" t="s">
        <v>185</v>
      </c>
      <c r="GB15" t="s">
        <v>304</v>
      </c>
    </row>
    <row r="16" spans="1:229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16"/>
        <v>-52.53</v>
      </c>
      <c r="AA16">
        <f t="shared" si="17"/>
        <v>-4.9299999999999997E-2</v>
      </c>
      <c r="AB16">
        <f t="shared" si="18"/>
        <v>-716</v>
      </c>
      <c r="AG16">
        <f t="shared" si="19"/>
        <v>0</v>
      </c>
      <c r="AH16">
        <f t="shared" si="20"/>
        <v>0</v>
      </c>
      <c r="AI16">
        <f t="shared" si="21"/>
        <v>0</v>
      </c>
      <c r="AK16">
        <v>240.0746</v>
      </c>
      <c r="AL16">
        <v>8.5360000000000005E-2</v>
      </c>
      <c r="AM16">
        <v>1396</v>
      </c>
      <c r="AN16">
        <f t="shared" si="74"/>
        <v>240.0746</v>
      </c>
      <c r="AO16">
        <f t="shared" si="75"/>
        <v>8.5360000000000005E-2</v>
      </c>
      <c r="AP16">
        <f t="shared" si="76"/>
        <v>1396</v>
      </c>
      <c r="AQ16" t="e">
        <f t="shared" si="25"/>
        <v>#DIV/0!</v>
      </c>
      <c r="AS16">
        <v>247.203</v>
      </c>
      <c r="AT16">
        <v>0.104228</v>
      </c>
      <c r="AU16">
        <v>876</v>
      </c>
      <c r="AV16">
        <f t="shared" si="26"/>
        <v>7.1283999999999992</v>
      </c>
      <c r="AW16">
        <f t="shared" si="1"/>
        <v>1.8867999999999996E-2</v>
      </c>
      <c r="AX16">
        <f t="shared" si="27"/>
        <v>520</v>
      </c>
      <c r="AY16">
        <f t="shared" si="28"/>
        <v>0.37249283667621774</v>
      </c>
      <c r="BK16">
        <f t="shared" si="29"/>
        <v>-53.034950000000002</v>
      </c>
      <c r="BL16">
        <f t="shared" si="30"/>
        <v>-5.9695999999999999E-2</v>
      </c>
      <c r="BM16">
        <f t="shared" si="31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32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33"/>
        <v>-114.49889999999999</v>
      </c>
      <c r="CA16">
        <f t="shared" si="34"/>
        <v>3.5801999999999987E-2</v>
      </c>
      <c r="CB16">
        <f t="shared" si="35"/>
        <v>-256</v>
      </c>
      <c r="CC16" t="s">
        <v>236</v>
      </c>
      <c r="CD16">
        <f t="shared" si="36"/>
        <v>-0.29223744292237441</v>
      </c>
      <c r="CF16">
        <v>132.70400000000001</v>
      </c>
      <c r="CG16">
        <v>0.14002999999999999</v>
      </c>
      <c r="CH16">
        <v>620</v>
      </c>
      <c r="CI16">
        <f t="shared" si="37"/>
        <v>-1.0000000000331966E-4</v>
      </c>
      <c r="CJ16">
        <f t="shared" si="38"/>
        <v>0</v>
      </c>
      <c r="CK16">
        <f t="shared" si="39"/>
        <v>0</v>
      </c>
      <c r="CL16" t="s">
        <v>236</v>
      </c>
      <c r="CM16">
        <f t="shared" si="40"/>
        <v>0</v>
      </c>
      <c r="CR16">
        <f t="shared" si="41"/>
        <v>-132.70400000000001</v>
      </c>
      <c r="CS16">
        <f t="shared" si="42"/>
        <v>-0.14002999999999999</v>
      </c>
      <c r="CT16">
        <f t="shared" si="43"/>
        <v>-620</v>
      </c>
      <c r="CU16" t="s">
        <v>236</v>
      </c>
      <c r="CV16">
        <f t="shared" si="44"/>
        <v>-1</v>
      </c>
      <c r="CW16">
        <f t="shared" si="68"/>
        <v>1</v>
      </c>
      <c r="DA16">
        <v>136.91650000000001</v>
      </c>
      <c r="DB16">
        <v>9.9900000000000003E-2</v>
      </c>
      <c r="DC16">
        <v>845</v>
      </c>
      <c r="DD16">
        <f t="shared" si="4"/>
        <v>-110.28649999999999</v>
      </c>
      <c r="DE16">
        <f t="shared" si="5"/>
        <v>-4.3279999999999985E-3</v>
      </c>
      <c r="DF16">
        <f t="shared" si="6"/>
        <v>-31</v>
      </c>
      <c r="DG16">
        <f t="shared" si="7"/>
        <v>-3.5388127853881277E-2</v>
      </c>
      <c r="DH16">
        <f t="shared" si="8"/>
        <v>-4.1524350462447693E-2</v>
      </c>
      <c r="DZ16">
        <v>139.91650000000001</v>
      </c>
      <c r="EA16">
        <v>9.9934999999999996E-2</v>
      </c>
      <c r="EB16">
        <v>845</v>
      </c>
      <c r="EC16">
        <f t="shared" si="9"/>
        <v>3</v>
      </c>
      <c r="ED16">
        <f t="shared" si="10"/>
        <v>3.499999999999337E-5</v>
      </c>
      <c r="EE16">
        <f t="shared" si="11"/>
        <v>0</v>
      </c>
      <c r="EF16">
        <f t="shared" si="12"/>
        <v>0</v>
      </c>
      <c r="EG16">
        <f t="shared" si="13"/>
        <v>3.5035035035028397E-4</v>
      </c>
      <c r="EL16">
        <f t="shared" si="45"/>
        <v>-139.91650000000001</v>
      </c>
      <c r="EM16">
        <f t="shared" si="46"/>
        <v>-9.9934999999999996E-2</v>
      </c>
      <c r="EN16">
        <f t="shared" si="47"/>
        <v>-845</v>
      </c>
      <c r="EO16">
        <f t="shared" si="48"/>
        <v>-1</v>
      </c>
      <c r="EP16">
        <f t="shared" si="49"/>
        <v>-1</v>
      </c>
      <c r="FA16">
        <v>139.91650000000001</v>
      </c>
      <c r="FB16">
        <v>9.9934999999999996E-2</v>
      </c>
      <c r="FC16">
        <v>845</v>
      </c>
      <c r="FE16">
        <v>140.1413</v>
      </c>
      <c r="FF16">
        <v>9.2342999999999995E-2</v>
      </c>
      <c r="FG16">
        <v>660</v>
      </c>
      <c r="FH16">
        <f t="shared" si="69"/>
        <v>0.22479999999998768</v>
      </c>
      <c r="FI16">
        <f t="shared" si="70"/>
        <v>-7.5920000000000015E-3</v>
      </c>
      <c r="FJ16">
        <f t="shared" si="71"/>
        <v>-185</v>
      </c>
      <c r="FK16">
        <f t="shared" si="72"/>
        <v>-0.21893491124260356</v>
      </c>
      <c r="FL16">
        <f t="shared" si="73"/>
        <v>-7.5969380097063111E-2</v>
      </c>
      <c r="FO16">
        <v>9.7199999999999995E-2</v>
      </c>
      <c r="FQ16">
        <f t="shared" si="54"/>
        <v>-140.1413</v>
      </c>
      <c r="FR16">
        <f t="shared" si="55"/>
        <v>4.8570000000000002E-3</v>
      </c>
      <c r="FS16">
        <f t="shared" si="56"/>
        <v>-660</v>
      </c>
      <c r="FT16">
        <f t="shared" si="57"/>
        <v>-7147.2661706897115</v>
      </c>
      <c r="FU16" s="127">
        <f t="shared" si="58"/>
        <v>-2.7350000000000013E-3</v>
      </c>
      <c r="FV16" s="65">
        <v>0.1768942</v>
      </c>
      <c r="FW16" s="65">
        <v>0.16088659999999999</v>
      </c>
      <c r="FX16" s="65">
        <v>2.5501010000000001E-2</v>
      </c>
      <c r="FY16" s="65">
        <v>0.77796560000000003</v>
      </c>
      <c r="FZ16" s="65">
        <v>4.1073030000000003E-2</v>
      </c>
      <c r="GA16" s="65">
        <v>9.7949679999999997E-2</v>
      </c>
      <c r="GB16" s="65">
        <v>7.8434610000000004E-5</v>
      </c>
    </row>
    <row r="17" spans="1:184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16"/>
        <v>1.9199999999999982</v>
      </c>
      <c r="AA17">
        <f t="shared" si="17"/>
        <v>-1.0000000000000009E-3</v>
      </c>
      <c r="AB17">
        <f t="shared" si="18"/>
        <v>57</v>
      </c>
      <c r="AG17">
        <f t="shared" si="19"/>
        <v>0</v>
      </c>
      <c r="AH17">
        <f t="shared" si="20"/>
        <v>0</v>
      </c>
      <c r="AI17">
        <f t="shared" si="21"/>
        <v>0</v>
      </c>
      <c r="AK17">
        <v>151.08240000000001</v>
      </c>
      <c r="AL17">
        <v>0.36549999999999999</v>
      </c>
      <c r="AM17">
        <v>527</v>
      </c>
      <c r="AN17">
        <f t="shared" si="74"/>
        <v>151.08240000000001</v>
      </c>
      <c r="AO17">
        <f t="shared" si="75"/>
        <v>0.36549999999999999</v>
      </c>
      <c r="AP17">
        <f t="shared" si="76"/>
        <v>527</v>
      </c>
      <c r="AQ17" t="e">
        <f t="shared" si="25"/>
        <v>#DIV/0!</v>
      </c>
      <c r="AS17">
        <v>164.26859999999999</v>
      </c>
      <c r="AT17">
        <v>0.31039</v>
      </c>
      <c r="AU17">
        <v>380</v>
      </c>
      <c r="AV17">
        <f t="shared" si="26"/>
        <v>13.186199999999985</v>
      </c>
      <c r="AW17">
        <f t="shared" si="1"/>
        <v>-5.5109999999999992E-2</v>
      </c>
      <c r="AX17">
        <f t="shared" si="27"/>
        <v>147</v>
      </c>
      <c r="AY17">
        <f t="shared" si="28"/>
        <v>0.27893738140417457</v>
      </c>
      <c r="BK17">
        <f t="shared" si="29"/>
        <v>0</v>
      </c>
      <c r="BL17">
        <f t="shared" si="30"/>
        <v>0</v>
      </c>
      <c r="BM17">
        <f t="shared" si="31"/>
        <v>0</v>
      </c>
      <c r="BS17">
        <f t="shared" si="2"/>
        <v>-31.77</v>
      </c>
      <c r="BT17">
        <f t="shared" si="32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33"/>
        <v>-76.72829999999999</v>
      </c>
      <c r="CA17">
        <f t="shared" si="34"/>
        <v>0.13640999999999998</v>
      </c>
      <c r="CB17">
        <f t="shared" si="35"/>
        <v>-95</v>
      </c>
      <c r="CC17" t="s">
        <v>234</v>
      </c>
      <c r="CD17">
        <f t="shared" si="36"/>
        <v>-0.25</v>
      </c>
      <c r="CF17">
        <v>87.540300000000002</v>
      </c>
      <c r="CG17">
        <v>0.44679999999999997</v>
      </c>
      <c r="CH17">
        <v>285</v>
      </c>
      <c r="CI17">
        <f t="shared" si="37"/>
        <v>0</v>
      </c>
      <c r="CJ17">
        <f t="shared" si="38"/>
        <v>0</v>
      </c>
      <c r="CK17">
        <f t="shared" si="39"/>
        <v>0</v>
      </c>
      <c r="CL17" t="s">
        <v>234</v>
      </c>
      <c r="CM17">
        <f t="shared" si="40"/>
        <v>0</v>
      </c>
      <c r="CR17">
        <f t="shared" si="41"/>
        <v>-87.540300000000002</v>
      </c>
      <c r="CS17">
        <f t="shared" si="42"/>
        <v>-0.44679999999999997</v>
      </c>
      <c r="CT17">
        <f t="shared" si="43"/>
        <v>-285</v>
      </c>
      <c r="CU17" t="s">
        <v>236</v>
      </c>
      <c r="CV17">
        <f t="shared" si="44"/>
        <v>-1</v>
      </c>
      <c r="CW17">
        <f t="shared" si="68"/>
        <v>1</v>
      </c>
      <c r="DA17">
        <v>99.970590000000001</v>
      </c>
      <c r="DB17">
        <v>0.37993749999999998</v>
      </c>
      <c r="DC17">
        <v>370</v>
      </c>
      <c r="DD17">
        <f t="shared" si="4"/>
        <v>-64.298009999999991</v>
      </c>
      <c r="DE17">
        <f t="shared" si="5"/>
        <v>6.9547499999999984E-2</v>
      </c>
      <c r="DF17">
        <f t="shared" si="6"/>
        <v>-10</v>
      </c>
      <c r="DG17">
        <f t="shared" si="7"/>
        <v>-2.6315789473684209E-2</v>
      </c>
      <c r="DH17">
        <f t="shared" si="8"/>
        <v>0.22406488611102157</v>
      </c>
      <c r="DZ17">
        <v>95.2303</v>
      </c>
      <c r="EA17">
        <v>0.3715</v>
      </c>
      <c r="EB17">
        <v>370</v>
      </c>
      <c r="EC17">
        <f t="shared" si="9"/>
        <v>-4.7402900000000017</v>
      </c>
      <c r="ED17">
        <f t="shared" si="10"/>
        <v>-8.4374999999999867E-3</v>
      </c>
      <c r="EE17">
        <f t="shared" si="11"/>
        <v>0</v>
      </c>
      <c r="EF17">
        <f t="shared" si="12"/>
        <v>0</v>
      </c>
      <c r="EG17">
        <f t="shared" si="13"/>
        <v>-2.220759993419967E-2</v>
      </c>
      <c r="EL17">
        <f t="shared" si="45"/>
        <v>-95.2303</v>
      </c>
      <c r="EM17">
        <f t="shared" si="46"/>
        <v>-0.3715</v>
      </c>
      <c r="EN17">
        <f t="shared" si="47"/>
        <v>-370</v>
      </c>
      <c r="EO17">
        <f t="shared" si="48"/>
        <v>-1</v>
      </c>
      <c r="EP17">
        <f t="shared" si="49"/>
        <v>-1</v>
      </c>
      <c r="FA17">
        <v>95.2303</v>
      </c>
      <c r="FB17">
        <v>0.3715</v>
      </c>
      <c r="FC17">
        <v>370</v>
      </c>
      <c r="FE17">
        <v>74.779499999999999</v>
      </c>
      <c r="FF17">
        <v>0.6331</v>
      </c>
      <c r="FG17">
        <v>171</v>
      </c>
      <c r="FH17">
        <f t="shared" si="69"/>
        <v>-20.450800000000001</v>
      </c>
      <c r="FI17">
        <f t="shared" si="70"/>
        <v>0.2616</v>
      </c>
      <c r="FJ17">
        <f t="shared" si="71"/>
        <v>-199</v>
      </c>
      <c r="FK17">
        <f t="shared" si="72"/>
        <v>-0.53783783783783778</v>
      </c>
      <c r="FL17">
        <f t="shared" si="73"/>
        <v>0.70417227456258413</v>
      </c>
      <c r="FO17">
        <v>0.36530000000000001</v>
      </c>
      <c r="FQ17">
        <f t="shared" si="54"/>
        <v>-74.779499999999999</v>
      </c>
      <c r="FR17">
        <f t="shared" si="55"/>
        <v>-0.26779999999999998</v>
      </c>
      <c r="FS17">
        <f t="shared" si="56"/>
        <v>-171</v>
      </c>
      <c r="FT17">
        <f t="shared" si="57"/>
        <v>-270.09951034591694</v>
      </c>
      <c r="FU17" s="127">
        <f t="shared" si="58"/>
        <v>-6.1999999999999833E-3</v>
      </c>
    </row>
    <row r="18" spans="1:184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16"/>
        <v>0.1899999999999995</v>
      </c>
      <c r="AA18">
        <f t="shared" si="17"/>
        <v>3.0599999999999988E-2</v>
      </c>
      <c r="AB18">
        <f t="shared" si="18"/>
        <v>40</v>
      </c>
      <c r="AG18">
        <f t="shared" si="19"/>
        <v>0</v>
      </c>
      <c r="AH18">
        <f t="shared" ref="AH18" si="77">AE18-BI18</f>
        <v>0</v>
      </c>
      <c r="AI18">
        <f t="shared" ref="AI18" si="78">AF18-BJ18</f>
        <v>0</v>
      </c>
      <c r="AK18">
        <v>76.399000000000001</v>
      </c>
      <c r="AL18">
        <v>0.15029999999999999</v>
      </c>
      <c r="AM18">
        <v>947</v>
      </c>
      <c r="AN18">
        <f t="shared" ref="AN18" si="79">AK18-AD18</f>
        <v>76.399000000000001</v>
      </c>
      <c r="AO18">
        <f t="shared" ref="AO18" si="80">AL18-AE18</f>
        <v>0.15029999999999999</v>
      </c>
      <c r="AP18">
        <f t="shared" ref="AP18" si="81">AM18-AF18</f>
        <v>947</v>
      </c>
      <c r="AQ18" t="e">
        <f t="shared" si="25"/>
        <v>#DIV/0!</v>
      </c>
      <c r="AS18">
        <v>57.470399999999998</v>
      </c>
      <c r="AT18">
        <v>0.32869999999999999</v>
      </c>
      <c r="AU18">
        <v>477</v>
      </c>
      <c r="AV18">
        <f t="shared" ref="AV18" si="82">AS18-AK18</f>
        <v>-18.928600000000003</v>
      </c>
      <c r="AW18">
        <f t="shared" ref="AW18" si="83">AT18-AL18</f>
        <v>0.1784</v>
      </c>
      <c r="AX18">
        <f t="shared" si="27"/>
        <v>470</v>
      </c>
      <c r="AY18">
        <f t="shared" si="28"/>
        <v>0.49630411826821541</v>
      </c>
      <c r="AZ18" t="s">
        <v>255</v>
      </c>
      <c r="BS18">
        <f t="shared" si="2"/>
        <v>-13.96</v>
      </c>
      <c r="BT18">
        <f t="shared" si="32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33"/>
        <v>-32.000099999999996</v>
      </c>
      <c r="CA18">
        <f t="shared" si="34"/>
        <v>2.7700000000000002E-2</v>
      </c>
      <c r="CB18">
        <f t="shared" si="35"/>
        <v>-119</v>
      </c>
      <c r="CC18" t="s">
        <v>235</v>
      </c>
      <c r="CD18">
        <f t="shared" si="36"/>
        <v>-0.24947589098532494</v>
      </c>
      <c r="CF18">
        <v>25.470300000000002</v>
      </c>
      <c r="CG18">
        <v>0.35639999999999999</v>
      </c>
      <c r="CH18">
        <v>358</v>
      </c>
      <c r="CI18">
        <f t="shared" si="37"/>
        <v>0</v>
      </c>
      <c r="CJ18">
        <f t="shared" si="38"/>
        <v>0</v>
      </c>
      <c r="CK18">
        <f t="shared" si="39"/>
        <v>0</v>
      </c>
      <c r="CL18" t="s">
        <v>235</v>
      </c>
      <c r="CM18">
        <f t="shared" si="40"/>
        <v>0</v>
      </c>
      <c r="CO18">
        <v>26.142600000000002</v>
      </c>
      <c r="CP18">
        <v>0.29360000000000003</v>
      </c>
      <c r="CQ18">
        <v>436</v>
      </c>
      <c r="CR18">
        <f t="shared" si="41"/>
        <v>0.6722999999999999</v>
      </c>
      <c r="CS18">
        <f t="shared" si="42"/>
        <v>-6.2799999999999967E-2</v>
      </c>
      <c r="CT18">
        <f t="shared" si="43"/>
        <v>78</v>
      </c>
      <c r="CU18" t="s">
        <v>236</v>
      </c>
      <c r="CV18">
        <f t="shared" si="44"/>
        <v>0.21787709497206703</v>
      </c>
      <c r="CW18">
        <f t="shared" si="68"/>
        <v>8.5953878406708595E-2</v>
      </c>
      <c r="DA18">
        <v>28.876999999999999</v>
      </c>
      <c r="DB18">
        <v>0.25679999999999997</v>
      </c>
      <c r="DC18">
        <v>471</v>
      </c>
      <c r="DD18">
        <f t="shared" si="4"/>
        <v>-28.593399999999999</v>
      </c>
      <c r="DE18">
        <f t="shared" si="5"/>
        <v>-7.1900000000000019E-2</v>
      </c>
      <c r="DF18">
        <f t="shared" si="6"/>
        <v>-6</v>
      </c>
      <c r="DG18">
        <f t="shared" si="7"/>
        <v>-1.2578616352201259E-2</v>
      </c>
      <c r="DH18">
        <f t="shared" si="8"/>
        <v>-0.21874049285062375</v>
      </c>
      <c r="DZ18">
        <v>28.567699999999999</v>
      </c>
      <c r="EA18">
        <v>0.26219999999999999</v>
      </c>
      <c r="EB18">
        <v>442</v>
      </c>
      <c r="EC18">
        <f t="shared" si="9"/>
        <v>-0.30930000000000035</v>
      </c>
      <c r="ED18">
        <f t="shared" si="10"/>
        <v>5.4000000000000159E-3</v>
      </c>
      <c r="EE18">
        <f t="shared" si="11"/>
        <v>-29</v>
      </c>
      <c r="EF18">
        <f t="shared" si="12"/>
        <v>-6.1571125265392782E-2</v>
      </c>
      <c r="EG18">
        <f t="shared" si="13"/>
        <v>2.1028037383177635E-2</v>
      </c>
      <c r="EI18">
        <v>27.425000000000001</v>
      </c>
      <c r="EJ18">
        <v>0.38247500000000001</v>
      </c>
      <c r="EK18">
        <v>245</v>
      </c>
      <c r="EL18">
        <f t="shared" si="45"/>
        <v>-1.1426999999999978</v>
      </c>
      <c r="EM18">
        <f t="shared" si="46"/>
        <v>0.12027500000000002</v>
      </c>
      <c r="EN18">
        <f t="shared" si="47"/>
        <v>-197</v>
      </c>
      <c r="EO18">
        <f t="shared" si="48"/>
        <v>-0.44570135746606337</v>
      </c>
      <c r="EP18">
        <f t="shared" si="49"/>
        <v>0.45871472158657522</v>
      </c>
      <c r="FA18">
        <v>27.425000000000001</v>
      </c>
      <c r="FB18">
        <v>0.38247500000000001</v>
      </c>
      <c r="FC18">
        <v>245</v>
      </c>
      <c r="FE18">
        <v>27</v>
      </c>
      <c r="FF18">
        <v>0.4083</v>
      </c>
      <c r="FG18">
        <v>245</v>
      </c>
      <c r="FH18">
        <f t="shared" si="50"/>
        <v>-0.42500000000000071</v>
      </c>
      <c r="FI18">
        <f t="shared" si="62"/>
        <v>2.5824999999999987E-2</v>
      </c>
      <c r="FJ18">
        <f t="shared" si="51"/>
        <v>0</v>
      </c>
      <c r="FK18">
        <f t="shared" si="52"/>
        <v>0</v>
      </c>
      <c r="FL18">
        <f t="shared" si="53"/>
        <v>6.7520752990391494E-2</v>
      </c>
      <c r="FO18">
        <v>0.29303000000000001</v>
      </c>
      <c r="FQ18">
        <f t="shared" si="54"/>
        <v>-27</v>
      </c>
      <c r="FR18">
        <f t="shared" si="55"/>
        <v>-0.11526999999999998</v>
      </c>
      <c r="FS18">
        <f t="shared" si="56"/>
        <v>-245</v>
      </c>
      <c r="FT18">
        <f t="shared" si="57"/>
        <v>-600.04898359049719</v>
      </c>
      <c r="FU18" s="127">
        <f t="shared" si="58"/>
        <v>-8.9444999999999997E-2</v>
      </c>
    </row>
    <row r="19" spans="1:184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16"/>
        <v>-22.79</v>
      </c>
      <c r="AA19">
        <f t="shared" si="17"/>
        <v>-0.28999999999999998</v>
      </c>
      <c r="AB19">
        <f t="shared" si="18"/>
        <v>-320</v>
      </c>
      <c r="AG19">
        <f t="shared" si="19"/>
        <v>0</v>
      </c>
      <c r="AH19">
        <f t="shared" si="20"/>
        <v>0</v>
      </c>
      <c r="AI19">
        <f t="shared" si="21"/>
        <v>0</v>
      </c>
      <c r="AK19">
        <v>80.852900000000005</v>
      </c>
      <c r="AL19">
        <v>0.24697</v>
      </c>
      <c r="AM19">
        <v>734</v>
      </c>
      <c r="AN19">
        <f t="shared" si="74"/>
        <v>80.852900000000005</v>
      </c>
      <c r="AO19">
        <f t="shared" si="75"/>
        <v>0.24697</v>
      </c>
      <c r="AP19">
        <f t="shared" si="76"/>
        <v>734</v>
      </c>
      <c r="AQ19" t="e">
        <f t="shared" si="25"/>
        <v>#DIV/0!</v>
      </c>
      <c r="AS19">
        <v>79.593800000000002</v>
      </c>
      <c r="AT19">
        <v>0.25069999999999998</v>
      </c>
      <c r="AU19">
        <v>599</v>
      </c>
      <c r="AV19">
        <f t="shared" si="26"/>
        <v>-1.2591000000000037</v>
      </c>
      <c r="AW19">
        <f t="shared" si="1"/>
        <v>3.7299999999999833E-3</v>
      </c>
      <c r="AX19">
        <f t="shared" si="27"/>
        <v>135</v>
      </c>
      <c r="AY19">
        <f t="shared" si="28"/>
        <v>0.18392370572207084</v>
      </c>
      <c r="BS19">
        <f t="shared" si="2"/>
        <v>-22.79</v>
      </c>
      <c r="BT19">
        <f t="shared" si="32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33"/>
        <v>-25.269500000000001</v>
      </c>
      <c r="CA19">
        <f t="shared" si="34"/>
        <v>7.2030000000000038E-2</v>
      </c>
      <c r="CB19">
        <f t="shared" si="35"/>
        <v>-260</v>
      </c>
      <c r="CC19" t="s">
        <v>233</v>
      </c>
      <c r="CD19">
        <f t="shared" si="36"/>
        <v>-0.43405676126878129</v>
      </c>
      <c r="CF19">
        <v>55.343600000000002</v>
      </c>
      <c r="CG19">
        <v>0.27918999999999999</v>
      </c>
      <c r="CH19">
        <v>339</v>
      </c>
      <c r="CI19">
        <f t="shared" si="37"/>
        <v>1.0193000000000012</v>
      </c>
      <c r="CJ19">
        <f t="shared" si="38"/>
        <v>-4.3540000000000023E-2</v>
      </c>
      <c r="CK19">
        <f t="shared" si="39"/>
        <v>0</v>
      </c>
      <c r="CL19" t="s">
        <v>235</v>
      </c>
      <c r="CM19">
        <f t="shared" si="40"/>
        <v>0</v>
      </c>
      <c r="CR19">
        <f t="shared" si="41"/>
        <v>-55.343600000000002</v>
      </c>
      <c r="CS19">
        <f t="shared" si="42"/>
        <v>-0.27918999999999999</v>
      </c>
      <c r="CT19">
        <f t="shared" si="43"/>
        <v>-339</v>
      </c>
      <c r="CU19" t="s">
        <v>236</v>
      </c>
      <c r="CV19">
        <f t="shared" si="44"/>
        <v>-1</v>
      </c>
      <c r="CW19">
        <f t="shared" si="68"/>
        <v>1</v>
      </c>
      <c r="DA19">
        <v>58.025539999999999</v>
      </c>
      <c r="DB19">
        <v>0.28760000000000002</v>
      </c>
      <c r="DC19">
        <v>589</v>
      </c>
      <c r="DD19">
        <f t="shared" si="4"/>
        <v>-21.568260000000002</v>
      </c>
      <c r="DE19">
        <f t="shared" si="5"/>
        <v>3.6900000000000044E-2</v>
      </c>
      <c r="DF19">
        <f t="shared" si="6"/>
        <v>-10</v>
      </c>
      <c r="DG19">
        <f t="shared" si="7"/>
        <v>-1.6694490818030049E-2</v>
      </c>
      <c r="DH19">
        <f t="shared" si="8"/>
        <v>0.14718787395293198</v>
      </c>
      <c r="DZ19">
        <v>57.396999999999998</v>
      </c>
      <c r="EA19">
        <v>0.27465000000000001</v>
      </c>
      <c r="EB19">
        <v>589</v>
      </c>
      <c r="EC19">
        <f t="shared" si="9"/>
        <v>-0.62854000000000099</v>
      </c>
      <c r="ED19">
        <f t="shared" si="10"/>
        <v>-1.2950000000000017E-2</v>
      </c>
      <c r="EE19">
        <f t="shared" si="11"/>
        <v>0</v>
      </c>
      <c r="EF19">
        <f t="shared" si="12"/>
        <v>0</v>
      </c>
      <c r="EG19">
        <f t="shared" si="13"/>
        <v>-4.502781641168295E-2</v>
      </c>
      <c r="EL19">
        <f t="shared" si="45"/>
        <v>-57.396999999999998</v>
      </c>
      <c r="EM19">
        <f t="shared" si="46"/>
        <v>-0.27465000000000001</v>
      </c>
      <c r="EN19">
        <f t="shared" si="47"/>
        <v>-589</v>
      </c>
      <c r="EO19">
        <f t="shared" si="48"/>
        <v>-1</v>
      </c>
      <c r="EP19">
        <f t="shared" si="49"/>
        <v>-1</v>
      </c>
      <c r="FA19">
        <v>57.396999999999998</v>
      </c>
      <c r="FB19">
        <v>0.27465000000000001</v>
      </c>
      <c r="FC19">
        <v>589</v>
      </c>
      <c r="FE19">
        <v>59.324590000000001</v>
      </c>
      <c r="FF19">
        <v>0.27498</v>
      </c>
      <c r="FG19">
        <v>537</v>
      </c>
      <c r="FH19">
        <f t="shared" ref="FH19:FH43" si="84">FE19-DZ19</f>
        <v>1.9275900000000021</v>
      </c>
      <c r="FI19">
        <f t="shared" ref="FI19:FI43" si="85">FF19-EA19</f>
        <v>3.2999999999999696E-4</v>
      </c>
      <c r="FJ19">
        <f t="shared" ref="FJ19:FJ43" si="86">FG19-EB19</f>
        <v>-52</v>
      </c>
      <c r="FK19">
        <f t="shared" ref="FK19:FK43" si="87">FJ19/EB19</f>
        <v>-8.8285229202037352E-2</v>
      </c>
      <c r="FL19">
        <f t="shared" ref="FL19:FL43" si="88">FI19/EA19</f>
        <v>1.2015292190059965E-3</v>
      </c>
      <c r="FO19">
        <v>0.28610000000000002</v>
      </c>
      <c r="FQ19">
        <f t="shared" si="54"/>
        <v>-59.324590000000001</v>
      </c>
      <c r="FR19">
        <f>FO26-FF19</f>
        <v>-7.8779999999999989E-2</v>
      </c>
      <c r="FS19">
        <f t="shared" si="56"/>
        <v>-537</v>
      </c>
      <c r="FT19">
        <f t="shared" si="57"/>
        <v>-1952.8692995854244</v>
      </c>
      <c r="FU19" s="127">
        <f t="shared" si="58"/>
        <v>-7.8449999999999992E-2</v>
      </c>
      <c r="FV19" s="66" t="s">
        <v>312</v>
      </c>
      <c r="FW19" t="s">
        <v>309</v>
      </c>
      <c r="FX19" t="s">
        <v>315</v>
      </c>
      <c r="FY19" t="s">
        <v>302</v>
      </c>
      <c r="FZ19" t="s">
        <v>314</v>
      </c>
      <c r="GA19" t="s">
        <v>185</v>
      </c>
      <c r="GB19" t="s">
        <v>304</v>
      </c>
    </row>
    <row r="20" spans="1:184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16"/>
        <v>-63.69</v>
      </c>
      <c r="AA20">
        <f t="shared" si="17"/>
        <v>-0.1002</v>
      </c>
      <c r="AB20">
        <f t="shared" si="18"/>
        <v>-283</v>
      </c>
      <c r="AG20">
        <f t="shared" si="19"/>
        <v>0</v>
      </c>
      <c r="AH20">
        <f t="shared" si="20"/>
        <v>0</v>
      </c>
      <c r="AI20">
        <f t="shared" si="21"/>
        <v>0</v>
      </c>
      <c r="AK20">
        <v>225.16650000000001</v>
      </c>
      <c r="AL20">
        <v>0.1212</v>
      </c>
      <c r="AM20">
        <v>651</v>
      </c>
      <c r="AN20">
        <f t="shared" si="74"/>
        <v>225.16650000000001</v>
      </c>
      <c r="AO20">
        <f t="shared" si="75"/>
        <v>0.1212</v>
      </c>
      <c r="AP20">
        <f t="shared" si="76"/>
        <v>651</v>
      </c>
      <c r="AQ20" t="e">
        <f t="shared" si="25"/>
        <v>#DIV/0!</v>
      </c>
      <c r="AS20">
        <v>210.01519999999999</v>
      </c>
      <c r="AT20">
        <v>0.1356</v>
      </c>
      <c r="AU20">
        <v>377</v>
      </c>
      <c r="AV20">
        <f t="shared" si="26"/>
        <v>-15.15130000000002</v>
      </c>
      <c r="AW20">
        <f t="shared" si="1"/>
        <v>1.4399999999999996E-2</v>
      </c>
      <c r="AX20">
        <f t="shared" si="27"/>
        <v>274</v>
      </c>
      <c r="AY20">
        <f t="shared" si="28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32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33"/>
        <v>-47.215599999999995</v>
      </c>
      <c r="CA20">
        <f t="shared" si="34"/>
        <v>0.12414999999999998</v>
      </c>
      <c r="CB20">
        <f t="shared" si="35"/>
        <v>-89</v>
      </c>
      <c r="CC20" t="s">
        <v>236</v>
      </c>
      <c r="CD20">
        <f t="shared" si="36"/>
        <v>-0.23607427055702918</v>
      </c>
      <c r="CF20">
        <v>162.7996</v>
      </c>
      <c r="CG20">
        <v>0.25974999999999998</v>
      </c>
      <c r="CH20">
        <v>288</v>
      </c>
      <c r="CI20">
        <f t="shared" si="37"/>
        <v>0</v>
      </c>
      <c r="CJ20">
        <f t="shared" si="38"/>
        <v>0</v>
      </c>
      <c r="CK20">
        <f t="shared" si="39"/>
        <v>0</v>
      </c>
      <c r="CL20" t="s">
        <v>236</v>
      </c>
      <c r="CM20">
        <f t="shared" si="40"/>
        <v>0</v>
      </c>
      <c r="CR20">
        <f t="shared" si="41"/>
        <v>-162.7996</v>
      </c>
      <c r="CS20">
        <f t="shared" si="42"/>
        <v>-0.25974999999999998</v>
      </c>
      <c r="CT20">
        <f t="shared" si="43"/>
        <v>-288</v>
      </c>
      <c r="CU20" t="s">
        <v>236</v>
      </c>
      <c r="CV20">
        <f t="shared" si="44"/>
        <v>-1</v>
      </c>
      <c r="CW20">
        <f t="shared" si="68"/>
        <v>1</v>
      </c>
      <c r="DA20">
        <v>170.34800000000001</v>
      </c>
      <c r="DB20">
        <v>0.1447987</v>
      </c>
      <c r="DC20">
        <v>372</v>
      </c>
      <c r="DD20">
        <f t="shared" si="4"/>
        <v>-39.66719999999998</v>
      </c>
      <c r="DE20">
        <f t="shared" si="5"/>
        <v>9.1987000000000041E-3</v>
      </c>
      <c r="DF20">
        <f t="shared" si="6"/>
        <v>-5</v>
      </c>
      <c r="DG20">
        <f t="shared" si="7"/>
        <v>-1.3262599469496022E-2</v>
      </c>
      <c r="DH20">
        <f t="shared" si="8"/>
        <v>6.7837020648967586E-2</v>
      </c>
      <c r="DZ20">
        <v>169.6875</v>
      </c>
      <c r="EA20">
        <v>0.12636</v>
      </c>
      <c r="EB20">
        <v>372</v>
      </c>
      <c r="EC20">
        <f t="shared" si="9"/>
        <v>-0.66050000000001319</v>
      </c>
      <c r="ED20">
        <f t="shared" si="10"/>
        <v>-1.8438700000000002E-2</v>
      </c>
      <c r="EE20">
        <f t="shared" si="11"/>
        <v>0</v>
      </c>
      <c r="EF20">
        <f t="shared" si="12"/>
        <v>0</v>
      </c>
      <c r="EG20">
        <f t="shared" si="13"/>
        <v>-0.12734023164572611</v>
      </c>
      <c r="EL20">
        <f t="shared" si="45"/>
        <v>-169.6875</v>
      </c>
      <c r="EM20">
        <f t="shared" si="46"/>
        <v>-0.12636</v>
      </c>
      <c r="EN20">
        <f t="shared" si="47"/>
        <v>-372</v>
      </c>
      <c r="EO20">
        <f t="shared" si="48"/>
        <v>-1</v>
      </c>
      <c r="EP20">
        <f t="shared" si="49"/>
        <v>-1</v>
      </c>
      <c r="FA20">
        <v>169.6875</v>
      </c>
      <c r="FB20">
        <v>0.12636</v>
      </c>
      <c r="FC20">
        <v>372</v>
      </c>
      <c r="FE20">
        <v>188.13399999999999</v>
      </c>
      <c r="FF20">
        <v>6.0600000000000001E-2</v>
      </c>
      <c r="FG20">
        <v>205</v>
      </c>
      <c r="FH20">
        <f t="shared" si="84"/>
        <v>18.446499999999986</v>
      </c>
      <c r="FI20">
        <f t="shared" si="85"/>
        <v>-6.5759999999999999E-2</v>
      </c>
      <c r="FJ20">
        <f t="shared" si="86"/>
        <v>-167</v>
      </c>
      <c r="FK20">
        <f t="shared" si="87"/>
        <v>-0.44892473118279569</v>
      </c>
      <c r="FL20">
        <f t="shared" si="88"/>
        <v>-0.5204178537511871</v>
      </c>
      <c r="FO20">
        <v>0.15090000000000001</v>
      </c>
      <c r="FQ20">
        <f t="shared" si="54"/>
        <v>-188.13399999999999</v>
      </c>
      <c r="FR20">
        <f t="shared" si="55"/>
        <v>9.0300000000000005E-2</v>
      </c>
      <c r="FS20">
        <f t="shared" si="56"/>
        <v>-205</v>
      </c>
      <c r="FT20">
        <f t="shared" si="57"/>
        <v>-3382.8382838283828</v>
      </c>
      <c r="FU20" s="127">
        <f t="shared" si="58"/>
        <v>2.4540000000000006E-2</v>
      </c>
      <c r="FV20">
        <v>0.238661277</v>
      </c>
      <c r="FW20">
        <v>0.42666700800000001</v>
      </c>
      <c r="FX20">
        <v>0.18070791899999999</v>
      </c>
      <c r="FY20">
        <v>0.33082874699999998</v>
      </c>
      <c r="FZ20">
        <v>3.471427E-3</v>
      </c>
      <c r="GA20">
        <v>0.16415397900000001</v>
      </c>
      <c r="GB20">
        <v>2.982887E-3</v>
      </c>
    </row>
    <row r="21" spans="1:184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16"/>
        <v>1.1120000000000001</v>
      </c>
      <c r="AA21">
        <f t="shared" si="17"/>
        <v>0.06</v>
      </c>
      <c r="AB21">
        <f t="shared" si="18"/>
        <v>106</v>
      </c>
      <c r="AG21">
        <f t="shared" si="19"/>
        <v>0</v>
      </c>
      <c r="AH21">
        <f t="shared" si="20"/>
        <v>0</v>
      </c>
      <c r="AI21">
        <f t="shared" si="21"/>
        <v>0</v>
      </c>
      <c r="AK21">
        <v>48.740499999999997</v>
      </c>
      <c r="AL21">
        <v>0.1769</v>
      </c>
      <c r="AM21">
        <v>1742</v>
      </c>
      <c r="AN21">
        <f t="shared" si="74"/>
        <v>48.740499999999997</v>
      </c>
      <c r="AO21">
        <f t="shared" si="75"/>
        <v>0.1769</v>
      </c>
      <c r="AP21">
        <f t="shared" si="76"/>
        <v>1742</v>
      </c>
      <c r="AQ21" t="e">
        <f t="shared" si="25"/>
        <v>#DIV/0!</v>
      </c>
      <c r="AS21">
        <v>41.736699999999999</v>
      </c>
      <c r="AT21">
        <v>0.21586</v>
      </c>
      <c r="AU21">
        <v>1132</v>
      </c>
      <c r="AV21">
        <f t="shared" si="26"/>
        <v>-7.0037999999999982</v>
      </c>
      <c r="AW21">
        <f t="shared" si="1"/>
        <v>3.8959999999999995E-2</v>
      </c>
      <c r="AX21">
        <f t="shared" si="27"/>
        <v>610</v>
      </c>
      <c r="AY21">
        <f t="shared" si="28"/>
        <v>0.35017221584385766</v>
      </c>
      <c r="BS21">
        <f t="shared" si="2"/>
        <v>-11.31</v>
      </c>
      <c r="BT21">
        <f t="shared" si="32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33"/>
        <v>-10.151899999999998</v>
      </c>
      <c r="CA21">
        <f t="shared" si="34"/>
        <v>2.5100000000000122E-3</v>
      </c>
      <c r="CB21">
        <f t="shared" si="35"/>
        <v>-13</v>
      </c>
      <c r="CC21" t="s">
        <v>233</v>
      </c>
      <c r="CD21">
        <f t="shared" si="36"/>
        <v>-1.1484098939929329E-2</v>
      </c>
      <c r="CM21">
        <f t="shared" si="40"/>
        <v>0</v>
      </c>
      <c r="CR21">
        <f t="shared" si="41"/>
        <v>0</v>
      </c>
      <c r="CS21">
        <f t="shared" si="42"/>
        <v>0</v>
      </c>
      <c r="CT21">
        <f t="shared" si="43"/>
        <v>0</v>
      </c>
      <c r="CU21" t="s">
        <v>236</v>
      </c>
      <c r="CV21" t="e">
        <f t="shared" si="44"/>
        <v>#DIV/0!</v>
      </c>
      <c r="CW21">
        <f t="shared" si="68"/>
        <v>1</v>
      </c>
      <c r="DA21">
        <v>31.584800000000001</v>
      </c>
      <c r="DB21">
        <v>0.21837000000000001</v>
      </c>
      <c r="DC21">
        <v>1119</v>
      </c>
      <c r="DD21">
        <f t="shared" si="4"/>
        <v>-10.151899999999998</v>
      </c>
      <c r="DE21">
        <f t="shared" si="5"/>
        <v>2.5100000000000122E-3</v>
      </c>
      <c r="DF21">
        <f t="shared" si="6"/>
        <v>-13</v>
      </c>
      <c r="DG21">
        <f t="shared" si="7"/>
        <v>-1.1484098939929329E-2</v>
      </c>
      <c r="DH21">
        <f t="shared" si="8"/>
        <v>1.1627906976744243E-2</v>
      </c>
      <c r="DZ21">
        <v>31.2897</v>
      </c>
      <c r="EA21">
        <v>0.2223</v>
      </c>
      <c r="EB21">
        <v>1119</v>
      </c>
      <c r="EC21">
        <f t="shared" si="9"/>
        <v>-0.29510000000000147</v>
      </c>
      <c r="ED21">
        <f t="shared" si="10"/>
        <v>3.9299999999999891E-3</v>
      </c>
      <c r="EE21">
        <f t="shared" si="11"/>
        <v>0</v>
      </c>
      <c r="EF21">
        <f t="shared" si="12"/>
        <v>0</v>
      </c>
      <c r="EG21">
        <f t="shared" si="13"/>
        <v>1.7996977606814072E-2</v>
      </c>
      <c r="EL21">
        <f t="shared" si="45"/>
        <v>-31.2897</v>
      </c>
      <c r="EM21">
        <f t="shared" si="46"/>
        <v>-0.2223</v>
      </c>
      <c r="EN21">
        <f t="shared" si="47"/>
        <v>-1119</v>
      </c>
      <c r="EO21">
        <f t="shared" si="48"/>
        <v>-1</v>
      </c>
      <c r="EP21">
        <f t="shared" si="49"/>
        <v>-1</v>
      </c>
      <c r="FA21">
        <v>31.2897</v>
      </c>
      <c r="FB21">
        <v>0.2223</v>
      </c>
      <c r="FC21">
        <v>1119</v>
      </c>
      <c r="FE21">
        <v>31.578800000000001</v>
      </c>
      <c r="FF21">
        <v>0.26578000000000002</v>
      </c>
      <c r="FG21">
        <v>754</v>
      </c>
      <c r="FH21">
        <f t="shared" si="84"/>
        <v>0.28910000000000124</v>
      </c>
      <c r="FI21">
        <f t="shared" si="85"/>
        <v>4.3480000000000019E-2</v>
      </c>
      <c r="FJ21">
        <f t="shared" si="86"/>
        <v>-365</v>
      </c>
      <c r="FK21">
        <f t="shared" si="87"/>
        <v>-0.32618409294012513</v>
      </c>
      <c r="FL21">
        <f t="shared" si="88"/>
        <v>0.19559154295996409</v>
      </c>
      <c r="FO21">
        <v>0.2276</v>
      </c>
      <c r="FQ21">
        <f t="shared" si="54"/>
        <v>-31.578800000000001</v>
      </c>
      <c r="FR21">
        <f t="shared" si="55"/>
        <v>-3.8180000000000019E-2</v>
      </c>
      <c r="FS21">
        <f t="shared" si="56"/>
        <v>-754</v>
      </c>
      <c r="FT21">
        <f t="shared" si="57"/>
        <v>-2836.932801565204</v>
      </c>
      <c r="FU21" s="127">
        <f t="shared" si="58"/>
        <v>5.2999999999999992E-3</v>
      </c>
    </row>
    <row r="22" spans="1:184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16"/>
        <v>-10.199999999999999</v>
      </c>
      <c r="AA22">
        <f t="shared" si="17"/>
        <v>-0.37130000000000002</v>
      </c>
      <c r="AB22">
        <f t="shared" si="18"/>
        <v>-236</v>
      </c>
      <c r="AG22">
        <f t="shared" si="19"/>
        <v>0</v>
      </c>
      <c r="AH22">
        <f t="shared" si="20"/>
        <v>0</v>
      </c>
      <c r="AI22">
        <f t="shared" si="21"/>
        <v>0</v>
      </c>
      <c r="AK22">
        <v>56.912999999999997</v>
      </c>
      <c r="AL22">
        <v>0.26650000000000001</v>
      </c>
      <c r="AM22">
        <v>963</v>
      </c>
      <c r="AN22">
        <f t="shared" si="74"/>
        <v>56.912999999999997</v>
      </c>
      <c r="AO22">
        <f t="shared" si="75"/>
        <v>0.26650000000000001</v>
      </c>
      <c r="AP22">
        <f t="shared" si="76"/>
        <v>963</v>
      </c>
      <c r="AQ22" t="e">
        <f t="shared" si="25"/>
        <v>#DIV/0!</v>
      </c>
      <c r="AS22">
        <v>41.099600000000002</v>
      </c>
      <c r="AT22">
        <v>0.36631999999999998</v>
      </c>
      <c r="AU22">
        <v>559</v>
      </c>
      <c r="AV22">
        <f t="shared" si="26"/>
        <v>-15.813399999999994</v>
      </c>
      <c r="AW22">
        <f t="shared" si="1"/>
        <v>9.9819999999999964E-2</v>
      </c>
      <c r="AX22">
        <f t="shared" si="27"/>
        <v>404</v>
      </c>
      <c r="AY22">
        <f t="shared" si="28"/>
        <v>0.41952232606438211</v>
      </c>
      <c r="AZ22" t="s">
        <v>256</v>
      </c>
      <c r="BS22">
        <f t="shared" si="2"/>
        <v>-10.199999999999999</v>
      </c>
      <c r="BT22">
        <f t="shared" si="32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33"/>
        <v>-8.6032000000000011</v>
      </c>
      <c r="CA22">
        <f t="shared" si="34"/>
        <v>7.7200000000000046E-3</v>
      </c>
      <c r="CB22">
        <f t="shared" si="35"/>
        <v>-199</v>
      </c>
      <c r="CC22" t="s">
        <v>233</v>
      </c>
      <c r="CD22">
        <f t="shared" si="36"/>
        <v>-0.35599284436493739</v>
      </c>
      <c r="CF22">
        <v>32.609000000000002</v>
      </c>
      <c r="CG22">
        <v>0.38455</v>
      </c>
      <c r="CH22">
        <v>360</v>
      </c>
      <c r="CI22">
        <f t="shared" si="37"/>
        <v>0.11260000000000048</v>
      </c>
      <c r="CJ22">
        <f t="shared" si="38"/>
        <v>1.0510000000000019E-2</v>
      </c>
      <c r="CK22">
        <f t="shared" si="39"/>
        <v>0</v>
      </c>
      <c r="CL22" t="s">
        <v>236</v>
      </c>
      <c r="CM22">
        <f t="shared" si="40"/>
        <v>0</v>
      </c>
      <c r="CR22">
        <f t="shared" si="41"/>
        <v>-32.609000000000002</v>
      </c>
      <c r="CS22">
        <f t="shared" si="42"/>
        <v>-0.38455</v>
      </c>
      <c r="CT22">
        <f t="shared" si="43"/>
        <v>-360</v>
      </c>
      <c r="CU22" t="s">
        <v>236</v>
      </c>
      <c r="CV22">
        <f t="shared" si="44"/>
        <v>-1</v>
      </c>
      <c r="CW22">
        <f t="shared" si="68"/>
        <v>1</v>
      </c>
      <c r="DA22">
        <v>32.813029999999998</v>
      </c>
      <c r="DB22">
        <v>0.34974</v>
      </c>
      <c r="DC22">
        <v>556</v>
      </c>
      <c r="DD22">
        <f t="shared" si="4"/>
        <v>-8.2865700000000047</v>
      </c>
      <c r="DE22">
        <f t="shared" si="5"/>
        <v>-1.6579999999999984E-2</v>
      </c>
      <c r="DF22">
        <f t="shared" si="6"/>
        <v>-3</v>
      </c>
      <c r="DG22">
        <f t="shared" si="7"/>
        <v>-5.3667262969588547E-3</v>
      </c>
      <c r="DH22">
        <f t="shared" si="8"/>
        <v>-4.5260974011792923E-2</v>
      </c>
      <c r="DZ22">
        <v>31.216799999999999</v>
      </c>
      <c r="EA22">
        <v>0.358377</v>
      </c>
      <c r="EB22">
        <v>372</v>
      </c>
      <c r="EC22">
        <f t="shared" si="9"/>
        <v>-1.5962299999999985</v>
      </c>
      <c r="ED22">
        <f t="shared" si="10"/>
        <v>8.6370000000000058E-3</v>
      </c>
      <c r="EE22">
        <f t="shared" si="11"/>
        <v>-184</v>
      </c>
      <c r="EF22">
        <f t="shared" si="12"/>
        <v>-0.33093525179856115</v>
      </c>
      <c r="EG22">
        <f t="shared" si="13"/>
        <v>2.4695488076857109E-2</v>
      </c>
      <c r="EL22">
        <f t="shared" si="45"/>
        <v>-31.216799999999999</v>
      </c>
      <c r="EM22">
        <f t="shared" si="46"/>
        <v>-0.358377</v>
      </c>
      <c r="EN22">
        <f t="shared" si="47"/>
        <v>-372</v>
      </c>
      <c r="EO22">
        <f t="shared" si="48"/>
        <v>-1</v>
      </c>
      <c r="EP22">
        <f t="shared" si="49"/>
        <v>-1</v>
      </c>
      <c r="FA22">
        <v>31.216799999999999</v>
      </c>
      <c r="FB22">
        <v>0.358377</v>
      </c>
      <c r="FC22">
        <v>372</v>
      </c>
      <c r="FE22">
        <v>23.667999999999999</v>
      </c>
      <c r="FF22">
        <v>0.65559999999999996</v>
      </c>
      <c r="FG22">
        <v>139</v>
      </c>
      <c r="FH22">
        <f t="shared" si="84"/>
        <v>-7.5488</v>
      </c>
      <c r="FI22">
        <f t="shared" si="85"/>
        <v>0.29722299999999996</v>
      </c>
      <c r="FJ22">
        <f t="shared" si="86"/>
        <v>-233</v>
      </c>
      <c r="FK22">
        <f t="shared" si="87"/>
        <v>-0.62634408602150538</v>
      </c>
      <c r="FL22">
        <f t="shared" si="88"/>
        <v>0.82935846887495557</v>
      </c>
      <c r="FO22">
        <v>0.35930000000000001</v>
      </c>
      <c r="FQ22">
        <f t="shared" si="54"/>
        <v>-23.667999999999999</v>
      </c>
      <c r="FR22">
        <f t="shared" si="55"/>
        <v>-0.29629999999999995</v>
      </c>
      <c r="FS22">
        <f t="shared" si="56"/>
        <v>-139</v>
      </c>
      <c r="FT22">
        <f t="shared" si="57"/>
        <v>-212.01952410006103</v>
      </c>
      <c r="FU22" s="127">
        <f t="shared" si="58"/>
        <v>9.2300000000000715E-4</v>
      </c>
      <c r="FV22" t="s">
        <v>299</v>
      </c>
      <c r="FW22" t="s">
        <v>300</v>
      </c>
      <c r="FX22" t="s">
        <v>301</v>
      </c>
      <c r="FY22" t="s">
        <v>322</v>
      </c>
      <c r="FZ22" t="s">
        <v>323</v>
      </c>
      <c r="GA22" t="s">
        <v>304</v>
      </c>
    </row>
    <row r="23" spans="1:184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16"/>
        <v>-14.93</v>
      </c>
      <c r="AA23">
        <f t="shared" si="17"/>
        <v>-0.1002</v>
      </c>
      <c r="AB23">
        <f t="shared" si="18"/>
        <v>-323</v>
      </c>
      <c r="AK23">
        <v>74.535600000000002</v>
      </c>
      <c r="AL23">
        <v>0.13339999999999999</v>
      </c>
      <c r="AM23">
        <v>579</v>
      </c>
      <c r="AN23">
        <f t="shared" si="74"/>
        <v>74.535600000000002</v>
      </c>
      <c r="AO23">
        <f t="shared" si="75"/>
        <v>0.13339999999999999</v>
      </c>
      <c r="AP23">
        <f t="shared" si="76"/>
        <v>579</v>
      </c>
      <c r="AQ23" t="e">
        <f t="shared" si="25"/>
        <v>#DIV/0!</v>
      </c>
      <c r="AS23">
        <v>86.693399999999997</v>
      </c>
      <c r="AT23">
        <v>7.6909000000000005E-2</v>
      </c>
      <c r="AU23">
        <v>418</v>
      </c>
      <c r="AV23">
        <f t="shared" si="26"/>
        <v>12.157799999999995</v>
      </c>
      <c r="AW23">
        <f t="shared" si="1"/>
        <v>-5.6490999999999986E-2</v>
      </c>
      <c r="AX23">
        <f t="shared" si="27"/>
        <v>161</v>
      </c>
      <c r="AY23">
        <f t="shared" si="28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32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33"/>
        <v>-37.042499999999997</v>
      </c>
      <c r="CA23">
        <f t="shared" si="34"/>
        <v>9.5409999999999939E-3</v>
      </c>
      <c r="CB23">
        <f t="shared" si="35"/>
        <v>-169</v>
      </c>
      <c r="CC23" t="s">
        <v>233</v>
      </c>
      <c r="CD23">
        <f t="shared" si="36"/>
        <v>-0.40430622009569378</v>
      </c>
      <c r="CF23">
        <v>49.6509</v>
      </c>
      <c r="CG23">
        <v>8.6449999999999999E-2</v>
      </c>
      <c r="CH23">
        <v>249</v>
      </c>
      <c r="CI23">
        <f t="shared" si="37"/>
        <v>0</v>
      </c>
      <c r="CJ23">
        <f t="shared" si="38"/>
        <v>0</v>
      </c>
      <c r="CK23">
        <f t="shared" si="39"/>
        <v>0</v>
      </c>
      <c r="CL23" t="s">
        <v>235</v>
      </c>
      <c r="CM23">
        <f t="shared" si="40"/>
        <v>0</v>
      </c>
      <c r="CR23">
        <f t="shared" si="41"/>
        <v>-49.6509</v>
      </c>
      <c r="CS23">
        <f t="shared" si="42"/>
        <v>-8.6449999999999999E-2</v>
      </c>
      <c r="CT23">
        <f t="shared" si="43"/>
        <v>-249</v>
      </c>
      <c r="CU23" t="s">
        <v>236</v>
      </c>
      <c r="CV23">
        <f t="shared" si="44"/>
        <v>-1</v>
      </c>
      <c r="CW23">
        <f t="shared" si="68"/>
        <v>1</v>
      </c>
      <c r="DA23">
        <v>49.880879999999998</v>
      </c>
      <c r="DB23">
        <v>0.10521</v>
      </c>
      <c r="DC23">
        <v>409</v>
      </c>
      <c r="DD23">
        <f t="shared" si="4"/>
        <v>-36.812519999999999</v>
      </c>
      <c r="DE23">
        <f t="shared" si="5"/>
        <v>2.8300999999999993E-2</v>
      </c>
      <c r="DF23">
        <f t="shared" si="6"/>
        <v>-9</v>
      </c>
      <c r="DG23">
        <f t="shared" si="7"/>
        <v>-2.1531100478468901E-2</v>
      </c>
      <c r="DH23">
        <f t="shared" si="8"/>
        <v>0.36798034040229349</v>
      </c>
      <c r="DZ23">
        <v>50.084449999999997</v>
      </c>
      <c r="EA23">
        <v>0.10129000000000001</v>
      </c>
      <c r="EB23">
        <v>409</v>
      </c>
      <c r="EC23">
        <f t="shared" si="9"/>
        <v>0.20356999999999914</v>
      </c>
      <c r="ED23">
        <f t="shared" si="10"/>
        <v>-3.9199999999999929E-3</v>
      </c>
      <c r="EE23">
        <f t="shared" si="11"/>
        <v>0</v>
      </c>
      <c r="EF23">
        <f t="shared" si="12"/>
        <v>0</v>
      </c>
      <c r="EG23">
        <f t="shared" si="13"/>
        <v>-3.7258815701929411E-2</v>
      </c>
      <c r="EL23">
        <f t="shared" si="45"/>
        <v>-50.084449999999997</v>
      </c>
      <c r="EM23">
        <f t="shared" si="46"/>
        <v>-0.10129000000000001</v>
      </c>
      <c r="EN23">
        <f t="shared" si="47"/>
        <v>-409</v>
      </c>
      <c r="EO23">
        <f t="shared" si="48"/>
        <v>-1</v>
      </c>
      <c r="EP23">
        <f t="shared" si="49"/>
        <v>-1</v>
      </c>
      <c r="FA23">
        <v>50.084449999999997</v>
      </c>
      <c r="FB23">
        <v>0.10129000000000001</v>
      </c>
      <c r="FC23">
        <v>409</v>
      </c>
      <c r="FE23">
        <v>49.972700000000003</v>
      </c>
      <c r="FF23">
        <v>0.27189999999999998</v>
      </c>
      <c r="FG23">
        <v>222</v>
      </c>
      <c r="FH23">
        <f t="shared" si="84"/>
        <v>-0.11174999999999358</v>
      </c>
      <c r="FI23">
        <f t="shared" si="85"/>
        <v>0.17060999999999998</v>
      </c>
      <c r="FJ23">
        <f t="shared" si="86"/>
        <v>-187</v>
      </c>
      <c r="FK23">
        <f t="shared" si="87"/>
        <v>-0.45721271393643031</v>
      </c>
      <c r="FL23">
        <f t="shared" si="88"/>
        <v>1.6843716062790006</v>
      </c>
      <c r="FO23">
        <v>0.1381</v>
      </c>
      <c r="FQ23">
        <f t="shared" si="54"/>
        <v>-49.972700000000003</v>
      </c>
      <c r="FR23">
        <f t="shared" si="55"/>
        <v>-0.13379999999999997</v>
      </c>
      <c r="FS23">
        <f t="shared" si="56"/>
        <v>-222</v>
      </c>
      <c r="FT23">
        <f t="shared" si="57"/>
        <v>-816.47664582567131</v>
      </c>
      <c r="FU23" s="127">
        <f t="shared" si="58"/>
        <v>3.6810000000000009E-2</v>
      </c>
      <c r="FV23">
        <v>2.17170922E-2</v>
      </c>
      <c r="FW23">
        <v>0.1169788786</v>
      </c>
      <c r="FX23">
        <v>6.9906493799999997E-2</v>
      </c>
      <c r="FY23">
        <v>4.1428230000000002E-4</v>
      </c>
      <c r="FZ23">
        <v>1.2385913599999999E-2</v>
      </c>
      <c r="GA23">
        <v>1.1851948500000001E-2</v>
      </c>
    </row>
    <row r="24" spans="1:184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16"/>
        <v>-23.49</v>
      </c>
      <c r="AA24">
        <f t="shared" si="17"/>
        <v>-0.1487</v>
      </c>
      <c r="AB24">
        <f t="shared" si="18"/>
        <v>-283</v>
      </c>
      <c r="AK24">
        <v>121.116</v>
      </c>
      <c r="AL24">
        <v>0.2165</v>
      </c>
      <c r="AM24">
        <v>462</v>
      </c>
      <c r="AN24">
        <f t="shared" si="74"/>
        <v>121.116</v>
      </c>
      <c r="AO24">
        <f t="shared" si="75"/>
        <v>0.2165</v>
      </c>
      <c r="AP24">
        <f t="shared" si="76"/>
        <v>462</v>
      </c>
      <c r="AQ24" t="e">
        <f t="shared" si="25"/>
        <v>#DIV/0!</v>
      </c>
      <c r="AS24">
        <v>126.21339999999999</v>
      </c>
      <c r="AT24">
        <v>0.23744999999999999</v>
      </c>
      <c r="AU24">
        <v>385</v>
      </c>
      <c r="AV24">
        <f t="shared" si="26"/>
        <v>5.0973999999999933</v>
      </c>
      <c r="AW24">
        <f t="shared" si="1"/>
        <v>2.0949999999999996E-2</v>
      </c>
      <c r="AX24">
        <f t="shared" si="27"/>
        <v>77</v>
      </c>
      <c r="AY24">
        <f t="shared" si="28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32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33"/>
        <v>-72.544399999999996</v>
      </c>
      <c r="CA24">
        <f t="shared" si="34"/>
        <v>7.1050000000000002E-2</v>
      </c>
      <c r="CB24">
        <f t="shared" si="35"/>
        <v>-117</v>
      </c>
      <c r="CC24" t="s">
        <v>234</v>
      </c>
      <c r="CD24">
        <f t="shared" si="36"/>
        <v>-0.30389610389610389</v>
      </c>
      <c r="CF24">
        <v>53.668999999999997</v>
      </c>
      <c r="CG24">
        <v>0.3085</v>
      </c>
      <c r="CH24">
        <v>268</v>
      </c>
      <c r="CI24">
        <f t="shared" si="37"/>
        <v>0</v>
      </c>
      <c r="CJ24">
        <f t="shared" si="38"/>
        <v>0</v>
      </c>
      <c r="CK24">
        <f t="shared" si="39"/>
        <v>0</v>
      </c>
      <c r="CL24" t="s">
        <v>234</v>
      </c>
      <c r="CM24">
        <f t="shared" si="40"/>
        <v>0</v>
      </c>
      <c r="CR24">
        <f t="shared" si="41"/>
        <v>-53.668999999999997</v>
      </c>
      <c r="CS24">
        <f t="shared" si="42"/>
        <v>-0.3085</v>
      </c>
      <c r="CT24">
        <f t="shared" si="43"/>
        <v>-268</v>
      </c>
      <c r="CU24" t="s">
        <v>236</v>
      </c>
      <c r="CV24">
        <f t="shared" si="44"/>
        <v>-1</v>
      </c>
      <c r="CW24">
        <f t="shared" si="68"/>
        <v>1</v>
      </c>
      <c r="DA24">
        <v>55.530940000000001</v>
      </c>
      <c r="DB24">
        <v>0.30409900000000001</v>
      </c>
      <c r="DC24">
        <v>375</v>
      </c>
      <c r="DD24">
        <f t="shared" si="4"/>
        <v>-70.682459999999992</v>
      </c>
      <c r="DE24">
        <f t="shared" si="5"/>
        <v>6.6649000000000014E-2</v>
      </c>
      <c r="DF24">
        <f t="shared" si="6"/>
        <v>-10</v>
      </c>
      <c r="DG24">
        <f t="shared" si="7"/>
        <v>-2.5974025974025976E-2</v>
      </c>
      <c r="DH24">
        <f t="shared" si="8"/>
        <v>0.28068646030743322</v>
      </c>
      <c r="DZ24">
        <v>56.780700000000003</v>
      </c>
      <c r="EA24">
        <v>0.29379</v>
      </c>
      <c r="EB24">
        <v>375</v>
      </c>
      <c r="EC24">
        <f t="shared" si="9"/>
        <v>1.249760000000002</v>
      </c>
      <c r="ED24">
        <f t="shared" si="10"/>
        <v>-1.0309000000000013E-2</v>
      </c>
      <c r="EE24">
        <f t="shared" si="11"/>
        <v>0</v>
      </c>
      <c r="EF24">
        <f t="shared" si="12"/>
        <v>0</v>
      </c>
      <c r="EG24">
        <f t="shared" si="13"/>
        <v>-3.3900144360882518E-2</v>
      </c>
      <c r="EL24">
        <f t="shared" si="45"/>
        <v>-56.780700000000003</v>
      </c>
      <c r="EM24">
        <f t="shared" si="46"/>
        <v>-0.29379</v>
      </c>
      <c r="EN24">
        <f t="shared" si="47"/>
        <v>-375</v>
      </c>
      <c r="EO24">
        <f t="shared" si="48"/>
        <v>-1</v>
      </c>
      <c r="EP24">
        <f t="shared" si="49"/>
        <v>-1</v>
      </c>
      <c r="FA24">
        <v>56.780700000000003</v>
      </c>
      <c r="FB24">
        <v>0.29379</v>
      </c>
      <c r="FC24">
        <v>375</v>
      </c>
      <c r="FE24">
        <v>58.003799999999998</v>
      </c>
      <c r="FF24">
        <v>0.37990000000000002</v>
      </c>
      <c r="FG24">
        <v>205</v>
      </c>
      <c r="FH24">
        <f t="shared" si="84"/>
        <v>1.2230999999999952</v>
      </c>
      <c r="FI24">
        <f t="shared" si="85"/>
        <v>8.611000000000002E-2</v>
      </c>
      <c r="FJ24">
        <f t="shared" si="86"/>
        <v>-170</v>
      </c>
      <c r="FK24">
        <f t="shared" si="87"/>
        <v>-0.45333333333333331</v>
      </c>
      <c r="FL24">
        <f t="shared" si="88"/>
        <v>0.29310051397256554</v>
      </c>
      <c r="FO24">
        <v>0.33239999999999997</v>
      </c>
      <c r="FQ24">
        <f t="shared" si="54"/>
        <v>-58.003799999999998</v>
      </c>
      <c r="FR24">
        <f t="shared" si="55"/>
        <v>-4.7500000000000042E-2</v>
      </c>
      <c r="FS24">
        <f t="shared" si="56"/>
        <v>-205</v>
      </c>
      <c r="FT24">
        <f t="shared" si="57"/>
        <v>-539.61568833903652</v>
      </c>
      <c r="FU24" s="127">
        <f t="shared" si="58"/>
        <v>3.8609999999999978E-2</v>
      </c>
    </row>
    <row r="25" spans="1:184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16"/>
        <v>3.6370000000000005</v>
      </c>
      <c r="AA25">
        <f t="shared" si="17"/>
        <v>6.0100000000000015E-2</v>
      </c>
      <c r="AB25">
        <f t="shared" si="18"/>
        <v>82</v>
      </c>
      <c r="AK25">
        <v>98.161590000000004</v>
      </c>
      <c r="AL25">
        <v>0.26608999999999999</v>
      </c>
      <c r="AM25">
        <v>599</v>
      </c>
      <c r="AN25">
        <f t="shared" si="74"/>
        <v>98.161590000000004</v>
      </c>
      <c r="AO25">
        <f t="shared" si="75"/>
        <v>0.26608999999999999</v>
      </c>
      <c r="AP25">
        <f t="shared" si="76"/>
        <v>599</v>
      </c>
      <c r="AQ25" t="e">
        <f t="shared" si="25"/>
        <v>#DIV/0!</v>
      </c>
      <c r="AS25">
        <v>112.77500000000001</v>
      </c>
      <c r="AT25">
        <v>0.25979999999999998</v>
      </c>
      <c r="AU25">
        <v>341</v>
      </c>
      <c r="AV25">
        <f t="shared" si="26"/>
        <v>14.613410000000002</v>
      </c>
      <c r="AW25">
        <f t="shared" si="1"/>
        <v>-6.2900000000000178E-3</v>
      </c>
      <c r="AX25">
        <f t="shared" si="27"/>
        <v>258</v>
      </c>
      <c r="AY25">
        <f t="shared" si="28"/>
        <v>0.43071786310517529</v>
      </c>
      <c r="AZ25" t="s">
        <v>255</v>
      </c>
      <c r="BS25">
        <f t="shared" si="2"/>
        <v>-17.02</v>
      </c>
      <c r="BT25">
        <f t="shared" si="32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33"/>
        <v>-54.629000000000005</v>
      </c>
      <c r="CA25">
        <f t="shared" si="34"/>
        <v>6.5200000000000036E-2</v>
      </c>
      <c r="CB25">
        <f t="shared" si="35"/>
        <v>-91</v>
      </c>
      <c r="CC25" t="s">
        <v>234</v>
      </c>
      <c r="CD25">
        <f t="shared" si="36"/>
        <v>-0.26686217008797652</v>
      </c>
      <c r="CF25">
        <v>58.146000000000001</v>
      </c>
      <c r="CG25">
        <v>0.32500000000000001</v>
      </c>
      <c r="CH25">
        <v>250</v>
      </c>
      <c r="CI25">
        <f t="shared" si="37"/>
        <v>0</v>
      </c>
      <c r="CJ25">
        <f t="shared" si="38"/>
        <v>0</v>
      </c>
      <c r="CK25">
        <f t="shared" si="39"/>
        <v>0</v>
      </c>
      <c r="CL25" t="s">
        <v>234</v>
      </c>
      <c r="CM25">
        <f t="shared" si="40"/>
        <v>0</v>
      </c>
      <c r="CR25">
        <f t="shared" si="41"/>
        <v>-58.146000000000001</v>
      </c>
      <c r="CS25">
        <f t="shared" si="42"/>
        <v>-0.32500000000000001</v>
      </c>
      <c r="CT25">
        <f t="shared" si="43"/>
        <v>-250</v>
      </c>
      <c r="CU25" t="s">
        <v>236</v>
      </c>
      <c r="CV25">
        <f t="shared" si="44"/>
        <v>-1</v>
      </c>
      <c r="CW25">
        <f t="shared" si="68"/>
        <v>1</v>
      </c>
      <c r="DA25">
        <v>69.757549999999995</v>
      </c>
      <c r="DB25">
        <v>0.26683899999999999</v>
      </c>
      <c r="DC25">
        <v>332</v>
      </c>
      <c r="DD25">
        <f t="shared" si="4"/>
        <v>-43.017450000000011</v>
      </c>
      <c r="DE25">
        <f t="shared" si="5"/>
        <v>7.0390000000000175E-3</v>
      </c>
      <c r="DF25">
        <f t="shared" si="6"/>
        <v>-9</v>
      </c>
      <c r="DG25">
        <f t="shared" si="7"/>
        <v>-2.6392961876832845E-2</v>
      </c>
      <c r="DH25">
        <f t="shared" si="8"/>
        <v>2.7093918398768353E-2</v>
      </c>
      <c r="DZ25">
        <v>68.595699999999994</v>
      </c>
      <c r="EA25">
        <v>0.28615000000000002</v>
      </c>
      <c r="EB25">
        <v>332</v>
      </c>
      <c r="EC25">
        <f t="shared" si="9"/>
        <v>-1.1618500000000012</v>
      </c>
      <c r="ED25">
        <f t="shared" si="10"/>
        <v>1.9311000000000023E-2</v>
      </c>
      <c r="EE25">
        <f t="shared" si="11"/>
        <v>0</v>
      </c>
      <c r="EF25">
        <f t="shared" si="12"/>
        <v>0</v>
      </c>
      <c r="EG25">
        <f t="shared" si="13"/>
        <v>7.2369481222759879E-2</v>
      </c>
      <c r="EL25">
        <f t="shared" si="45"/>
        <v>-68.595699999999994</v>
      </c>
      <c r="EM25">
        <f t="shared" si="46"/>
        <v>-0.28615000000000002</v>
      </c>
      <c r="EN25">
        <f t="shared" si="47"/>
        <v>-332</v>
      </c>
      <c r="EO25">
        <f t="shared" si="48"/>
        <v>-1</v>
      </c>
      <c r="EP25">
        <f t="shared" si="49"/>
        <v>-1</v>
      </c>
      <c r="FA25">
        <v>68.595699999999994</v>
      </c>
      <c r="FB25">
        <v>0.28615000000000002</v>
      </c>
      <c r="FC25">
        <v>332</v>
      </c>
      <c r="FE25">
        <v>70.634</v>
      </c>
      <c r="FF25">
        <v>0.31698999999999999</v>
      </c>
      <c r="FG25">
        <v>208</v>
      </c>
      <c r="FH25">
        <f t="shared" si="84"/>
        <v>2.0383000000000067</v>
      </c>
      <c r="FI25">
        <f t="shared" si="85"/>
        <v>3.0839999999999979E-2</v>
      </c>
      <c r="FJ25">
        <f t="shared" si="86"/>
        <v>-124</v>
      </c>
      <c r="FK25">
        <f t="shared" si="87"/>
        <v>-0.37349397590361444</v>
      </c>
      <c r="FL25">
        <f t="shared" si="88"/>
        <v>0.10777564214572768</v>
      </c>
      <c r="FO25">
        <v>0.27610000000000001</v>
      </c>
      <c r="FQ25">
        <f t="shared" si="54"/>
        <v>-70.634</v>
      </c>
      <c r="FR25">
        <f t="shared" si="55"/>
        <v>-4.0889999999999982E-2</v>
      </c>
      <c r="FS25">
        <f t="shared" si="56"/>
        <v>-208</v>
      </c>
      <c r="FT25">
        <f t="shared" si="57"/>
        <v>-656.17211899429003</v>
      </c>
      <c r="FU25" s="127">
        <f t="shared" si="58"/>
        <v>-1.0050000000000003E-2</v>
      </c>
    </row>
    <row r="26" spans="1:184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16"/>
        <v>4.0500000000000007</v>
      </c>
      <c r="AA26">
        <f t="shared" si="17"/>
        <v>-9.4700000000000006E-2</v>
      </c>
      <c r="AB26">
        <f t="shared" si="18"/>
        <v>121</v>
      </c>
      <c r="AK26">
        <v>72.231539999999995</v>
      </c>
      <c r="AL26">
        <v>0.2412</v>
      </c>
      <c r="AM26">
        <v>795</v>
      </c>
      <c r="AN26">
        <f t="shared" si="74"/>
        <v>72.231539999999995</v>
      </c>
      <c r="AO26">
        <f t="shared" si="75"/>
        <v>0.2412</v>
      </c>
      <c r="AP26">
        <f t="shared" si="76"/>
        <v>795</v>
      </c>
      <c r="AQ26" t="e">
        <f t="shared" si="25"/>
        <v>#DIV/0!</v>
      </c>
      <c r="AS26">
        <v>65.240600000000001</v>
      </c>
      <c r="AT26">
        <v>0.2424</v>
      </c>
      <c r="AU26">
        <v>442</v>
      </c>
      <c r="AV26">
        <f t="shared" si="26"/>
        <v>-6.9909399999999948</v>
      </c>
      <c r="AW26">
        <f t="shared" si="1"/>
        <v>1.2000000000000066E-3</v>
      </c>
      <c r="AX26">
        <f t="shared" si="27"/>
        <v>353</v>
      </c>
      <c r="AY26">
        <f t="shared" si="28"/>
        <v>0.44402515723270441</v>
      </c>
      <c r="BS26">
        <f t="shared" si="2"/>
        <v>-10.1</v>
      </c>
      <c r="BT26">
        <f t="shared" si="32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33"/>
        <v>-27.288000000000004</v>
      </c>
      <c r="CA26">
        <f t="shared" si="34"/>
        <v>-2.1830000000000016E-2</v>
      </c>
      <c r="CB26">
        <f t="shared" si="35"/>
        <v>-151</v>
      </c>
      <c r="CC26" t="s">
        <v>237</v>
      </c>
      <c r="CD26">
        <f t="shared" si="36"/>
        <v>-0.34162895927601811</v>
      </c>
      <c r="CF26">
        <v>37.952599999999997</v>
      </c>
      <c r="CG26">
        <v>0.22056999999999999</v>
      </c>
      <c r="CH26">
        <v>291</v>
      </c>
      <c r="CI26">
        <f t="shared" si="37"/>
        <v>0</v>
      </c>
      <c r="CJ26">
        <f t="shared" si="38"/>
        <v>0</v>
      </c>
      <c r="CK26">
        <f t="shared" si="39"/>
        <v>0</v>
      </c>
      <c r="CL26" t="s">
        <v>236</v>
      </c>
      <c r="CM26">
        <f t="shared" si="40"/>
        <v>0</v>
      </c>
      <c r="CR26">
        <f t="shared" si="41"/>
        <v>-37.952599999999997</v>
      </c>
      <c r="CS26">
        <f t="shared" si="42"/>
        <v>-0.22056999999999999</v>
      </c>
      <c r="CT26">
        <f t="shared" si="43"/>
        <v>-291</v>
      </c>
      <c r="CU26" t="s">
        <v>236</v>
      </c>
      <c r="CV26">
        <f t="shared" si="44"/>
        <v>-1</v>
      </c>
      <c r="CW26">
        <f t="shared" si="68"/>
        <v>1</v>
      </c>
      <c r="DA26">
        <v>45.985799999999998</v>
      </c>
      <c r="DB26">
        <v>0.18834000000000001</v>
      </c>
      <c r="DC26">
        <v>436</v>
      </c>
      <c r="DD26">
        <f t="shared" si="4"/>
        <v>-19.254800000000003</v>
      </c>
      <c r="DE26">
        <f t="shared" si="5"/>
        <v>-5.4059999999999997E-2</v>
      </c>
      <c r="DF26">
        <f t="shared" si="6"/>
        <v>-6</v>
      </c>
      <c r="DG26">
        <f t="shared" si="7"/>
        <v>-1.3574660633484163E-2</v>
      </c>
      <c r="DH26">
        <f t="shared" si="8"/>
        <v>-0.223019801980198</v>
      </c>
      <c r="DZ26">
        <v>45.677950000000003</v>
      </c>
      <c r="EA26">
        <v>0.22356999999999999</v>
      </c>
      <c r="EB26">
        <v>436</v>
      </c>
      <c r="EC26">
        <f t="shared" si="9"/>
        <v>-0.30784999999999485</v>
      </c>
      <c r="ED26">
        <f t="shared" si="10"/>
        <v>3.5229999999999984E-2</v>
      </c>
      <c r="EE26">
        <f t="shared" si="11"/>
        <v>0</v>
      </c>
      <c r="EF26">
        <f t="shared" si="12"/>
        <v>0</v>
      </c>
      <c r="EG26">
        <f t="shared" si="13"/>
        <v>0.18705532547520431</v>
      </c>
      <c r="EL26">
        <f t="shared" si="45"/>
        <v>-45.677950000000003</v>
      </c>
      <c r="EM26">
        <f t="shared" si="46"/>
        <v>-0.22356999999999999</v>
      </c>
      <c r="EN26">
        <f t="shared" si="47"/>
        <v>-436</v>
      </c>
      <c r="EO26">
        <f t="shared" si="48"/>
        <v>-1</v>
      </c>
      <c r="EP26">
        <f t="shared" si="49"/>
        <v>-1</v>
      </c>
      <c r="FA26">
        <v>45.677950000000003</v>
      </c>
      <c r="FB26">
        <v>0.22356999999999999</v>
      </c>
      <c r="FC26">
        <v>436</v>
      </c>
      <c r="FE26">
        <v>37.959000000000003</v>
      </c>
      <c r="FF26">
        <v>0.32990000000000003</v>
      </c>
      <c r="FG26">
        <v>242</v>
      </c>
      <c r="FH26">
        <f t="shared" si="84"/>
        <v>-7.7189499999999995</v>
      </c>
      <c r="FI26">
        <f t="shared" si="85"/>
        <v>0.10633000000000004</v>
      </c>
      <c r="FJ26">
        <f t="shared" si="86"/>
        <v>-194</v>
      </c>
      <c r="FK26">
        <f t="shared" si="87"/>
        <v>-0.44495412844036697</v>
      </c>
      <c r="FL26">
        <f t="shared" si="88"/>
        <v>0.47560048307017955</v>
      </c>
      <c r="FO26">
        <v>0.19620000000000001</v>
      </c>
      <c r="FQ26">
        <f t="shared" si="54"/>
        <v>-37.959000000000003</v>
      </c>
      <c r="FR26">
        <f>FO26-FF26</f>
        <v>-0.13370000000000001</v>
      </c>
      <c r="FS26">
        <f t="shared" si="56"/>
        <v>-242</v>
      </c>
      <c r="FT26">
        <f t="shared" si="57"/>
        <v>-733.55562291603508</v>
      </c>
      <c r="FU26" s="127">
        <f t="shared" si="58"/>
        <v>-2.7369999999999978E-2</v>
      </c>
    </row>
    <row r="27" spans="1:184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16"/>
        <v>-2.4648000000000003</v>
      </c>
      <c r="AA27">
        <f t="shared" si="17"/>
        <v>8.2099999999999951E-2</v>
      </c>
      <c r="AB27">
        <f t="shared" si="18"/>
        <v>76</v>
      </c>
      <c r="AK27">
        <v>83.323599999999999</v>
      </c>
      <c r="AL27">
        <v>0.31533</v>
      </c>
      <c r="AM27">
        <v>421</v>
      </c>
      <c r="AN27">
        <f t="shared" si="74"/>
        <v>83.323599999999999</v>
      </c>
      <c r="AO27">
        <f t="shared" si="75"/>
        <v>0.31533</v>
      </c>
      <c r="AP27">
        <f t="shared" si="76"/>
        <v>421</v>
      </c>
      <c r="AQ27" t="e">
        <f t="shared" si="25"/>
        <v>#DIV/0!</v>
      </c>
      <c r="AS27">
        <v>85.118799999999993</v>
      </c>
      <c r="AT27">
        <v>0.35922999999999999</v>
      </c>
      <c r="AU27">
        <v>354</v>
      </c>
      <c r="AV27">
        <f t="shared" si="26"/>
        <v>1.7951999999999941</v>
      </c>
      <c r="AW27">
        <f t="shared" si="1"/>
        <v>4.3899999999999995E-2</v>
      </c>
      <c r="AX27">
        <f t="shared" si="27"/>
        <v>67</v>
      </c>
      <c r="AY27">
        <f t="shared" si="28"/>
        <v>0.15914489311163896</v>
      </c>
      <c r="BS27">
        <f t="shared" si="2"/>
        <v>-22.76</v>
      </c>
      <c r="BT27">
        <f t="shared" si="32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33"/>
        <v>-17.619399999999999</v>
      </c>
      <c r="CA27">
        <f t="shared" si="34"/>
        <v>-3.7480000000000013E-2</v>
      </c>
      <c r="CB27">
        <f t="shared" si="35"/>
        <v>-164</v>
      </c>
      <c r="CC27" t="s">
        <v>233</v>
      </c>
      <c r="CD27">
        <f t="shared" si="36"/>
        <v>-0.4632768361581921</v>
      </c>
      <c r="CF27">
        <v>67.917900000000003</v>
      </c>
      <c r="CG27">
        <v>0.31134000000000001</v>
      </c>
      <c r="CH27">
        <v>190</v>
      </c>
      <c r="CI27">
        <f t="shared" si="37"/>
        <v>0.41850000000000875</v>
      </c>
      <c r="CJ27">
        <f t="shared" si="38"/>
        <v>-1.0409999999999975E-2</v>
      </c>
      <c r="CK27">
        <f t="shared" si="39"/>
        <v>0</v>
      </c>
      <c r="CL27" t="s">
        <v>234</v>
      </c>
      <c r="CM27">
        <f t="shared" si="40"/>
        <v>0</v>
      </c>
      <c r="CR27">
        <f t="shared" si="41"/>
        <v>-67.917900000000003</v>
      </c>
      <c r="CS27">
        <f t="shared" si="42"/>
        <v>-0.31134000000000001</v>
      </c>
      <c r="CT27">
        <f t="shared" si="43"/>
        <v>-190</v>
      </c>
      <c r="CU27" t="s">
        <v>236</v>
      </c>
      <c r="CV27">
        <f t="shared" si="44"/>
        <v>-1</v>
      </c>
      <c r="CW27">
        <f t="shared" si="68"/>
        <v>1</v>
      </c>
      <c r="DA27">
        <v>66.401229999999998</v>
      </c>
      <c r="DB27">
        <v>0.31353439999999999</v>
      </c>
      <c r="DC27">
        <v>350</v>
      </c>
      <c r="DD27">
        <f t="shared" si="4"/>
        <v>-18.717569999999995</v>
      </c>
      <c r="DE27">
        <f t="shared" si="5"/>
        <v>-4.5695600000000003E-2</v>
      </c>
      <c r="DF27">
        <f t="shared" si="6"/>
        <v>-4</v>
      </c>
      <c r="DG27">
        <f t="shared" si="7"/>
        <v>-1.1299435028248588E-2</v>
      </c>
      <c r="DH27">
        <f t="shared" si="8"/>
        <v>-0.12720429808200875</v>
      </c>
      <c r="DZ27">
        <v>66.204700000000003</v>
      </c>
      <c r="EA27">
        <v>0.30238999999999999</v>
      </c>
      <c r="EB27">
        <v>350</v>
      </c>
      <c r="EC27">
        <f t="shared" si="9"/>
        <v>-0.19652999999999565</v>
      </c>
      <c r="ED27">
        <f t="shared" si="10"/>
        <v>-1.1144399999999999E-2</v>
      </c>
      <c r="EE27">
        <f t="shared" si="11"/>
        <v>0</v>
      </c>
      <c r="EF27">
        <f t="shared" si="12"/>
        <v>0</v>
      </c>
      <c r="EG27">
        <f t="shared" si="13"/>
        <v>-3.5544425109334095E-2</v>
      </c>
      <c r="EL27">
        <f t="shared" si="45"/>
        <v>-66.204700000000003</v>
      </c>
      <c r="EM27">
        <f t="shared" si="46"/>
        <v>-0.30238999999999999</v>
      </c>
      <c r="EN27">
        <f t="shared" si="47"/>
        <v>-350</v>
      </c>
      <c r="EO27">
        <f t="shared" si="48"/>
        <v>-1</v>
      </c>
      <c r="EP27">
        <f t="shared" si="49"/>
        <v>-1</v>
      </c>
      <c r="FA27">
        <v>66.204700000000003</v>
      </c>
      <c r="FB27">
        <v>0.30238999999999999</v>
      </c>
      <c r="FC27">
        <v>350</v>
      </c>
      <c r="FE27">
        <v>60.482399999999998</v>
      </c>
      <c r="FF27">
        <v>0.36575999999999997</v>
      </c>
      <c r="FG27">
        <v>258</v>
      </c>
      <c r="FH27">
        <f t="shared" si="84"/>
        <v>-5.7223000000000042</v>
      </c>
      <c r="FI27">
        <f t="shared" si="85"/>
        <v>6.3369999999999982E-2</v>
      </c>
      <c r="FJ27">
        <f t="shared" si="86"/>
        <v>-92</v>
      </c>
      <c r="FK27">
        <f t="shared" si="87"/>
        <v>-0.26285714285714284</v>
      </c>
      <c r="FL27">
        <f t="shared" si="88"/>
        <v>0.20956380832699489</v>
      </c>
      <c r="FO27">
        <v>0.32097999999999999</v>
      </c>
      <c r="FQ27">
        <f t="shared" si="54"/>
        <v>-60.482399999999998</v>
      </c>
      <c r="FR27">
        <f t="shared" si="55"/>
        <v>-4.4779999999999986E-2</v>
      </c>
      <c r="FS27">
        <f t="shared" si="56"/>
        <v>-258</v>
      </c>
      <c r="FT27">
        <f t="shared" si="57"/>
        <v>-705.38057742782155</v>
      </c>
      <c r="FU27" s="127">
        <f t="shared" si="58"/>
        <v>1.8589999999999995E-2</v>
      </c>
    </row>
    <row r="28" spans="1:184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16"/>
        <v>1.9999999999999574E-2</v>
      </c>
      <c r="AA28">
        <f t="shared" si="17"/>
        <v>-2.0199999999999996E-2</v>
      </c>
      <c r="AB28">
        <f t="shared" si="18"/>
        <v>14</v>
      </c>
      <c r="AK28">
        <v>119.6892</v>
      </c>
      <c r="AL28">
        <v>0.22966</v>
      </c>
      <c r="AM28">
        <v>408</v>
      </c>
      <c r="AN28">
        <f t="shared" si="74"/>
        <v>119.6892</v>
      </c>
      <c r="AO28">
        <f t="shared" si="75"/>
        <v>0.22966</v>
      </c>
      <c r="AP28">
        <f t="shared" si="76"/>
        <v>408</v>
      </c>
      <c r="AQ28" t="e">
        <f t="shared" si="25"/>
        <v>#DIV/0!</v>
      </c>
      <c r="AS28">
        <v>119.3027</v>
      </c>
      <c r="AT28">
        <v>0.22609000000000001</v>
      </c>
      <c r="AU28">
        <v>211</v>
      </c>
      <c r="AV28">
        <f t="shared" si="26"/>
        <v>-0.38649999999999807</v>
      </c>
      <c r="AW28">
        <f t="shared" si="1"/>
        <v>-3.5699999999999898E-3</v>
      </c>
      <c r="AX28">
        <f t="shared" si="27"/>
        <v>197</v>
      </c>
      <c r="AY28">
        <f t="shared" si="28"/>
        <v>0.48284313725490197</v>
      </c>
      <c r="BS28">
        <f t="shared" si="2"/>
        <v>-30.57</v>
      </c>
      <c r="BT28">
        <f t="shared" si="32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33"/>
        <v>-44.929699999999997</v>
      </c>
      <c r="CA28">
        <f t="shared" si="34"/>
        <v>0.18440999999999996</v>
      </c>
      <c r="CB28">
        <f t="shared" si="35"/>
        <v>-45</v>
      </c>
      <c r="CC28" t="s">
        <v>236</v>
      </c>
      <c r="CD28">
        <f t="shared" si="36"/>
        <v>-0.2132701421800948</v>
      </c>
      <c r="CF28">
        <v>74.373099999999994</v>
      </c>
      <c r="CG28">
        <v>0.41049999999999998</v>
      </c>
      <c r="CH28">
        <v>166</v>
      </c>
      <c r="CI28">
        <f t="shared" si="37"/>
        <v>9.9999999989108801E-5</v>
      </c>
      <c r="CJ28">
        <f t="shared" si="38"/>
        <v>0</v>
      </c>
      <c r="CK28">
        <f t="shared" si="39"/>
        <v>0</v>
      </c>
      <c r="CL28" t="s">
        <v>236</v>
      </c>
      <c r="CM28">
        <f t="shared" si="40"/>
        <v>0</v>
      </c>
      <c r="CR28">
        <f t="shared" si="41"/>
        <v>-74.373099999999994</v>
      </c>
      <c r="CS28">
        <f t="shared" si="42"/>
        <v>-0.41049999999999998</v>
      </c>
      <c r="CT28">
        <f t="shared" si="43"/>
        <v>-166</v>
      </c>
      <c r="CU28" t="s">
        <v>236</v>
      </c>
      <c r="CV28">
        <f t="shared" si="44"/>
        <v>-1</v>
      </c>
      <c r="CW28">
        <f t="shared" si="68"/>
        <v>1</v>
      </c>
      <c r="DA28">
        <v>73.006399999999999</v>
      </c>
      <c r="DB28">
        <v>0.288545</v>
      </c>
      <c r="DC28">
        <v>204</v>
      </c>
      <c r="DD28">
        <f t="shared" si="4"/>
        <v>-46.296300000000002</v>
      </c>
      <c r="DE28">
        <f t="shared" si="5"/>
        <v>6.2454999999999983E-2</v>
      </c>
      <c r="DF28">
        <f t="shared" si="6"/>
        <v>-7</v>
      </c>
      <c r="DG28">
        <f t="shared" si="7"/>
        <v>-3.3175355450236969E-2</v>
      </c>
      <c r="DH28">
        <f t="shared" si="8"/>
        <v>0.27623955062143385</v>
      </c>
      <c r="DZ28">
        <v>71.670400000000001</v>
      </c>
      <c r="EA28">
        <v>0.28370000000000001</v>
      </c>
      <c r="EB28">
        <v>204</v>
      </c>
      <c r="EC28">
        <f t="shared" si="9"/>
        <v>-1.3359999999999985</v>
      </c>
      <c r="ED28">
        <f t="shared" si="10"/>
        <v>-4.8449999999999882E-3</v>
      </c>
      <c r="EE28">
        <f t="shared" si="11"/>
        <v>0</v>
      </c>
      <c r="EF28">
        <f t="shared" si="12"/>
        <v>0</v>
      </c>
      <c r="EG28">
        <f t="shared" si="13"/>
        <v>-1.6791141762983203E-2</v>
      </c>
      <c r="EL28">
        <f t="shared" si="45"/>
        <v>-71.670400000000001</v>
      </c>
      <c r="EM28">
        <f t="shared" si="46"/>
        <v>-0.28370000000000001</v>
      </c>
      <c r="EN28">
        <f t="shared" si="47"/>
        <v>-204</v>
      </c>
      <c r="EO28">
        <f t="shared" si="48"/>
        <v>-1</v>
      </c>
      <c r="EP28">
        <f t="shared" si="49"/>
        <v>-1</v>
      </c>
      <c r="FA28">
        <v>71.670400000000001</v>
      </c>
      <c r="FB28">
        <v>0.28370000000000001</v>
      </c>
      <c r="FC28">
        <v>204</v>
      </c>
      <c r="FE28">
        <v>77.229839999999996</v>
      </c>
      <c r="FF28">
        <v>0.47467999999999999</v>
      </c>
      <c r="FG28">
        <v>130</v>
      </c>
      <c r="FH28">
        <f t="shared" si="84"/>
        <v>5.5594399999999951</v>
      </c>
      <c r="FI28">
        <f t="shared" si="85"/>
        <v>0.19097999999999998</v>
      </c>
      <c r="FJ28">
        <f t="shared" si="86"/>
        <v>-74</v>
      </c>
      <c r="FK28">
        <f t="shared" si="87"/>
        <v>-0.36274509803921567</v>
      </c>
      <c r="FL28">
        <f t="shared" si="88"/>
        <v>0.67317589002467393</v>
      </c>
      <c r="FO28">
        <v>0.27929999999999999</v>
      </c>
      <c r="FQ28">
        <f t="shared" si="54"/>
        <v>-77.229839999999996</v>
      </c>
      <c r="FR28">
        <f t="shared" si="55"/>
        <v>-0.19538</v>
      </c>
      <c r="FS28">
        <f t="shared" si="56"/>
        <v>-130</v>
      </c>
      <c r="FT28">
        <f t="shared" si="57"/>
        <v>-273.8687115530463</v>
      </c>
      <c r="FU28" s="127">
        <f t="shared" si="58"/>
        <v>-4.400000000000015E-3</v>
      </c>
      <c r="FV28" s="66" t="s">
        <v>312</v>
      </c>
      <c r="FW28" t="s">
        <v>300</v>
      </c>
      <c r="FX28" t="s">
        <v>301</v>
      </c>
      <c r="FY28" t="s">
        <v>302</v>
      </c>
      <c r="FZ28" t="s">
        <v>311</v>
      </c>
      <c r="GA28" t="s">
        <v>185</v>
      </c>
      <c r="GB28" t="s">
        <v>304</v>
      </c>
    </row>
    <row r="29" spans="1:184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16"/>
        <v>1.3628</v>
      </c>
      <c r="AA29">
        <f t="shared" si="17"/>
        <v>-3.7200000000000011E-2</v>
      </c>
      <c r="AB29">
        <f t="shared" si="18"/>
        <v>60</v>
      </c>
      <c r="AK29">
        <v>91.474900000000005</v>
      </c>
      <c r="AL29">
        <v>0.34320000000000001</v>
      </c>
      <c r="AM29">
        <v>712</v>
      </c>
      <c r="AN29">
        <f t="shared" si="74"/>
        <v>91.474900000000005</v>
      </c>
      <c r="AO29">
        <f t="shared" si="75"/>
        <v>0.34320000000000001</v>
      </c>
      <c r="AP29">
        <f t="shared" si="76"/>
        <v>712</v>
      </c>
      <c r="AQ29" t="e">
        <f t="shared" si="25"/>
        <v>#DIV/0!</v>
      </c>
      <c r="AS29">
        <v>55.037999999999997</v>
      </c>
      <c r="AT29">
        <v>0.49536000000000002</v>
      </c>
      <c r="AU29">
        <v>426</v>
      </c>
      <c r="AV29">
        <f t="shared" si="26"/>
        <v>-36.436900000000009</v>
      </c>
      <c r="AW29">
        <f t="shared" si="1"/>
        <v>0.15216000000000002</v>
      </c>
      <c r="AX29">
        <f t="shared" si="27"/>
        <v>286</v>
      </c>
      <c r="AY29">
        <f t="shared" si="28"/>
        <v>0.40168539325842695</v>
      </c>
      <c r="BS29">
        <f t="shared" si="2"/>
        <v>-19.22</v>
      </c>
      <c r="BT29">
        <f t="shared" si="32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33"/>
        <v>-16.9223</v>
      </c>
      <c r="CA29">
        <f t="shared" si="34"/>
        <v>5.1529999999999965E-2</v>
      </c>
      <c r="CB29">
        <f t="shared" si="35"/>
        <v>-117</v>
      </c>
      <c r="CC29" t="s">
        <v>233</v>
      </c>
      <c r="CD29">
        <f t="shared" si="36"/>
        <v>-0.27464788732394368</v>
      </c>
      <c r="CF29">
        <v>38.695900000000002</v>
      </c>
      <c r="CG29">
        <v>0.50566</v>
      </c>
      <c r="CH29">
        <v>309</v>
      </c>
      <c r="CI29">
        <f t="shared" si="37"/>
        <v>0.58020000000000493</v>
      </c>
      <c r="CJ29">
        <f t="shared" si="38"/>
        <v>-4.1229999999999989E-2</v>
      </c>
      <c r="CK29">
        <f t="shared" si="39"/>
        <v>0</v>
      </c>
      <c r="CL29" t="s">
        <v>234</v>
      </c>
      <c r="CM29">
        <f t="shared" si="40"/>
        <v>0</v>
      </c>
      <c r="CR29">
        <f t="shared" si="41"/>
        <v>-38.695900000000002</v>
      </c>
      <c r="CS29">
        <f t="shared" si="42"/>
        <v>-0.50566</v>
      </c>
      <c r="CT29">
        <f t="shared" si="43"/>
        <v>-309</v>
      </c>
      <c r="CU29" t="s">
        <v>236</v>
      </c>
      <c r="CV29">
        <f t="shared" si="44"/>
        <v>-1</v>
      </c>
      <c r="CW29">
        <f t="shared" si="68"/>
        <v>1</v>
      </c>
      <c r="DA29">
        <v>42.4529</v>
      </c>
      <c r="DB29">
        <v>0.49463649999999998</v>
      </c>
      <c r="DC29">
        <v>425</v>
      </c>
      <c r="DD29">
        <f t="shared" si="4"/>
        <v>-12.585099999999997</v>
      </c>
      <c r="DE29">
        <f t="shared" si="5"/>
        <v>-7.2350000000004355E-4</v>
      </c>
      <c r="DF29">
        <f t="shared" si="6"/>
        <v>-1</v>
      </c>
      <c r="DG29">
        <f t="shared" si="7"/>
        <v>-2.3474178403755869E-3</v>
      </c>
      <c r="DH29">
        <f t="shared" si="8"/>
        <v>-1.4605539405685632E-3</v>
      </c>
      <c r="DZ29">
        <v>42.012999999999998</v>
      </c>
      <c r="EA29">
        <v>0.50444</v>
      </c>
      <c r="EB29">
        <v>425</v>
      </c>
      <c r="EC29">
        <f t="shared" si="9"/>
        <v>-0.43990000000000151</v>
      </c>
      <c r="ED29">
        <f t="shared" si="10"/>
        <v>9.8035000000000205E-3</v>
      </c>
      <c r="EE29">
        <f t="shared" si="11"/>
        <v>0</v>
      </c>
      <c r="EF29">
        <f t="shared" si="12"/>
        <v>0</v>
      </c>
      <c r="EG29">
        <f t="shared" si="13"/>
        <v>1.9819604901781453E-2</v>
      </c>
      <c r="EL29">
        <f t="shared" si="45"/>
        <v>-42.012999999999998</v>
      </c>
      <c r="EM29">
        <f t="shared" si="46"/>
        <v>-0.50444</v>
      </c>
      <c r="EN29">
        <f t="shared" si="47"/>
        <v>-425</v>
      </c>
      <c r="EO29">
        <f t="shared" si="48"/>
        <v>-1</v>
      </c>
      <c r="EP29">
        <f t="shared" si="49"/>
        <v>-1</v>
      </c>
      <c r="FA29">
        <v>42.012999999999998</v>
      </c>
      <c r="FB29">
        <v>0.50444</v>
      </c>
      <c r="FC29">
        <v>425</v>
      </c>
      <c r="FE29">
        <v>41.7288</v>
      </c>
      <c r="FF29">
        <v>0.45590000000000003</v>
      </c>
      <c r="FG29">
        <v>259</v>
      </c>
      <c r="FH29">
        <f t="shared" si="84"/>
        <v>-0.28419999999999845</v>
      </c>
      <c r="FI29">
        <f t="shared" si="85"/>
        <v>-4.8539999999999972E-2</v>
      </c>
      <c r="FJ29">
        <f t="shared" si="86"/>
        <v>-166</v>
      </c>
      <c r="FK29">
        <f t="shared" si="87"/>
        <v>-0.39058823529411762</v>
      </c>
      <c r="FL29">
        <f t="shared" si="88"/>
        <v>-9.6225517405439637E-2</v>
      </c>
      <c r="FO29">
        <v>0.49230000000000002</v>
      </c>
      <c r="FQ29">
        <f t="shared" si="54"/>
        <v>-41.7288</v>
      </c>
      <c r="FR29">
        <f t="shared" si="55"/>
        <v>3.6399999999999988E-2</v>
      </c>
      <c r="FS29">
        <f t="shared" si="56"/>
        <v>-259</v>
      </c>
      <c r="FT29">
        <f t="shared" si="57"/>
        <v>-568.10704101776707</v>
      </c>
      <c r="FU29" s="127">
        <f t="shared" si="58"/>
        <v>-1.2139999999999984E-2</v>
      </c>
      <c r="FV29">
        <v>0.83212224189999995</v>
      </c>
      <c r="FW29">
        <v>8.3979781700000006E-2</v>
      </c>
      <c r="FX29">
        <v>0</v>
      </c>
      <c r="FY29">
        <v>2.4143950000000001E-4</v>
      </c>
      <c r="FZ29">
        <v>1.4792706799999999E-2</v>
      </c>
      <c r="GA29">
        <v>3.5331441999999998E-3</v>
      </c>
      <c r="GB29">
        <v>0</v>
      </c>
    </row>
    <row r="30" spans="1:184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16"/>
        <v>1.25</v>
      </c>
      <c r="AA30">
        <f t="shared" si="17"/>
        <v>-1.7999999999999995E-2</v>
      </c>
      <c r="AB30">
        <f t="shared" si="18"/>
        <v>51</v>
      </c>
      <c r="AK30">
        <v>88.2821</v>
      </c>
      <c r="AL30">
        <v>8.9889999999999998E-2</v>
      </c>
      <c r="AM30">
        <v>454</v>
      </c>
      <c r="AN30">
        <f t="shared" si="74"/>
        <v>88.2821</v>
      </c>
      <c r="AO30">
        <f t="shared" si="75"/>
        <v>8.9889999999999998E-2</v>
      </c>
      <c r="AP30">
        <f t="shared" si="76"/>
        <v>454</v>
      </c>
      <c r="AQ30" t="e">
        <f t="shared" si="25"/>
        <v>#DIV/0!</v>
      </c>
      <c r="AS30">
        <v>58.882599999999996</v>
      </c>
      <c r="AT30">
        <v>0.11037</v>
      </c>
      <c r="AU30">
        <v>313</v>
      </c>
      <c r="AV30">
        <f t="shared" si="26"/>
        <v>-29.399500000000003</v>
      </c>
      <c r="AW30">
        <f t="shared" si="1"/>
        <v>2.0479999999999998E-2</v>
      </c>
      <c r="AX30">
        <f t="shared" si="27"/>
        <v>141</v>
      </c>
      <c r="AY30">
        <f t="shared" si="28"/>
        <v>0.31057268722466963</v>
      </c>
      <c r="BS30">
        <f t="shared" si="2"/>
        <v>-11.61</v>
      </c>
      <c r="BT30">
        <f t="shared" si="32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33"/>
        <v>-20.234599999999993</v>
      </c>
      <c r="CA30">
        <f t="shared" si="34"/>
        <v>4.4763999999999998E-2</v>
      </c>
      <c r="CB30">
        <f t="shared" si="35"/>
        <v>-62</v>
      </c>
      <c r="CC30" t="s">
        <v>234</v>
      </c>
      <c r="CD30">
        <f t="shared" si="36"/>
        <v>-0.19808306709265175</v>
      </c>
      <c r="CF30">
        <v>38.648000000000003</v>
      </c>
      <c r="CG30">
        <v>0.15509999999999999</v>
      </c>
      <c r="CH30">
        <v>251</v>
      </c>
      <c r="CI30">
        <f t="shared" si="37"/>
        <v>0</v>
      </c>
      <c r="CJ30">
        <f t="shared" si="38"/>
        <v>-3.4000000000006247E-5</v>
      </c>
      <c r="CK30">
        <f t="shared" si="39"/>
        <v>0</v>
      </c>
      <c r="CL30" t="s">
        <v>234</v>
      </c>
      <c r="CM30">
        <f t="shared" si="40"/>
        <v>0</v>
      </c>
      <c r="CR30">
        <f t="shared" si="41"/>
        <v>-38.648000000000003</v>
      </c>
      <c r="CS30">
        <f t="shared" si="42"/>
        <v>-0.15509999999999999</v>
      </c>
      <c r="CT30">
        <f t="shared" si="43"/>
        <v>-251</v>
      </c>
      <c r="CU30" t="s">
        <v>236</v>
      </c>
      <c r="CV30">
        <f t="shared" si="44"/>
        <v>-1</v>
      </c>
      <c r="CW30">
        <f t="shared" si="68"/>
        <v>1</v>
      </c>
      <c r="DA30">
        <v>40.410159999999998</v>
      </c>
      <c r="DB30">
        <v>0.19753599999999999</v>
      </c>
      <c r="DC30">
        <v>313</v>
      </c>
      <c r="DD30">
        <f t="shared" si="4"/>
        <v>-18.472439999999999</v>
      </c>
      <c r="DE30">
        <f t="shared" si="5"/>
        <v>8.7165999999999993E-2</v>
      </c>
      <c r="DF30">
        <f t="shared" si="6"/>
        <v>0</v>
      </c>
      <c r="DG30">
        <f t="shared" si="7"/>
        <v>0</v>
      </c>
      <c r="DH30">
        <f t="shared" si="8"/>
        <v>0.78976171060976708</v>
      </c>
      <c r="DZ30">
        <v>40.410200000000003</v>
      </c>
      <c r="EA30">
        <v>0.19750000000000001</v>
      </c>
      <c r="EB30">
        <v>313</v>
      </c>
      <c r="EC30">
        <f t="shared" si="9"/>
        <v>4.0000000005591119E-5</v>
      </c>
      <c r="ED30">
        <f t="shared" si="10"/>
        <v>-3.5999999999980492E-5</v>
      </c>
      <c r="EE30">
        <f t="shared" si="11"/>
        <v>0</v>
      </c>
      <c r="EF30">
        <f t="shared" si="12"/>
        <v>0</v>
      </c>
      <c r="EG30">
        <f t="shared" si="13"/>
        <v>-1.8224526162309904E-4</v>
      </c>
      <c r="EL30">
        <f t="shared" si="45"/>
        <v>-40.410200000000003</v>
      </c>
      <c r="EM30">
        <f t="shared" si="46"/>
        <v>-0.19750000000000001</v>
      </c>
      <c r="EN30">
        <f t="shared" si="47"/>
        <v>-313</v>
      </c>
      <c r="EO30">
        <f t="shared" si="48"/>
        <v>-1</v>
      </c>
      <c r="EP30">
        <f t="shared" si="49"/>
        <v>-1</v>
      </c>
      <c r="FA30">
        <v>40.410200000000003</v>
      </c>
      <c r="FB30">
        <v>0.19750000000000001</v>
      </c>
      <c r="FC30">
        <v>313</v>
      </c>
      <c r="FE30">
        <v>47.923999999999999</v>
      </c>
      <c r="FF30">
        <v>0.26554</v>
      </c>
      <c r="FG30">
        <v>197</v>
      </c>
      <c r="FH30">
        <f t="shared" si="84"/>
        <v>7.5137999999999963</v>
      </c>
      <c r="FI30">
        <f t="shared" si="85"/>
        <v>6.8039999999999989E-2</v>
      </c>
      <c r="FJ30">
        <f t="shared" si="86"/>
        <v>-116</v>
      </c>
      <c r="FK30">
        <f t="shared" si="87"/>
        <v>-0.37060702875399359</v>
      </c>
      <c r="FL30">
        <f t="shared" si="88"/>
        <v>0.34450632911392398</v>
      </c>
      <c r="FO30">
        <v>0.19750000000000001</v>
      </c>
      <c r="FQ30">
        <f t="shared" si="54"/>
        <v>-47.923999999999999</v>
      </c>
      <c r="FR30">
        <f t="shared" si="55"/>
        <v>-6.8039999999999989E-2</v>
      </c>
      <c r="FS30">
        <f t="shared" si="56"/>
        <v>-197</v>
      </c>
      <c r="FT30">
        <f t="shared" si="57"/>
        <v>-741.88446185132182</v>
      </c>
      <c r="FU30" s="127">
        <f t="shared" si="58"/>
        <v>0</v>
      </c>
    </row>
    <row r="31" spans="1:184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16"/>
        <v>2.135900000000003</v>
      </c>
      <c r="AA31">
        <f t="shared" si="17"/>
        <v>2.0100000000000007E-2</v>
      </c>
      <c r="AB31">
        <f t="shared" si="18"/>
        <v>24</v>
      </c>
      <c r="AK31">
        <v>67.405699999999996</v>
      </c>
      <c r="AL31">
        <v>0.19688</v>
      </c>
      <c r="AM31">
        <v>327</v>
      </c>
      <c r="AN31">
        <f t="shared" si="74"/>
        <v>67.405699999999996</v>
      </c>
      <c r="AO31">
        <f t="shared" si="75"/>
        <v>0.19688</v>
      </c>
      <c r="AP31">
        <f t="shared" si="76"/>
        <v>327</v>
      </c>
      <c r="AQ31" t="e">
        <f t="shared" si="25"/>
        <v>#DIV/0!</v>
      </c>
      <c r="AS31">
        <v>66.93459</v>
      </c>
      <c r="AT31">
        <v>0.40788999999999997</v>
      </c>
      <c r="AU31">
        <v>211</v>
      </c>
      <c r="AV31">
        <f t="shared" si="26"/>
        <v>-0.47110999999999592</v>
      </c>
      <c r="AW31">
        <f t="shared" si="1"/>
        <v>0.21100999999999998</v>
      </c>
      <c r="AX31">
        <f>AM31-AU31</f>
        <v>116</v>
      </c>
      <c r="AY31">
        <f t="shared" si="28"/>
        <v>0.35474006116207951</v>
      </c>
      <c r="BS31">
        <f t="shared" si="2"/>
        <v>-16.989999999999998</v>
      </c>
      <c r="BT31">
        <f t="shared" si="32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33"/>
        <v>-24.530290000000001</v>
      </c>
      <c r="CA31">
        <f t="shared" si="34"/>
        <v>5.4080000000000017E-2</v>
      </c>
      <c r="CB31">
        <f t="shared" si="35"/>
        <v>-50</v>
      </c>
      <c r="CC31" t="s">
        <v>233</v>
      </c>
      <c r="CD31">
        <f t="shared" si="36"/>
        <v>-0.23696682464454977</v>
      </c>
      <c r="CF31">
        <v>43.439</v>
      </c>
      <c r="CG31">
        <v>0.43997999999999998</v>
      </c>
      <c r="CH31">
        <v>161</v>
      </c>
      <c r="CI31">
        <f t="shared" si="37"/>
        <v>1.0347000000000008</v>
      </c>
      <c r="CJ31">
        <f t="shared" si="38"/>
        <v>-2.199000000000001E-2</v>
      </c>
      <c r="CK31">
        <f t="shared" si="39"/>
        <v>0</v>
      </c>
      <c r="CL31" t="s">
        <v>235</v>
      </c>
      <c r="CM31">
        <f t="shared" si="40"/>
        <v>0</v>
      </c>
      <c r="CR31">
        <f t="shared" si="41"/>
        <v>-43.439</v>
      </c>
      <c r="CS31">
        <f t="shared" si="42"/>
        <v>-0.43997999999999998</v>
      </c>
      <c r="CT31">
        <f t="shared" si="43"/>
        <v>-161</v>
      </c>
      <c r="CU31" t="s">
        <v>236</v>
      </c>
      <c r="CV31">
        <f t="shared" si="44"/>
        <v>-1</v>
      </c>
      <c r="CW31">
        <f t="shared" si="68"/>
        <v>1</v>
      </c>
      <c r="DA31">
        <v>44.506599999999999</v>
      </c>
      <c r="DB31">
        <v>0.23608999999999999</v>
      </c>
      <c r="DC31">
        <v>206</v>
      </c>
      <c r="DD31">
        <f t="shared" si="4"/>
        <v>-22.427990000000001</v>
      </c>
      <c r="DE31">
        <f t="shared" si="5"/>
        <v>-0.17179999999999998</v>
      </c>
      <c r="DF31">
        <f t="shared" si="6"/>
        <v>-5</v>
      </c>
      <c r="DG31">
        <f t="shared" si="7"/>
        <v>-2.3696682464454975E-2</v>
      </c>
      <c r="DH31">
        <f t="shared" si="8"/>
        <v>-0.42119198803599006</v>
      </c>
      <c r="DZ31">
        <v>43.855899999999998</v>
      </c>
      <c r="EA31">
        <v>0.25957999999999998</v>
      </c>
      <c r="EB31">
        <v>206</v>
      </c>
      <c r="EC31">
        <f t="shared" si="9"/>
        <v>-0.6507000000000005</v>
      </c>
      <c r="ED31">
        <f t="shared" si="10"/>
        <v>2.3489999999999983E-2</v>
      </c>
      <c r="EE31">
        <f t="shared" si="11"/>
        <v>0</v>
      </c>
      <c r="EF31">
        <f t="shared" si="12"/>
        <v>0</v>
      </c>
      <c r="EG31">
        <f t="shared" si="13"/>
        <v>9.9495954932440955E-2</v>
      </c>
      <c r="EL31">
        <f t="shared" si="45"/>
        <v>-43.855899999999998</v>
      </c>
      <c r="EM31">
        <f t="shared" si="46"/>
        <v>-0.25957999999999998</v>
      </c>
      <c r="EN31">
        <f t="shared" si="47"/>
        <v>-206</v>
      </c>
      <c r="EO31">
        <f t="shared" si="48"/>
        <v>-1</v>
      </c>
      <c r="EP31">
        <f t="shared" si="49"/>
        <v>-1</v>
      </c>
      <c r="FA31">
        <v>43.855899999999998</v>
      </c>
      <c r="FB31">
        <v>0.25957999999999998</v>
      </c>
      <c r="FC31">
        <v>206</v>
      </c>
      <c r="FE31">
        <v>36.050600000000003</v>
      </c>
      <c r="FF31">
        <v>0.4264</v>
      </c>
      <c r="FG31">
        <v>133</v>
      </c>
      <c r="FH31">
        <f t="shared" si="84"/>
        <v>-7.8052999999999955</v>
      </c>
      <c r="FI31">
        <f t="shared" si="85"/>
        <v>0.16682000000000002</v>
      </c>
      <c r="FJ31">
        <f t="shared" si="86"/>
        <v>-73</v>
      </c>
      <c r="FK31">
        <f t="shared" si="87"/>
        <v>-0.35436893203883496</v>
      </c>
      <c r="FL31">
        <f t="shared" si="88"/>
        <v>0.64265351722012498</v>
      </c>
      <c r="FO31">
        <v>0.29366999999999999</v>
      </c>
      <c r="FQ31">
        <f t="shared" si="54"/>
        <v>-36.050600000000003</v>
      </c>
      <c r="FR31">
        <f t="shared" si="55"/>
        <v>-0.13273000000000001</v>
      </c>
      <c r="FS31">
        <f t="shared" si="56"/>
        <v>-133</v>
      </c>
      <c r="FT31">
        <f t="shared" si="57"/>
        <v>-311.91369606003752</v>
      </c>
      <c r="FU31" s="127">
        <f t="shared" si="58"/>
        <v>3.4090000000000009E-2</v>
      </c>
    </row>
    <row r="32" spans="1:184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16"/>
        <v>0.5</v>
      </c>
      <c r="AA32">
        <f t="shared" si="17"/>
        <v>-1.6900000000000026E-2</v>
      </c>
      <c r="AB32">
        <f t="shared" si="18"/>
        <v>79</v>
      </c>
      <c r="AK32">
        <v>84.632999999999996</v>
      </c>
      <c r="AL32">
        <v>0.2198</v>
      </c>
      <c r="AM32">
        <v>828</v>
      </c>
      <c r="AN32">
        <f t="shared" si="74"/>
        <v>84.632999999999996</v>
      </c>
      <c r="AO32">
        <f t="shared" si="75"/>
        <v>0.2198</v>
      </c>
      <c r="AP32">
        <f t="shared" si="76"/>
        <v>828</v>
      </c>
      <c r="AQ32" t="e">
        <f t="shared" si="25"/>
        <v>#DIV/0!</v>
      </c>
      <c r="AS32">
        <v>80.6875</v>
      </c>
      <c r="AT32">
        <v>0.32166800000000001</v>
      </c>
      <c r="AU32">
        <v>535</v>
      </c>
      <c r="AV32">
        <f t="shared" si="26"/>
        <v>-3.9454999999999956</v>
      </c>
      <c r="AW32">
        <f t="shared" si="1"/>
        <v>0.10186800000000001</v>
      </c>
      <c r="AX32">
        <f t="shared" si="27"/>
        <v>293</v>
      </c>
      <c r="AY32">
        <f t="shared" si="28"/>
        <v>0.35386473429951693</v>
      </c>
      <c r="BS32">
        <f t="shared" si="2"/>
        <v>-14.08</v>
      </c>
      <c r="BT32">
        <f t="shared" si="32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33"/>
        <v>-34.778500000000001</v>
      </c>
      <c r="CA32">
        <f t="shared" si="34"/>
        <v>9.9372000000000016E-2</v>
      </c>
      <c r="CB32">
        <f t="shared" si="35"/>
        <v>-204</v>
      </c>
      <c r="CC32" t="s">
        <v>235</v>
      </c>
      <c r="CD32">
        <f t="shared" si="36"/>
        <v>-0.38130841121495329</v>
      </c>
      <c r="CF32">
        <v>45.909050000000001</v>
      </c>
      <c r="CG32">
        <v>0.42104000000000003</v>
      </c>
      <c r="CH32">
        <v>331</v>
      </c>
      <c r="CI32">
        <f t="shared" si="37"/>
        <v>5.0000000001659828E-5</v>
      </c>
      <c r="CJ32">
        <f t="shared" si="38"/>
        <v>0</v>
      </c>
      <c r="CK32">
        <f t="shared" si="39"/>
        <v>0</v>
      </c>
      <c r="CL32" t="s">
        <v>235</v>
      </c>
      <c r="CM32">
        <f t="shared" si="40"/>
        <v>0</v>
      </c>
      <c r="CR32">
        <f t="shared" si="41"/>
        <v>-45.909050000000001</v>
      </c>
      <c r="CS32">
        <f t="shared" si="42"/>
        <v>-0.42104000000000003</v>
      </c>
      <c r="CT32">
        <f t="shared" si="43"/>
        <v>-331</v>
      </c>
      <c r="CU32" t="s">
        <v>236</v>
      </c>
      <c r="CV32">
        <f t="shared" si="44"/>
        <v>-1</v>
      </c>
      <c r="CW32">
        <f t="shared" si="68"/>
        <v>1</v>
      </c>
      <c r="DA32">
        <v>48.801769999999998</v>
      </c>
      <c r="DB32">
        <v>0.32223069999999998</v>
      </c>
      <c r="DC32">
        <v>526</v>
      </c>
      <c r="DD32">
        <f t="shared" si="4"/>
        <v>-31.885730000000002</v>
      </c>
      <c r="DE32">
        <f t="shared" si="5"/>
        <v>5.6269999999997156E-4</v>
      </c>
      <c r="DF32">
        <f t="shared" si="6"/>
        <v>-9</v>
      </c>
      <c r="DG32">
        <f t="shared" si="7"/>
        <v>-1.6822429906542057E-2</v>
      </c>
      <c r="DH32">
        <f t="shared" si="8"/>
        <v>1.749319173806445E-3</v>
      </c>
      <c r="DZ32">
        <v>48.8018</v>
      </c>
      <c r="EA32">
        <v>0.32223000000000002</v>
      </c>
      <c r="EB32">
        <v>526</v>
      </c>
      <c r="EC32">
        <f t="shared" si="9"/>
        <v>3.0000000002416982E-5</v>
      </c>
      <c r="ED32">
        <f t="shared" si="10"/>
        <v>-6.9999999996461781E-7</v>
      </c>
      <c r="EE32">
        <f t="shared" si="11"/>
        <v>0</v>
      </c>
      <c r="EF32">
        <f t="shared" si="12"/>
        <v>0</v>
      </c>
      <c r="EG32">
        <f t="shared" si="13"/>
        <v>-2.1723566375414195E-6</v>
      </c>
      <c r="EL32">
        <f t="shared" si="45"/>
        <v>-48.8018</v>
      </c>
      <c r="EM32">
        <f t="shared" si="46"/>
        <v>-0.32223000000000002</v>
      </c>
      <c r="EN32">
        <f t="shared" si="47"/>
        <v>-526</v>
      </c>
      <c r="EO32">
        <f t="shared" si="48"/>
        <v>-1</v>
      </c>
      <c r="EP32">
        <f t="shared" si="49"/>
        <v>-1</v>
      </c>
      <c r="FA32">
        <v>48.8018</v>
      </c>
      <c r="FB32">
        <v>0.32223000000000002</v>
      </c>
      <c r="FC32">
        <v>526</v>
      </c>
      <c r="FE32">
        <v>47.581299999999999</v>
      </c>
      <c r="FF32">
        <v>0.48732999999999999</v>
      </c>
      <c r="FG32">
        <v>269</v>
      </c>
      <c r="FH32">
        <f t="shared" si="84"/>
        <v>-1.2205000000000013</v>
      </c>
      <c r="FI32">
        <f t="shared" si="85"/>
        <v>0.16509999999999997</v>
      </c>
      <c r="FJ32">
        <f t="shared" si="86"/>
        <v>-257</v>
      </c>
      <c r="FK32">
        <f t="shared" si="87"/>
        <v>-0.48859315589353614</v>
      </c>
      <c r="FL32">
        <f t="shared" si="88"/>
        <v>0.51236694286689621</v>
      </c>
      <c r="FO32">
        <v>0.32219999999999999</v>
      </c>
      <c r="FQ32">
        <f t="shared" si="54"/>
        <v>-47.581299999999999</v>
      </c>
      <c r="FR32">
        <f t="shared" si="55"/>
        <v>-0.16513</v>
      </c>
      <c r="FS32">
        <f t="shared" si="56"/>
        <v>-269</v>
      </c>
      <c r="FT32">
        <f t="shared" si="57"/>
        <v>-551.98735969466281</v>
      </c>
      <c r="FU32" s="127">
        <f t="shared" si="58"/>
        <v>-3.0000000000030003E-5</v>
      </c>
    </row>
    <row r="33" spans="1:184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16"/>
        <v>-0.16999999999999815</v>
      </c>
      <c r="AA33">
        <f t="shared" si="17"/>
        <v>3.699999999999995E-3</v>
      </c>
      <c r="AB33">
        <f t="shared" si="18"/>
        <v>0</v>
      </c>
      <c r="AK33">
        <v>113.6572</v>
      </c>
      <c r="AL33">
        <v>0.13764999999999999</v>
      </c>
      <c r="AM33">
        <v>1052</v>
      </c>
      <c r="AN33">
        <f t="shared" si="74"/>
        <v>113.6572</v>
      </c>
      <c r="AO33">
        <f t="shared" si="75"/>
        <v>0.13764999999999999</v>
      </c>
      <c r="AP33">
        <f t="shared" si="76"/>
        <v>1052</v>
      </c>
      <c r="AQ33" t="e">
        <f t="shared" si="25"/>
        <v>#DIV/0!</v>
      </c>
      <c r="AS33">
        <v>92.608599999999996</v>
      </c>
      <c r="AT33">
        <v>0.1507</v>
      </c>
      <c r="AU33">
        <v>739</v>
      </c>
      <c r="AV33">
        <f t="shared" si="26"/>
        <v>-21.048600000000008</v>
      </c>
      <c r="AW33">
        <f t="shared" si="1"/>
        <v>1.3050000000000006E-2</v>
      </c>
      <c r="AX33">
        <f t="shared" si="27"/>
        <v>313</v>
      </c>
      <c r="AY33">
        <f t="shared" si="28"/>
        <v>0.29752851711026618</v>
      </c>
      <c r="BS33">
        <f t="shared" si="2"/>
        <v>-27.43</v>
      </c>
      <c r="BT33">
        <f t="shared" si="32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33"/>
        <v>-20.801699999999997</v>
      </c>
      <c r="CA33">
        <f t="shared" si="34"/>
        <v>3.0099999999999988E-2</v>
      </c>
      <c r="CB33">
        <f t="shared" si="35"/>
        <v>-337</v>
      </c>
      <c r="CC33" t="s">
        <v>233</v>
      </c>
      <c r="CD33">
        <f t="shared" si="36"/>
        <v>-0.45602165087956698</v>
      </c>
      <c r="CF33">
        <v>72.194950000000006</v>
      </c>
      <c r="CG33">
        <v>0.19595000000000001</v>
      </c>
      <c r="CH33">
        <v>402</v>
      </c>
      <c r="CI33">
        <f t="shared" si="37"/>
        <v>0.38805000000000689</v>
      </c>
      <c r="CJ33">
        <f t="shared" si="38"/>
        <v>1.5150000000000025E-2</v>
      </c>
      <c r="CK33">
        <f t="shared" si="39"/>
        <v>0</v>
      </c>
      <c r="CL33" t="s">
        <v>236</v>
      </c>
      <c r="CM33">
        <f t="shared" si="40"/>
        <v>0</v>
      </c>
      <c r="CR33">
        <f t="shared" si="41"/>
        <v>-72.194950000000006</v>
      </c>
      <c r="CS33">
        <f t="shared" si="42"/>
        <v>-0.19595000000000001</v>
      </c>
      <c r="CT33">
        <f t="shared" si="43"/>
        <v>-402</v>
      </c>
      <c r="CU33" t="s">
        <v>236</v>
      </c>
      <c r="CV33">
        <f t="shared" si="44"/>
        <v>-1</v>
      </c>
      <c r="CW33">
        <f t="shared" si="68"/>
        <v>1</v>
      </c>
      <c r="DA33">
        <v>71.679199999999994</v>
      </c>
      <c r="DB33">
        <v>0.18329999999999999</v>
      </c>
      <c r="DC33">
        <v>729</v>
      </c>
      <c r="DD33">
        <f t="shared" si="4"/>
        <v>-20.929400000000001</v>
      </c>
      <c r="DE33">
        <f t="shared" si="5"/>
        <v>3.259999999999999E-2</v>
      </c>
      <c r="DF33">
        <f t="shared" si="6"/>
        <v>-10</v>
      </c>
      <c r="DG33">
        <f t="shared" si="7"/>
        <v>-1.3531799729364006E-2</v>
      </c>
      <c r="DH33">
        <f t="shared" si="8"/>
        <v>0.21632382216323814</v>
      </c>
      <c r="DZ33">
        <v>71.679000000000002</v>
      </c>
      <c r="EA33">
        <v>0.18329999999999999</v>
      </c>
      <c r="EB33">
        <v>729</v>
      </c>
      <c r="EC33">
        <f t="shared" si="9"/>
        <v>-1.9999999999242846E-4</v>
      </c>
      <c r="ED33">
        <f t="shared" si="10"/>
        <v>0</v>
      </c>
      <c r="EE33">
        <f t="shared" si="11"/>
        <v>0</v>
      </c>
      <c r="EF33">
        <f t="shared" si="12"/>
        <v>0</v>
      </c>
      <c r="EG33">
        <f t="shared" si="13"/>
        <v>0</v>
      </c>
      <c r="EL33">
        <f t="shared" si="45"/>
        <v>-71.679000000000002</v>
      </c>
      <c r="EM33">
        <f t="shared" si="46"/>
        <v>-0.18329999999999999</v>
      </c>
      <c r="EN33">
        <f t="shared" si="47"/>
        <v>-729</v>
      </c>
      <c r="EO33">
        <f t="shared" si="48"/>
        <v>-1</v>
      </c>
      <c r="EP33">
        <f t="shared" si="49"/>
        <v>-1</v>
      </c>
      <c r="FA33">
        <v>71.679000000000002</v>
      </c>
      <c r="FB33">
        <v>0.18329999999999999</v>
      </c>
      <c r="FC33">
        <v>729</v>
      </c>
      <c r="FE33">
        <v>70.258399999999995</v>
      </c>
      <c r="FF33">
        <v>0.19109999999999999</v>
      </c>
      <c r="FG33">
        <v>549</v>
      </c>
      <c r="FH33">
        <f t="shared" si="84"/>
        <v>-1.4206000000000074</v>
      </c>
      <c r="FI33">
        <f t="shared" si="85"/>
        <v>7.8000000000000014E-3</v>
      </c>
      <c r="FJ33">
        <f t="shared" si="86"/>
        <v>-180</v>
      </c>
      <c r="FK33">
        <f t="shared" si="87"/>
        <v>-0.24691358024691357</v>
      </c>
      <c r="FL33">
        <f t="shared" si="88"/>
        <v>4.2553191489361715E-2</v>
      </c>
      <c r="FO33">
        <v>0.1744</v>
      </c>
      <c r="FQ33">
        <f t="shared" si="54"/>
        <v>-70.258399999999995</v>
      </c>
      <c r="FR33">
        <f t="shared" si="55"/>
        <v>-1.6699999999999993E-2</v>
      </c>
      <c r="FS33">
        <f t="shared" si="56"/>
        <v>-549</v>
      </c>
      <c r="FT33">
        <f t="shared" si="57"/>
        <v>-2872.8414442700159</v>
      </c>
      <c r="FU33" s="127">
        <f t="shared" si="58"/>
        <v>-8.8999999999999913E-3</v>
      </c>
    </row>
    <row r="34" spans="1:184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16"/>
        <v>-11.52</v>
      </c>
      <c r="AA34">
        <f t="shared" si="17"/>
        <v>-0.24110000000000001</v>
      </c>
      <c r="AB34">
        <f t="shared" si="18"/>
        <v>-530</v>
      </c>
      <c r="AK34">
        <v>46.363799999999998</v>
      </c>
      <c r="AL34">
        <v>0.27146999999999999</v>
      </c>
      <c r="AM34">
        <v>840</v>
      </c>
      <c r="AN34">
        <f t="shared" si="74"/>
        <v>46.363799999999998</v>
      </c>
      <c r="AO34">
        <f t="shared" si="75"/>
        <v>0.27146999999999999</v>
      </c>
      <c r="AP34">
        <f t="shared" si="76"/>
        <v>840</v>
      </c>
      <c r="AQ34" t="e">
        <f t="shared" si="25"/>
        <v>#DIV/0!</v>
      </c>
      <c r="AS34">
        <v>46.128700000000002</v>
      </c>
      <c r="AT34">
        <v>0.27218999999999999</v>
      </c>
      <c r="AU34">
        <v>840</v>
      </c>
      <c r="AV34">
        <f t="shared" si="26"/>
        <v>-0.23509999999999565</v>
      </c>
      <c r="AW34">
        <f t="shared" si="1"/>
        <v>7.1999999999999842E-4</v>
      </c>
      <c r="AX34">
        <f t="shared" si="27"/>
        <v>0</v>
      </c>
      <c r="AY34">
        <f t="shared" si="28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32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33"/>
        <v>-12.161180000000002</v>
      </c>
      <c r="CA34">
        <f t="shared" si="34"/>
        <v>9.330000000000005E-3</v>
      </c>
      <c r="CB34">
        <f t="shared" si="35"/>
        <v>-3</v>
      </c>
      <c r="CC34" t="s">
        <v>233</v>
      </c>
      <c r="CD34">
        <f t="shared" si="36"/>
        <v>-3.5714285714285713E-3</v>
      </c>
      <c r="CM34">
        <f t="shared" si="40"/>
        <v>0</v>
      </c>
      <c r="CR34">
        <f t="shared" si="41"/>
        <v>0</v>
      </c>
      <c r="CS34">
        <f t="shared" si="42"/>
        <v>0</v>
      </c>
      <c r="CT34">
        <f t="shared" si="43"/>
        <v>0</v>
      </c>
      <c r="CU34" t="s">
        <v>236</v>
      </c>
      <c r="CV34" t="e">
        <f t="shared" si="44"/>
        <v>#DIV/0!</v>
      </c>
      <c r="CW34">
        <f t="shared" si="68"/>
        <v>1</v>
      </c>
      <c r="DA34">
        <v>33.967500000000001</v>
      </c>
      <c r="DB34">
        <v>0.281524</v>
      </c>
      <c r="DC34">
        <v>837</v>
      </c>
      <c r="DD34">
        <f t="shared" si="4"/>
        <v>-12.161200000000001</v>
      </c>
      <c r="DE34">
        <f t="shared" si="5"/>
        <v>9.334000000000009E-3</v>
      </c>
      <c r="DF34">
        <f t="shared" si="6"/>
        <v>-3</v>
      </c>
      <c r="DG34">
        <f t="shared" si="7"/>
        <v>-3.5714285714285713E-3</v>
      </c>
      <c r="DH34">
        <f t="shared" si="8"/>
        <v>3.4292222344685729E-2</v>
      </c>
      <c r="DZ34">
        <v>33.994999999999997</v>
      </c>
      <c r="EA34">
        <v>0.28277000000000002</v>
      </c>
      <c r="EB34">
        <v>837</v>
      </c>
      <c r="EC34">
        <f t="shared" si="9"/>
        <v>2.7499999999996305E-2</v>
      </c>
      <c r="ED34">
        <f t="shared" si="10"/>
        <v>1.2460000000000249E-3</v>
      </c>
      <c r="EE34">
        <f t="shared" si="11"/>
        <v>0</v>
      </c>
      <c r="EF34">
        <f t="shared" si="12"/>
        <v>0</v>
      </c>
      <c r="EG34">
        <f t="shared" si="13"/>
        <v>4.4259104019551618E-3</v>
      </c>
      <c r="EL34">
        <f t="shared" si="45"/>
        <v>-33.994999999999997</v>
      </c>
      <c r="EM34">
        <f t="shared" si="46"/>
        <v>-0.28277000000000002</v>
      </c>
      <c r="EN34">
        <f t="shared" si="47"/>
        <v>-837</v>
      </c>
      <c r="EO34">
        <f t="shared" si="48"/>
        <v>-1</v>
      </c>
      <c r="EP34">
        <f t="shared" si="49"/>
        <v>-1</v>
      </c>
      <c r="FA34">
        <v>33.994999999999997</v>
      </c>
      <c r="FB34">
        <v>0.28277000000000002</v>
      </c>
      <c r="FC34">
        <v>837</v>
      </c>
      <c r="FE34">
        <v>30.398900000000001</v>
      </c>
      <c r="FF34">
        <v>0.41508</v>
      </c>
      <c r="FG34">
        <v>437</v>
      </c>
      <c r="FH34">
        <f t="shared" si="84"/>
        <v>-3.5960999999999963</v>
      </c>
      <c r="FI34">
        <f t="shared" si="85"/>
        <v>0.13230999999999998</v>
      </c>
      <c r="FJ34">
        <f t="shared" si="86"/>
        <v>-400</v>
      </c>
      <c r="FK34">
        <f t="shared" si="87"/>
        <v>-0.47789725209080047</v>
      </c>
      <c r="FL34">
        <f t="shared" si="88"/>
        <v>0.4679067793613183</v>
      </c>
      <c r="FO34">
        <v>0.28294999999999998</v>
      </c>
      <c r="FQ34">
        <f t="shared" si="54"/>
        <v>-30.398900000000001</v>
      </c>
      <c r="FR34">
        <f t="shared" si="55"/>
        <v>-0.13213000000000003</v>
      </c>
      <c r="FS34">
        <f t="shared" si="56"/>
        <v>-437</v>
      </c>
      <c r="FT34">
        <f t="shared" si="57"/>
        <v>-1052.8090970415342</v>
      </c>
      <c r="FU34" s="127">
        <f t="shared" si="58"/>
        <v>1.7999999999995797E-4</v>
      </c>
    </row>
    <row r="35" spans="1:184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16"/>
        <v>-8.57</v>
      </c>
      <c r="AA35">
        <f t="shared" si="17"/>
        <v>-0.2122</v>
      </c>
      <c r="AB35">
        <f t="shared" si="18"/>
        <v>-454</v>
      </c>
      <c r="AK35">
        <v>30.443850000000001</v>
      </c>
      <c r="AL35">
        <v>0.28094999999999998</v>
      </c>
      <c r="AM35">
        <v>610</v>
      </c>
      <c r="AN35">
        <f t="shared" si="74"/>
        <v>30.443850000000001</v>
      </c>
      <c r="AO35">
        <f t="shared" si="75"/>
        <v>0.28094999999999998</v>
      </c>
      <c r="AP35">
        <f t="shared" si="76"/>
        <v>610</v>
      </c>
      <c r="AQ35" t="e">
        <f t="shared" si="25"/>
        <v>#DIV/0!</v>
      </c>
      <c r="AS35">
        <v>30.3323</v>
      </c>
      <c r="AT35">
        <v>0.28177000000000002</v>
      </c>
      <c r="AU35">
        <v>610</v>
      </c>
      <c r="AV35">
        <f t="shared" si="26"/>
        <v>-0.11155000000000115</v>
      </c>
      <c r="AW35">
        <f t="shared" si="1"/>
        <v>8.2000000000004292E-4</v>
      </c>
      <c r="AX35">
        <f t="shared" si="27"/>
        <v>0</v>
      </c>
      <c r="AY35">
        <f t="shared" si="28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32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33"/>
        <v>-8.1758999999999986</v>
      </c>
      <c r="CA35">
        <f t="shared" si="34"/>
        <v>2.9299999999999882E-3</v>
      </c>
      <c r="CB35">
        <f t="shared" si="35"/>
        <v>-2</v>
      </c>
      <c r="CC35" t="s">
        <v>233</v>
      </c>
      <c r="CD35">
        <f t="shared" si="36"/>
        <v>-3.2786885245901639E-3</v>
      </c>
      <c r="CM35">
        <f t="shared" si="40"/>
        <v>0</v>
      </c>
      <c r="CR35">
        <f t="shared" si="41"/>
        <v>0</v>
      </c>
      <c r="CS35">
        <f t="shared" si="42"/>
        <v>0</v>
      </c>
      <c r="CT35">
        <f t="shared" si="43"/>
        <v>0</v>
      </c>
      <c r="CU35" t="s">
        <v>236</v>
      </c>
      <c r="CV35" t="e">
        <f t="shared" si="44"/>
        <v>#DIV/0!</v>
      </c>
      <c r="CW35">
        <f t="shared" si="68"/>
        <v>1</v>
      </c>
      <c r="DA35">
        <v>22.156359999999999</v>
      </c>
      <c r="DB35">
        <v>0.28473799999999999</v>
      </c>
      <c r="DC35">
        <v>608</v>
      </c>
      <c r="DD35">
        <f t="shared" si="4"/>
        <v>-8.1759400000000007</v>
      </c>
      <c r="DE35">
        <f t="shared" si="5"/>
        <v>2.9679999999999707E-3</v>
      </c>
      <c r="DF35">
        <f t="shared" si="6"/>
        <v>-2</v>
      </c>
      <c r="DG35">
        <f t="shared" si="7"/>
        <v>-3.2786885245901639E-3</v>
      </c>
      <c r="DH35">
        <f t="shared" si="8"/>
        <v>1.0533413777194061E-2</v>
      </c>
      <c r="DZ35">
        <v>22.195</v>
      </c>
      <c r="EA35">
        <v>0.28370000000000001</v>
      </c>
      <c r="EB35">
        <v>608</v>
      </c>
      <c r="EC35">
        <f t="shared" si="9"/>
        <v>3.8640000000000896E-2</v>
      </c>
      <c r="ED35">
        <f t="shared" si="10"/>
        <v>-1.0379999999999834E-3</v>
      </c>
      <c r="EE35">
        <f t="shared" si="11"/>
        <v>0</v>
      </c>
      <c r="EF35">
        <f t="shared" si="12"/>
        <v>0</v>
      </c>
      <c r="EG35">
        <f t="shared" si="13"/>
        <v>-3.6454565249456812E-3</v>
      </c>
      <c r="EL35">
        <f t="shared" si="45"/>
        <v>-22.195</v>
      </c>
      <c r="EM35">
        <f t="shared" si="46"/>
        <v>-0.28370000000000001</v>
      </c>
      <c r="EN35">
        <f t="shared" si="47"/>
        <v>-608</v>
      </c>
      <c r="EO35">
        <f t="shared" si="48"/>
        <v>-1</v>
      </c>
      <c r="EP35">
        <f t="shared" si="49"/>
        <v>-1</v>
      </c>
      <c r="FA35">
        <v>22.195</v>
      </c>
      <c r="FB35">
        <v>0.28370000000000001</v>
      </c>
      <c r="FC35">
        <v>608</v>
      </c>
      <c r="FE35">
        <v>18.371099999999998</v>
      </c>
      <c r="FF35">
        <v>0.40117000000000003</v>
      </c>
      <c r="FG35">
        <v>362</v>
      </c>
      <c r="FH35">
        <f t="shared" si="84"/>
        <v>-3.8239000000000019</v>
      </c>
      <c r="FI35">
        <f t="shared" si="85"/>
        <v>0.11747000000000002</v>
      </c>
      <c r="FJ35">
        <f t="shared" si="86"/>
        <v>-246</v>
      </c>
      <c r="FK35">
        <f t="shared" si="87"/>
        <v>-0.40460526315789475</v>
      </c>
      <c r="FL35">
        <f t="shared" si="88"/>
        <v>0.41406415227352844</v>
      </c>
      <c r="FO35">
        <v>0.28239999999999998</v>
      </c>
      <c r="FQ35">
        <f t="shared" si="54"/>
        <v>-18.371099999999998</v>
      </c>
      <c r="FR35">
        <f t="shared" si="55"/>
        <v>-0.11877000000000004</v>
      </c>
      <c r="FS35">
        <f t="shared" si="56"/>
        <v>-362</v>
      </c>
      <c r="FT35">
        <f t="shared" si="57"/>
        <v>-902.36059525886776</v>
      </c>
      <c r="FU35" s="127">
        <f t="shared" si="58"/>
        <v>-1.3000000000000234E-3</v>
      </c>
    </row>
    <row r="36" spans="1:184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16"/>
        <v>1.6099999999999994</v>
      </c>
      <c r="AA36">
        <f t="shared" si="17"/>
        <v>5.8000000000000274E-3</v>
      </c>
      <c r="AB36">
        <f t="shared" si="18"/>
        <v>3</v>
      </c>
      <c r="AK36">
        <v>66.238900000000001</v>
      </c>
      <c r="AL36">
        <v>0.42817</v>
      </c>
      <c r="AM36">
        <v>307</v>
      </c>
      <c r="AN36">
        <f t="shared" si="74"/>
        <v>66.238900000000001</v>
      </c>
      <c r="AO36">
        <f t="shared" si="75"/>
        <v>0.42817</v>
      </c>
      <c r="AP36">
        <f t="shared" si="76"/>
        <v>307</v>
      </c>
      <c r="AQ36" t="e">
        <f t="shared" si="25"/>
        <v>#DIV/0!</v>
      </c>
      <c r="AS36">
        <v>64.559700000000007</v>
      </c>
      <c r="AT36">
        <v>0.35189999999999999</v>
      </c>
      <c r="AU36">
        <v>174</v>
      </c>
      <c r="AV36">
        <f t="shared" si="26"/>
        <v>-1.6791999999999945</v>
      </c>
      <c r="AW36">
        <f t="shared" si="1"/>
        <v>-7.6270000000000004E-2</v>
      </c>
      <c r="AX36">
        <f t="shared" si="27"/>
        <v>133</v>
      </c>
      <c r="AY36">
        <f t="shared" si="28"/>
        <v>0.43322475570032576</v>
      </c>
      <c r="BS36">
        <f t="shared" si="2"/>
        <v>-26.52</v>
      </c>
      <c r="BT36">
        <f t="shared" si="32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34"/>
        <v>0.39032</v>
      </c>
      <c r="CB36">
        <f t="shared" si="35"/>
        <v>-29</v>
      </c>
      <c r="CC36" t="s">
        <v>236</v>
      </c>
      <c r="CD36">
        <f t="shared" si="36"/>
        <v>-0.16666666666666666</v>
      </c>
      <c r="CF36">
        <v>36.030500000000004</v>
      </c>
      <c r="CG36">
        <v>0.74219999999999997</v>
      </c>
      <c r="CH36">
        <v>145</v>
      </c>
      <c r="CI36">
        <f t="shared" si="37"/>
        <v>-0.89999999999999858</v>
      </c>
      <c r="CJ36">
        <f t="shared" si="38"/>
        <v>-2.0000000000020002E-5</v>
      </c>
      <c r="CK36">
        <f t="shared" si="39"/>
        <v>0</v>
      </c>
      <c r="CL36" t="s">
        <v>236</v>
      </c>
      <c r="CM36">
        <f t="shared" si="40"/>
        <v>0</v>
      </c>
      <c r="CR36">
        <f t="shared" si="41"/>
        <v>-36.030500000000004</v>
      </c>
      <c r="CS36">
        <f t="shared" si="42"/>
        <v>-0.74219999999999997</v>
      </c>
      <c r="CT36">
        <f t="shared" si="43"/>
        <v>-145</v>
      </c>
      <c r="CU36" t="s">
        <v>236</v>
      </c>
      <c r="CV36">
        <f t="shared" si="44"/>
        <v>-1</v>
      </c>
      <c r="CW36">
        <f t="shared" si="68"/>
        <v>1</v>
      </c>
      <c r="DA36">
        <v>54.203870000000002</v>
      </c>
      <c r="DB36">
        <v>0.47970000000000002</v>
      </c>
      <c r="DC36">
        <v>174</v>
      </c>
      <c r="DD36">
        <f t="shared" si="4"/>
        <v>-10.355830000000005</v>
      </c>
      <c r="DE36">
        <f t="shared" si="5"/>
        <v>0.12780000000000002</v>
      </c>
      <c r="DF36">
        <f t="shared" si="6"/>
        <v>0</v>
      </c>
      <c r="DG36">
        <f t="shared" si="7"/>
        <v>0</v>
      </c>
      <c r="DH36">
        <f t="shared" si="8"/>
        <v>0.36317135549872132</v>
      </c>
      <c r="DZ36">
        <v>53.911859999999997</v>
      </c>
      <c r="EA36">
        <v>0.44425999999999999</v>
      </c>
      <c r="EB36">
        <v>174</v>
      </c>
      <c r="EC36">
        <f t="shared" si="9"/>
        <v>-0.29201000000000477</v>
      </c>
      <c r="ED36">
        <f t="shared" si="10"/>
        <v>-3.5440000000000027E-2</v>
      </c>
      <c r="EE36">
        <f t="shared" si="11"/>
        <v>0</v>
      </c>
      <c r="EF36">
        <f t="shared" si="12"/>
        <v>0</v>
      </c>
      <c r="EG36">
        <f t="shared" si="13"/>
        <v>-7.3879508025849541E-2</v>
      </c>
      <c r="EL36">
        <f t="shared" si="45"/>
        <v>-53.911859999999997</v>
      </c>
      <c r="EM36">
        <f t="shared" si="46"/>
        <v>-0.44425999999999999</v>
      </c>
      <c r="EN36">
        <f t="shared" si="47"/>
        <v>-174</v>
      </c>
      <c r="EO36">
        <f t="shared" si="48"/>
        <v>-1</v>
      </c>
      <c r="EP36">
        <f t="shared" si="49"/>
        <v>-1</v>
      </c>
      <c r="FA36">
        <v>53.911859999999997</v>
      </c>
      <c r="FB36">
        <v>0.44425999999999999</v>
      </c>
      <c r="FC36">
        <v>174</v>
      </c>
      <c r="FE36">
        <v>47.7498</v>
      </c>
      <c r="FF36">
        <v>0.58484999999999998</v>
      </c>
      <c r="FG36">
        <v>138</v>
      </c>
      <c r="FH36">
        <f t="shared" si="84"/>
        <v>-6.1620599999999968</v>
      </c>
      <c r="FI36">
        <f t="shared" si="85"/>
        <v>0.14058999999999999</v>
      </c>
      <c r="FJ36">
        <f t="shared" si="86"/>
        <v>-36</v>
      </c>
      <c r="FK36">
        <f t="shared" si="87"/>
        <v>-0.20689655172413793</v>
      </c>
      <c r="FL36">
        <f t="shared" si="88"/>
        <v>0.31645883041462208</v>
      </c>
      <c r="FO36">
        <v>0.45629999999999998</v>
      </c>
      <c r="FQ36">
        <f t="shared" si="54"/>
        <v>-47.7498</v>
      </c>
      <c r="FR36">
        <f t="shared" si="55"/>
        <v>-0.12855</v>
      </c>
      <c r="FS36">
        <f t="shared" si="56"/>
        <v>-138</v>
      </c>
      <c r="FT36">
        <f t="shared" si="57"/>
        <v>-235.9579379328033</v>
      </c>
      <c r="FU36" s="127">
        <f t="shared" si="58"/>
        <v>1.2039999999999995E-2</v>
      </c>
    </row>
    <row r="37" spans="1:184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16"/>
        <v>1.9170000000000016</v>
      </c>
      <c r="AA37">
        <f t="shared" si="17"/>
        <v>-2.4500000000000008E-2</v>
      </c>
      <c r="AB37">
        <f t="shared" si="18"/>
        <v>138</v>
      </c>
      <c r="AK37">
        <v>157.17169999999999</v>
      </c>
      <c r="AL37">
        <v>9.6170000000000005E-2</v>
      </c>
      <c r="AM37">
        <v>464</v>
      </c>
      <c r="AN37">
        <f t="shared" si="74"/>
        <v>157.17169999999999</v>
      </c>
      <c r="AO37">
        <f t="shared" si="75"/>
        <v>9.6170000000000005E-2</v>
      </c>
      <c r="AP37">
        <f t="shared" si="76"/>
        <v>464</v>
      </c>
      <c r="AQ37" t="e">
        <f t="shared" si="25"/>
        <v>#DIV/0!</v>
      </c>
      <c r="AS37">
        <v>160.20500000000001</v>
      </c>
      <c r="AT37">
        <v>0.11346000000000001</v>
      </c>
      <c r="AU37">
        <v>434</v>
      </c>
      <c r="AV37">
        <f t="shared" si="26"/>
        <v>3.0333000000000254</v>
      </c>
      <c r="AW37">
        <f t="shared" si="1"/>
        <v>1.729E-2</v>
      </c>
      <c r="AX37">
        <f t="shared" si="27"/>
        <v>30</v>
      </c>
      <c r="AY37">
        <f t="shared" si="28"/>
        <v>6.4655172413793108E-2</v>
      </c>
      <c r="BS37">
        <f t="shared" si="2"/>
        <v>-39.68</v>
      </c>
      <c r="BT37">
        <f t="shared" si="32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33"/>
        <v>-79.279200000000017</v>
      </c>
      <c r="CA37">
        <f t="shared" si="34"/>
        <v>8.5710000000000008E-2</v>
      </c>
      <c r="CB37">
        <f t="shared" si="35"/>
        <v>-222</v>
      </c>
      <c r="CC37" t="s">
        <v>233</v>
      </c>
      <c r="CD37">
        <f t="shared" si="36"/>
        <v>-0.51152073732718895</v>
      </c>
      <c r="CF37">
        <v>81.950999999999993</v>
      </c>
      <c r="CG37">
        <v>0.1595</v>
      </c>
      <c r="CH37">
        <v>212</v>
      </c>
      <c r="CI37">
        <f t="shared" si="37"/>
        <v>1.0251999999999981</v>
      </c>
      <c r="CJ37">
        <f t="shared" si="38"/>
        <v>-3.9670000000000011E-2</v>
      </c>
      <c r="CK37">
        <f t="shared" si="39"/>
        <v>0</v>
      </c>
      <c r="CL37" t="s">
        <v>236</v>
      </c>
      <c r="CM37">
        <f t="shared" si="40"/>
        <v>0</v>
      </c>
      <c r="CR37">
        <f t="shared" si="41"/>
        <v>-81.950999999999993</v>
      </c>
      <c r="CS37">
        <f t="shared" si="42"/>
        <v>-0.1595</v>
      </c>
      <c r="CT37">
        <f t="shared" si="43"/>
        <v>-212</v>
      </c>
      <c r="CU37" t="s">
        <v>236</v>
      </c>
      <c r="CV37">
        <f t="shared" si="44"/>
        <v>-1</v>
      </c>
      <c r="CW37">
        <f t="shared" si="68"/>
        <v>1</v>
      </c>
      <c r="DA37">
        <v>87.62997</v>
      </c>
      <c r="DB37">
        <v>0.1000022</v>
      </c>
      <c r="DC37">
        <v>429</v>
      </c>
      <c r="DD37">
        <f t="shared" si="4"/>
        <v>-72.575030000000012</v>
      </c>
      <c r="DE37">
        <f t="shared" si="5"/>
        <v>-1.3457800000000006E-2</v>
      </c>
      <c r="DF37">
        <f t="shared" si="6"/>
        <v>-5</v>
      </c>
      <c r="DG37">
        <f t="shared" si="7"/>
        <v>-1.1520737327188941E-2</v>
      </c>
      <c r="DH37">
        <f t="shared" si="8"/>
        <v>-0.11861272695222991</v>
      </c>
      <c r="DZ37">
        <v>87.62997</v>
      </c>
      <c r="EA37">
        <v>0.1</v>
      </c>
      <c r="EB37">
        <v>429</v>
      </c>
      <c r="EC37">
        <f t="shared" si="9"/>
        <v>0</v>
      </c>
      <c r="ED37">
        <f t="shared" si="10"/>
        <v>-2.1999999999938735E-6</v>
      </c>
      <c r="EE37">
        <f t="shared" si="11"/>
        <v>0</v>
      </c>
      <c r="EF37">
        <f t="shared" si="12"/>
        <v>0</v>
      </c>
      <c r="EG37">
        <f t="shared" si="13"/>
        <v>-2.1999516010586501E-5</v>
      </c>
      <c r="EL37">
        <f t="shared" si="45"/>
        <v>-87.62997</v>
      </c>
      <c r="EM37">
        <f t="shared" si="46"/>
        <v>-0.1</v>
      </c>
      <c r="EN37">
        <f t="shared" si="47"/>
        <v>-429</v>
      </c>
      <c r="EO37">
        <f t="shared" si="48"/>
        <v>-1</v>
      </c>
      <c r="EP37">
        <f t="shared" si="49"/>
        <v>-1</v>
      </c>
      <c r="FA37">
        <v>87.62997</v>
      </c>
      <c r="FB37">
        <v>0.1</v>
      </c>
      <c r="FC37">
        <v>429</v>
      </c>
      <c r="FE37">
        <v>81.078699999999998</v>
      </c>
      <c r="FF37">
        <v>0.13677</v>
      </c>
      <c r="FG37">
        <v>278</v>
      </c>
      <c r="FH37">
        <f t="shared" si="84"/>
        <v>-6.5512700000000024</v>
      </c>
      <c r="FI37">
        <f t="shared" si="85"/>
        <v>3.6769999999999997E-2</v>
      </c>
      <c r="FJ37">
        <f t="shared" si="86"/>
        <v>-151</v>
      </c>
      <c r="FK37">
        <f t="shared" si="87"/>
        <v>-0.351981351981352</v>
      </c>
      <c r="FL37">
        <f t="shared" si="88"/>
        <v>0.36769999999999997</v>
      </c>
      <c r="FO37">
        <v>9.8400000000000001E-2</v>
      </c>
      <c r="FQ37">
        <f t="shared" si="54"/>
        <v>-81.078699999999998</v>
      </c>
      <c r="FR37">
        <f t="shared" si="55"/>
        <v>-3.8370000000000001E-2</v>
      </c>
      <c r="FS37">
        <f t="shared" si="56"/>
        <v>-278</v>
      </c>
      <c r="FT37">
        <f t="shared" si="57"/>
        <v>-2032.6094903853184</v>
      </c>
      <c r="FU37" s="127">
        <f t="shared" si="58"/>
        <v>-1.6000000000000042E-3</v>
      </c>
      <c r="FV37" t="s">
        <v>299</v>
      </c>
      <c r="FW37" t="s">
        <v>309</v>
      </c>
      <c r="FX37" t="s">
        <v>315</v>
      </c>
      <c r="FY37" t="s">
        <v>302</v>
      </c>
      <c r="FZ37" t="s">
        <v>303</v>
      </c>
      <c r="GA37" t="s">
        <v>185</v>
      </c>
      <c r="GB37" t="s">
        <v>304</v>
      </c>
    </row>
    <row r="38" spans="1:184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16"/>
        <v>0.44000000000000128</v>
      </c>
      <c r="AA38">
        <f t="shared" si="17"/>
        <v>-1.0900000000000021E-2</v>
      </c>
      <c r="AB38">
        <f t="shared" si="18"/>
        <v>10</v>
      </c>
      <c r="AK38">
        <v>98.72</v>
      </c>
      <c r="AL38">
        <v>0.21548</v>
      </c>
      <c r="AM38">
        <v>508</v>
      </c>
      <c r="AN38">
        <f t="shared" si="74"/>
        <v>98.72</v>
      </c>
      <c r="AO38">
        <f t="shared" si="75"/>
        <v>0.21548</v>
      </c>
      <c r="AP38">
        <f t="shared" si="76"/>
        <v>508</v>
      </c>
      <c r="AQ38" t="e">
        <f t="shared" si="25"/>
        <v>#DIV/0!</v>
      </c>
      <c r="AS38">
        <v>87.449659999999994</v>
      </c>
      <c r="AT38">
        <v>0.36652000000000001</v>
      </c>
      <c r="AU38">
        <v>326</v>
      </c>
      <c r="AV38">
        <f t="shared" si="26"/>
        <v>-11.270340000000004</v>
      </c>
      <c r="AW38">
        <f t="shared" si="1"/>
        <v>0.15104000000000001</v>
      </c>
      <c r="AX38">
        <f t="shared" si="27"/>
        <v>182</v>
      </c>
      <c r="AY38">
        <f t="shared" si="28"/>
        <v>0.35826771653543305</v>
      </c>
      <c r="BS38">
        <f t="shared" si="2"/>
        <v>-22.22</v>
      </c>
      <c r="BT38">
        <f t="shared" si="32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33"/>
        <v>-38.418859999999995</v>
      </c>
      <c r="CA38">
        <f t="shared" si="34"/>
        <v>9.037999999999996E-2</v>
      </c>
      <c r="CB38">
        <f t="shared" si="35"/>
        <v>-59</v>
      </c>
      <c r="CC38" t="s">
        <v>234</v>
      </c>
      <c r="CD38">
        <f t="shared" si="36"/>
        <v>-0.18098159509202455</v>
      </c>
      <c r="CF38">
        <v>49.030799999999999</v>
      </c>
      <c r="CG38">
        <v>0.45689800000000003</v>
      </c>
      <c r="CH38">
        <v>267</v>
      </c>
      <c r="CI38">
        <f t="shared" si="37"/>
        <v>0</v>
      </c>
      <c r="CJ38">
        <f t="shared" si="38"/>
        <v>-1.999999999946489E-6</v>
      </c>
      <c r="CK38">
        <f t="shared" si="39"/>
        <v>0</v>
      </c>
      <c r="CL38" t="s">
        <v>234</v>
      </c>
      <c r="CM38">
        <f t="shared" si="40"/>
        <v>0</v>
      </c>
      <c r="CR38">
        <f t="shared" si="41"/>
        <v>-49.030799999999999</v>
      </c>
      <c r="CS38">
        <f t="shared" si="42"/>
        <v>-0.45689800000000003</v>
      </c>
      <c r="CT38">
        <f t="shared" si="43"/>
        <v>-267</v>
      </c>
      <c r="CU38" t="s">
        <v>236</v>
      </c>
      <c r="CV38">
        <f t="shared" si="44"/>
        <v>-1</v>
      </c>
      <c r="CW38">
        <f t="shared" si="68"/>
        <v>1</v>
      </c>
      <c r="DA38">
        <v>53.010890000000003</v>
      </c>
      <c r="DB38">
        <v>0.45199</v>
      </c>
      <c r="DC38">
        <v>320</v>
      </c>
      <c r="DD38">
        <f t="shared" si="4"/>
        <v>-34.438769999999991</v>
      </c>
      <c r="DE38">
        <f t="shared" si="5"/>
        <v>8.546999999999999E-2</v>
      </c>
      <c r="DF38">
        <f t="shared" si="6"/>
        <v>-6</v>
      </c>
      <c r="DG38">
        <f t="shared" si="7"/>
        <v>-1.8404907975460124E-2</v>
      </c>
      <c r="DH38">
        <f t="shared" si="8"/>
        <v>0.23319327731092435</v>
      </c>
      <c r="DZ38">
        <v>52</v>
      </c>
      <c r="EA38">
        <v>0.42370000000000002</v>
      </c>
      <c r="EB38">
        <v>320</v>
      </c>
      <c r="EC38">
        <f t="shared" si="9"/>
        <v>-1.0108900000000034</v>
      </c>
      <c r="ED38">
        <f t="shared" si="10"/>
        <v>-2.8289999999999982E-2</v>
      </c>
      <c r="EE38">
        <f t="shared" si="11"/>
        <v>0</v>
      </c>
      <c r="EF38">
        <f t="shared" si="12"/>
        <v>0</v>
      </c>
      <c r="EG38">
        <f t="shared" si="13"/>
        <v>-6.2589880307086398E-2</v>
      </c>
      <c r="EL38">
        <f t="shared" si="45"/>
        <v>-52</v>
      </c>
      <c r="EM38">
        <f t="shared" si="46"/>
        <v>-0.42370000000000002</v>
      </c>
      <c r="EN38">
        <f t="shared" si="47"/>
        <v>-320</v>
      </c>
      <c r="EO38">
        <f t="shared" si="48"/>
        <v>-1</v>
      </c>
      <c r="EP38">
        <f t="shared" si="49"/>
        <v>-1</v>
      </c>
      <c r="FA38">
        <v>52</v>
      </c>
      <c r="FB38">
        <v>0.42370000000000002</v>
      </c>
      <c r="FC38">
        <v>320</v>
      </c>
      <c r="FE38">
        <v>46.639000000000003</v>
      </c>
      <c r="FF38">
        <v>0.35399999999999998</v>
      </c>
      <c r="FG38">
        <v>217</v>
      </c>
      <c r="FH38">
        <f t="shared" si="84"/>
        <v>-5.3609999999999971</v>
      </c>
      <c r="FI38">
        <f t="shared" si="85"/>
        <v>-6.970000000000004E-2</v>
      </c>
      <c r="FJ38">
        <f t="shared" si="86"/>
        <v>-103</v>
      </c>
      <c r="FK38">
        <f t="shared" si="87"/>
        <v>-0.32187500000000002</v>
      </c>
      <c r="FL38">
        <f t="shared" si="88"/>
        <v>-0.16450318621666282</v>
      </c>
      <c r="FO38">
        <v>0.45200000000000001</v>
      </c>
      <c r="FQ38">
        <f t="shared" si="54"/>
        <v>-46.639000000000003</v>
      </c>
      <c r="FR38">
        <f t="shared" si="55"/>
        <v>9.8000000000000032E-2</v>
      </c>
      <c r="FS38">
        <f t="shared" si="56"/>
        <v>-217</v>
      </c>
      <c r="FT38">
        <f t="shared" si="57"/>
        <v>-612.99435028248593</v>
      </c>
      <c r="FU38" s="127">
        <f t="shared" si="58"/>
        <v>2.8299999999999992E-2</v>
      </c>
      <c r="FV38" s="65">
        <v>0.14611270000000001</v>
      </c>
      <c r="FW38" s="65">
        <v>6.5028539999999996E-2</v>
      </c>
      <c r="FX38" s="65">
        <v>4.2204769999999997E-5</v>
      </c>
      <c r="FY38" s="65">
        <v>1.4821890000000001E-3</v>
      </c>
      <c r="FZ38" s="65">
        <v>1.238988E-6</v>
      </c>
      <c r="GA38" s="65">
        <v>2.28335E-3</v>
      </c>
      <c r="GB38" s="65">
        <v>0</v>
      </c>
    </row>
    <row r="39" spans="1:184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16"/>
        <v>1.3999999999999346E-2</v>
      </c>
      <c r="AA39">
        <f t="shared" si="17"/>
        <v>5.8400000000000007E-2</v>
      </c>
      <c r="AB39">
        <f t="shared" si="18"/>
        <v>22</v>
      </c>
      <c r="AK39">
        <v>102.0086</v>
      </c>
      <c r="AL39">
        <v>7.3599999999999999E-2</v>
      </c>
      <c r="AM39">
        <v>230</v>
      </c>
      <c r="AN39">
        <f t="shared" si="74"/>
        <v>102.0086</v>
      </c>
      <c r="AO39">
        <f t="shared" si="75"/>
        <v>7.3599999999999999E-2</v>
      </c>
      <c r="AP39">
        <f t="shared" si="76"/>
        <v>230</v>
      </c>
      <c r="AQ39" t="e">
        <f t="shared" si="25"/>
        <v>#DIV/0!</v>
      </c>
      <c r="AS39">
        <v>103.3746</v>
      </c>
      <c r="AT39">
        <v>0.15547800000000001</v>
      </c>
      <c r="AU39">
        <v>174</v>
      </c>
      <c r="AV39">
        <f t="shared" si="26"/>
        <v>1.3659999999999997</v>
      </c>
      <c r="AW39">
        <f t="shared" si="1"/>
        <v>8.1878000000000006E-2</v>
      </c>
      <c r="AX39">
        <f t="shared" si="27"/>
        <v>56</v>
      </c>
      <c r="AY39">
        <f t="shared" si="28"/>
        <v>0.24347826086956523</v>
      </c>
      <c r="BS39">
        <f t="shared" si="2"/>
        <v>-26.34</v>
      </c>
      <c r="BT39">
        <f t="shared" si="32"/>
        <v>-0.22470000000000001</v>
      </c>
      <c r="BU39">
        <f t="shared" si="3"/>
        <v>-137</v>
      </c>
      <c r="BZ39">
        <f t="shared" si="33"/>
        <v>-103.3746</v>
      </c>
      <c r="CB39">
        <f t="shared" si="35"/>
        <v>-174</v>
      </c>
      <c r="CD39">
        <f t="shared" si="36"/>
        <v>-1</v>
      </c>
      <c r="CM39" t="e">
        <f t="shared" si="40"/>
        <v>#DIV/0!</v>
      </c>
      <c r="CR39">
        <f t="shared" si="41"/>
        <v>0</v>
      </c>
      <c r="CS39">
        <f t="shared" si="42"/>
        <v>0</v>
      </c>
      <c r="CT39">
        <f t="shared" si="43"/>
        <v>0</v>
      </c>
      <c r="CU39" t="s">
        <v>236</v>
      </c>
      <c r="CV39" t="e">
        <f t="shared" si="44"/>
        <v>#DIV/0!</v>
      </c>
      <c r="CW39">
        <f t="shared" si="68"/>
        <v>1</v>
      </c>
      <c r="DA39">
        <v>56.530740000000002</v>
      </c>
      <c r="DB39">
        <v>0.15451999999999999</v>
      </c>
      <c r="DC39">
        <v>171</v>
      </c>
      <c r="DD39">
        <f t="shared" si="4"/>
        <v>-46.843859999999999</v>
      </c>
      <c r="DE39">
        <f t="shared" si="5"/>
        <v>-9.580000000000144E-4</v>
      </c>
      <c r="DF39">
        <f t="shared" si="6"/>
        <v>-3</v>
      </c>
      <c r="DG39">
        <f t="shared" si="7"/>
        <v>-1.7241379310344827E-2</v>
      </c>
      <c r="DH39">
        <f t="shared" si="8"/>
        <v>-6.1616434479477124E-3</v>
      </c>
      <c r="DZ39">
        <v>55.426000000000002</v>
      </c>
      <c r="EA39">
        <v>0.19608999999999999</v>
      </c>
      <c r="EB39">
        <v>171</v>
      </c>
      <c r="EC39">
        <f t="shared" si="9"/>
        <v>-1.1047399999999996</v>
      </c>
      <c r="ED39">
        <f t="shared" si="10"/>
        <v>4.1569999999999996E-2</v>
      </c>
      <c r="EE39">
        <f t="shared" si="11"/>
        <v>0</v>
      </c>
      <c r="EF39">
        <f t="shared" si="12"/>
        <v>0</v>
      </c>
      <c r="EG39">
        <f t="shared" si="13"/>
        <v>0.26902666321511776</v>
      </c>
      <c r="EL39">
        <f t="shared" si="45"/>
        <v>-55.426000000000002</v>
      </c>
      <c r="EM39">
        <f t="shared" si="46"/>
        <v>-0.19608999999999999</v>
      </c>
      <c r="EN39">
        <f t="shared" si="47"/>
        <v>-171</v>
      </c>
      <c r="EO39">
        <f t="shared" si="48"/>
        <v>-1</v>
      </c>
      <c r="EP39">
        <f t="shared" si="49"/>
        <v>-1</v>
      </c>
      <c r="FA39">
        <v>55.426000000000002</v>
      </c>
      <c r="FB39">
        <v>0.19608999999999999</v>
      </c>
      <c r="FC39">
        <v>171</v>
      </c>
      <c r="FE39">
        <v>53.838000000000001</v>
      </c>
      <c r="FF39">
        <v>0.17150000000000001</v>
      </c>
      <c r="FG39">
        <v>163</v>
      </c>
      <c r="FH39">
        <f t="shared" si="84"/>
        <v>-1.588000000000001</v>
      </c>
      <c r="FI39">
        <f t="shared" si="85"/>
        <v>-2.4589999999999973E-2</v>
      </c>
      <c r="FJ39">
        <f t="shared" si="86"/>
        <v>-8</v>
      </c>
      <c r="FK39">
        <f t="shared" si="87"/>
        <v>-4.6783625730994149E-2</v>
      </c>
      <c r="FL39">
        <f t="shared" si="88"/>
        <v>-0.12540160130552286</v>
      </c>
      <c r="FO39">
        <v>0.16239999999999999</v>
      </c>
      <c r="FQ39">
        <f t="shared" si="54"/>
        <v>-53.838000000000001</v>
      </c>
      <c r="FR39">
        <f t="shared" si="55"/>
        <v>-9.1000000000000247E-3</v>
      </c>
      <c r="FS39">
        <f t="shared" si="56"/>
        <v>-163</v>
      </c>
      <c r="FT39">
        <f t="shared" si="57"/>
        <v>-950.43731778425649</v>
      </c>
      <c r="FU39" s="127">
        <f t="shared" si="58"/>
        <v>-3.3689999999999998E-2</v>
      </c>
    </row>
    <row r="40" spans="1:184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16"/>
        <v>-20.14</v>
      </c>
      <c r="AA40">
        <f t="shared" si="17"/>
        <v>-0.17030000000000001</v>
      </c>
      <c r="AB40">
        <f t="shared" si="18"/>
        <v>-173</v>
      </c>
      <c r="AK40">
        <v>90.071899999999999</v>
      </c>
      <c r="AL40">
        <v>0.2913</v>
      </c>
      <c r="AM40">
        <v>301</v>
      </c>
      <c r="AN40">
        <f t="shared" si="74"/>
        <v>90.071899999999999</v>
      </c>
      <c r="AO40">
        <f t="shared" si="75"/>
        <v>0.2913</v>
      </c>
      <c r="AP40">
        <f t="shared" si="76"/>
        <v>301</v>
      </c>
      <c r="AQ40" t="e">
        <f t="shared" si="25"/>
        <v>#DIV/0!</v>
      </c>
      <c r="AS40">
        <v>85.150670000000005</v>
      </c>
      <c r="AT40">
        <v>0.34103</v>
      </c>
      <c r="AU40">
        <v>246</v>
      </c>
      <c r="AV40">
        <f t="shared" si="26"/>
        <v>-4.9212299999999942</v>
      </c>
      <c r="AW40">
        <f t="shared" si="1"/>
        <v>4.9729999999999996E-2</v>
      </c>
      <c r="AX40">
        <f t="shared" si="27"/>
        <v>55</v>
      </c>
      <c r="AY40">
        <f t="shared" si="28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32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33"/>
        <v>-43.069470000000003</v>
      </c>
      <c r="CA40">
        <f t="shared" si="34"/>
        <v>0.11466999999999999</v>
      </c>
      <c r="CB40">
        <f t="shared" si="35"/>
        <v>-11</v>
      </c>
      <c r="CC40" t="s">
        <v>233</v>
      </c>
      <c r="CD40">
        <f t="shared" si="36"/>
        <v>-4.4715447154471545E-2</v>
      </c>
      <c r="CM40">
        <f t="shared" si="40"/>
        <v>0</v>
      </c>
      <c r="CR40">
        <f t="shared" si="41"/>
        <v>0</v>
      </c>
      <c r="CS40">
        <f t="shared" si="42"/>
        <v>0</v>
      </c>
      <c r="CT40">
        <f t="shared" si="43"/>
        <v>0</v>
      </c>
      <c r="CU40" t="s">
        <v>236</v>
      </c>
      <c r="CV40" t="e">
        <f t="shared" si="44"/>
        <v>#DIV/0!</v>
      </c>
      <c r="CW40">
        <f t="shared" si="68"/>
        <v>1</v>
      </c>
      <c r="DA40">
        <v>42.081200000000003</v>
      </c>
      <c r="DB40">
        <v>0.45573000000000002</v>
      </c>
      <c r="DC40">
        <v>235</v>
      </c>
      <c r="DD40">
        <f t="shared" si="4"/>
        <v>-43.069470000000003</v>
      </c>
      <c r="DE40">
        <f t="shared" si="5"/>
        <v>0.11470000000000002</v>
      </c>
      <c r="DF40">
        <f t="shared" si="6"/>
        <v>-11</v>
      </c>
      <c r="DG40">
        <f t="shared" si="7"/>
        <v>-4.4715447154471545E-2</v>
      </c>
      <c r="DH40">
        <f t="shared" si="8"/>
        <v>0.33633404685804774</v>
      </c>
      <c r="DZ40">
        <v>42.088000000000001</v>
      </c>
      <c r="EA40">
        <v>0.45477849999999997</v>
      </c>
      <c r="EB40">
        <v>235</v>
      </c>
      <c r="EC40">
        <f t="shared" si="9"/>
        <v>6.7999999999983629E-3</v>
      </c>
      <c r="ED40">
        <f t="shared" si="10"/>
        <v>-9.5150000000004953E-4</v>
      </c>
      <c r="EE40">
        <f t="shared" si="11"/>
        <v>0</v>
      </c>
      <c r="EF40">
        <f t="shared" si="12"/>
        <v>0</v>
      </c>
      <c r="EG40">
        <f t="shared" si="13"/>
        <v>-2.0878590393435797E-3</v>
      </c>
      <c r="EL40">
        <f t="shared" si="45"/>
        <v>-42.088000000000001</v>
      </c>
      <c r="EM40">
        <f t="shared" si="46"/>
        <v>-0.45477849999999997</v>
      </c>
      <c r="EN40">
        <f t="shared" si="47"/>
        <v>-235</v>
      </c>
      <c r="EO40">
        <f t="shared" si="48"/>
        <v>-1</v>
      </c>
      <c r="EP40">
        <f t="shared" si="49"/>
        <v>-1</v>
      </c>
      <c r="FA40">
        <v>42.088000000000001</v>
      </c>
      <c r="FB40">
        <v>0.45477849999999997</v>
      </c>
      <c r="FC40">
        <v>235</v>
      </c>
      <c r="FE40">
        <v>36.228999999999999</v>
      </c>
      <c r="FF40">
        <v>0.61450000000000005</v>
      </c>
      <c r="FG40">
        <v>134</v>
      </c>
      <c r="FH40">
        <f t="shared" si="84"/>
        <v>-5.8590000000000018</v>
      </c>
      <c r="FI40">
        <f t="shared" si="85"/>
        <v>0.15972150000000007</v>
      </c>
      <c r="FJ40">
        <f t="shared" si="86"/>
        <v>-101</v>
      </c>
      <c r="FK40">
        <f t="shared" si="87"/>
        <v>-0.4297872340425532</v>
      </c>
      <c r="FL40">
        <f t="shared" si="88"/>
        <v>0.35120723605007731</v>
      </c>
      <c r="FO40">
        <v>0.45600000000000002</v>
      </c>
      <c r="FQ40">
        <f t="shared" si="54"/>
        <v>-36.228999999999999</v>
      </c>
      <c r="FR40">
        <f t="shared" si="55"/>
        <v>-0.15850000000000003</v>
      </c>
      <c r="FS40">
        <f t="shared" si="56"/>
        <v>-134</v>
      </c>
      <c r="FT40">
        <f t="shared" si="57"/>
        <v>-218.06346623270952</v>
      </c>
      <c r="FU40" s="127">
        <f t="shared" si="58"/>
        <v>1.221500000000042E-3</v>
      </c>
    </row>
    <row r="41" spans="1:184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16"/>
        <v>-9.7100000000000009</v>
      </c>
      <c r="AA41">
        <f t="shared" si="17"/>
        <v>-0.187</v>
      </c>
      <c r="AB41">
        <f t="shared" si="18"/>
        <v>-248</v>
      </c>
      <c r="AK41">
        <v>46.406399999999998</v>
      </c>
      <c r="AL41">
        <v>0.15325</v>
      </c>
      <c r="AM41">
        <v>404</v>
      </c>
      <c r="AN41">
        <f t="shared" si="74"/>
        <v>46.406399999999998</v>
      </c>
      <c r="AO41">
        <f t="shared" si="75"/>
        <v>0.15325</v>
      </c>
      <c r="AP41">
        <f t="shared" si="76"/>
        <v>404</v>
      </c>
      <c r="AQ41" t="e">
        <f t="shared" si="25"/>
        <v>#DIV/0!</v>
      </c>
      <c r="AS41">
        <v>47.331699999999998</v>
      </c>
      <c r="AT41">
        <v>0.12736</v>
      </c>
      <c r="AU41">
        <v>329</v>
      </c>
      <c r="AV41">
        <f t="shared" si="26"/>
        <v>0.92530000000000001</v>
      </c>
      <c r="AW41">
        <f t="shared" si="1"/>
        <v>-2.5889999999999996E-2</v>
      </c>
      <c r="AX41">
        <f t="shared" si="27"/>
        <v>75</v>
      </c>
      <c r="AY41">
        <f t="shared" si="28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32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33"/>
        <v>-18.274699999999999</v>
      </c>
      <c r="CA41">
        <f t="shared" si="34"/>
        <v>7.3199999999999987E-2</v>
      </c>
      <c r="CB41">
        <f t="shared" si="35"/>
        <v>-5</v>
      </c>
      <c r="CC41" t="s">
        <v>233</v>
      </c>
      <c r="CD41">
        <f t="shared" si="36"/>
        <v>-1.5197568389057751E-2</v>
      </c>
      <c r="CM41">
        <f t="shared" si="40"/>
        <v>0</v>
      </c>
      <c r="CR41">
        <f t="shared" si="41"/>
        <v>0</v>
      </c>
      <c r="CS41">
        <f t="shared" si="42"/>
        <v>0</v>
      </c>
      <c r="CT41">
        <f t="shared" si="43"/>
        <v>0</v>
      </c>
      <c r="CU41" t="s">
        <v>236</v>
      </c>
      <c r="CV41" t="e">
        <f t="shared" si="44"/>
        <v>#DIV/0!</v>
      </c>
      <c r="CW41">
        <f t="shared" si="68"/>
        <v>1</v>
      </c>
      <c r="DA41">
        <v>29.05725</v>
      </c>
      <c r="DB41">
        <v>0.20055899999999999</v>
      </c>
      <c r="DC41">
        <v>324</v>
      </c>
      <c r="DD41">
        <f t="shared" si="4"/>
        <v>-18.274449999999998</v>
      </c>
      <c r="DE41">
        <f t="shared" si="5"/>
        <v>7.3198999999999986E-2</v>
      </c>
      <c r="DF41">
        <f t="shared" si="6"/>
        <v>-5</v>
      </c>
      <c r="DG41">
        <f t="shared" si="7"/>
        <v>-1.5197568389057751E-2</v>
      </c>
      <c r="DH41">
        <f t="shared" si="8"/>
        <v>0.57474089195979883</v>
      </c>
      <c r="DZ41">
        <v>29.123000000000001</v>
      </c>
      <c r="EA41">
        <v>0.18856800000000001</v>
      </c>
      <c r="EB41">
        <v>324</v>
      </c>
      <c r="EC41">
        <f t="shared" si="9"/>
        <v>6.5750000000001307E-2</v>
      </c>
      <c r="ED41">
        <f t="shared" si="10"/>
        <v>-1.1990999999999974E-2</v>
      </c>
      <c r="EE41">
        <f t="shared" si="11"/>
        <v>0</v>
      </c>
      <c r="EF41">
        <f t="shared" si="12"/>
        <v>0</v>
      </c>
      <c r="EG41">
        <f t="shared" si="13"/>
        <v>-5.9787892839513433E-2</v>
      </c>
      <c r="EL41">
        <f t="shared" si="45"/>
        <v>-29.123000000000001</v>
      </c>
      <c r="EM41">
        <f t="shared" si="46"/>
        <v>-0.18856800000000001</v>
      </c>
      <c r="EN41">
        <f t="shared" si="47"/>
        <v>-324</v>
      </c>
      <c r="EO41">
        <f t="shared" si="48"/>
        <v>-1</v>
      </c>
      <c r="EP41">
        <f t="shared" si="49"/>
        <v>-1</v>
      </c>
      <c r="FA41">
        <v>29.123000000000001</v>
      </c>
      <c r="FB41">
        <v>0.18856800000000001</v>
      </c>
      <c r="FC41">
        <v>324</v>
      </c>
      <c r="FE41">
        <v>23.982500000000002</v>
      </c>
      <c r="FF41">
        <v>0.31577</v>
      </c>
      <c r="FG41">
        <v>193</v>
      </c>
      <c r="FH41">
        <f t="shared" si="84"/>
        <v>-5.1404999999999994</v>
      </c>
      <c r="FI41">
        <f t="shared" si="85"/>
        <v>0.12720199999999998</v>
      </c>
      <c r="FJ41">
        <f t="shared" si="86"/>
        <v>-131</v>
      </c>
      <c r="FK41">
        <f t="shared" si="87"/>
        <v>-0.40432098765432101</v>
      </c>
      <c r="FL41">
        <f t="shared" si="88"/>
        <v>0.67456832548470569</v>
      </c>
      <c r="FO41">
        <v>0.20880000000000001</v>
      </c>
      <c r="FQ41">
        <f t="shared" si="54"/>
        <v>-23.982500000000002</v>
      </c>
      <c r="FR41">
        <f t="shared" si="55"/>
        <v>-0.10696999999999998</v>
      </c>
      <c r="FS41">
        <f t="shared" si="56"/>
        <v>-193</v>
      </c>
      <c r="FT41">
        <f t="shared" si="57"/>
        <v>-611.20435760205214</v>
      </c>
      <c r="FU41" s="127">
        <f t="shared" si="58"/>
        <v>2.0232E-2</v>
      </c>
    </row>
    <row r="42" spans="1:184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16"/>
        <v>-12.46</v>
      </c>
      <c r="AA42">
        <f t="shared" si="17"/>
        <v>-0.19750000000000001</v>
      </c>
      <c r="AB42">
        <f t="shared" si="18"/>
        <v>-108</v>
      </c>
      <c r="AK42">
        <v>83.256900000000002</v>
      </c>
      <c r="AL42">
        <v>0.30740000000000001</v>
      </c>
      <c r="AM42">
        <v>212</v>
      </c>
      <c r="AN42">
        <f t="shared" si="74"/>
        <v>83.256900000000002</v>
      </c>
      <c r="AO42">
        <f t="shared" si="75"/>
        <v>0.30740000000000001</v>
      </c>
      <c r="AP42">
        <f t="shared" si="76"/>
        <v>212</v>
      </c>
      <c r="AQ42" t="e">
        <f t="shared" si="25"/>
        <v>#DIV/0!</v>
      </c>
      <c r="AS42">
        <v>68.259200000000007</v>
      </c>
      <c r="AT42">
        <v>0.25735999999999998</v>
      </c>
      <c r="AU42">
        <v>165</v>
      </c>
      <c r="AV42">
        <f t="shared" si="26"/>
        <v>-14.997699999999995</v>
      </c>
      <c r="AW42">
        <f t="shared" si="1"/>
        <v>-5.0040000000000029E-2</v>
      </c>
      <c r="AX42">
        <f t="shared" si="27"/>
        <v>47</v>
      </c>
      <c r="AY42">
        <f t="shared" si="28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32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33"/>
        <v>-43.617500000000007</v>
      </c>
      <c r="CA42">
        <f t="shared" si="34"/>
        <v>0.22054000000000001</v>
      </c>
      <c r="CB42">
        <f t="shared" si="35"/>
        <v>-6</v>
      </c>
      <c r="CC42" t="s">
        <v>233</v>
      </c>
      <c r="CD42">
        <f t="shared" si="36"/>
        <v>-3.6363636363636362E-2</v>
      </c>
      <c r="CM42">
        <f t="shared" si="40"/>
        <v>0</v>
      </c>
      <c r="CR42">
        <f t="shared" si="41"/>
        <v>0</v>
      </c>
      <c r="CS42">
        <f t="shared" si="42"/>
        <v>0</v>
      </c>
      <c r="CT42">
        <f t="shared" si="43"/>
        <v>0</v>
      </c>
      <c r="CU42" t="s">
        <v>236</v>
      </c>
      <c r="CV42" t="e">
        <f t="shared" si="44"/>
        <v>#DIV/0!</v>
      </c>
      <c r="CW42">
        <f t="shared" si="68"/>
        <v>1</v>
      </c>
      <c r="DA42">
        <v>24.6417</v>
      </c>
      <c r="DB42">
        <v>0.47793200000000002</v>
      </c>
      <c r="DC42">
        <v>159</v>
      </c>
      <c r="DD42">
        <f t="shared" si="4"/>
        <v>-43.617500000000007</v>
      </c>
      <c r="DE42">
        <f t="shared" si="5"/>
        <v>0.22057200000000005</v>
      </c>
      <c r="DF42">
        <f t="shared" si="6"/>
        <v>-6</v>
      </c>
      <c r="DG42">
        <f t="shared" si="7"/>
        <v>-3.6363636363636362E-2</v>
      </c>
      <c r="DH42">
        <f t="shared" si="8"/>
        <v>0.85705626359962728</v>
      </c>
      <c r="DZ42">
        <v>24.643999999999998</v>
      </c>
      <c r="EA42">
        <v>0.47758699999999998</v>
      </c>
      <c r="EB42">
        <v>159</v>
      </c>
      <c r="EC42">
        <f t="shared" si="9"/>
        <v>2.2999999999981924E-3</v>
      </c>
      <c r="ED42">
        <f t="shared" si="10"/>
        <v>-3.4500000000003972E-4</v>
      </c>
      <c r="EE42">
        <f t="shared" si="11"/>
        <v>0</v>
      </c>
      <c r="EF42">
        <f t="shared" si="12"/>
        <v>0</v>
      </c>
      <c r="EG42">
        <f t="shared" si="13"/>
        <v>-7.2186001355849726E-4</v>
      </c>
      <c r="EL42">
        <f t="shared" si="45"/>
        <v>-24.643999999999998</v>
      </c>
      <c r="EM42">
        <f t="shared" si="46"/>
        <v>-0.47758699999999998</v>
      </c>
      <c r="EN42">
        <f t="shared" si="47"/>
        <v>-159</v>
      </c>
      <c r="EO42">
        <f t="shared" si="48"/>
        <v>-1</v>
      </c>
      <c r="EP42">
        <f t="shared" si="49"/>
        <v>-1</v>
      </c>
      <c r="FA42">
        <v>24.643999999999998</v>
      </c>
      <c r="FB42">
        <v>0.47758699999999998</v>
      </c>
      <c r="FC42">
        <v>159</v>
      </c>
      <c r="FH42">
        <f t="shared" si="84"/>
        <v>-24.643999999999998</v>
      </c>
      <c r="FI42">
        <f t="shared" si="85"/>
        <v>-0.47758699999999998</v>
      </c>
      <c r="FJ42">
        <f t="shared" si="86"/>
        <v>-159</v>
      </c>
      <c r="FK42">
        <f t="shared" si="87"/>
        <v>-1</v>
      </c>
      <c r="FL42">
        <f t="shared" si="88"/>
        <v>-1</v>
      </c>
      <c r="FO42">
        <v>0.35949999999999999</v>
      </c>
      <c r="FQ42">
        <f t="shared" si="54"/>
        <v>0</v>
      </c>
      <c r="FR42">
        <f>FO42-FB42</f>
        <v>-0.118087</v>
      </c>
      <c r="FS42">
        <f t="shared" si="56"/>
        <v>0</v>
      </c>
      <c r="FT42" t="e">
        <f t="shared" si="57"/>
        <v>#DIV/0!</v>
      </c>
      <c r="FU42" s="127">
        <f t="shared" si="58"/>
        <v>-0.59567400000000004</v>
      </c>
    </row>
    <row r="43" spans="1:184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16"/>
        <v>-33.28</v>
      </c>
      <c r="AA43">
        <f t="shared" si="17"/>
        <v>-0.2903</v>
      </c>
      <c r="AB43">
        <f t="shared" si="18"/>
        <v>-117</v>
      </c>
      <c r="AK43">
        <v>215.42920000000001</v>
      </c>
      <c r="AL43">
        <v>0.25890000000000002</v>
      </c>
      <c r="AM43">
        <v>202</v>
      </c>
      <c r="AN43">
        <f t="shared" si="74"/>
        <v>215.42920000000001</v>
      </c>
      <c r="AO43">
        <f t="shared" si="75"/>
        <v>0.25890000000000002</v>
      </c>
      <c r="AP43">
        <f t="shared" si="76"/>
        <v>202</v>
      </c>
      <c r="AQ43" t="e">
        <f t="shared" si="25"/>
        <v>#DIV/0!</v>
      </c>
      <c r="AS43">
        <v>167.8339</v>
      </c>
      <c r="AT43">
        <v>0.19420000000000001</v>
      </c>
      <c r="AU43">
        <v>160</v>
      </c>
      <c r="AV43">
        <f t="shared" si="26"/>
        <v>-47.595300000000009</v>
      </c>
      <c r="AW43">
        <f t="shared" si="1"/>
        <v>-6.4700000000000008E-2</v>
      </c>
      <c r="AX43">
        <f t="shared" si="27"/>
        <v>42</v>
      </c>
      <c r="AY43">
        <f t="shared" si="28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32"/>
        <v>3.6930000000000018E-2</v>
      </c>
      <c r="BU43">
        <f t="shared" si="3"/>
        <v>28</v>
      </c>
      <c r="BZ43">
        <f t="shared" si="33"/>
        <v>-167.8339</v>
      </c>
      <c r="CB43">
        <f t="shared" si="35"/>
        <v>-160</v>
      </c>
      <c r="CD43">
        <f t="shared" si="36"/>
        <v>-1</v>
      </c>
      <c r="CM43" t="e">
        <f t="shared" si="40"/>
        <v>#DIV/0!</v>
      </c>
      <c r="CR43">
        <f t="shared" si="41"/>
        <v>0</v>
      </c>
      <c r="CS43">
        <f t="shared" si="42"/>
        <v>0</v>
      </c>
      <c r="CT43">
        <f t="shared" si="43"/>
        <v>0</v>
      </c>
      <c r="CU43" t="s">
        <v>236</v>
      </c>
      <c r="CV43" t="e">
        <f t="shared" si="44"/>
        <v>#DIV/0!</v>
      </c>
      <c r="CW43">
        <f t="shared" si="68"/>
        <v>1</v>
      </c>
      <c r="DA43">
        <v>74.289550000000006</v>
      </c>
      <c r="DB43">
        <v>0.2270095</v>
      </c>
      <c r="DC43">
        <v>152</v>
      </c>
      <c r="DD43">
        <f t="shared" si="4"/>
        <v>-93.544349999999994</v>
      </c>
      <c r="DE43">
        <f t="shared" si="5"/>
        <v>3.2809499999999991E-2</v>
      </c>
      <c r="DF43">
        <f t="shared" si="6"/>
        <v>-8</v>
      </c>
      <c r="DG43">
        <f t="shared" si="7"/>
        <v>-0.05</v>
      </c>
      <c r="DH43">
        <f t="shared" si="8"/>
        <v>0.16894696189495359</v>
      </c>
      <c r="DZ43">
        <v>74.289550000000006</v>
      </c>
      <c r="EA43">
        <v>0.22700000000000001</v>
      </c>
      <c r="EB43">
        <v>152</v>
      </c>
      <c r="EC43">
        <f t="shared" si="9"/>
        <v>0</v>
      </c>
      <c r="ED43">
        <f t="shared" si="10"/>
        <v>-9.4999999999956231E-6</v>
      </c>
      <c r="EE43">
        <f t="shared" si="11"/>
        <v>0</v>
      </c>
      <c r="EF43">
        <f t="shared" si="12"/>
        <v>0</v>
      </c>
      <c r="EG43">
        <f t="shared" si="13"/>
        <v>-4.184846889665685E-5</v>
      </c>
      <c r="EL43">
        <f t="shared" si="45"/>
        <v>-74.289550000000006</v>
      </c>
      <c r="EM43">
        <f t="shared" si="46"/>
        <v>-0.22700000000000001</v>
      </c>
      <c r="EN43">
        <f t="shared" si="47"/>
        <v>-152</v>
      </c>
      <c r="EO43">
        <f t="shared" si="48"/>
        <v>-1</v>
      </c>
      <c r="EP43">
        <f t="shared" si="49"/>
        <v>-1</v>
      </c>
      <c r="FA43">
        <v>74.289550000000006</v>
      </c>
      <c r="FB43">
        <v>0.22700000000000001</v>
      </c>
      <c r="FC43">
        <v>152</v>
      </c>
      <c r="FE43">
        <v>72.663499999999999</v>
      </c>
      <c r="FF43">
        <v>0.36249999999999999</v>
      </c>
      <c r="FG43">
        <v>106</v>
      </c>
      <c r="FH43">
        <f t="shared" si="84"/>
        <v>-1.6260500000000064</v>
      </c>
      <c r="FI43">
        <f t="shared" si="85"/>
        <v>0.13549999999999998</v>
      </c>
      <c r="FJ43">
        <f t="shared" si="86"/>
        <v>-46</v>
      </c>
      <c r="FK43">
        <f t="shared" si="87"/>
        <v>-0.30263157894736842</v>
      </c>
      <c r="FL43">
        <f t="shared" si="88"/>
        <v>0.59691629955947123</v>
      </c>
      <c r="FO43">
        <v>0.2203</v>
      </c>
      <c r="FQ43">
        <f t="shared" si="54"/>
        <v>-72.663499999999999</v>
      </c>
      <c r="FR43">
        <f t="shared" si="55"/>
        <v>-0.14219999999999999</v>
      </c>
      <c r="FS43">
        <f t="shared" si="56"/>
        <v>-106</v>
      </c>
      <c r="FT43">
        <f t="shared" si="57"/>
        <v>-292.41379310344831</v>
      </c>
      <c r="FU43" s="127">
        <f t="shared" si="58"/>
        <v>-6.7000000000000115E-3</v>
      </c>
      <c r="FV43" s="66" t="s">
        <v>312</v>
      </c>
      <c r="FW43" t="s">
        <v>300</v>
      </c>
      <c r="FX43" t="s">
        <v>310</v>
      </c>
      <c r="FY43" t="s">
        <v>302</v>
      </c>
      <c r="FZ43" t="s">
        <v>316</v>
      </c>
      <c r="GA43" t="s">
        <v>185</v>
      </c>
      <c r="GB43" t="s">
        <v>304</v>
      </c>
    </row>
    <row r="44" spans="1:184" x14ac:dyDescent="0.35">
      <c r="A44" t="s">
        <v>6</v>
      </c>
      <c r="FE44">
        <v>27.5183</v>
      </c>
      <c r="FF44">
        <v>0.35270000000000001</v>
      </c>
      <c r="FG44">
        <v>268</v>
      </c>
      <c r="FO44">
        <v>0.35449999999999998</v>
      </c>
      <c r="FQ44">
        <f t="shared" si="54"/>
        <v>-27.5183</v>
      </c>
      <c r="FR44">
        <f t="shared" si="55"/>
        <v>1.7999999999999683E-3</v>
      </c>
      <c r="FS44">
        <f t="shared" si="56"/>
        <v>-268</v>
      </c>
      <c r="FT44">
        <f t="shared" si="57"/>
        <v>-759.85256592004532</v>
      </c>
      <c r="FU44" s="127">
        <f t="shared" si="58"/>
        <v>1.7999999999999683E-3</v>
      </c>
      <c r="FV44" s="128">
        <v>1.374798E-3</v>
      </c>
      <c r="FW44" s="65">
        <v>7.3757379999999997E-2</v>
      </c>
      <c r="FX44" s="65">
        <v>0</v>
      </c>
      <c r="FY44" s="65">
        <v>1.3894790000000001E-4</v>
      </c>
      <c r="FZ44" s="65">
        <v>4.3813270000000001E-4</v>
      </c>
      <c r="GA44" s="65">
        <v>0.2091163</v>
      </c>
      <c r="GB44" s="65">
        <v>6.5188939999999998E-5</v>
      </c>
    </row>
    <row r="45" spans="1:184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ED45">
        <f>SUM(ED5:ED43)</f>
        <v>0.15523900000000007</v>
      </c>
    </row>
    <row r="46" spans="1:184" x14ac:dyDescent="0.35">
      <c r="CC46" t="s">
        <v>240</v>
      </c>
      <c r="CL46" t="s">
        <v>246</v>
      </c>
    </row>
    <row r="47" spans="1:184" x14ac:dyDescent="0.35">
      <c r="CC47" t="s">
        <v>241</v>
      </c>
      <c r="CL47" t="s">
        <v>247</v>
      </c>
    </row>
    <row r="48" spans="1:184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85" priority="35" operator="greaterThan">
      <formula>0</formula>
    </cfRule>
  </conditionalFormatting>
  <conditionalFormatting sqref="AA45:AB45 AA5:AB43 BT5:BU43">
    <cfRule type="cellIs" dxfId="84" priority="34" operator="greaterThan">
      <formula>0</formula>
    </cfRule>
  </conditionalFormatting>
  <conditionalFormatting sqref="Z45">
    <cfRule type="cellIs" dxfId="83" priority="33" operator="greaterThan">
      <formula>0</formula>
    </cfRule>
  </conditionalFormatting>
  <conditionalFormatting sqref="AA46:AB46">
    <cfRule type="cellIs" dxfId="82" priority="30" operator="greaterThan">
      <formula>0</formula>
    </cfRule>
  </conditionalFormatting>
  <conditionalFormatting sqref="Z46">
    <cfRule type="cellIs" dxfId="81" priority="29" operator="greaterThan">
      <formula>0</formula>
    </cfRule>
  </conditionalFormatting>
  <conditionalFormatting sqref="BS45:BT45">
    <cfRule type="cellIs" dxfId="80" priority="25" operator="greaterThan">
      <formula>0</formula>
    </cfRule>
  </conditionalFormatting>
  <conditionalFormatting sqref="BU1:BU3">
    <cfRule type="cellIs" dxfId="79" priority="24" operator="greaterThan">
      <formula>0</formula>
    </cfRule>
  </conditionalFormatting>
  <conditionalFormatting sqref="CA1:CA1048576">
    <cfRule type="cellIs" dxfId="78" priority="21" operator="lessThan">
      <formula>-0.05</formula>
    </cfRule>
    <cfRule type="cellIs" dxfId="77" priority="22" operator="greaterThan">
      <formula>0.05</formula>
    </cfRule>
  </conditionalFormatting>
  <conditionalFormatting sqref="ED1:ED3 ED5:ED1048576">
    <cfRule type="cellIs" dxfId="76" priority="20" operator="greaterThan">
      <formula>0</formula>
    </cfRule>
  </conditionalFormatting>
  <conditionalFormatting sqref="ED1:ED1048576">
    <cfRule type="cellIs" dxfId="75" priority="18" operator="lessThan">
      <formula>-0.001</formula>
    </cfRule>
  </conditionalFormatting>
  <conditionalFormatting sqref="EM5:EM43">
    <cfRule type="cellIs" dxfId="74" priority="17" operator="greaterThan">
      <formula>0</formula>
    </cfRule>
  </conditionalFormatting>
  <conditionalFormatting sqref="EM4:EM43">
    <cfRule type="cellIs" dxfId="73" priority="16" operator="lessThan">
      <formula>-0.001</formula>
    </cfRule>
  </conditionalFormatting>
  <conditionalFormatting sqref="ER6:EY6">
    <cfRule type="cellIs" dxfId="72" priority="15" operator="lessThan">
      <formula>0.01</formula>
    </cfRule>
  </conditionalFormatting>
  <conditionalFormatting sqref="ER5:EY5">
    <cfRule type="cellIs" dxfId="71" priority="14" operator="lessThan">
      <formula>0.01</formula>
    </cfRule>
  </conditionalFormatting>
  <conditionalFormatting sqref="ET6">
    <cfRule type="cellIs" dxfId="70" priority="13" operator="lessThan">
      <formula>0.05</formula>
    </cfRule>
  </conditionalFormatting>
  <conditionalFormatting sqref="FI4">
    <cfRule type="cellIs" dxfId="69" priority="11" operator="lessThan">
      <formula>-0.001</formula>
    </cfRule>
  </conditionalFormatting>
  <conditionalFormatting sqref="FI5:FI43">
    <cfRule type="cellIs" dxfId="68" priority="9" operator="lessThan">
      <formula>-0.001</formula>
    </cfRule>
  </conditionalFormatting>
  <conditionalFormatting sqref="FI5:FI43">
    <cfRule type="cellIs" dxfId="67" priority="10" operator="greaterThan">
      <formula>0</formula>
    </cfRule>
  </conditionalFormatting>
  <conditionalFormatting sqref="FR5:FR8 FR10:FR44">
    <cfRule type="cellIs" dxfId="66" priority="7" operator="lessThan">
      <formula>-0.001</formula>
    </cfRule>
  </conditionalFormatting>
  <conditionalFormatting sqref="FR5:FR8 FR10:FR44">
    <cfRule type="cellIs" dxfId="65" priority="8" operator="greaterThan">
      <formula>0</formula>
    </cfRule>
  </conditionalFormatting>
  <conditionalFormatting sqref="FR9">
    <cfRule type="cellIs" dxfId="64" priority="5" operator="lessThan">
      <formula>-0.001</formula>
    </cfRule>
  </conditionalFormatting>
  <conditionalFormatting sqref="FR9">
    <cfRule type="cellIs" dxfId="63" priority="6" operator="greaterThan">
      <formula>0</formula>
    </cfRule>
  </conditionalFormatting>
  <conditionalFormatting sqref="GH5:GH11">
    <cfRule type="cellIs" dxfId="62" priority="3" operator="lessThan">
      <formula>-0.001</formula>
    </cfRule>
  </conditionalFormatting>
  <conditionalFormatting sqref="GH5:GH11">
    <cfRule type="cellIs" dxfId="61" priority="4" operator="greaterThan">
      <formula>0</formula>
    </cfRule>
  </conditionalFormatting>
  <conditionalFormatting sqref="GP5:GP11">
    <cfRule type="cellIs" dxfId="60" priority="1" operator="lessThan">
      <formula>-0.001</formula>
    </cfRule>
  </conditionalFormatting>
  <conditionalFormatting sqref="GP5:GP11">
    <cfRule type="cellIs" dxfId="59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WFC LocalDensity (2)</vt:lpstr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WFC results Year</vt:lpstr>
      <vt:lpstr>WFC results</vt:lpstr>
      <vt:lpstr>WFC LocalTemp</vt:lpstr>
      <vt:lpstr>WFC LocalTemp Year</vt:lpstr>
      <vt:lpstr>WFC EPUtemp</vt:lpstr>
      <vt:lpstr>WFC ResQual</vt:lpstr>
      <vt:lpstr>WFC ResQual Year</vt:lpstr>
      <vt:lpstr>WFC ResAvail</vt:lpstr>
      <vt:lpstr>WFC ResAvail Year</vt:lpstr>
      <vt:lpstr>WFC LocalDensity</vt:lpstr>
      <vt:lpstr>WFC LocalDensity Year</vt:lpstr>
      <vt:lpstr>WFCPopDensityFproxy</vt:lpstr>
      <vt:lpstr>WFC LatLon</vt:lpstr>
      <vt:lpstr>WFC Year</vt:lpstr>
      <vt:lpstr>WFC year DevExpl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2022-03-05T04:04:42Z</dcterms:modified>
</cp:coreProperties>
</file>